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A2-D.1.4.1 - ZTI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'A2-D.1.4.1 - ZTI'!$C$87:$K$145</definedName>
    <definedName name="_xlnm.Print_Area" localSheetId="1">'A2-D.1.4.1 - ZTI'!$C$4:$J$39,'A2-D.1.4.1 - ZTI'!$C$45:$J$69,'A2-D.1.4.1 - ZTI'!$C$75:$K$145</definedName>
    <definedName name="_xlnm.Print_Titles" localSheetId="1">'A2-D.1.4.1 - ZTI'!$87:$87</definedName>
  </definedNames>
  <calcPr/>
</workbook>
</file>

<file path=xl/calcChain.xml><?xml version="1.0" encoding="utf-8"?>
<calcChain xmlns="http://schemas.openxmlformats.org/spreadsheetml/2006/main">
  <c i="2" r="J89"/>
  <c r="J37"/>
  <c r="J36"/>
  <c i="1" r="AY55"/>
  <c i="2" r="J35"/>
  <c i="1" r="AX55"/>
  <c i="2"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68"/>
  <c r="BI141"/>
  <c r="BH141"/>
  <c r="BG141"/>
  <c r="BF141"/>
  <c r="T141"/>
  <c r="T140"/>
  <c r="R141"/>
  <c r="R140"/>
  <c r="P141"/>
  <c r="P140"/>
  <c r="BK141"/>
  <c r="BK140"/>
  <c r="J140"/>
  <c r="J141"/>
  <c r="BE141"/>
  <c r="J67"/>
  <c r="BI139"/>
  <c r="BH139"/>
  <c r="BG139"/>
  <c r="BF139"/>
  <c r="T139"/>
  <c r="T138"/>
  <c r="R139"/>
  <c r="R138"/>
  <c r="P139"/>
  <c r="P138"/>
  <c r="BK139"/>
  <c r="BK138"/>
  <c r="J138"/>
  <c r="J139"/>
  <c r="BE139"/>
  <c r="J66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4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63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7"/>
  <c i="1" r="BD55"/>
  <c i="2" r="BH92"/>
  <c r="F36"/>
  <c i="1" r="BC55"/>
  <c i="2" r="BG92"/>
  <c r="F35"/>
  <c i="1" r="BB55"/>
  <c i="2" r="BF92"/>
  <c r="J34"/>
  <c i="1" r="AW55"/>
  <c i="2" r="F34"/>
  <c i="1" r="BA55"/>
  <c i="2" r="T92"/>
  <c r="T91"/>
  <c r="T90"/>
  <c r="T88"/>
  <c r="R92"/>
  <c r="R91"/>
  <c r="R90"/>
  <c r="R88"/>
  <c r="P92"/>
  <c r="P91"/>
  <c r="P90"/>
  <c r="P88"/>
  <c i="1" r="AU55"/>
  <c i="2" r="BK92"/>
  <c r="BK91"/>
  <c r="J91"/>
  <c r="BK90"/>
  <c r="J90"/>
  <c r="BK88"/>
  <c r="J88"/>
  <c r="J59"/>
  <c r="J30"/>
  <c i="1" r="AG55"/>
  <c i="2" r="J92"/>
  <c r="BE92"/>
  <c r="J33"/>
  <c i="1" r="AV55"/>
  <c i="2" r="F33"/>
  <c i="1" r="AZ55"/>
  <c i="2" r="J62"/>
  <c r="J61"/>
  <c r="J60"/>
  <c r="F82"/>
  <c r="E80"/>
  <c r="F52"/>
  <c r="E50"/>
  <c r="J39"/>
  <c r="J24"/>
  <c r="E24"/>
  <c r="J85"/>
  <c r="J55"/>
  <c r="J23"/>
  <c r="J21"/>
  <c r="E21"/>
  <c r="J84"/>
  <c r="J54"/>
  <c r="J20"/>
  <c r="J18"/>
  <c r="E18"/>
  <c r="F85"/>
  <c r="F55"/>
  <c r="J17"/>
  <c r="J15"/>
  <c r="E15"/>
  <c r="F84"/>
  <c r="F54"/>
  <c r="J14"/>
  <c r="J12"/>
  <c r="J82"/>
  <c r="J52"/>
  <c r="E7"/>
  <c r="E78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<sst xmlns="http://schemas.openxmlformats.org/spreadsheetml/2006/main">
  <si>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</si>
  <si>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</si>
  <si>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</si>
  <si>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</si>
  <si>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</si>
  <si>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{5017af32-e11e-4d7b-8229-c6fee04e1f31}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</si>
  <si>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</si>
  <si>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</si>
  <si>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</si>
  <si>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</si>
  <si>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</si>
  <si>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</si>
  <si>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</si>
  <si>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</si>
  <si>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2020-38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</si>
  <si>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</si>
  <si>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</si>
  <si>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Prievidzská</t>
  </si>
  <si>
    <t>KSO:</t>
  </si>
  <si>
    <t>CC-CZ:</t>
  </si>
  <si>
    <t>Místo:</t>
  </si>
  <si>
    <t>Šumperk</t>
  </si>
  <si>
    <t>Datum:</t>
  </si>
  <si>
    <t>31. 7. 2020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</si>
  <si>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</si>
  <si>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</si>
  <si>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</si>
  <si>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</si>
  <si>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</si>
  <si>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</si>
  <si>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</si>
  <si>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</si>
  <si>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</si>
  <si>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</si>
  <si>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</si>
  <si>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</si>
  <si>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</si>
  <si>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</si>
  <si>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</si>
  <si>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</si>
  <si>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</si>
  <si>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</si>
  <si>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</si>
  <si>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</si>
  <si>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</si>
  <si>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</si>
  <si>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</si>
  <si>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</si>
  <si>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</si>
  <si>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</si>
  <si>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</si>
  <si>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</si>
  <si>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</si>
  <si>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</si>
  <si>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</si>
  <si>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</si>
  <si>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</si>
  <si>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</si>
  <si>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</si>
  <si>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</si>
  <si>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</si>
  <si>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</si>
  <si>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</si>
  <si>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</si>
  <si>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</si>
  <si>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</si>
  <si>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</si>
  <si>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</si>
  <si>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</si>
  <si>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</si>
  <si>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</si>
  <si>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</si>
  <si>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</si>
  <si>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A2-D.1.4.1</t>
  </si>
  <si>
    <t>ZTI</t>
  </si>
  <si>
    <t>STA</t>
  </si>
  <si>
    <t>1</t>
  </si>
  <si>
    <t>{0fe57676-23d0-4157-a5b6-600620e96c8d}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</si>
  <si>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</si>
  <si>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</si>
  <si>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</si>
  <si>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</si>
  <si>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</si>
  <si>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</si>
  <si>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</si>
  <si>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</si>
  <si>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</si>
  <si>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</si>
  <si>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</si>
  <si>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</si>
  <si>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</si>
  <si>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</si>
  <si>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</si>
  <si>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</si>
  <si>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</si>
  <si>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</si>
  <si>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</si>
  <si>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</si>
  <si>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</si>
  <si>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</si>
  <si>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</si>
  <si>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</si>
  <si>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</si>
  <si>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</si>
  <si>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</si>
  <si>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</si>
  <si>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</si>
  <si>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</si>
  <si>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</si>
  <si>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</si>
  <si>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</si>
  <si>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PSV</t>
  </si>
  <si>
    <t>Práce a dodávky PSV</t>
  </si>
  <si>
    <t>713</t>
  </si>
  <si>
    <t>Izolace tepelné</t>
  </si>
  <si>
    <t>4</t>
  </si>
  <si>
    <t>M</t>
  </si>
  <si>
    <t>283771190</t>
  </si>
  <si>
    <t>izolace potrubí 45 x 13 mm</t>
  </si>
  <si>
    <t>m</t>
  </si>
  <si>
    <t>CS ÚRS 2016 02</t>
  </si>
  <si>
    <t>32</t>
  </si>
  <si>
    <t>16</t>
  </si>
  <si>
    <t>-1669690637</t>
  </si>
  <si>
    <t>5</t>
  </si>
  <si>
    <t>283771230</t>
  </si>
  <si>
    <t>izolace potrubí 54 x 13 mm</t>
  </si>
  <si>
    <t>-1102846858</t>
  </si>
  <si>
    <t>7</t>
  </si>
  <si>
    <t>283770780</t>
  </si>
  <si>
    <t>izolace potrubí 110 x 13 mm</t>
  </si>
  <si>
    <t>13857429</t>
  </si>
  <si>
    <t>9</t>
  </si>
  <si>
    <t>K</t>
  </si>
  <si>
    <t>713463111</t>
  </si>
  <si>
    <t>Montáž izolace tepelné potrubí potrubními pouzdry bez úpravy staženými drátem 1x D do 100 mm</t>
  </si>
  <si>
    <t>2020251512</t>
  </si>
  <si>
    <t>10</t>
  </si>
  <si>
    <t>713463112</t>
  </si>
  <si>
    <t>Montáž izolace tepelné potrubí potrubními pouzdry bez úpravy staženými drátem 1x D přes 100 mm</t>
  </si>
  <si>
    <t>1874177491</t>
  </si>
  <si>
    <t>721</t>
  </si>
  <si>
    <t>Zdravotechnika - vnitřní kanalizace</t>
  </si>
  <si>
    <t>14</t>
  </si>
  <si>
    <t>721174025</t>
  </si>
  <si>
    <t>Potrubí kanalizační z PP odpadní systém HT DN 100</t>
  </si>
  <si>
    <t>-456314198</t>
  </si>
  <si>
    <t>721174042</t>
  </si>
  <si>
    <t>Potrubí kanalizační z PP připojovací systém HT DN 40</t>
  </si>
  <si>
    <t>-1978696789</t>
  </si>
  <si>
    <t>721174043</t>
  </si>
  <si>
    <t>Potrubí kanalizační z PP připojovací systém HT DN 50</t>
  </si>
  <si>
    <t>-78815144</t>
  </si>
  <si>
    <t>18</t>
  </si>
  <si>
    <t>721174045</t>
  </si>
  <si>
    <t>Potrubí kanalizační z PP připojovací systém HT DN 100</t>
  </si>
  <si>
    <t>-643332211</t>
  </si>
  <si>
    <t>19</t>
  </si>
  <si>
    <t>721194104</t>
  </si>
  <si>
    <t>Vyvedení a upevnění odpadních výpustek DN 40</t>
  </si>
  <si>
    <t>kus</t>
  </si>
  <si>
    <t>-1641272881</t>
  </si>
  <si>
    <t>20</t>
  </si>
  <si>
    <t>721194105</t>
  </si>
  <si>
    <t>Vyvedení a upevnění odpadních výpustek DN 50</t>
  </si>
  <si>
    <t>-1692023024</t>
  </si>
  <si>
    <t>721194109</t>
  </si>
  <si>
    <t>Vyvedení a upevnění odpadních výpustek DN 100</t>
  </si>
  <si>
    <t>318527167</t>
  </si>
  <si>
    <t>25</t>
  </si>
  <si>
    <t>721274124</t>
  </si>
  <si>
    <t>Přivzdušňovací ventil vnitřní odpadních potrubí DN 110</t>
  </si>
  <si>
    <t>239239683</t>
  </si>
  <si>
    <t>26</t>
  </si>
  <si>
    <t>721290111</t>
  </si>
  <si>
    <t>Zkouška těsnosti potrubí kanalizace vodou do DN 125</t>
  </si>
  <si>
    <t>-1353722836</t>
  </si>
  <si>
    <t>722</t>
  </si>
  <si>
    <t>Zdravotechnika - vnitřní vodovod</t>
  </si>
  <si>
    <t>28</t>
  </si>
  <si>
    <t>722174002</t>
  </si>
  <si>
    <t>Potrubí vodovodní plastové PPR svar polyfuze PN 16 D 20 x 2,8 mm</t>
  </si>
  <si>
    <t>-1209434147</t>
  </si>
  <si>
    <t>29</t>
  </si>
  <si>
    <t>722174003</t>
  </si>
  <si>
    <t>Potrubí vodovodní plastové PPR svar polyfuze PN 16 D 25 x 3,5 mm</t>
  </si>
  <si>
    <t>226590325</t>
  </si>
  <si>
    <t>30</t>
  </si>
  <si>
    <t>722174004</t>
  </si>
  <si>
    <t>Potrubí vodovodní plastové PPR svar polyfuze PN 16 D 32 x 4,4 mm</t>
  </si>
  <si>
    <t>-1738296330</t>
  </si>
  <si>
    <t>31</t>
  </si>
  <si>
    <t>722181231</t>
  </si>
  <si>
    <t>Ochrana vodovodního potrubí přilepenými tepelně izolačními trubicemi z PE tl do 15 mm DN do 22 mm</t>
  </si>
  <si>
    <t>-536405204</t>
  </si>
  <si>
    <t>722181242</t>
  </si>
  <si>
    <t>Ochrana vodovodního potrubí přilepenými tepelně izolačními trubicemi z PE tl do 20 mm DN do 42 mm</t>
  </si>
  <si>
    <t>1815966719</t>
  </si>
  <si>
    <t>33</t>
  </si>
  <si>
    <t>722190401</t>
  </si>
  <si>
    <t>Vyvedení a upevnění výpustku do DN 25</t>
  </si>
  <si>
    <t>-414006117</t>
  </si>
  <si>
    <t>34</t>
  </si>
  <si>
    <t>722220111</t>
  </si>
  <si>
    <t>Nástěnka pro výtokový ventil G 1/2 s jedním závitem</t>
  </si>
  <si>
    <t>-13380643</t>
  </si>
  <si>
    <t>35</t>
  </si>
  <si>
    <t>722220121</t>
  </si>
  <si>
    <t>Nástěnka pro baterii G 1/2 s jedním závitem</t>
  </si>
  <si>
    <t>pár</t>
  </si>
  <si>
    <t>593117379</t>
  </si>
  <si>
    <t>36</t>
  </si>
  <si>
    <t>722221134-1</t>
  </si>
  <si>
    <t>ventil výtokový G 1/2" rohový s filtrem</t>
  </si>
  <si>
    <t>soubor</t>
  </si>
  <si>
    <t>-377884622</t>
  </si>
  <si>
    <t>41</t>
  </si>
  <si>
    <t>722232043</t>
  </si>
  <si>
    <t>Kohout kulový přímý G 1/2 PN 42 do 185°C vnitřní závit</t>
  </si>
  <si>
    <t>461885150</t>
  </si>
  <si>
    <t>42</t>
  </si>
  <si>
    <t>722232044</t>
  </si>
  <si>
    <t>Kohout kulový přímý G 3/4 PN 42 do 185°C vnitřní závit</t>
  </si>
  <si>
    <t>-329032029</t>
  </si>
  <si>
    <t>43</t>
  </si>
  <si>
    <t>722232045</t>
  </si>
  <si>
    <t>Kohout kulový přímý G 1 PN 42 do 185°C vnitřní závit</t>
  </si>
  <si>
    <t>100860868</t>
  </si>
  <si>
    <t>46</t>
  </si>
  <si>
    <t>TRV20</t>
  </si>
  <si>
    <t>nastavitelný bezpečnostní termostatický směšovací ventil s pojistkou proti opaření DN20</t>
  </si>
  <si>
    <t>-1750105500</t>
  </si>
  <si>
    <t>48</t>
  </si>
  <si>
    <t>722239102</t>
  </si>
  <si>
    <t>Montáž armatur vodovodních se dvěma závity G 3/4</t>
  </si>
  <si>
    <t>CS ÚRS 2019 01</t>
  </si>
  <si>
    <t>1157665123</t>
  </si>
  <si>
    <t>49</t>
  </si>
  <si>
    <t>722290226</t>
  </si>
  <si>
    <t>Zkouška těsnosti vodovodního potrubí závitového do DN 50</t>
  </si>
  <si>
    <t>-453468500</t>
  </si>
  <si>
    <t>50</t>
  </si>
  <si>
    <t>722290234</t>
  </si>
  <si>
    <t>Proplach a dezinfekce vodovodního potrubí do DN 80</t>
  </si>
  <si>
    <t>-239614818</t>
  </si>
  <si>
    <t>725</t>
  </si>
  <si>
    <t>Zdravotechnika - zařizovací předměty</t>
  </si>
  <si>
    <t>51</t>
  </si>
  <si>
    <t>725112022</t>
  </si>
  <si>
    <t>Klozet keramický závěsný na nosné stěny s hlubokým splachováním odpad vodorovný</t>
  </si>
  <si>
    <t>-838614593</t>
  </si>
  <si>
    <t>52</t>
  </si>
  <si>
    <t>725112022-dětský</t>
  </si>
  <si>
    <t>Klozet keramický závěsný dětský na nosné stěny s hlubokým splachováním odpad vodorovný</t>
  </si>
  <si>
    <t>662429470</t>
  </si>
  <si>
    <t>53</t>
  </si>
  <si>
    <t>725121527-dětský</t>
  </si>
  <si>
    <t>Pisoárový záchodek dětský automatický s integrovaným napájecím zdrojem vč.příslušenství</t>
  </si>
  <si>
    <t>149373517</t>
  </si>
  <si>
    <t>71</t>
  </si>
  <si>
    <t>725211603</t>
  </si>
  <si>
    <t>Umyvadlo keramické bílé šířky 600 mm bez krytu na sifon připevněné na stěnu šrouby</t>
  </si>
  <si>
    <t>2032871486</t>
  </si>
  <si>
    <t>73</t>
  </si>
  <si>
    <t>UM-mram</t>
  </si>
  <si>
    <t>umyvadlo žlabové z polymerbetonu 140x53x14,8 cm pro tři stojánkové baterie</t>
  </si>
  <si>
    <t>199497186</t>
  </si>
  <si>
    <t>72</t>
  </si>
  <si>
    <t>725219102</t>
  </si>
  <si>
    <t>Montáž umyvadla připevněného na šrouby do zdiva</t>
  </si>
  <si>
    <t>225840675</t>
  </si>
  <si>
    <t>74</t>
  </si>
  <si>
    <t>725241141</t>
  </si>
  <si>
    <t>Vanička sprchová akrylátová čtvrtkruhová 800x800 mm</t>
  </si>
  <si>
    <t>301628644</t>
  </si>
  <si>
    <t>75</t>
  </si>
  <si>
    <t>725244812</t>
  </si>
  <si>
    <t>Zástěna sprchová rohová rámová se skleněnou výplní tl. 4 a 5 mm dveře posuvné dvoudílné na čtvrtkruhovou vaničku 800x800 mm</t>
  </si>
  <si>
    <t>1275608698</t>
  </si>
  <si>
    <t>58</t>
  </si>
  <si>
    <t>725331111</t>
  </si>
  <si>
    <t>Výlevka bez výtokových armatur keramická se sklopnou plastovou mřížkou 500 mm</t>
  </si>
  <si>
    <t>-62832109</t>
  </si>
  <si>
    <t>61</t>
  </si>
  <si>
    <t>725821316-1</t>
  </si>
  <si>
    <t>Baterie nástěnné pákové s otáčivým plochým ústím a délkou ramínka 300 mm pro výlevky</t>
  </si>
  <si>
    <t>-1469786621</t>
  </si>
  <si>
    <t>62</t>
  </si>
  <si>
    <t>725822612</t>
  </si>
  <si>
    <t>Baterie umyvadlová stojánková páková s výpustí</t>
  </si>
  <si>
    <t>1173218667</t>
  </si>
  <si>
    <t>63</t>
  </si>
  <si>
    <t>725841311</t>
  </si>
  <si>
    <t>Baterie sprchové nástěnné pákové</t>
  </si>
  <si>
    <t>397723199</t>
  </si>
  <si>
    <t>64</t>
  </si>
  <si>
    <t>725865411</t>
  </si>
  <si>
    <t>Zápachová uzávěrka pisoárová DN 32/40</t>
  </si>
  <si>
    <t>128715504</t>
  </si>
  <si>
    <t>726</t>
  </si>
  <si>
    <t>Zdravotechnika - předstěnové instalace</t>
  </si>
  <si>
    <t>65</t>
  </si>
  <si>
    <t>726111031</t>
  </si>
  <si>
    <t>Instalační předstěna - klozet s ovládáním zepředu v 1080 mm závěsný do masivní zděné kce</t>
  </si>
  <si>
    <t>-1103198558</t>
  </si>
  <si>
    <t>732</t>
  </si>
  <si>
    <t>Ústřední vytápění - strojovny</t>
  </si>
  <si>
    <t>78</t>
  </si>
  <si>
    <t>732421214</t>
  </si>
  <si>
    <t>Čerpadlo teplovodní mokroběžné závitové cirkulační DN 25 výtlak do 7,0 m průtok 8,0 m3/h pro TUV</t>
  </si>
  <si>
    <t>978735543</t>
  </si>
  <si>
    <t>HZS</t>
  </si>
  <si>
    <t>Hodinové zúčtovací sazby</t>
  </si>
  <si>
    <t>77</t>
  </si>
  <si>
    <t>HZS2212-1</t>
  </si>
  <si>
    <t>Hodinová zúčtovací sazba instalatér odborný-napojení na stávající rozvody vč. mat.vč. prověření stávajícího stavu a funkčnosti potrubí</t>
  </si>
  <si>
    <t>hod</t>
  </si>
  <si>
    <t>512</t>
  </si>
  <si>
    <t>-577179808</t>
  </si>
  <si>
    <t>69</t>
  </si>
  <si>
    <t>HZS2491-3</t>
  </si>
  <si>
    <t>Hodinová zúčtovací sazba dělník zednických výpomocí -sekání drážek, prostupy atp.</t>
  </si>
  <si>
    <t>-2123209215</t>
  </si>
  <si>
    <t>76</t>
  </si>
  <si>
    <t>HZS2491-dmt</t>
  </si>
  <si>
    <t>Hodinová zúčtovací sazba dělník zednických výpomocí -demontáž stavájících zařízení vč. likvidace dmt zařízení</t>
  </si>
  <si>
    <t>-1567040852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</si>
</sst>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2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26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27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29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29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27</v>
      </c>
      <c r="AL14" s="17"/>
      <c r="AM14" s="17"/>
      <c r="AN14" s="29" t="s">
        <v>29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26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27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31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32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26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27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31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33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34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38</v>
      </c>
      <c r="E29" s="41"/>
      <c r="F29" s="27" t="s">
        <v>39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40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41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42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43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45</v>
      </c>
      <c r="U35" s="47"/>
      <c r="V35" s="47"/>
      <c r="W35" s="47"/>
      <c r="X35" s="49" t="s">
        <v>46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47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2020-38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MŠ Prievidzská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>Šumperk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31. 7. 2020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30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48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28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32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49</v>
      </c>
      <c r="D52" s="77"/>
      <c r="E52" s="77"/>
      <c r="F52" s="77"/>
      <c r="G52" s="77"/>
      <c r="H52" s="78"/>
      <c r="I52" s="79" t="s">
        <v>50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51</v>
      </c>
      <c r="AH52" s="77"/>
      <c r="AI52" s="77"/>
      <c r="AJ52" s="77"/>
      <c r="AK52" s="77"/>
      <c r="AL52" s="77"/>
      <c r="AM52" s="77"/>
      <c r="AN52" s="79" t="s">
        <v>52</v>
      </c>
      <c r="AO52" s="77"/>
      <c r="AP52" s="81"/>
      <c r="AQ52" s="82" t="s">
        <v>53</v>
      </c>
      <c r="AR52" s="38"/>
      <c r="AS52" s="83" t="s">
        <v>54</v>
      </c>
      <c r="AT52" s="84" t="s">
        <v>55</v>
      </c>
      <c r="AU52" s="84" t="s">
        <v>56</v>
      </c>
      <c r="AV52" s="84" t="s">
        <v>57</v>
      </c>
      <c r="AW52" s="84" t="s">
        <v>58</v>
      </c>
      <c r="AX52" s="84" t="s">
        <v>59</v>
      </c>
      <c r="AY52" s="84" t="s">
        <v>60</v>
      </c>
      <c r="AZ52" s="84" t="s">
        <v>61</v>
      </c>
      <c r="BA52" s="84" t="s">
        <v>62</v>
      </c>
      <c r="BB52" s="84" t="s">
        <v>63</v>
      </c>
      <c r="BC52" s="84" t="s">
        <v>64</v>
      </c>
      <c r="BD52" s="85" t="s">
        <v>65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66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67</v>
      </c>
      <c r="BT54" s="100" t="s">
        <v>68</v>
      </c>
      <c r="BU54" s="101" t="s">
        <v>69</v>
      </c>
      <c r="BV54" s="100" t="s">
        <v>70</v>
      </c>
      <c r="BW54" s="100" t="s">
        <v>5</v>
      </c>
      <c r="BX54" s="100" t="s">
        <v>71</v>
      </c>
      <c r="CL54" s="100" t="s">
        <v>1</v>
      </c>
    </row>
    <row r="55" s="5" customFormat="1" ht="27" customHeight="1">
      <c r="A55" s="102" t="s">
        <v>72</v>
      </c>
      <c r="B55" s="103"/>
      <c r="C55" s="104"/>
      <c r="D55" s="105" t="s">
        <v>73</v>
      </c>
      <c r="E55" s="105"/>
      <c r="F55" s="105"/>
      <c r="G55" s="105"/>
      <c r="H55" s="105"/>
      <c r="I55" s="106"/>
      <c r="J55" s="105" t="s">
        <v>74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'A2-D.1.4.1 - ZTI'!J30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75</v>
      </c>
      <c r="AR55" s="109"/>
      <c r="AS55" s="110">
        <v>0</v>
      </c>
      <c r="AT55" s="111">
        <f>ROUND(SUM(AV55:AW55),2)</f>
        <v>0</v>
      </c>
      <c r="AU55" s="112">
        <f>'A2-D.1.4.1 - ZTI'!P88</f>
        <v>0</v>
      </c>
      <c r="AV55" s="111">
        <f>'A2-D.1.4.1 - ZTI'!J33</f>
        <v>0</v>
      </c>
      <c r="AW55" s="111">
        <f>'A2-D.1.4.1 - ZTI'!J34</f>
        <v>0</v>
      </c>
      <c r="AX55" s="111">
        <f>'A2-D.1.4.1 - ZTI'!J35</f>
        <v>0</v>
      </c>
      <c r="AY55" s="111">
        <f>'A2-D.1.4.1 - ZTI'!J36</f>
        <v>0</v>
      </c>
      <c r="AZ55" s="111">
        <f>'A2-D.1.4.1 - ZTI'!F33</f>
        <v>0</v>
      </c>
      <c r="BA55" s="111">
        <f>'A2-D.1.4.1 - ZTI'!F34</f>
        <v>0</v>
      </c>
      <c r="BB55" s="111">
        <f>'A2-D.1.4.1 - ZTI'!F35</f>
        <v>0</v>
      </c>
      <c r="BC55" s="111">
        <f>'A2-D.1.4.1 - ZTI'!F36</f>
        <v>0</v>
      </c>
      <c r="BD55" s="113">
        <f>'A2-D.1.4.1 - ZTI'!F37</f>
        <v>0</v>
      </c>
      <c r="BT55" s="114" t="s">
        <v>76</v>
      </c>
      <c r="BV55" s="114" t="s">
        <v>70</v>
      </c>
      <c r="BW55" s="114" t="s">
        <v>77</v>
      </c>
      <c r="BX55" s="114" t="s">
        <v>5</v>
      </c>
      <c r="CL55" s="114" t="s">
        <v>1</v>
      </c>
      <c r="CM55" s="114" t="s">
        <v>78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HH5REpYzN870SSu7Bry7s5fssE/0AqD4xR9Q73Hs5Ld8sf6Ndo9qDto6t9Y7nxYbcaH0B5XEidh0QaN3ybnEYQ==" hashValue="lH2NYzPunor9JSsv+Kx1zPB8/VYFmTStvFQEeCO6HZk/nH8KMLU3taZqmGX7zyeS8imf5fVl4tz+hIj2nuZbuQ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A2-D.1.4.1 - ZT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77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5"/>
      <c r="AT3" s="12" t="s">
        <v>78</v>
      </c>
    </row>
    <row r="4" ht="24.96" customHeight="1">
      <c r="B4" s="15"/>
      <c r="D4" s="119" t="s">
        <v>79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0" t="s">
        <v>16</v>
      </c>
      <c r="L6" s="15"/>
    </row>
    <row r="7" ht="16.5" customHeight="1">
      <c r="B7" s="15"/>
      <c r="E7" s="121" t="str">
        <f>'Rekapitulace stavby'!K6</f>
        <v>MŠ Prievidzská</v>
      </c>
      <c r="F7" s="120"/>
      <c r="G7" s="120"/>
      <c r="H7" s="120"/>
      <c r="L7" s="15"/>
    </row>
    <row r="8" s="1" customFormat="1" ht="12" customHeight="1">
      <c r="B8" s="38"/>
      <c r="D8" s="120" t="s">
        <v>80</v>
      </c>
      <c r="I8" s="122"/>
      <c r="L8" s="38"/>
    </row>
    <row r="9" s="1" customFormat="1" ht="36.96" customHeight="1">
      <c r="B9" s="38"/>
      <c r="E9" s="123" t="s">
        <v>74</v>
      </c>
      <c r="F9" s="1"/>
      <c r="G9" s="1"/>
      <c r="H9" s="1"/>
      <c r="I9" s="122"/>
      <c r="L9" s="38"/>
    </row>
    <row r="10" s="1" customFormat="1">
      <c r="B10" s="38"/>
      <c r="I10" s="122"/>
      <c r="L10" s="38"/>
    </row>
    <row r="11" s="1" customFormat="1" ht="12" customHeight="1">
      <c r="B11" s="38"/>
      <c r="D11" s="120" t="s">
        <v>18</v>
      </c>
      <c r="F11" s="12" t="s">
        <v>1</v>
      </c>
      <c r="I11" s="124" t="s">
        <v>19</v>
      </c>
      <c r="J11" s="12" t="s">
        <v>1</v>
      </c>
      <c r="L11" s="38"/>
    </row>
    <row r="12" s="1" customFormat="1" ht="12" customHeight="1">
      <c r="B12" s="38"/>
      <c r="D12" s="120" t="s">
        <v>20</v>
      </c>
      <c r="F12" s="12" t="s">
        <v>21</v>
      </c>
      <c r="I12" s="124" t="s">
        <v>22</v>
      </c>
      <c r="J12" s="125" t="str">
        <f>'Rekapitulace stavby'!AN8</f>
        <v>31. 7. 2020</v>
      </c>
      <c r="L12" s="38"/>
    </row>
    <row r="13" s="1" customFormat="1" ht="10.8" customHeight="1">
      <c r="B13" s="38"/>
      <c r="I13" s="122"/>
      <c r="L13" s="38"/>
    </row>
    <row r="14" s="1" customFormat="1" ht="12" customHeight="1">
      <c r="B14" s="38"/>
      <c r="D14" s="120" t="s">
        <v>24</v>
      </c>
      <c r="I14" s="124" t="s">
        <v>25</v>
      </c>
      <c r="J14" s="12" t="str">
        <f>IF('Rekapitulace stavby'!AN10="","",'Rekapitulace stavby'!AN10)</f>
        <v/>
      </c>
      <c r="L14" s="38"/>
    </row>
    <row r="15" s="1" customFormat="1" ht="18" customHeight="1">
      <c r="B15" s="38"/>
      <c r="E15" s="12" t="str">
        <f>IF('Rekapitulace stavby'!E11="","",'Rekapitulace stavby'!E11)</f>
        <v xml:space="preserve"> </v>
      </c>
      <c r="I15" s="124" t="s">
        <v>27</v>
      </c>
      <c r="J15" s="12" t="str">
        <f>IF('Rekapitulace stavby'!AN11="","",'Rekapitulace stavby'!AN11)</f>
        <v/>
      </c>
      <c r="L15" s="38"/>
    </row>
    <row r="16" s="1" customFormat="1" ht="6.96" customHeight="1">
      <c r="B16" s="38"/>
      <c r="I16" s="122"/>
      <c r="L16" s="38"/>
    </row>
    <row r="17" s="1" customFormat="1" ht="12" customHeight="1">
      <c r="B17" s="38"/>
      <c r="D17" s="120" t="s">
        <v>28</v>
      </c>
      <c r="I17" s="124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4" t="s">
        <v>27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2"/>
      <c r="L19" s="38"/>
    </row>
    <row r="20" s="1" customFormat="1" ht="12" customHeight="1">
      <c r="B20" s="38"/>
      <c r="D20" s="120" t="s">
        <v>30</v>
      </c>
      <c r="I20" s="124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4" t="s">
        <v>27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2"/>
      <c r="L22" s="38"/>
    </row>
    <row r="23" s="1" customFormat="1" ht="12" customHeight="1">
      <c r="B23" s="38"/>
      <c r="D23" s="120" t="s">
        <v>32</v>
      </c>
      <c r="I23" s="124" t="s">
        <v>25</v>
      </c>
      <c r="J23" s="12" t="str">
        <f>IF('Rekapitulace stavby'!AN19="","",'Rekapitulace stavby'!AN19)</f>
        <v/>
      </c>
      <c r="L23" s="38"/>
    </row>
    <row r="24" s="1" customFormat="1" ht="18" customHeight="1">
      <c r="B24" s="38"/>
      <c r="E24" s="12" t="str">
        <f>IF('Rekapitulace stavby'!E20="","",'Rekapitulace stavby'!E20)</f>
        <v xml:space="preserve"> </v>
      </c>
      <c r="I24" s="124" t="s">
        <v>27</v>
      </c>
      <c r="J24" s="12" t="str">
        <f>IF('Rekapitulace stavby'!AN20="","",'Rekapitulace stavby'!AN20)</f>
        <v/>
      </c>
      <c r="L24" s="38"/>
    </row>
    <row r="25" s="1" customFormat="1" ht="6.96" customHeight="1">
      <c r="B25" s="38"/>
      <c r="I25" s="122"/>
      <c r="L25" s="38"/>
    </row>
    <row r="26" s="1" customFormat="1" ht="12" customHeight="1">
      <c r="B26" s="38"/>
      <c r="D26" s="120" t="s">
        <v>33</v>
      </c>
      <c r="I26" s="122"/>
      <c r="L26" s="38"/>
    </row>
    <row r="27" s="6" customFormat="1" ht="16.5" customHeight="1">
      <c r="B27" s="126"/>
      <c r="E27" s="127" t="s">
        <v>1</v>
      </c>
      <c r="F27" s="127"/>
      <c r="G27" s="127"/>
      <c r="H27" s="127"/>
      <c r="I27" s="128"/>
      <c r="L27" s="126"/>
    </row>
    <row r="28" s="1" customFormat="1" ht="6.96" customHeight="1">
      <c r="B28" s="38"/>
      <c r="I28" s="122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9"/>
      <c r="J29" s="66"/>
      <c r="K29" s="66"/>
      <c r="L29" s="38"/>
    </row>
    <row r="30" s="1" customFormat="1" ht="25.44" customHeight="1">
      <c r="B30" s="38"/>
      <c r="D30" s="130" t="s">
        <v>34</v>
      </c>
      <c r="I30" s="122"/>
      <c r="J30" s="131">
        <f>ROUND(J88, 2)</f>
        <v>0</v>
      </c>
      <c r="L30" s="38"/>
    </row>
    <row r="31" s="1" customFormat="1" ht="6.96" customHeight="1">
      <c r="B31" s="38"/>
      <c r="D31" s="66"/>
      <c r="E31" s="66"/>
      <c r="F31" s="66"/>
      <c r="G31" s="66"/>
      <c r="H31" s="66"/>
      <c r="I31" s="129"/>
      <c r="J31" s="66"/>
      <c r="K31" s="66"/>
      <c r="L31" s="38"/>
    </row>
    <row r="32" s="1" customFormat="1" ht="14.4" customHeight="1">
      <c r="B32" s="38"/>
      <c r="F32" s="132" t="s">
        <v>36</v>
      </c>
      <c r="I32" s="133" t="s">
        <v>35</v>
      </c>
      <c r="J32" s="132" t="s">
        <v>37</v>
      </c>
      <c r="L32" s="38"/>
    </row>
    <row r="33" s="1" customFormat="1" ht="14.4" customHeight="1">
      <c r="B33" s="38"/>
      <c r="D33" s="120" t="s">
        <v>38</v>
      </c>
      <c r="E33" s="120" t="s">
        <v>39</v>
      </c>
      <c r="F33" s="134">
        <f>ROUND((SUM(BE88:BE145)),  2)</f>
        <v>0</v>
      </c>
      <c r="I33" s="135">
        <v>0.20999999999999999</v>
      </c>
      <c r="J33" s="134">
        <f>ROUND(((SUM(BE88:BE145))*I33),  2)</f>
        <v>0</v>
      </c>
      <c r="L33" s="38"/>
    </row>
    <row r="34" s="1" customFormat="1" ht="14.4" customHeight="1">
      <c r="B34" s="38"/>
      <c r="E34" s="120" t="s">
        <v>40</v>
      </c>
      <c r="F34" s="134">
        <f>ROUND((SUM(BF88:BF145)),  2)</f>
        <v>0</v>
      </c>
      <c r="I34" s="135">
        <v>0.14999999999999999</v>
      </c>
      <c r="J34" s="134">
        <f>ROUND(((SUM(BF88:BF145))*I34),  2)</f>
        <v>0</v>
      </c>
      <c r="L34" s="38"/>
    </row>
    <row r="35" hidden="1" s="1" customFormat="1" ht="14.4" customHeight="1">
      <c r="B35" s="38"/>
      <c r="E35" s="120" t="s">
        <v>41</v>
      </c>
      <c r="F35" s="134">
        <f>ROUND((SUM(BG88:BG145)),  2)</f>
        <v>0</v>
      </c>
      <c r="I35" s="135">
        <v>0.20999999999999999</v>
      </c>
      <c r="J35" s="134">
        <f>0</f>
        <v>0</v>
      </c>
      <c r="L35" s="38"/>
    </row>
    <row r="36" hidden="1" s="1" customFormat="1" ht="14.4" customHeight="1">
      <c r="B36" s="38"/>
      <c r="E36" s="120" t="s">
        <v>42</v>
      </c>
      <c r="F36" s="134">
        <f>ROUND((SUM(BH88:BH145)),  2)</f>
        <v>0</v>
      </c>
      <c r="I36" s="135">
        <v>0.14999999999999999</v>
      </c>
      <c r="J36" s="134">
        <f>0</f>
        <v>0</v>
      </c>
      <c r="L36" s="38"/>
    </row>
    <row r="37" hidden="1" s="1" customFormat="1" ht="14.4" customHeight="1">
      <c r="B37" s="38"/>
      <c r="E37" s="120" t="s">
        <v>43</v>
      </c>
      <c r="F37" s="134">
        <f>ROUND((SUM(BI88:BI145)),  2)</f>
        <v>0</v>
      </c>
      <c r="I37" s="135">
        <v>0</v>
      </c>
      <c r="J37" s="134">
        <f>0</f>
        <v>0</v>
      </c>
      <c r="L37" s="38"/>
    </row>
    <row r="38" s="1" customFormat="1" ht="6.96" customHeight="1">
      <c r="B38" s="38"/>
      <c r="I38" s="122"/>
      <c r="L38" s="38"/>
    </row>
    <row r="39" s="1" customFormat="1" ht="25.44" customHeight="1">
      <c r="B39" s="38"/>
      <c r="C39" s="136"/>
      <c r="D39" s="137" t="s">
        <v>44</v>
      </c>
      <c r="E39" s="138"/>
      <c r="F39" s="138"/>
      <c r="G39" s="139" t="s">
        <v>45</v>
      </c>
      <c r="H39" s="140" t="s">
        <v>46</v>
      </c>
      <c r="I39" s="141"/>
      <c r="J39" s="142">
        <f>SUM(J30:J37)</f>
        <v>0</v>
      </c>
      <c r="K39" s="143"/>
      <c r="L39" s="38"/>
    </row>
    <row r="40" s="1" customFormat="1" ht="14.4" customHeight="1">
      <c r="B40" s="144"/>
      <c r="C40" s="145"/>
      <c r="D40" s="145"/>
      <c r="E40" s="145"/>
      <c r="F40" s="145"/>
      <c r="G40" s="145"/>
      <c r="H40" s="145"/>
      <c r="I40" s="146"/>
      <c r="J40" s="145"/>
      <c r="K40" s="145"/>
      <c r="L40" s="38"/>
    </row>
    <row r="44" s="1" customFormat="1" ht="6.96" customHeight="1">
      <c r="B44" s="147"/>
      <c r="C44" s="148"/>
      <c r="D44" s="148"/>
      <c r="E44" s="148"/>
      <c r="F44" s="148"/>
      <c r="G44" s="148"/>
      <c r="H44" s="148"/>
      <c r="I44" s="149"/>
      <c r="J44" s="148"/>
      <c r="K44" s="148"/>
      <c r="L44" s="38"/>
    </row>
    <row r="45" s="1" customFormat="1" ht="24.96" customHeight="1">
      <c r="B45" s="33"/>
      <c r="C45" s="18" t="s">
        <v>81</v>
      </c>
      <c r="D45" s="34"/>
      <c r="E45" s="34"/>
      <c r="F45" s="34"/>
      <c r="G45" s="34"/>
      <c r="H45" s="34"/>
      <c r="I45" s="122"/>
      <c r="J45" s="34"/>
      <c r="K45" s="34"/>
      <c r="L45" s="38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122"/>
      <c r="J46" s="34"/>
      <c r="K46" s="34"/>
      <c r="L46" s="38"/>
    </row>
    <row r="47" s="1" customFormat="1" ht="12" customHeight="1">
      <c r="B47" s="33"/>
      <c r="C47" s="27" t="s">
        <v>16</v>
      </c>
      <c r="D47" s="34"/>
      <c r="E47" s="34"/>
      <c r="F47" s="34"/>
      <c r="G47" s="34"/>
      <c r="H47" s="34"/>
      <c r="I47" s="122"/>
      <c r="J47" s="34"/>
      <c r="K47" s="34"/>
      <c r="L47" s="38"/>
    </row>
    <row r="48" s="1" customFormat="1" ht="16.5" customHeight="1">
      <c r="B48" s="33"/>
      <c r="C48" s="34"/>
      <c r="D48" s="34"/>
      <c r="E48" s="150" t="str">
        <f>E7</f>
        <v>MŠ Prievidzská</v>
      </c>
      <c r="F48" s="27"/>
      <c r="G48" s="27"/>
      <c r="H48" s="27"/>
      <c r="I48" s="122"/>
      <c r="J48" s="34"/>
      <c r="K48" s="34"/>
      <c r="L48" s="38"/>
    </row>
    <row r="49" s="1" customFormat="1" ht="12" customHeight="1">
      <c r="B49" s="33"/>
      <c r="C49" s="27" t="s">
        <v>80</v>
      </c>
      <c r="D49" s="34"/>
      <c r="E49" s="34"/>
      <c r="F49" s="34"/>
      <c r="G49" s="34"/>
      <c r="H49" s="34"/>
      <c r="I49" s="122"/>
      <c r="J49" s="34"/>
      <c r="K49" s="34"/>
      <c r="L49" s="38"/>
    </row>
    <row r="50" s="1" customFormat="1" ht="16.5" customHeight="1">
      <c r="B50" s="33"/>
      <c r="C50" s="34"/>
      <c r="D50" s="34"/>
      <c r="E50" s="59" t="str">
        <f>E9</f>
        <v>ZTI</v>
      </c>
      <c r="F50" s="34"/>
      <c r="G50" s="34"/>
      <c r="H50" s="34"/>
      <c r="I50" s="122"/>
      <c r="J50" s="34"/>
      <c r="K50" s="34"/>
      <c r="L50" s="38"/>
    </row>
    <row r="51" s="1" customFormat="1" ht="6.96" customHeight="1">
      <c r="B51" s="33"/>
      <c r="C51" s="34"/>
      <c r="D51" s="34"/>
      <c r="E51" s="34"/>
      <c r="F51" s="34"/>
      <c r="G51" s="34"/>
      <c r="H51" s="34"/>
      <c r="I51" s="122"/>
      <c r="J51" s="34"/>
      <c r="K51" s="34"/>
      <c r="L51" s="38"/>
    </row>
    <row r="52" s="1" customFormat="1" ht="12" customHeight="1">
      <c r="B52" s="33"/>
      <c r="C52" s="27" t="s">
        <v>20</v>
      </c>
      <c r="D52" s="34"/>
      <c r="E52" s="34"/>
      <c r="F52" s="22" t="str">
        <f>F12</f>
        <v>Šumperk</v>
      </c>
      <c r="G52" s="34"/>
      <c r="H52" s="34"/>
      <c r="I52" s="124" t="s">
        <v>22</v>
      </c>
      <c r="J52" s="62" t="str">
        <f>IF(J12="","",J12)</f>
        <v>31. 7. 2020</v>
      </c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2"/>
      <c r="J53" s="34"/>
      <c r="K53" s="34"/>
      <c r="L53" s="38"/>
    </row>
    <row r="54" s="1" customFormat="1" ht="13.65" customHeight="1">
      <c r="B54" s="33"/>
      <c r="C54" s="27" t="s">
        <v>24</v>
      </c>
      <c r="D54" s="34"/>
      <c r="E54" s="34"/>
      <c r="F54" s="22" t="str">
        <f>E15</f>
        <v xml:space="preserve"> </v>
      </c>
      <c r="G54" s="34"/>
      <c r="H54" s="34"/>
      <c r="I54" s="124" t="s">
        <v>30</v>
      </c>
      <c r="J54" s="31" t="str">
        <f>E21</f>
        <v xml:space="preserve"> </v>
      </c>
      <c r="K54" s="34"/>
      <c r="L54" s="38"/>
    </row>
    <row r="55" s="1" customFormat="1" ht="13.65" customHeight="1">
      <c r="B55" s="33"/>
      <c r="C55" s="27" t="s">
        <v>28</v>
      </c>
      <c r="D55" s="34"/>
      <c r="E55" s="34"/>
      <c r="F55" s="22" t="str">
        <f>IF(E18="","",E18)</f>
        <v>Vyplň údaj</v>
      </c>
      <c r="G55" s="34"/>
      <c r="H55" s="34"/>
      <c r="I55" s="124" t="s">
        <v>32</v>
      </c>
      <c r="J55" s="31" t="str">
        <f>E24</f>
        <v xml:space="preserve"> </v>
      </c>
      <c r="K55" s="34"/>
      <c r="L55" s="38"/>
    </row>
    <row r="56" s="1" customFormat="1" ht="10.32" customHeight="1">
      <c r="B56" s="33"/>
      <c r="C56" s="34"/>
      <c r="D56" s="34"/>
      <c r="E56" s="34"/>
      <c r="F56" s="34"/>
      <c r="G56" s="34"/>
      <c r="H56" s="34"/>
      <c r="I56" s="122"/>
      <c r="J56" s="34"/>
      <c r="K56" s="34"/>
      <c r="L56" s="38"/>
    </row>
    <row r="57" s="1" customFormat="1" ht="29.28" customHeight="1">
      <c r="B57" s="33"/>
      <c r="C57" s="151" t="s">
        <v>82</v>
      </c>
      <c r="D57" s="152"/>
      <c r="E57" s="152"/>
      <c r="F57" s="152"/>
      <c r="G57" s="152"/>
      <c r="H57" s="152"/>
      <c r="I57" s="153"/>
      <c r="J57" s="154" t="s">
        <v>83</v>
      </c>
      <c r="K57" s="152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2"/>
      <c r="J58" s="34"/>
      <c r="K58" s="34"/>
      <c r="L58" s="38"/>
    </row>
    <row r="59" s="1" customFormat="1" ht="22.8" customHeight="1">
      <c r="B59" s="33"/>
      <c r="C59" s="155" t="s">
        <v>84</v>
      </c>
      <c r="D59" s="34"/>
      <c r="E59" s="34"/>
      <c r="F59" s="34"/>
      <c r="G59" s="34"/>
      <c r="H59" s="34"/>
      <c r="I59" s="122"/>
      <c r="J59" s="93">
        <f>J88</f>
        <v>0</v>
      </c>
      <c r="K59" s="34"/>
      <c r="L59" s="38"/>
      <c r="AU59" s="12" t="s">
        <v>85</v>
      </c>
    </row>
    <row r="60" s="7" customFormat="1" ht="24.96" customHeight="1">
      <c r="B60" s="156"/>
      <c r="C60" s="157"/>
      <c r="D60" s="158" t="s">
        <v>86</v>
      </c>
      <c r="E60" s="159"/>
      <c r="F60" s="159"/>
      <c r="G60" s="159"/>
      <c r="H60" s="159"/>
      <c r="I60" s="160"/>
      <c r="J60" s="161">
        <f>J89</f>
        <v>0</v>
      </c>
      <c r="K60" s="157"/>
      <c r="L60" s="162"/>
    </row>
    <row r="61" s="7" customFormat="1" ht="24.96" customHeight="1">
      <c r="B61" s="156"/>
      <c r="C61" s="157"/>
      <c r="D61" s="158" t="s">
        <v>87</v>
      </c>
      <c r="E61" s="159"/>
      <c r="F61" s="159"/>
      <c r="G61" s="159"/>
      <c r="H61" s="159"/>
      <c r="I61" s="160"/>
      <c r="J61" s="161">
        <f>J90</f>
        <v>0</v>
      </c>
      <c r="K61" s="157"/>
      <c r="L61" s="162"/>
    </row>
    <row r="62" s="8" customFormat="1" ht="19.92" customHeight="1">
      <c r="B62" s="163"/>
      <c r="C62" s="164"/>
      <c r="D62" s="165" t="s">
        <v>88</v>
      </c>
      <c r="E62" s="166"/>
      <c r="F62" s="166"/>
      <c r="G62" s="166"/>
      <c r="H62" s="166"/>
      <c r="I62" s="167"/>
      <c r="J62" s="168">
        <f>J91</f>
        <v>0</v>
      </c>
      <c r="K62" s="164"/>
      <c r="L62" s="169"/>
    </row>
    <row r="63" s="8" customFormat="1" ht="19.92" customHeight="1">
      <c r="B63" s="163"/>
      <c r="C63" s="164"/>
      <c r="D63" s="165" t="s">
        <v>89</v>
      </c>
      <c r="E63" s="166"/>
      <c r="F63" s="166"/>
      <c r="G63" s="166"/>
      <c r="H63" s="166"/>
      <c r="I63" s="167"/>
      <c r="J63" s="168">
        <f>J97</f>
        <v>0</v>
      </c>
      <c r="K63" s="164"/>
      <c r="L63" s="169"/>
    </row>
    <row r="64" s="8" customFormat="1" ht="19.92" customHeight="1">
      <c r="B64" s="163"/>
      <c r="C64" s="164"/>
      <c r="D64" s="165" t="s">
        <v>90</v>
      </c>
      <c r="E64" s="166"/>
      <c r="F64" s="166"/>
      <c r="G64" s="166"/>
      <c r="H64" s="166"/>
      <c r="I64" s="167"/>
      <c r="J64" s="168">
        <f>J107</f>
        <v>0</v>
      </c>
      <c r="K64" s="164"/>
      <c r="L64" s="169"/>
    </row>
    <row r="65" s="8" customFormat="1" ht="19.92" customHeight="1">
      <c r="B65" s="163"/>
      <c r="C65" s="164"/>
      <c r="D65" s="165" t="s">
        <v>91</v>
      </c>
      <c r="E65" s="166"/>
      <c r="F65" s="166"/>
      <c r="G65" s="166"/>
      <c r="H65" s="166"/>
      <c r="I65" s="167"/>
      <c r="J65" s="168">
        <f>J124</f>
        <v>0</v>
      </c>
      <c r="K65" s="164"/>
      <c r="L65" s="169"/>
    </row>
    <row r="66" s="8" customFormat="1" ht="19.92" customHeight="1">
      <c r="B66" s="163"/>
      <c r="C66" s="164"/>
      <c r="D66" s="165" t="s">
        <v>92</v>
      </c>
      <c r="E66" s="166"/>
      <c r="F66" s="166"/>
      <c r="G66" s="166"/>
      <c r="H66" s="166"/>
      <c r="I66" s="167"/>
      <c r="J66" s="168">
        <f>J138</f>
        <v>0</v>
      </c>
      <c r="K66" s="164"/>
      <c r="L66" s="169"/>
    </row>
    <row r="67" s="8" customFormat="1" ht="19.92" customHeight="1">
      <c r="B67" s="163"/>
      <c r="C67" s="164"/>
      <c r="D67" s="165" t="s">
        <v>93</v>
      </c>
      <c r="E67" s="166"/>
      <c r="F67" s="166"/>
      <c r="G67" s="166"/>
      <c r="H67" s="166"/>
      <c r="I67" s="167"/>
      <c r="J67" s="168">
        <f>J140</f>
        <v>0</v>
      </c>
      <c r="K67" s="164"/>
      <c r="L67" s="169"/>
    </row>
    <row r="68" s="7" customFormat="1" ht="24.96" customHeight="1">
      <c r="B68" s="156"/>
      <c r="C68" s="157"/>
      <c r="D68" s="158" t="s">
        <v>94</v>
      </c>
      <c r="E68" s="159"/>
      <c r="F68" s="159"/>
      <c r="G68" s="159"/>
      <c r="H68" s="159"/>
      <c r="I68" s="160"/>
      <c r="J68" s="161">
        <f>J142</f>
        <v>0</v>
      </c>
      <c r="K68" s="157"/>
      <c r="L68" s="162"/>
    </row>
    <row r="69" s="1" customFormat="1" ht="21.84" customHeight="1">
      <c r="B69" s="33"/>
      <c r="C69" s="34"/>
      <c r="D69" s="34"/>
      <c r="E69" s="34"/>
      <c r="F69" s="34"/>
      <c r="G69" s="34"/>
      <c r="H69" s="34"/>
      <c r="I69" s="122"/>
      <c r="J69" s="34"/>
      <c r="K69" s="34"/>
      <c r="L69" s="38"/>
    </row>
    <row r="70" s="1" customFormat="1" ht="6.96" customHeight="1">
      <c r="B70" s="52"/>
      <c r="C70" s="53"/>
      <c r="D70" s="53"/>
      <c r="E70" s="53"/>
      <c r="F70" s="53"/>
      <c r="G70" s="53"/>
      <c r="H70" s="53"/>
      <c r="I70" s="146"/>
      <c r="J70" s="53"/>
      <c r="K70" s="53"/>
      <c r="L70" s="38"/>
    </row>
    <row r="74" s="1" customFormat="1" ht="6.96" customHeight="1">
      <c r="B74" s="54"/>
      <c r="C74" s="55"/>
      <c r="D74" s="55"/>
      <c r="E74" s="55"/>
      <c r="F74" s="55"/>
      <c r="G74" s="55"/>
      <c r="H74" s="55"/>
      <c r="I74" s="149"/>
      <c r="J74" s="55"/>
      <c r="K74" s="55"/>
      <c r="L74" s="38"/>
    </row>
    <row r="75" s="1" customFormat="1" ht="24.96" customHeight="1">
      <c r="B75" s="33"/>
      <c r="C75" s="18" t="s">
        <v>95</v>
      </c>
      <c r="D75" s="34"/>
      <c r="E75" s="34"/>
      <c r="F75" s="34"/>
      <c r="G75" s="34"/>
      <c r="H75" s="34"/>
      <c r="I75" s="122"/>
      <c r="J75" s="34"/>
      <c r="K75" s="34"/>
      <c r="L75" s="38"/>
    </row>
    <row r="76" s="1" customFormat="1" ht="6.96" customHeight="1">
      <c r="B76" s="33"/>
      <c r="C76" s="34"/>
      <c r="D76" s="34"/>
      <c r="E76" s="34"/>
      <c r="F76" s="34"/>
      <c r="G76" s="34"/>
      <c r="H76" s="34"/>
      <c r="I76" s="122"/>
      <c r="J76" s="34"/>
      <c r="K76" s="34"/>
      <c r="L76" s="38"/>
    </row>
    <row r="77" s="1" customFormat="1" ht="12" customHeight="1">
      <c r="B77" s="33"/>
      <c r="C77" s="27" t="s">
        <v>16</v>
      </c>
      <c r="D77" s="34"/>
      <c r="E77" s="34"/>
      <c r="F77" s="34"/>
      <c r="G77" s="34"/>
      <c r="H77" s="34"/>
      <c r="I77" s="122"/>
      <c r="J77" s="34"/>
      <c r="K77" s="34"/>
      <c r="L77" s="38"/>
    </row>
    <row r="78" s="1" customFormat="1" ht="16.5" customHeight="1">
      <c r="B78" s="33"/>
      <c r="C78" s="34"/>
      <c r="D78" s="34"/>
      <c r="E78" s="150" t="str">
        <f>E7</f>
        <v>MŠ Prievidzská</v>
      </c>
      <c r="F78" s="27"/>
      <c r="G78" s="27"/>
      <c r="H78" s="27"/>
      <c r="I78" s="122"/>
      <c r="J78" s="34"/>
      <c r="K78" s="34"/>
      <c r="L78" s="38"/>
    </row>
    <row r="79" s="1" customFormat="1" ht="12" customHeight="1">
      <c r="B79" s="33"/>
      <c r="C79" s="27" t="s">
        <v>80</v>
      </c>
      <c r="D79" s="34"/>
      <c r="E79" s="34"/>
      <c r="F79" s="34"/>
      <c r="G79" s="34"/>
      <c r="H79" s="34"/>
      <c r="I79" s="122"/>
      <c r="J79" s="34"/>
      <c r="K79" s="34"/>
      <c r="L79" s="38"/>
    </row>
    <row r="80" s="1" customFormat="1" ht="16.5" customHeight="1">
      <c r="B80" s="33"/>
      <c r="C80" s="34"/>
      <c r="D80" s="34"/>
      <c r="E80" s="59" t="str">
        <f>E9</f>
        <v>ZTI</v>
      </c>
      <c r="F80" s="34"/>
      <c r="G80" s="34"/>
      <c r="H80" s="34"/>
      <c r="I80" s="122"/>
      <c r="J80" s="34"/>
      <c r="K80" s="34"/>
      <c r="L80" s="38"/>
    </row>
    <row r="81" s="1" customFormat="1" ht="6.96" customHeight="1">
      <c r="B81" s="33"/>
      <c r="C81" s="34"/>
      <c r="D81" s="34"/>
      <c r="E81" s="34"/>
      <c r="F81" s="34"/>
      <c r="G81" s="34"/>
      <c r="H81" s="34"/>
      <c r="I81" s="122"/>
      <c r="J81" s="34"/>
      <c r="K81" s="34"/>
      <c r="L81" s="38"/>
    </row>
    <row r="82" s="1" customFormat="1" ht="12" customHeight="1">
      <c r="B82" s="33"/>
      <c r="C82" s="27" t="s">
        <v>20</v>
      </c>
      <c r="D82" s="34"/>
      <c r="E82" s="34"/>
      <c r="F82" s="22" t="str">
        <f>F12</f>
        <v>Šumperk</v>
      </c>
      <c r="G82" s="34"/>
      <c r="H82" s="34"/>
      <c r="I82" s="124" t="s">
        <v>22</v>
      </c>
      <c r="J82" s="62" t="str">
        <f>IF(J12="","",J12)</f>
        <v>31. 7. 2020</v>
      </c>
      <c r="K82" s="34"/>
      <c r="L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22"/>
      <c r="J83" s="34"/>
      <c r="K83" s="34"/>
      <c r="L83" s="38"/>
    </row>
    <row r="84" s="1" customFormat="1" ht="13.65" customHeight="1">
      <c r="B84" s="33"/>
      <c r="C84" s="27" t="s">
        <v>24</v>
      </c>
      <c r="D84" s="34"/>
      <c r="E84" s="34"/>
      <c r="F84" s="22" t="str">
        <f>E15</f>
        <v xml:space="preserve"> </v>
      </c>
      <c r="G84" s="34"/>
      <c r="H84" s="34"/>
      <c r="I84" s="124" t="s">
        <v>30</v>
      </c>
      <c r="J84" s="31" t="str">
        <f>E21</f>
        <v xml:space="preserve"> </v>
      </c>
      <c r="K84" s="34"/>
      <c r="L84" s="38"/>
    </row>
    <row r="85" s="1" customFormat="1" ht="13.65" customHeight="1">
      <c r="B85" s="33"/>
      <c r="C85" s="27" t="s">
        <v>28</v>
      </c>
      <c r="D85" s="34"/>
      <c r="E85" s="34"/>
      <c r="F85" s="22" t="str">
        <f>IF(E18="","",E18)</f>
        <v>Vyplň údaj</v>
      </c>
      <c r="G85" s="34"/>
      <c r="H85" s="34"/>
      <c r="I85" s="124" t="s">
        <v>32</v>
      </c>
      <c r="J85" s="31" t="str">
        <f>E24</f>
        <v xml:space="preserve"> </v>
      </c>
      <c r="K85" s="34"/>
      <c r="L85" s="38"/>
    </row>
    <row r="86" s="1" customFormat="1" ht="10.32" customHeight="1">
      <c r="B86" s="33"/>
      <c r="C86" s="34"/>
      <c r="D86" s="34"/>
      <c r="E86" s="34"/>
      <c r="F86" s="34"/>
      <c r="G86" s="34"/>
      <c r="H86" s="34"/>
      <c r="I86" s="122"/>
      <c r="J86" s="34"/>
      <c r="K86" s="34"/>
      <c r="L86" s="38"/>
    </row>
    <row r="87" s="9" customFormat="1" ht="29.28" customHeight="1">
      <c r="B87" s="170"/>
      <c r="C87" s="171" t="s">
        <v>96</v>
      </c>
      <c r="D87" s="172" t="s">
        <v>53</v>
      </c>
      <c r="E87" s="172" t="s">
        <v>49</v>
      </c>
      <c r="F87" s="172" t="s">
        <v>50</v>
      </c>
      <c r="G87" s="172" t="s">
        <v>97</v>
      </c>
      <c r="H87" s="172" t="s">
        <v>98</v>
      </c>
      <c r="I87" s="173" t="s">
        <v>99</v>
      </c>
      <c r="J87" s="174" t="s">
        <v>83</v>
      </c>
      <c r="K87" s="175" t="s">
        <v>100</v>
      </c>
      <c r="L87" s="176"/>
      <c r="M87" s="83" t="s">
        <v>1</v>
      </c>
      <c r="N87" s="84" t="s">
        <v>38</v>
      </c>
      <c r="O87" s="84" t="s">
        <v>101</v>
      </c>
      <c r="P87" s="84" t="s">
        <v>102</v>
      </c>
      <c r="Q87" s="84" t="s">
        <v>103</v>
      </c>
      <c r="R87" s="84" t="s">
        <v>104</v>
      </c>
      <c r="S87" s="84" t="s">
        <v>105</v>
      </c>
      <c r="T87" s="85" t="s">
        <v>106</v>
      </c>
    </row>
    <row r="88" s="1" customFormat="1" ht="22.8" customHeight="1">
      <c r="B88" s="33"/>
      <c r="C88" s="90" t="s">
        <v>107</v>
      </c>
      <c r="D88" s="34"/>
      <c r="E88" s="34"/>
      <c r="F88" s="34"/>
      <c r="G88" s="34"/>
      <c r="H88" s="34"/>
      <c r="I88" s="122"/>
      <c r="J88" s="177">
        <f>BK88</f>
        <v>0</v>
      </c>
      <c r="K88" s="34"/>
      <c r="L88" s="38"/>
      <c r="M88" s="86"/>
      <c r="N88" s="87"/>
      <c r="O88" s="87"/>
      <c r="P88" s="178">
        <f>P89+P90+P142</f>
        <v>0</v>
      </c>
      <c r="Q88" s="87"/>
      <c r="R88" s="178">
        <f>R89+R90+R142</f>
        <v>0.63797999999999988</v>
      </c>
      <c r="S88" s="87"/>
      <c r="T88" s="179">
        <f>T89+T90+T142</f>
        <v>0</v>
      </c>
      <c r="AT88" s="12" t="s">
        <v>67</v>
      </c>
      <c r="AU88" s="12" t="s">
        <v>85</v>
      </c>
      <c r="BK88" s="180">
        <f>BK89+BK90+BK142</f>
        <v>0</v>
      </c>
    </row>
    <row r="89" s="10" customFormat="1" ht="25.92" customHeight="1">
      <c r="B89" s="181"/>
      <c r="C89" s="182"/>
      <c r="D89" s="183" t="s">
        <v>67</v>
      </c>
      <c r="E89" s="184" t="s">
        <v>108</v>
      </c>
      <c r="F89" s="184" t="s">
        <v>109</v>
      </c>
      <c r="G89" s="182"/>
      <c r="H89" s="182"/>
      <c r="I89" s="185"/>
      <c r="J89" s="186">
        <f>BK89</f>
        <v>0</v>
      </c>
      <c r="K89" s="182"/>
      <c r="L89" s="187"/>
      <c r="M89" s="188"/>
      <c r="N89" s="189"/>
      <c r="O89" s="189"/>
      <c r="P89" s="190">
        <v>0</v>
      </c>
      <c r="Q89" s="189"/>
      <c r="R89" s="190">
        <v>0</v>
      </c>
      <c r="S89" s="189"/>
      <c r="T89" s="191">
        <v>0</v>
      </c>
      <c r="AR89" s="192" t="s">
        <v>76</v>
      </c>
      <c r="AT89" s="193" t="s">
        <v>67</v>
      </c>
      <c r="AU89" s="193" t="s">
        <v>68</v>
      </c>
      <c r="AY89" s="192" t="s">
        <v>110</v>
      </c>
      <c r="BK89" s="194">
        <v>0</v>
      </c>
    </row>
    <row r="90" s="10" customFormat="1" ht="25.92" customHeight="1">
      <c r="B90" s="181"/>
      <c r="C90" s="182"/>
      <c r="D90" s="183" t="s">
        <v>67</v>
      </c>
      <c r="E90" s="184" t="s">
        <v>111</v>
      </c>
      <c r="F90" s="184" t="s">
        <v>112</v>
      </c>
      <c r="G90" s="182"/>
      <c r="H90" s="182"/>
      <c r="I90" s="185"/>
      <c r="J90" s="186">
        <f>BK90</f>
        <v>0</v>
      </c>
      <c r="K90" s="182"/>
      <c r="L90" s="187"/>
      <c r="M90" s="188"/>
      <c r="N90" s="189"/>
      <c r="O90" s="189"/>
      <c r="P90" s="190">
        <f>P91+P97+P107+P124+P138+P140</f>
        <v>0</v>
      </c>
      <c r="Q90" s="189"/>
      <c r="R90" s="190">
        <f>R91+R97+R107+R124+R138+R140</f>
        <v>0.63797999999999988</v>
      </c>
      <c r="S90" s="189"/>
      <c r="T90" s="191">
        <f>T91+T97+T107+T124+T138+T140</f>
        <v>0</v>
      </c>
      <c r="AR90" s="192" t="s">
        <v>78</v>
      </c>
      <c r="AT90" s="193" t="s">
        <v>67</v>
      </c>
      <c r="AU90" s="193" t="s">
        <v>68</v>
      </c>
      <c r="AY90" s="192" t="s">
        <v>110</v>
      </c>
      <c r="BK90" s="194">
        <f>BK91+BK97+BK107+BK124+BK138+BK140</f>
        <v>0</v>
      </c>
    </row>
    <row r="91" s="10" customFormat="1" ht="22.8" customHeight="1">
      <c r="B91" s="181"/>
      <c r="C91" s="182"/>
      <c r="D91" s="183" t="s">
        <v>67</v>
      </c>
      <c r="E91" s="195" t="s">
        <v>113</v>
      </c>
      <c r="F91" s="195" t="s">
        <v>114</v>
      </c>
      <c r="G91" s="182"/>
      <c r="H91" s="182"/>
      <c r="I91" s="185"/>
      <c r="J91" s="196">
        <f>BK91</f>
        <v>0</v>
      </c>
      <c r="K91" s="182"/>
      <c r="L91" s="187"/>
      <c r="M91" s="188"/>
      <c r="N91" s="189"/>
      <c r="O91" s="189"/>
      <c r="P91" s="190">
        <f>SUM(P92:P96)</f>
        <v>0</v>
      </c>
      <c r="Q91" s="189"/>
      <c r="R91" s="190">
        <f>SUM(R92:R96)</f>
        <v>0.010120000000000001</v>
      </c>
      <c r="S91" s="189"/>
      <c r="T91" s="191">
        <f>SUM(T92:T96)</f>
        <v>0</v>
      </c>
      <c r="AR91" s="192" t="s">
        <v>78</v>
      </c>
      <c r="AT91" s="193" t="s">
        <v>67</v>
      </c>
      <c r="AU91" s="193" t="s">
        <v>76</v>
      </c>
      <c r="AY91" s="192" t="s">
        <v>110</v>
      </c>
      <c r="BK91" s="194">
        <f>SUM(BK92:BK96)</f>
        <v>0</v>
      </c>
    </row>
    <row r="92" s="1" customFormat="1" ht="16.5" customHeight="1">
      <c r="B92" s="33"/>
      <c r="C92" s="197" t="s">
        <v>115</v>
      </c>
      <c r="D92" s="197" t="s">
        <v>116</v>
      </c>
      <c r="E92" s="198" t="s">
        <v>117</v>
      </c>
      <c r="F92" s="199" t="s">
        <v>118</v>
      </c>
      <c r="G92" s="200" t="s">
        <v>119</v>
      </c>
      <c r="H92" s="201">
        <v>10</v>
      </c>
      <c r="I92" s="202"/>
      <c r="J92" s="203">
        <f>ROUND(I92*H92,2)</f>
        <v>0</v>
      </c>
      <c r="K92" s="199" t="s">
        <v>120</v>
      </c>
      <c r="L92" s="204"/>
      <c r="M92" s="205" t="s">
        <v>1</v>
      </c>
      <c r="N92" s="206" t="s">
        <v>39</v>
      </c>
      <c r="O92" s="74"/>
      <c r="P92" s="207">
        <f>O92*H92</f>
        <v>0</v>
      </c>
      <c r="Q92" s="207">
        <v>6.9999999999999994E-05</v>
      </c>
      <c r="R92" s="207">
        <f>Q92*H92</f>
        <v>0.00069999999999999988</v>
      </c>
      <c r="S92" s="207">
        <v>0</v>
      </c>
      <c r="T92" s="208">
        <f>S92*H92</f>
        <v>0</v>
      </c>
      <c r="AR92" s="12" t="s">
        <v>121</v>
      </c>
      <c r="AT92" s="12" t="s">
        <v>116</v>
      </c>
      <c r="AU92" s="12" t="s">
        <v>78</v>
      </c>
      <c r="AY92" s="12" t="s">
        <v>110</v>
      </c>
      <c r="BE92" s="209">
        <f>IF(N92="základní",J92,0)</f>
        <v>0</v>
      </c>
      <c r="BF92" s="209">
        <f>IF(N92="snížená",J92,0)</f>
        <v>0</v>
      </c>
      <c r="BG92" s="209">
        <f>IF(N92="zákl. přenesená",J92,0)</f>
        <v>0</v>
      </c>
      <c r="BH92" s="209">
        <f>IF(N92="sníž. přenesená",J92,0)</f>
        <v>0</v>
      </c>
      <c r="BI92" s="209">
        <f>IF(N92="nulová",J92,0)</f>
        <v>0</v>
      </c>
      <c r="BJ92" s="12" t="s">
        <v>76</v>
      </c>
      <c r="BK92" s="209">
        <f>ROUND(I92*H92,2)</f>
        <v>0</v>
      </c>
      <c r="BL92" s="12" t="s">
        <v>122</v>
      </c>
      <c r="BM92" s="12" t="s">
        <v>123</v>
      </c>
    </row>
    <row r="93" s="1" customFormat="1" ht="16.5" customHeight="1">
      <c r="B93" s="33"/>
      <c r="C93" s="197" t="s">
        <v>124</v>
      </c>
      <c r="D93" s="197" t="s">
        <v>116</v>
      </c>
      <c r="E93" s="198" t="s">
        <v>125</v>
      </c>
      <c r="F93" s="199" t="s">
        <v>126</v>
      </c>
      <c r="G93" s="200" t="s">
        <v>119</v>
      </c>
      <c r="H93" s="201">
        <v>20</v>
      </c>
      <c r="I93" s="202"/>
      <c r="J93" s="203">
        <f>ROUND(I93*H93,2)</f>
        <v>0</v>
      </c>
      <c r="K93" s="199" t="s">
        <v>120</v>
      </c>
      <c r="L93" s="204"/>
      <c r="M93" s="205" t="s">
        <v>1</v>
      </c>
      <c r="N93" s="206" t="s">
        <v>39</v>
      </c>
      <c r="O93" s="74"/>
      <c r="P93" s="207">
        <f>O93*H93</f>
        <v>0</v>
      </c>
      <c r="Q93" s="207">
        <v>8.0000000000000007E-05</v>
      </c>
      <c r="R93" s="207">
        <f>Q93*H93</f>
        <v>0.0016000000000000001</v>
      </c>
      <c r="S93" s="207">
        <v>0</v>
      </c>
      <c r="T93" s="208">
        <f>S93*H93</f>
        <v>0</v>
      </c>
      <c r="AR93" s="12" t="s">
        <v>121</v>
      </c>
      <c r="AT93" s="12" t="s">
        <v>116</v>
      </c>
      <c r="AU93" s="12" t="s">
        <v>78</v>
      </c>
      <c r="AY93" s="12" t="s">
        <v>110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2" t="s">
        <v>76</v>
      </c>
      <c r="BK93" s="209">
        <f>ROUND(I93*H93,2)</f>
        <v>0</v>
      </c>
      <c r="BL93" s="12" t="s">
        <v>122</v>
      </c>
      <c r="BM93" s="12" t="s">
        <v>127</v>
      </c>
    </row>
    <row r="94" s="1" customFormat="1" ht="16.5" customHeight="1">
      <c r="B94" s="33"/>
      <c r="C94" s="197" t="s">
        <v>128</v>
      </c>
      <c r="D94" s="197" t="s">
        <v>116</v>
      </c>
      <c r="E94" s="198" t="s">
        <v>129</v>
      </c>
      <c r="F94" s="199" t="s">
        <v>130</v>
      </c>
      <c r="G94" s="200" t="s">
        <v>119</v>
      </c>
      <c r="H94" s="201">
        <v>46</v>
      </c>
      <c r="I94" s="202"/>
      <c r="J94" s="203">
        <f>ROUND(I94*H94,2)</f>
        <v>0</v>
      </c>
      <c r="K94" s="199" t="s">
        <v>120</v>
      </c>
      <c r="L94" s="204"/>
      <c r="M94" s="205" t="s">
        <v>1</v>
      </c>
      <c r="N94" s="206" t="s">
        <v>39</v>
      </c>
      <c r="O94" s="74"/>
      <c r="P94" s="207">
        <f>O94*H94</f>
        <v>0</v>
      </c>
      <c r="Q94" s="207">
        <v>0.00016000000000000001</v>
      </c>
      <c r="R94" s="207">
        <f>Q94*H94</f>
        <v>0.0073600000000000002</v>
      </c>
      <c r="S94" s="207">
        <v>0</v>
      </c>
      <c r="T94" s="208">
        <f>S94*H94</f>
        <v>0</v>
      </c>
      <c r="AR94" s="12" t="s">
        <v>121</v>
      </c>
      <c r="AT94" s="12" t="s">
        <v>116</v>
      </c>
      <c r="AU94" s="12" t="s">
        <v>78</v>
      </c>
      <c r="AY94" s="12" t="s">
        <v>110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2" t="s">
        <v>76</v>
      </c>
      <c r="BK94" s="209">
        <f>ROUND(I94*H94,2)</f>
        <v>0</v>
      </c>
      <c r="BL94" s="12" t="s">
        <v>122</v>
      </c>
      <c r="BM94" s="12" t="s">
        <v>131</v>
      </c>
    </row>
    <row r="95" s="1" customFormat="1" ht="16.5" customHeight="1">
      <c r="B95" s="33"/>
      <c r="C95" s="210" t="s">
        <v>132</v>
      </c>
      <c r="D95" s="210" t="s">
        <v>133</v>
      </c>
      <c r="E95" s="211" t="s">
        <v>134</v>
      </c>
      <c r="F95" s="212" t="s">
        <v>135</v>
      </c>
      <c r="G95" s="213" t="s">
        <v>119</v>
      </c>
      <c r="H95" s="214">
        <v>30</v>
      </c>
      <c r="I95" s="215"/>
      <c r="J95" s="216">
        <f>ROUND(I95*H95,2)</f>
        <v>0</v>
      </c>
      <c r="K95" s="212" t="s">
        <v>120</v>
      </c>
      <c r="L95" s="38"/>
      <c r="M95" s="217" t="s">
        <v>1</v>
      </c>
      <c r="N95" s="218" t="s">
        <v>39</v>
      </c>
      <c r="O95" s="74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AR95" s="12" t="s">
        <v>122</v>
      </c>
      <c r="AT95" s="12" t="s">
        <v>133</v>
      </c>
      <c r="AU95" s="12" t="s">
        <v>78</v>
      </c>
      <c r="AY95" s="12" t="s">
        <v>110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2" t="s">
        <v>76</v>
      </c>
      <c r="BK95" s="209">
        <f>ROUND(I95*H95,2)</f>
        <v>0</v>
      </c>
      <c r="BL95" s="12" t="s">
        <v>122</v>
      </c>
      <c r="BM95" s="12" t="s">
        <v>136</v>
      </c>
    </row>
    <row r="96" s="1" customFormat="1" ht="16.5" customHeight="1">
      <c r="B96" s="33"/>
      <c r="C96" s="210" t="s">
        <v>137</v>
      </c>
      <c r="D96" s="210" t="s">
        <v>133</v>
      </c>
      <c r="E96" s="211" t="s">
        <v>138</v>
      </c>
      <c r="F96" s="212" t="s">
        <v>139</v>
      </c>
      <c r="G96" s="213" t="s">
        <v>119</v>
      </c>
      <c r="H96" s="214">
        <v>46</v>
      </c>
      <c r="I96" s="215"/>
      <c r="J96" s="216">
        <f>ROUND(I96*H96,2)</f>
        <v>0</v>
      </c>
      <c r="K96" s="212" t="s">
        <v>120</v>
      </c>
      <c r="L96" s="38"/>
      <c r="M96" s="217" t="s">
        <v>1</v>
      </c>
      <c r="N96" s="218" t="s">
        <v>39</v>
      </c>
      <c r="O96" s="74"/>
      <c r="P96" s="207">
        <f>O96*H96</f>
        <v>0</v>
      </c>
      <c r="Q96" s="207">
        <v>1.0000000000000001E-05</v>
      </c>
      <c r="R96" s="207">
        <f>Q96*H96</f>
        <v>0.00046000000000000001</v>
      </c>
      <c r="S96" s="207">
        <v>0</v>
      </c>
      <c r="T96" s="208">
        <f>S96*H96</f>
        <v>0</v>
      </c>
      <c r="AR96" s="12" t="s">
        <v>122</v>
      </c>
      <c r="AT96" s="12" t="s">
        <v>133</v>
      </c>
      <c r="AU96" s="12" t="s">
        <v>78</v>
      </c>
      <c r="AY96" s="12" t="s">
        <v>110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2" t="s">
        <v>76</v>
      </c>
      <c r="BK96" s="209">
        <f>ROUND(I96*H96,2)</f>
        <v>0</v>
      </c>
      <c r="BL96" s="12" t="s">
        <v>122</v>
      </c>
      <c r="BM96" s="12" t="s">
        <v>140</v>
      </c>
    </row>
    <row r="97" s="10" customFormat="1" ht="22.8" customHeight="1">
      <c r="B97" s="181"/>
      <c r="C97" s="182"/>
      <c r="D97" s="183" t="s">
        <v>67</v>
      </c>
      <c r="E97" s="195" t="s">
        <v>141</v>
      </c>
      <c r="F97" s="195" t="s">
        <v>142</v>
      </c>
      <c r="G97" s="182"/>
      <c r="H97" s="182"/>
      <c r="I97" s="185"/>
      <c r="J97" s="196">
        <f>BK97</f>
        <v>0</v>
      </c>
      <c r="K97" s="182"/>
      <c r="L97" s="187"/>
      <c r="M97" s="188"/>
      <c r="N97" s="189"/>
      <c r="O97" s="189"/>
      <c r="P97" s="190">
        <f>SUM(P98:P106)</f>
        <v>0</v>
      </c>
      <c r="Q97" s="189"/>
      <c r="R97" s="190">
        <f>SUM(R98:R106)</f>
        <v>0.063960000000000003</v>
      </c>
      <c r="S97" s="189"/>
      <c r="T97" s="191">
        <f>SUM(T98:T106)</f>
        <v>0</v>
      </c>
      <c r="AR97" s="192" t="s">
        <v>78</v>
      </c>
      <c r="AT97" s="193" t="s">
        <v>67</v>
      </c>
      <c r="AU97" s="193" t="s">
        <v>76</v>
      </c>
      <c r="AY97" s="192" t="s">
        <v>110</v>
      </c>
      <c r="BK97" s="194">
        <f>SUM(BK98:BK106)</f>
        <v>0</v>
      </c>
    </row>
    <row r="98" s="1" customFormat="1" ht="16.5" customHeight="1">
      <c r="B98" s="33"/>
      <c r="C98" s="210" t="s">
        <v>143</v>
      </c>
      <c r="D98" s="210" t="s">
        <v>133</v>
      </c>
      <c r="E98" s="211" t="s">
        <v>144</v>
      </c>
      <c r="F98" s="212" t="s">
        <v>145</v>
      </c>
      <c r="G98" s="213" t="s">
        <v>119</v>
      </c>
      <c r="H98" s="214">
        <v>24</v>
      </c>
      <c r="I98" s="215"/>
      <c r="J98" s="216">
        <f>ROUND(I98*H98,2)</f>
        <v>0</v>
      </c>
      <c r="K98" s="212" t="s">
        <v>120</v>
      </c>
      <c r="L98" s="38"/>
      <c r="M98" s="217" t="s">
        <v>1</v>
      </c>
      <c r="N98" s="218" t="s">
        <v>39</v>
      </c>
      <c r="O98" s="74"/>
      <c r="P98" s="207">
        <f>O98*H98</f>
        <v>0</v>
      </c>
      <c r="Q98" s="207">
        <v>0.0011999999999999999</v>
      </c>
      <c r="R98" s="207">
        <f>Q98*H98</f>
        <v>0.028799999999999999</v>
      </c>
      <c r="S98" s="207">
        <v>0</v>
      </c>
      <c r="T98" s="208">
        <f>S98*H98</f>
        <v>0</v>
      </c>
      <c r="AR98" s="12" t="s">
        <v>122</v>
      </c>
      <c r="AT98" s="12" t="s">
        <v>133</v>
      </c>
      <c r="AU98" s="12" t="s">
        <v>78</v>
      </c>
      <c r="AY98" s="12" t="s">
        <v>110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2" t="s">
        <v>76</v>
      </c>
      <c r="BK98" s="209">
        <f>ROUND(I98*H98,2)</f>
        <v>0</v>
      </c>
      <c r="BL98" s="12" t="s">
        <v>122</v>
      </c>
      <c r="BM98" s="12" t="s">
        <v>146</v>
      </c>
    </row>
    <row r="99" s="1" customFormat="1" ht="16.5" customHeight="1">
      <c r="B99" s="33"/>
      <c r="C99" s="210" t="s">
        <v>8</v>
      </c>
      <c r="D99" s="210" t="s">
        <v>133</v>
      </c>
      <c r="E99" s="211" t="s">
        <v>147</v>
      </c>
      <c r="F99" s="212" t="s">
        <v>148</v>
      </c>
      <c r="G99" s="213" t="s">
        <v>119</v>
      </c>
      <c r="H99" s="214">
        <v>10</v>
      </c>
      <c r="I99" s="215"/>
      <c r="J99" s="216">
        <f>ROUND(I99*H99,2)</f>
        <v>0</v>
      </c>
      <c r="K99" s="212" t="s">
        <v>120</v>
      </c>
      <c r="L99" s="38"/>
      <c r="M99" s="217" t="s">
        <v>1</v>
      </c>
      <c r="N99" s="218" t="s">
        <v>39</v>
      </c>
      <c r="O99" s="74"/>
      <c r="P99" s="207">
        <f>O99*H99</f>
        <v>0</v>
      </c>
      <c r="Q99" s="207">
        <v>0.00029</v>
      </c>
      <c r="R99" s="207">
        <f>Q99*H99</f>
        <v>0.0028999999999999998</v>
      </c>
      <c r="S99" s="207">
        <v>0</v>
      </c>
      <c r="T99" s="208">
        <f>S99*H99</f>
        <v>0</v>
      </c>
      <c r="AR99" s="12" t="s">
        <v>122</v>
      </c>
      <c r="AT99" s="12" t="s">
        <v>133</v>
      </c>
      <c r="AU99" s="12" t="s">
        <v>78</v>
      </c>
      <c r="AY99" s="12" t="s">
        <v>110</v>
      </c>
      <c r="BE99" s="209">
        <f>IF(N99="základní",J99,0)</f>
        <v>0</v>
      </c>
      <c r="BF99" s="209">
        <f>IF(N99="snížená",J99,0)</f>
        <v>0</v>
      </c>
      <c r="BG99" s="209">
        <f>IF(N99="zákl. přenesená",J99,0)</f>
        <v>0</v>
      </c>
      <c r="BH99" s="209">
        <f>IF(N99="sníž. přenesená",J99,0)</f>
        <v>0</v>
      </c>
      <c r="BI99" s="209">
        <f>IF(N99="nulová",J99,0)</f>
        <v>0</v>
      </c>
      <c r="BJ99" s="12" t="s">
        <v>76</v>
      </c>
      <c r="BK99" s="209">
        <f>ROUND(I99*H99,2)</f>
        <v>0</v>
      </c>
      <c r="BL99" s="12" t="s">
        <v>122</v>
      </c>
      <c r="BM99" s="12" t="s">
        <v>149</v>
      </c>
    </row>
    <row r="100" s="1" customFormat="1" ht="16.5" customHeight="1">
      <c r="B100" s="33"/>
      <c r="C100" s="210" t="s">
        <v>122</v>
      </c>
      <c r="D100" s="210" t="s">
        <v>133</v>
      </c>
      <c r="E100" s="211" t="s">
        <v>150</v>
      </c>
      <c r="F100" s="212" t="s">
        <v>151</v>
      </c>
      <c r="G100" s="213" t="s">
        <v>119</v>
      </c>
      <c r="H100" s="214">
        <v>20</v>
      </c>
      <c r="I100" s="215"/>
      <c r="J100" s="216">
        <f>ROUND(I100*H100,2)</f>
        <v>0</v>
      </c>
      <c r="K100" s="212" t="s">
        <v>120</v>
      </c>
      <c r="L100" s="38"/>
      <c r="M100" s="217" t="s">
        <v>1</v>
      </c>
      <c r="N100" s="218" t="s">
        <v>39</v>
      </c>
      <c r="O100" s="74"/>
      <c r="P100" s="207">
        <f>O100*H100</f>
        <v>0</v>
      </c>
      <c r="Q100" s="207">
        <v>0.00035</v>
      </c>
      <c r="R100" s="207">
        <f>Q100*H100</f>
        <v>0.0070000000000000001</v>
      </c>
      <c r="S100" s="207">
        <v>0</v>
      </c>
      <c r="T100" s="208">
        <f>S100*H100</f>
        <v>0</v>
      </c>
      <c r="AR100" s="12" t="s">
        <v>122</v>
      </c>
      <c r="AT100" s="12" t="s">
        <v>133</v>
      </c>
      <c r="AU100" s="12" t="s">
        <v>78</v>
      </c>
      <c r="AY100" s="12" t="s">
        <v>110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2" t="s">
        <v>76</v>
      </c>
      <c r="BK100" s="209">
        <f>ROUND(I100*H100,2)</f>
        <v>0</v>
      </c>
      <c r="BL100" s="12" t="s">
        <v>122</v>
      </c>
      <c r="BM100" s="12" t="s">
        <v>152</v>
      </c>
    </row>
    <row r="101" s="1" customFormat="1" ht="16.5" customHeight="1">
      <c r="B101" s="33"/>
      <c r="C101" s="210" t="s">
        <v>153</v>
      </c>
      <c r="D101" s="210" t="s">
        <v>133</v>
      </c>
      <c r="E101" s="211" t="s">
        <v>154</v>
      </c>
      <c r="F101" s="212" t="s">
        <v>155</v>
      </c>
      <c r="G101" s="213" t="s">
        <v>119</v>
      </c>
      <c r="H101" s="214">
        <v>22</v>
      </c>
      <c r="I101" s="215"/>
      <c r="J101" s="216">
        <f>ROUND(I101*H101,2)</f>
        <v>0</v>
      </c>
      <c r="K101" s="212" t="s">
        <v>120</v>
      </c>
      <c r="L101" s="38"/>
      <c r="M101" s="217" t="s">
        <v>1</v>
      </c>
      <c r="N101" s="218" t="s">
        <v>39</v>
      </c>
      <c r="O101" s="74"/>
      <c r="P101" s="207">
        <f>O101*H101</f>
        <v>0</v>
      </c>
      <c r="Q101" s="207">
        <v>0.00114</v>
      </c>
      <c r="R101" s="207">
        <f>Q101*H101</f>
        <v>0.025079999999999998</v>
      </c>
      <c r="S101" s="207">
        <v>0</v>
      </c>
      <c r="T101" s="208">
        <f>S101*H101</f>
        <v>0</v>
      </c>
      <c r="AR101" s="12" t="s">
        <v>122</v>
      </c>
      <c r="AT101" s="12" t="s">
        <v>133</v>
      </c>
      <c r="AU101" s="12" t="s">
        <v>78</v>
      </c>
      <c r="AY101" s="12" t="s">
        <v>110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2" t="s">
        <v>76</v>
      </c>
      <c r="BK101" s="209">
        <f>ROUND(I101*H101,2)</f>
        <v>0</v>
      </c>
      <c r="BL101" s="12" t="s">
        <v>122</v>
      </c>
      <c r="BM101" s="12" t="s">
        <v>156</v>
      </c>
    </row>
    <row r="102" s="1" customFormat="1" ht="16.5" customHeight="1">
      <c r="B102" s="33"/>
      <c r="C102" s="210" t="s">
        <v>157</v>
      </c>
      <c r="D102" s="210" t="s">
        <v>133</v>
      </c>
      <c r="E102" s="211" t="s">
        <v>158</v>
      </c>
      <c r="F102" s="212" t="s">
        <v>159</v>
      </c>
      <c r="G102" s="213" t="s">
        <v>160</v>
      </c>
      <c r="H102" s="214">
        <v>7</v>
      </c>
      <c r="I102" s="215"/>
      <c r="J102" s="216">
        <f>ROUND(I102*H102,2)</f>
        <v>0</v>
      </c>
      <c r="K102" s="212" t="s">
        <v>120</v>
      </c>
      <c r="L102" s="38"/>
      <c r="M102" s="217" t="s">
        <v>1</v>
      </c>
      <c r="N102" s="218" t="s">
        <v>39</v>
      </c>
      <c r="O102" s="74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AR102" s="12" t="s">
        <v>122</v>
      </c>
      <c r="AT102" s="12" t="s">
        <v>133</v>
      </c>
      <c r="AU102" s="12" t="s">
        <v>78</v>
      </c>
      <c r="AY102" s="12" t="s">
        <v>110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2" t="s">
        <v>76</v>
      </c>
      <c r="BK102" s="209">
        <f>ROUND(I102*H102,2)</f>
        <v>0</v>
      </c>
      <c r="BL102" s="12" t="s">
        <v>122</v>
      </c>
      <c r="BM102" s="12" t="s">
        <v>161</v>
      </c>
    </row>
    <row r="103" s="1" customFormat="1" ht="16.5" customHeight="1">
      <c r="B103" s="33"/>
      <c r="C103" s="210" t="s">
        <v>162</v>
      </c>
      <c r="D103" s="210" t="s">
        <v>133</v>
      </c>
      <c r="E103" s="211" t="s">
        <v>163</v>
      </c>
      <c r="F103" s="212" t="s">
        <v>164</v>
      </c>
      <c r="G103" s="213" t="s">
        <v>160</v>
      </c>
      <c r="H103" s="214">
        <v>3</v>
      </c>
      <c r="I103" s="215"/>
      <c r="J103" s="216">
        <f>ROUND(I103*H103,2)</f>
        <v>0</v>
      </c>
      <c r="K103" s="212" t="s">
        <v>120</v>
      </c>
      <c r="L103" s="38"/>
      <c r="M103" s="217" t="s">
        <v>1</v>
      </c>
      <c r="N103" s="218" t="s">
        <v>39</v>
      </c>
      <c r="O103" s="74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12" t="s">
        <v>122</v>
      </c>
      <c r="AT103" s="12" t="s">
        <v>133</v>
      </c>
      <c r="AU103" s="12" t="s">
        <v>78</v>
      </c>
      <c r="AY103" s="12" t="s">
        <v>110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2" t="s">
        <v>76</v>
      </c>
      <c r="BK103" s="209">
        <f>ROUND(I103*H103,2)</f>
        <v>0</v>
      </c>
      <c r="BL103" s="12" t="s">
        <v>122</v>
      </c>
      <c r="BM103" s="12" t="s">
        <v>165</v>
      </c>
    </row>
    <row r="104" s="1" customFormat="1" ht="16.5" customHeight="1">
      <c r="B104" s="33"/>
      <c r="C104" s="210" t="s">
        <v>7</v>
      </c>
      <c r="D104" s="210" t="s">
        <v>133</v>
      </c>
      <c r="E104" s="211" t="s">
        <v>166</v>
      </c>
      <c r="F104" s="212" t="s">
        <v>167</v>
      </c>
      <c r="G104" s="213" t="s">
        <v>160</v>
      </c>
      <c r="H104" s="214">
        <v>6</v>
      </c>
      <c r="I104" s="215"/>
      <c r="J104" s="216">
        <f>ROUND(I104*H104,2)</f>
        <v>0</v>
      </c>
      <c r="K104" s="212" t="s">
        <v>120</v>
      </c>
      <c r="L104" s="38"/>
      <c r="M104" s="217" t="s">
        <v>1</v>
      </c>
      <c r="N104" s="218" t="s">
        <v>39</v>
      </c>
      <c r="O104" s="74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AR104" s="12" t="s">
        <v>122</v>
      </c>
      <c r="AT104" s="12" t="s">
        <v>133</v>
      </c>
      <c r="AU104" s="12" t="s">
        <v>78</v>
      </c>
      <c r="AY104" s="12" t="s">
        <v>110</v>
      </c>
      <c r="BE104" s="209">
        <f>IF(N104="základní",J104,0)</f>
        <v>0</v>
      </c>
      <c r="BF104" s="209">
        <f>IF(N104="snížená",J104,0)</f>
        <v>0</v>
      </c>
      <c r="BG104" s="209">
        <f>IF(N104="zákl. přenesená",J104,0)</f>
        <v>0</v>
      </c>
      <c r="BH104" s="209">
        <f>IF(N104="sníž. přenesená",J104,0)</f>
        <v>0</v>
      </c>
      <c r="BI104" s="209">
        <f>IF(N104="nulová",J104,0)</f>
        <v>0</v>
      </c>
      <c r="BJ104" s="12" t="s">
        <v>76</v>
      </c>
      <c r="BK104" s="209">
        <f>ROUND(I104*H104,2)</f>
        <v>0</v>
      </c>
      <c r="BL104" s="12" t="s">
        <v>122</v>
      </c>
      <c r="BM104" s="12" t="s">
        <v>168</v>
      </c>
    </row>
    <row r="105" s="1" customFormat="1" ht="16.5" customHeight="1">
      <c r="B105" s="33"/>
      <c r="C105" s="210" t="s">
        <v>169</v>
      </c>
      <c r="D105" s="210" t="s">
        <v>133</v>
      </c>
      <c r="E105" s="211" t="s">
        <v>170</v>
      </c>
      <c r="F105" s="212" t="s">
        <v>171</v>
      </c>
      <c r="G105" s="213" t="s">
        <v>160</v>
      </c>
      <c r="H105" s="214">
        <v>1</v>
      </c>
      <c r="I105" s="215"/>
      <c r="J105" s="216">
        <f>ROUND(I105*H105,2)</f>
        <v>0</v>
      </c>
      <c r="K105" s="212" t="s">
        <v>120</v>
      </c>
      <c r="L105" s="38"/>
      <c r="M105" s="217" t="s">
        <v>1</v>
      </c>
      <c r="N105" s="218" t="s">
        <v>39</v>
      </c>
      <c r="O105" s="74"/>
      <c r="P105" s="207">
        <f>O105*H105</f>
        <v>0</v>
      </c>
      <c r="Q105" s="207">
        <v>0.00018000000000000001</v>
      </c>
      <c r="R105" s="207">
        <f>Q105*H105</f>
        <v>0.00018000000000000001</v>
      </c>
      <c r="S105" s="207">
        <v>0</v>
      </c>
      <c r="T105" s="208">
        <f>S105*H105</f>
        <v>0</v>
      </c>
      <c r="AR105" s="12" t="s">
        <v>122</v>
      </c>
      <c r="AT105" s="12" t="s">
        <v>133</v>
      </c>
      <c r="AU105" s="12" t="s">
        <v>78</v>
      </c>
      <c r="AY105" s="12" t="s">
        <v>110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2" t="s">
        <v>76</v>
      </c>
      <c r="BK105" s="209">
        <f>ROUND(I105*H105,2)</f>
        <v>0</v>
      </c>
      <c r="BL105" s="12" t="s">
        <v>122</v>
      </c>
      <c r="BM105" s="12" t="s">
        <v>172</v>
      </c>
    </row>
    <row r="106" s="1" customFormat="1" ht="16.5" customHeight="1">
      <c r="B106" s="33"/>
      <c r="C106" s="210" t="s">
        <v>173</v>
      </c>
      <c r="D106" s="210" t="s">
        <v>133</v>
      </c>
      <c r="E106" s="211" t="s">
        <v>174</v>
      </c>
      <c r="F106" s="212" t="s">
        <v>175</v>
      </c>
      <c r="G106" s="213" t="s">
        <v>119</v>
      </c>
      <c r="H106" s="214">
        <v>76</v>
      </c>
      <c r="I106" s="215"/>
      <c r="J106" s="216">
        <f>ROUND(I106*H106,2)</f>
        <v>0</v>
      </c>
      <c r="K106" s="212" t="s">
        <v>120</v>
      </c>
      <c r="L106" s="38"/>
      <c r="M106" s="217" t="s">
        <v>1</v>
      </c>
      <c r="N106" s="218" t="s">
        <v>39</v>
      </c>
      <c r="O106" s="74"/>
      <c r="P106" s="207">
        <f>O106*H106</f>
        <v>0</v>
      </c>
      <c r="Q106" s="207">
        <v>0</v>
      </c>
      <c r="R106" s="207">
        <f>Q106*H106</f>
        <v>0</v>
      </c>
      <c r="S106" s="207">
        <v>0</v>
      </c>
      <c r="T106" s="208">
        <f>S106*H106</f>
        <v>0</v>
      </c>
      <c r="AR106" s="12" t="s">
        <v>122</v>
      </c>
      <c r="AT106" s="12" t="s">
        <v>133</v>
      </c>
      <c r="AU106" s="12" t="s">
        <v>78</v>
      </c>
      <c r="AY106" s="12" t="s">
        <v>110</v>
      </c>
      <c r="BE106" s="209">
        <f>IF(N106="základní",J106,0)</f>
        <v>0</v>
      </c>
      <c r="BF106" s="209">
        <f>IF(N106="snížená",J106,0)</f>
        <v>0</v>
      </c>
      <c r="BG106" s="209">
        <f>IF(N106="zákl. přenesená",J106,0)</f>
        <v>0</v>
      </c>
      <c r="BH106" s="209">
        <f>IF(N106="sníž. přenesená",J106,0)</f>
        <v>0</v>
      </c>
      <c r="BI106" s="209">
        <f>IF(N106="nulová",J106,0)</f>
        <v>0</v>
      </c>
      <c r="BJ106" s="12" t="s">
        <v>76</v>
      </c>
      <c r="BK106" s="209">
        <f>ROUND(I106*H106,2)</f>
        <v>0</v>
      </c>
      <c r="BL106" s="12" t="s">
        <v>122</v>
      </c>
      <c r="BM106" s="12" t="s">
        <v>176</v>
      </c>
    </row>
    <row r="107" s="10" customFormat="1" ht="22.8" customHeight="1">
      <c r="B107" s="181"/>
      <c r="C107" s="182"/>
      <c r="D107" s="183" t="s">
        <v>67</v>
      </c>
      <c r="E107" s="195" t="s">
        <v>177</v>
      </c>
      <c r="F107" s="195" t="s">
        <v>178</v>
      </c>
      <c r="G107" s="182"/>
      <c r="H107" s="182"/>
      <c r="I107" s="185"/>
      <c r="J107" s="196">
        <f>BK107</f>
        <v>0</v>
      </c>
      <c r="K107" s="182"/>
      <c r="L107" s="187"/>
      <c r="M107" s="188"/>
      <c r="N107" s="189"/>
      <c r="O107" s="189"/>
      <c r="P107" s="190">
        <f>SUM(P108:P123)</f>
        <v>0</v>
      </c>
      <c r="Q107" s="189"/>
      <c r="R107" s="190">
        <f>SUM(R108:R123)</f>
        <v>0.14503999999999997</v>
      </c>
      <c r="S107" s="189"/>
      <c r="T107" s="191">
        <f>SUM(T108:T123)</f>
        <v>0</v>
      </c>
      <c r="AR107" s="192" t="s">
        <v>78</v>
      </c>
      <c r="AT107" s="193" t="s">
        <v>67</v>
      </c>
      <c r="AU107" s="193" t="s">
        <v>76</v>
      </c>
      <c r="AY107" s="192" t="s">
        <v>110</v>
      </c>
      <c r="BK107" s="194">
        <f>SUM(BK108:BK123)</f>
        <v>0</v>
      </c>
    </row>
    <row r="108" s="1" customFormat="1" ht="16.5" customHeight="1">
      <c r="B108" s="33"/>
      <c r="C108" s="210" t="s">
        <v>179</v>
      </c>
      <c r="D108" s="210" t="s">
        <v>133</v>
      </c>
      <c r="E108" s="211" t="s">
        <v>180</v>
      </c>
      <c r="F108" s="212" t="s">
        <v>181</v>
      </c>
      <c r="G108" s="213" t="s">
        <v>119</v>
      </c>
      <c r="H108" s="214">
        <v>60</v>
      </c>
      <c r="I108" s="215"/>
      <c r="J108" s="216">
        <f>ROUND(I108*H108,2)</f>
        <v>0</v>
      </c>
      <c r="K108" s="212" t="s">
        <v>120</v>
      </c>
      <c r="L108" s="38"/>
      <c r="M108" s="217" t="s">
        <v>1</v>
      </c>
      <c r="N108" s="218" t="s">
        <v>39</v>
      </c>
      <c r="O108" s="74"/>
      <c r="P108" s="207">
        <f>O108*H108</f>
        <v>0</v>
      </c>
      <c r="Q108" s="207">
        <v>0.00066</v>
      </c>
      <c r="R108" s="207">
        <f>Q108*H108</f>
        <v>0.039599999999999996</v>
      </c>
      <c r="S108" s="207">
        <v>0</v>
      </c>
      <c r="T108" s="208">
        <f>S108*H108</f>
        <v>0</v>
      </c>
      <c r="AR108" s="12" t="s">
        <v>122</v>
      </c>
      <c r="AT108" s="12" t="s">
        <v>133</v>
      </c>
      <c r="AU108" s="12" t="s">
        <v>78</v>
      </c>
      <c r="AY108" s="12" t="s">
        <v>110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2" t="s">
        <v>76</v>
      </c>
      <c r="BK108" s="209">
        <f>ROUND(I108*H108,2)</f>
        <v>0</v>
      </c>
      <c r="BL108" s="12" t="s">
        <v>122</v>
      </c>
      <c r="BM108" s="12" t="s">
        <v>182</v>
      </c>
    </row>
    <row r="109" s="1" customFormat="1" ht="16.5" customHeight="1">
      <c r="B109" s="33"/>
      <c r="C109" s="210" t="s">
        <v>183</v>
      </c>
      <c r="D109" s="210" t="s">
        <v>133</v>
      </c>
      <c r="E109" s="211" t="s">
        <v>184</v>
      </c>
      <c r="F109" s="212" t="s">
        <v>185</v>
      </c>
      <c r="G109" s="213" t="s">
        <v>119</v>
      </c>
      <c r="H109" s="214">
        <v>20</v>
      </c>
      <c r="I109" s="215"/>
      <c r="J109" s="216">
        <f>ROUND(I109*H109,2)</f>
        <v>0</v>
      </c>
      <c r="K109" s="212" t="s">
        <v>120</v>
      </c>
      <c r="L109" s="38"/>
      <c r="M109" s="217" t="s">
        <v>1</v>
      </c>
      <c r="N109" s="218" t="s">
        <v>39</v>
      </c>
      <c r="O109" s="74"/>
      <c r="P109" s="207">
        <f>O109*H109</f>
        <v>0</v>
      </c>
      <c r="Q109" s="207">
        <v>0.00091</v>
      </c>
      <c r="R109" s="207">
        <f>Q109*H109</f>
        <v>0.018200000000000001</v>
      </c>
      <c r="S109" s="207">
        <v>0</v>
      </c>
      <c r="T109" s="208">
        <f>S109*H109</f>
        <v>0</v>
      </c>
      <c r="AR109" s="12" t="s">
        <v>122</v>
      </c>
      <c r="AT109" s="12" t="s">
        <v>133</v>
      </c>
      <c r="AU109" s="12" t="s">
        <v>78</v>
      </c>
      <c r="AY109" s="12" t="s">
        <v>110</v>
      </c>
      <c r="BE109" s="209">
        <f>IF(N109="základní",J109,0)</f>
        <v>0</v>
      </c>
      <c r="BF109" s="209">
        <f>IF(N109="snížená",J109,0)</f>
        <v>0</v>
      </c>
      <c r="BG109" s="209">
        <f>IF(N109="zákl. přenesená",J109,0)</f>
        <v>0</v>
      </c>
      <c r="BH109" s="209">
        <f>IF(N109="sníž. přenesená",J109,0)</f>
        <v>0</v>
      </c>
      <c r="BI109" s="209">
        <f>IF(N109="nulová",J109,0)</f>
        <v>0</v>
      </c>
      <c r="BJ109" s="12" t="s">
        <v>76</v>
      </c>
      <c r="BK109" s="209">
        <f>ROUND(I109*H109,2)</f>
        <v>0</v>
      </c>
      <c r="BL109" s="12" t="s">
        <v>122</v>
      </c>
      <c r="BM109" s="12" t="s">
        <v>186</v>
      </c>
    </row>
    <row r="110" s="1" customFormat="1" ht="16.5" customHeight="1">
      <c r="B110" s="33"/>
      <c r="C110" s="210" t="s">
        <v>187</v>
      </c>
      <c r="D110" s="210" t="s">
        <v>133</v>
      </c>
      <c r="E110" s="211" t="s">
        <v>188</v>
      </c>
      <c r="F110" s="212" t="s">
        <v>189</v>
      </c>
      <c r="G110" s="213" t="s">
        <v>119</v>
      </c>
      <c r="H110" s="214">
        <v>30</v>
      </c>
      <c r="I110" s="215"/>
      <c r="J110" s="216">
        <f>ROUND(I110*H110,2)</f>
        <v>0</v>
      </c>
      <c r="K110" s="212" t="s">
        <v>120</v>
      </c>
      <c r="L110" s="38"/>
      <c r="M110" s="217" t="s">
        <v>1</v>
      </c>
      <c r="N110" s="218" t="s">
        <v>39</v>
      </c>
      <c r="O110" s="74"/>
      <c r="P110" s="207">
        <f>O110*H110</f>
        <v>0</v>
      </c>
      <c r="Q110" s="207">
        <v>0.0011900000000000001</v>
      </c>
      <c r="R110" s="207">
        <f>Q110*H110</f>
        <v>0.035700000000000003</v>
      </c>
      <c r="S110" s="207">
        <v>0</v>
      </c>
      <c r="T110" s="208">
        <f>S110*H110</f>
        <v>0</v>
      </c>
      <c r="AR110" s="12" t="s">
        <v>122</v>
      </c>
      <c r="AT110" s="12" t="s">
        <v>133</v>
      </c>
      <c r="AU110" s="12" t="s">
        <v>78</v>
      </c>
      <c r="AY110" s="12" t="s">
        <v>110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2" t="s">
        <v>76</v>
      </c>
      <c r="BK110" s="209">
        <f>ROUND(I110*H110,2)</f>
        <v>0</v>
      </c>
      <c r="BL110" s="12" t="s">
        <v>122</v>
      </c>
      <c r="BM110" s="12" t="s">
        <v>190</v>
      </c>
    </row>
    <row r="111" s="1" customFormat="1" ht="16.5" customHeight="1">
      <c r="B111" s="33"/>
      <c r="C111" s="210" t="s">
        <v>191</v>
      </c>
      <c r="D111" s="210" t="s">
        <v>133</v>
      </c>
      <c r="E111" s="211" t="s">
        <v>192</v>
      </c>
      <c r="F111" s="212" t="s">
        <v>193</v>
      </c>
      <c r="G111" s="213" t="s">
        <v>119</v>
      </c>
      <c r="H111" s="214">
        <v>60</v>
      </c>
      <c r="I111" s="215"/>
      <c r="J111" s="216">
        <f>ROUND(I111*H111,2)</f>
        <v>0</v>
      </c>
      <c r="K111" s="212" t="s">
        <v>120</v>
      </c>
      <c r="L111" s="38"/>
      <c r="M111" s="217" t="s">
        <v>1</v>
      </c>
      <c r="N111" s="218" t="s">
        <v>39</v>
      </c>
      <c r="O111" s="74"/>
      <c r="P111" s="207">
        <f>O111*H111</f>
        <v>0</v>
      </c>
      <c r="Q111" s="207">
        <v>6.9999999999999994E-05</v>
      </c>
      <c r="R111" s="207">
        <f>Q111*H111</f>
        <v>0.0041999999999999997</v>
      </c>
      <c r="S111" s="207">
        <v>0</v>
      </c>
      <c r="T111" s="208">
        <f>S111*H111</f>
        <v>0</v>
      </c>
      <c r="AR111" s="12" t="s">
        <v>122</v>
      </c>
      <c r="AT111" s="12" t="s">
        <v>133</v>
      </c>
      <c r="AU111" s="12" t="s">
        <v>78</v>
      </c>
      <c r="AY111" s="12" t="s">
        <v>110</v>
      </c>
      <c r="BE111" s="209">
        <f>IF(N111="základní",J111,0)</f>
        <v>0</v>
      </c>
      <c r="BF111" s="209">
        <f>IF(N111="snížená",J111,0)</f>
        <v>0</v>
      </c>
      <c r="BG111" s="209">
        <f>IF(N111="zákl. přenesená",J111,0)</f>
        <v>0</v>
      </c>
      <c r="BH111" s="209">
        <f>IF(N111="sníž. přenesená",J111,0)</f>
        <v>0</v>
      </c>
      <c r="BI111" s="209">
        <f>IF(N111="nulová",J111,0)</f>
        <v>0</v>
      </c>
      <c r="BJ111" s="12" t="s">
        <v>76</v>
      </c>
      <c r="BK111" s="209">
        <f>ROUND(I111*H111,2)</f>
        <v>0</v>
      </c>
      <c r="BL111" s="12" t="s">
        <v>122</v>
      </c>
      <c r="BM111" s="12" t="s">
        <v>194</v>
      </c>
    </row>
    <row r="112" s="1" customFormat="1" ht="16.5" customHeight="1">
      <c r="B112" s="33"/>
      <c r="C112" s="210" t="s">
        <v>121</v>
      </c>
      <c r="D112" s="210" t="s">
        <v>133</v>
      </c>
      <c r="E112" s="211" t="s">
        <v>195</v>
      </c>
      <c r="F112" s="212" t="s">
        <v>196</v>
      </c>
      <c r="G112" s="213" t="s">
        <v>119</v>
      </c>
      <c r="H112" s="214">
        <v>50</v>
      </c>
      <c r="I112" s="215"/>
      <c r="J112" s="216">
        <f>ROUND(I112*H112,2)</f>
        <v>0</v>
      </c>
      <c r="K112" s="212" t="s">
        <v>120</v>
      </c>
      <c r="L112" s="38"/>
      <c r="M112" s="217" t="s">
        <v>1</v>
      </c>
      <c r="N112" s="218" t="s">
        <v>39</v>
      </c>
      <c r="O112" s="74"/>
      <c r="P112" s="207">
        <f>O112*H112</f>
        <v>0</v>
      </c>
      <c r="Q112" s="207">
        <v>0.00016000000000000001</v>
      </c>
      <c r="R112" s="207">
        <f>Q112*H112</f>
        <v>0.0080000000000000002</v>
      </c>
      <c r="S112" s="207">
        <v>0</v>
      </c>
      <c r="T112" s="208">
        <f>S112*H112</f>
        <v>0</v>
      </c>
      <c r="AR112" s="12" t="s">
        <v>122</v>
      </c>
      <c r="AT112" s="12" t="s">
        <v>133</v>
      </c>
      <c r="AU112" s="12" t="s">
        <v>78</v>
      </c>
      <c r="AY112" s="12" t="s">
        <v>110</v>
      </c>
      <c r="BE112" s="209">
        <f>IF(N112="základní",J112,0)</f>
        <v>0</v>
      </c>
      <c r="BF112" s="209">
        <f>IF(N112="snížená",J112,0)</f>
        <v>0</v>
      </c>
      <c r="BG112" s="209">
        <f>IF(N112="zákl. přenesená",J112,0)</f>
        <v>0</v>
      </c>
      <c r="BH112" s="209">
        <f>IF(N112="sníž. přenesená",J112,0)</f>
        <v>0</v>
      </c>
      <c r="BI112" s="209">
        <f>IF(N112="nulová",J112,0)</f>
        <v>0</v>
      </c>
      <c r="BJ112" s="12" t="s">
        <v>76</v>
      </c>
      <c r="BK112" s="209">
        <f>ROUND(I112*H112,2)</f>
        <v>0</v>
      </c>
      <c r="BL112" s="12" t="s">
        <v>122</v>
      </c>
      <c r="BM112" s="12" t="s">
        <v>197</v>
      </c>
    </row>
    <row r="113" s="1" customFormat="1" ht="16.5" customHeight="1">
      <c r="B113" s="33"/>
      <c r="C113" s="210" t="s">
        <v>198</v>
      </c>
      <c r="D113" s="210" t="s">
        <v>133</v>
      </c>
      <c r="E113" s="211" t="s">
        <v>199</v>
      </c>
      <c r="F113" s="212" t="s">
        <v>200</v>
      </c>
      <c r="G113" s="213" t="s">
        <v>160</v>
      </c>
      <c r="H113" s="214">
        <v>25</v>
      </c>
      <c r="I113" s="215"/>
      <c r="J113" s="216">
        <f>ROUND(I113*H113,2)</f>
        <v>0</v>
      </c>
      <c r="K113" s="212" t="s">
        <v>120</v>
      </c>
      <c r="L113" s="38"/>
      <c r="M113" s="217" t="s">
        <v>1</v>
      </c>
      <c r="N113" s="218" t="s">
        <v>39</v>
      </c>
      <c r="O113" s="74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AR113" s="12" t="s">
        <v>122</v>
      </c>
      <c r="AT113" s="12" t="s">
        <v>133</v>
      </c>
      <c r="AU113" s="12" t="s">
        <v>78</v>
      </c>
      <c r="AY113" s="12" t="s">
        <v>110</v>
      </c>
      <c r="BE113" s="209">
        <f>IF(N113="základní",J113,0)</f>
        <v>0</v>
      </c>
      <c r="BF113" s="209">
        <f>IF(N113="snížená",J113,0)</f>
        <v>0</v>
      </c>
      <c r="BG113" s="209">
        <f>IF(N113="zákl. přenesená",J113,0)</f>
        <v>0</v>
      </c>
      <c r="BH113" s="209">
        <f>IF(N113="sníž. přenesená",J113,0)</f>
        <v>0</v>
      </c>
      <c r="BI113" s="209">
        <f>IF(N113="nulová",J113,0)</f>
        <v>0</v>
      </c>
      <c r="BJ113" s="12" t="s">
        <v>76</v>
      </c>
      <c r="BK113" s="209">
        <f>ROUND(I113*H113,2)</f>
        <v>0</v>
      </c>
      <c r="BL113" s="12" t="s">
        <v>122</v>
      </c>
      <c r="BM113" s="12" t="s">
        <v>201</v>
      </c>
    </row>
    <row r="114" s="1" customFormat="1" ht="16.5" customHeight="1">
      <c r="B114" s="33"/>
      <c r="C114" s="210" t="s">
        <v>202</v>
      </c>
      <c r="D114" s="210" t="s">
        <v>133</v>
      </c>
      <c r="E114" s="211" t="s">
        <v>203</v>
      </c>
      <c r="F114" s="212" t="s">
        <v>204</v>
      </c>
      <c r="G114" s="213" t="s">
        <v>160</v>
      </c>
      <c r="H114" s="214">
        <v>21</v>
      </c>
      <c r="I114" s="215"/>
      <c r="J114" s="216">
        <f>ROUND(I114*H114,2)</f>
        <v>0</v>
      </c>
      <c r="K114" s="212" t="s">
        <v>120</v>
      </c>
      <c r="L114" s="38"/>
      <c r="M114" s="217" t="s">
        <v>1</v>
      </c>
      <c r="N114" s="218" t="s">
        <v>39</v>
      </c>
      <c r="O114" s="74"/>
      <c r="P114" s="207">
        <f>O114*H114</f>
        <v>0</v>
      </c>
      <c r="Q114" s="207">
        <v>0.00012999999999999999</v>
      </c>
      <c r="R114" s="207">
        <f>Q114*H114</f>
        <v>0.0027299999999999998</v>
      </c>
      <c r="S114" s="207">
        <v>0</v>
      </c>
      <c r="T114" s="208">
        <f>S114*H114</f>
        <v>0</v>
      </c>
      <c r="AR114" s="12" t="s">
        <v>122</v>
      </c>
      <c r="AT114" s="12" t="s">
        <v>133</v>
      </c>
      <c r="AU114" s="12" t="s">
        <v>78</v>
      </c>
      <c r="AY114" s="12" t="s">
        <v>110</v>
      </c>
      <c r="BE114" s="209">
        <f>IF(N114="základní",J114,0)</f>
        <v>0</v>
      </c>
      <c r="BF114" s="209">
        <f>IF(N114="snížená",J114,0)</f>
        <v>0</v>
      </c>
      <c r="BG114" s="209">
        <f>IF(N114="zákl. přenesená",J114,0)</f>
        <v>0</v>
      </c>
      <c r="BH114" s="209">
        <f>IF(N114="sníž. přenesená",J114,0)</f>
        <v>0</v>
      </c>
      <c r="BI114" s="209">
        <f>IF(N114="nulová",J114,0)</f>
        <v>0</v>
      </c>
      <c r="BJ114" s="12" t="s">
        <v>76</v>
      </c>
      <c r="BK114" s="209">
        <f>ROUND(I114*H114,2)</f>
        <v>0</v>
      </c>
      <c r="BL114" s="12" t="s">
        <v>122</v>
      </c>
      <c r="BM114" s="12" t="s">
        <v>205</v>
      </c>
    </row>
    <row r="115" s="1" customFormat="1" ht="16.5" customHeight="1">
      <c r="B115" s="33"/>
      <c r="C115" s="210" t="s">
        <v>206</v>
      </c>
      <c r="D115" s="210" t="s">
        <v>133</v>
      </c>
      <c r="E115" s="211" t="s">
        <v>207</v>
      </c>
      <c r="F115" s="212" t="s">
        <v>208</v>
      </c>
      <c r="G115" s="213" t="s">
        <v>209</v>
      </c>
      <c r="H115" s="214">
        <v>2</v>
      </c>
      <c r="I115" s="215"/>
      <c r="J115" s="216">
        <f>ROUND(I115*H115,2)</f>
        <v>0</v>
      </c>
      <c r="K115" s="212" t="s">
        <v>120</v>
      </c>
      <c r="L115" s="38"/>
      <c r="M115" s="217" t="s">
        <v>1</v>
      </c>
      <c r="N115" s="218" t="s">
        <v>39</v>
      </c>
      <c r="O115" s="74"/>
      <c r="P115" s="207">
        <f>O115*H115</f>
        <v>0</v>
      </c>
      <c r="Q115" s="207">
        <v>0.00025000000000000001</v>
      </c>
      <c r="R115" s="207">
        <f>Q115*H115</f>
        <v>0.00050000000000000001</v>
      </c>
      <c r="S115" s="207">
        <v>0</v>
      </c>
      <c r="T115" s="208">
        <f>S115*H115</f>
        <v>0</v>
      </c>
      <c r="AR115" s="12" t="s">
        <v>122</v>
      </c>
      <c r="AT115" s="12" t="s">
        <v>133</v>
      </c>
      <c r="AU115" s="12" t="s">
        <v>78</v>
      </c>
      <c r="AY115" s="12" t="s">
        <v>110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2" t="s">
        <v>76</v>
      </c>
      <c r="BK115" s="209">
        <f>ROUND(I115*H115,2)</f>
        <v>0</v>
      </c>
      <c r="BL115" s="12" t="s">
        <v>122</v>
      </c>
      <c r="BM115" s="12" t="s">
        <v>210</v>
      </c>
    </row>
    <row r="116" s="1" customFormat="1" ht="16.5" customHeight="1">
      <c r="B116" s="33"/>
      <c r="C116" s="210" t="s">
        <v>211</v>
      </c>
      <c r="D116" s="210" t="s">
        <v>133</v>
      </c>
      <c r="E116" s="211" t="s">
        <v>212</v>
      </c>
      <c r="F116" s="212" t="s">
        <v>213</v>
      </c>
      <c r="G116" s="213" t="s">
        <v>214</v>
      </c>
      <c r="H116" s="214">
        <v>21</v>
      </c>
      <c r="I116" s="215"/>
      <c r="J116" s="216">
        <f>ROUND(I116*H116,2)</f>
        <v>0</v>
      </c>
      <c r="K116" s="212" t="s">
        <v>1</v>
      </c>
      <c r="L116" s="38"/>
      <c r="M116" s="217" t="s">
        <v>1</v>
      </c>
      <c r="N116" s="218" t="s">
        <v>39</v>
      </c>
      <c r="O116" s="74"/>
      <c r="P116" s="207">
        <f>O116*H116</f>
        <v>0</v>
      </c>
      <c r="Q116" s="207">
        <v>0.00056999999999999998</v>
      </c>
      <c r="R116" s="207">
        <f>Q116*H116</f>
        <v>0.01197</v>
      </c>
      <c r="S116" s="207">
        <v>0</v>
      </c>
      <c r="T116" s="208">
        <f>S116*H116</f>
        <v>0</v>
      </c>
      <c r="AR116" s="12" t="s">
        <v>122</v>
      </c>
      <c r="AT116" s="12" t="s">
        <v>133</v>
      </c>
      <c r="AU116" s="12" t="s">
        <v>78</v>
      </c>
      <c r="AY116" s="12" t="s">
        <v>110</v>
      </c>
      <c r="BE116" s="209">
        <f>IF(N116="základní",J116,0)</f>
        <v>0</v>
      </c>
      <c r="BF116" s="209">
        <f>IF(N116="snížená",J116,0)</f>
        <v>0</v>
      </c>
      <c r="BG116" s="209">
        <f>IF(N116="zákl. přenesená",J116,0)</f>
        <v>0</v>
      </c>
      <c r="BH116" s="209">
        <f>IF(N116="sníž. přenesená",J116,0)</f>
        <v>0</v>
      </c>
      <c r="BI116" s="209">
        <f>IF(N116="nulová",J116,0)</f>
        <v>0</v>
      </c>
      <c r="BJ116" s="12" t="s">
        <v>76</v>
      </c>
      <c r="BK116" s="209">
        <f>ROUND(I116*H116,2)</f>
        <v>0</v>
      </c>
      <c r="BL116" s="12" t="s">
        <v>122</v>
      </c>
      <c r="BM116" s="12" t="s">
        <v>215</v>
      </c>
    </row>
    <row r="117" s="1" customFormat="1" ht="16.5" customHeight="1">
      <c r="B117" s="33"/>
      <c r="C117" s="210" t="s">
        <v>216</v>
      </c>
      <c r="D117" s="210" t="s">
        <v>133</v>
      </c>
      <c r="E117" s="211" t="s">
        <v>217</v>
      </c>
      <c r="F117" s="212" t="s">
        <v>218</v>
      </c>
      <c r="G117" s="213" t="s">
        <v>160</v>
      </c>
      <c r="H117" s="214">
        <v>2</v>
      </c>
      <c r="I117" s="215"/>
      <c r="J117" s="216">
        <f>ROUND(I117*H117,2)</f>
        <v>0</v>
      </c>
      <c r="K117" s="212" t="s">
        <v>120</v>
      </c>
      <c r="L117" s="38"/>
      <c r="M117" s="217" t="s">
        <v>1</v>
      </c>
      <c r="N117" s="218" t="s">
        <v>39</v>
      </c>
      <c r="O117" s="74"/>
      <c r="P117" s="207">
        <f>O117*H117</f>
        <v>0</v>
      </c>
      <c r="Q117" s="207">
        <v>0.00021000000000000001</v>
      </c>
      <c r="R117" s="207">
        <f>Q117*H117</f>
        <v>0.00042000000000000002</v>
      </c>
      <c r="S117" s="207">
        <v>0</v>
      </c>
      <c r="T117" s="208">
        <f>S117*H117</f>
        <v>0</v>
      </c>
      <c r="AR117" s="12" t="s">
        <v>122</v>
      </c>
      <c r="AT117" s="12" t="s">
        <v>133</v>
      </c>
      <c r="AU117" s="12" t="s">
        <v>78</v>
      </c>
      <c r="AY117" s="12" t="s">
        <v>110</v>
      </c>
      <c r="BE117" s="209">
        <f>IF(N117="základní",J117,0)</f>
        <v>0</v>
      </c>
      <c r="BF117" s="209">
        <f>IF(N117="snížená",J117,0)</f>
        <v>0</v>
      </c>
      <c r="BG117" s="209">
        <f>IF(N117="zákl. přenesená",J117,0)</f>
        <v>0</v>
      </c>
      <c r="BH117" s="209">
        <f>IF(N117="sníž. přenesená",J117,0)</f>
        <v>0</v>
      </c>
      <c r="BI117" s="209">
        <f>IF(N117="nulová",J117,0)</f>
        <v>0</v>
      </c>
      <c r="BJ117" s="12" t="s">
        <v>76</v>
      </c>
      <c r="BK117" s="209">
        <f>ROUND(I117*H117,2)</f>
        <v>0</v>
      </c>
      <c r="BL117" s="12" t="s">
        <v>122</v>
      </c>
      <c r="BM117" s="12" t="s">
        <v>219</v>
      </c>
    </row>
    <row r="118" s="1" customFormat="1" ht="16.5" customHeight="1">
      <c r="B118" s="33"/>
      <c r="C118" s="210" t="s">
        <v>220</v>
      </c>
      <c r="D118" s="210" t="s">
        <v>133</v>
      </c>
      <c r="E118" s="211" t="s">
        <v>221</v>
      </c>
      <c r="F118" s="212" t="s">
        <v>222</v>
      </c>
      <c r="G118" s="213" t="s">
        <v>160</v>
      </c>
      <c r="H118" s="214">
        <v>2</v>
      </c>
      <c r="I118" s="215"/>
      <c r="J118" s="216">
        <f>ROUND(I118*H118,2)</f>
        <v>0</v>
      </c>
      <c r="K118" s="212" t="s">
        <v>120</v>
      </c>
      <c r="L118" s="38"/>
      <c r="M118" s="217" t="s">
        <v>1</v>
      </c>
      <c r="N118" s="218" t="s">
        <v>39</v>
      </c>
      <c r="O118" s="74"/>
      <c r="P118" s="207">
        <f>O118*H118</f>
        <v>0</v>
      </c>
      <c r="Q118" s="207">
        <v>0.00034000000000000002</v>
      </c>
      <c r="R118" s="207">
        <f>Q118*H118</f>
        <v>0.00068000000000000005</v>
      </c>
      <c r="S118" s="207">
        <v>0</v>
      </c>
      <c r="T118" s="208">
        <f>S118*H118</f>
        <v>0</v>
      </c>
      <c r="AR118" s="12" t="s">
        <v>122</v>
      </c>
      <c r="AT118" s="12" t="s">
        <v>133</v>
      </c>
      <c r="AU118" s="12" t="s">
        <v>78</v>
      </c>
      <c r="AY118" s="12" t="s">
        <v>110</v>
      </c>
      <c r="BE118" s="209">
        <f>IF(N118="základní",J118,0)</f>
        <v>0</v>
      </c>
      <c r="BF118" s="209">
        <f>IF(N118="snížená",J118,0)</f>
        <v>0</v>
      </c>
      <c r="BG118" s="209">
        <f>IF(N118="zákl. přenesená",J118,0)</f>
        <v>0</v>
      </c>
      <c r="BH118" s="209">
        <f>IF(N118="sníž. přenesená",J118,0)</f>
        <v>0</v>
      </c>
      <c r="BI118" s="209">
        <f>IF(N118="nulová",J118,0)</f>
        <v>0</v>
      </c>
      <c r="BJ118" s="12" t="s">
        <v>76</v>
      </c>
      <c r="BK118" s="209">
        <f>ROUND(I118*H118,2)</f>
        <v>0</v>
      </c>
      <c r="BL118" s="12" t="s">
        <v>122</v>
      </c>
      <c r="BM118" s="12" t="s">
        <v>223</v>
      </c>
    </row>
    <row r="119" s="1" customFormat="1" ht="16.5" customHeight="1">
      <c r="B119" s="33"/>
      <c r="C119" s="210" t="s">
        <v>224</v>
      </c>
      <c r="D119" s="210" t="s">
        <v>133</v>
      </c>
      <c r="E119" s="211" t="s">
        <v>225</v>
      </c>
      <c r="F119" s="212" t="s">
        <v>226</v>
      </c>
      <c r="G119" s="213" t="s">
        <v>160</v>
      </c>
      <c r="H119" s="214">
        <v>2</v>
      </c>
      <c r="I119" s="215"/>
      <c r="J119" s="216">
        <f>ROUND(I119*H119,2)</f>
        <v>0</v>
      </c>
      <c r="K119" s="212" t="s">
        <v>120</v>
      </c>
      <c r="L119" s="38"/>
      <c r="M119" s="217" t="s">
        <v>1</v>
      </c>
      <c r="N119" s="218" t="s">
        <v>39</v>
      </c>
      <c r="O119" s="74"/>
      <c r="P119" s="207">
        <f>O119*H119</f>
        <v>0</v>
      </c>
      <c r="Q119" s="207">
        <v>0.00050000000000000001</v>
      </c>
      <c r="R119" s="207">
        <f>Q119*H119</f>
        <v>0.001</v>
      </c>
      <c r="S119" s="207">
        <v>0</v>
      </c>
      <c r="T119" s="208">
        <f>S119*H119</f>
        <v>0</v>
      </c>
      <c r="AR119" s="12" t="s">
        <v>122</v>
      </c>
      <c r="AT119" s="12" t="s">
        <v>133</v>
      </c>
      <c r="AU119" s="12" t="s">
        <v>78</v>
      </c>
      <c r="AY119" s="12" t="s">
        <v>110</v>
      </c>
      <c r="BE119" s="209">
        <f>IF(N119="základní",J119,0)</f>
        <v>0</v>
      </c>
      <c r="BF119" s="209">
        <f>IF(N119="snížená",J119,0)</f>
        <v>0</v>
      </c>
      <c r="BG119" s="209">
        <f>IF(N119="zákl. přenesená",J119,0)</f>
        <v>0</v>
      </c>
      <c r="BH119" s="209">
        <f>IF(N119="sníž. přenesená",J119,0)</f>
        <v>0</v>
      </c>
      <c r="BI119" s="209">
        <f>IF(N119="nulová",J119,0)</f>
        <v>0</v>
      </c>
      <c r="BJ119" s="12" t="s">
        <v>76</v>
      </c>
      <c r="BK119" s="209">
        <f>ROUND(I119*H119,2)</f>
        <v>0</v>
      </c>
      <c r="BL119" s="12" t="s">
        <v>122</v>
      </c>
      <c r="BM119" s="12" t="s">
        <v>227</v>
      </c>
    </row>
    <row r="120" s="1" customFormat="1" ht="16.5" customHeight="1">
      <c r="B120" s="33"/>
      <c r="C120" s="197" t="s">
        <v>228</v>
      </c>
      <c r="D120" s="197" t="s">
        <v>116</v>
      </c>
      <c r="E120" s="198" t="s">
        <v>229</v>
      </c>
      <c r="F120" s="199" t="s">
        <v>230</v>
      </c>
      <c r="G120" s="200" t="s">
        <v>160</v>
      </c>
      <c r="H120" s="201">
        <v>2</v>
      </c>
      <c r="I120" s="202"/>
      <c r="J120" s="203">
        <f>ROUND(I120*H120,2)</f>
        <v>0</v>
      </c>
      <c r="K120" s="199" t="s">
        <v>1</v>
      </c>
      <c r="L120" s="204"/>
      <c r="M120" s="205" t="s">
        <v>1</v>
      </c>
      <c r="N120" s="206" t="s">
        <v>39</v>
      </c>
      <c r="O120" s="74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AR120" s="12" t="s">
        <v>121</v>
      </c>
      <c r="AT120" s="12" t="s">
        <v>116</v>
      </c>
      <c r="AU120" s="12" t="s">
        <v>78</v>
      </c>
      <c r="AY120" s="12" t="s">
        <v>110</v>
      </c>
      <c r="BE120" s="209">
        <f>IF(N120="základní",J120,0)</f>
        <v>0</v>
      </c>
      <c r="BF120" s="209">
        <f>IF(N120="snížená",J120,0)</f>
        <v>0</v>
      </c>
      <c r="BG120" s="209">
        <f>IF(N120="zákl. přenesená",J120,0)</f>
        <v>0</v>
      </c>
      <c r="BH120" s="209">
        <f>IF(N120="sníž. přenesená",J120,0)</f>
        <v>0</v>
      </c>
      <c r="BI120" s="209">
        <f>IF(N120="nulová",J120,0)</f>
        <v>0</v>
      </c>
      <c r="BJ120" s="12" t="s">
        <v>76</v>
      </c>
      <c r="BK120" s="209">
        <f>ROUND(I120*H120,2)</f>
        <v>0</v>
      </c>
      <c r="BL120" s="12" t="s">
        <v>122</v>
      </c>
      <c r="BM120" s="12" t="s">
        <v>231</v>
      </c>
    </row>
    <row r="121" s="1" customFormat="1" ht="16.5" customHeight="1">
      <c r="B121" s="33"/>
      <c r="C121" s="210" t="s">
        <v>232</v>
      </c>
      <c r="D121" s="210" t="s">
        <v>133</v>
      </c>
      <c r="E121" s="211" t="s">
        <v>233</v>
      </c>
      <c r="F121" s="212" t="s">
        <v>234</v>
      </c>
      <c r="G121" s="213" t="s">
        <v>160</v>
      </c>
      <c r="H121" s="214">
        <v>2</v>
      </c>
      <c r="I121" s="215"/>
      <c r="J121" s="216">
        <f>ROUND(I121*H121,2)</f>
        <v>0</v>
      </c>
      <c r="K121" s="212" t="s">
        <v>235</v>
      </c>
      <c r="L121" s="38"/>
      <c r="M121" s="217" t="s">
        <v>1</v>
      </c>
      <c r="N121" s="218" t="s">
        <v>39</v>
      </c>
      <c r="O121" s="74"/>
      <c r="P121" s="207">
        <f>O121*H121</f>
        <v>0</v>
      </c>
      <c r="Q121" s="207">
        <v>2.0000000000000002E-05</v>
      </c>
      <c r="R121" s="207">
        <f>Q121*H121</f>
        <v>4.0000000000000003E-05</v>
      </c>
      <c r="S121" s="207">
        <v>0</v>
      </c>
      <c r="T121" s="208">
        <f>S121*H121</f>
        <v>0</v>
      </c>
      <c r="AR121" s="12" t="s">
        <v>122</v>
      </c>
      <c r="AT121" s="12" t="s">
        <v>133</v>
      </c>
      <c r="AU121" s="12" t="s">
        <v>78</v>
      </c>
      <c r="AY121" s="12" t="s">
        <v>110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2" t="s">
        <v>76</v>
      </c>
      <c r="BK121" s="209">
        <f>ROUND(I121*H121,2)</f>
        <v>0</v>
      </c>
      <c r="BL121" s="12" t="s">
        <v>122</v>
      </c>
      <c r="BM121" s="12" t="s">
        <v>236</v>
      </c>
    </row>
    <row r="122" s="1" customFormat="1" ht="16.5" customHeight="1">
      <c r="B122" s="33"/>
      <c r="C122" s="210" t="s">
        <v>237</v>
      </c>
      <c r="D122" s="210" t="s">
        <v>133</v>
      </c>
      <c r="E122" s="211" t="s">
        <v>238</v>
      </c>
      <c r="F122" s="212" t="s">
        <v>239</v>
      </c>
      <c r="G122" s="213" t="s">
        <v>119</v>
      </c>
      <c r="H122" s="214">
        <v>110</v>
      </c>
      <c r="I122" s="215"/>
      <c r="J122" s="216">
        <f>ROUND(I122*H122,2)</f>
        <v>0</v>
      </c>
      <c r="K122" s="212" t="s">
        <v>120</v>
      </c>
      <c r="L122" s="38"/>
      <c r="M122" s="217" t="s">
        <v>1</v>
      </c>
      <c r="N122" s="218" t="s">
        <v>39</v>
      </c>
      <c r="O122" s="74"/>
      <c r="P122" s="207">
        <f>O122*H122</f>
        <v>0</v>
      </c>
      <c r="Q122" s="207">
        <v>0.00019000000000000001</v>
      </c>
      <c r="R122" s="207">
        <f>Q122*H122</f>
        <v>0.020900000000000002</v>
      </c>
      <c r="S122" s="207">
        <v>0</v>
      </c>
      <c r="T122" s="208">
        <f>S122*H122</f>
        <v>0</v>
      </c>
      <c r="AR122" s="12" t="s">
        <v>122</v>
      </c>
      <c r="AT122" s="12" t="s">
        <v>133</v>
      </c>
      <c r="AU122" s="12" t="s">
        <v>78</v>
      </c>
      <c r="AY122" s="12" t="s">
        <v>110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2" t="s">
        <v>76</v>
      </c>
      <c r="BK122" s="209">
        <f>ROUND(I122*H122,2)</f>
        <v>0</v>
      </c>
      <c r="BL122" s="12" t="s">
        <v>122</v>
      </c>
      <c r="BM122" s="12" t="s">
        <v>240</v>
      </c>
    </row>
    <row r="123" s="1" customFormat="1" ht="16.5" customHeight="1">
      <c r="B123" s="33"/>
      <c r="C123" s="210" t="s">
        <v>241</v>
      </c>
      <c r="D123" s="210" t="s">
        <v>133</v>
      </c>
      <c r="E123" s="211" t="s">
        <v>242</v>
      </c>
      <c r="F123" s="212" t="s">
        <v>243</v>
      </c>
      <c r="G123" s="213" t="s">
        <v>119</v>
      </c>
      <c r="H123" s="214">
        <v>110</v>
      </c>
      <c r="I123" s="215"/>
      <c r="J123" s="216">
        <f>ROUND(I123*H123,2)</f>
        <v>0</v>
      </c>
      <c r="K123" s="212" t="s">
        <v>235</v>
      </c>
      <c r="L123" s="38"/>
      <c r="M123" s="217" t="s">
        <v>1</v>
      </c>
      <c r="N123" s="218" t="s">
        <v>39</v>
      </c>
      <c r="O123" s="74"/>
      <c r="P123" s="207">
        <f>O123*H123</f>
        <v>0</v>
      </c>
      <c r="Q123" s="207">
        <v>1.0000000000000001E-05</v>
      </c>
      <c r="R123" s="207">
        <f>Q123*H123</f>
        <v>0.0011000000000000001</v>
      </c>
      <c r="S123" s="207">
        <v>0</v>
      </c>
      <c r="T123" s="208">
        <f>S123*H123</f>
        <v>0</v>
      </c>
      <c r="AR123" s="12" t="s">
        <v>122</v>
      </c>
      <c r="AT123" s="12" t="s">
        <v>133</v>
      </c>
      <c r="AU123" s="12" t="s">
        <v>78</v>
      </c>
      <c r="AY123" s="12" t="s">
        <v>110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2" t="s">
        <v>76</v>
      </c>
      <c r="BK123" s="209">
        <f>ROUND(I123*H123,2)</f>
        <v>0</v>
      </c>
      <c r="BL123" s="12" t="s">
        <v>122</v>
      </c>
      <c r="BM123" s="12" t="s">
        <v>244</v>
      </c>
    </row>
    <row r="124" s="10" customFormat="1" ht="22.8" customHeight="1">
      <c r="B124" s="181"/>
      <c r="C124" s="182"/>
      <c r="D124" s="183" t="s">
        <v>67</v>
      </c>
      <c r="E124" s="195" t="s">
        <v>245</v>
      </c>
      <c r="F124" s="195" t="s">
        <v>246</v>
      </c>
      <c r="G124" s="182"/>
      <c r="H124" s="182"/>
      <c r="I124" s="185"/>
      <c r="J124" s="196">
        <f>BK124</f>
        <v>0</v>
      </c>
      <c r="K124" s="182"/>
      <c r="L124" s="187"/>
      <c r="M124" s="188"/>
      <c r="N124" s="189"/>
      <c r="O124" s="189"/>
      <c r="P124" s="190">
        <f>SUM(P125:P137)</f>
        <v>0</v>
      </c>
      <c r="Q124" s="189"/>
      <c r="R124" s="190">
        <f>SUM(R125:R137)</f>
        <v>0.32017999999999996</v>
      </c>
      <c r="S124" s="189"/>
      <c r="T124" s="191">
        <f>SUM(T125:T137)</f>
        <v>0</v>
      </c>
      <c r="AR124" s="192" t="s">
        <v>78</v>
      </c>
      <c r="AT124" s="193" t="s">
        <v>67</v>
      </c>
      <c r="AU124" s="193" t="s">
        <v>76</v>
      </c>
      <c r="AY124" s="192" t="s">
        <v>110</v>
      </c>
      <c r="BK124" s="194">
        <f>SUM(BK125:BK137)</f>
        <v>0</v>
      </c>
    </row>
    <row r="125" s="1" customFormat="1" ht="16.5" customHeight="1">
      <c r="B125" s="33"/>
      <c r="C125" s="210" t="s">
        <v>247</v>
      </c>
      <c r="D125" s="210" t="s">
        <v>133</v>
      </c>
      <c r="E125" s="211" t="s">
        <v>248</v>
      </c>
      <c r="F125" s="212" t="s">
        <v>249</v>
      </c>
      <c r="G125" s="213" t="s">
        <v>214</v>
      </c>
      <c r="H125" s="214">
        <v>2</v>
      </c>
      <c r="I125" s="215"/>
      <c r="J125" s="216">
        <f>ROUND(I125*H125,2)</f>
        <v>0</v>
      </c>
      <c r="K125" s="212" t="s">
        <v>120</v>
      </c>
      <c r="L125" s="38"/>
      <c r="M125" s="217" t="s">
        <v>1</v>
      </c>
      <c r="N125" s="218" t="s">
        <v>39</v>
      </c>
      <c r="O125" s="74"/>
      <c r="P125" s="207">
        <f>O125*H125</f>
        <v>0</v>
      </c>
      <c r="Q125" s="207">
        <v>0.016920000000000001</v>
      </c>
      <c r="R125" s="207">
        <f>Q125*H125</f>
        <v>0.033840000000000002</v>
      </c>
      <c r="S125" s="207">
        <v>0</v>
      </c>
      <c r="T125" s="208">
        <f>S125*H125</f>
        <v>0</v>
      </c>
      <c r="AR125" s="12" t="s">
        <v>122</v>
      </c>
      <c r="AT125" s="12" t="s">
        <v>133</v>
      </c>
      <c r="AU125" s="12" t="s">
        <v>78</v>
      </c>
      <c r="AY125" s="12" t="s">
        <v>110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2" t="s">
        <v>76</v>
      </c>
      <c r="BK125" s="209">
        <f>ROUND(I125*H125,2)</f>
        <v>0</v>
      </c>
      <c r="BL125" s="12" t="s">
        <v>122</v>
      </c>
      <c r="BM125" s="12" t="s">
        <v>250</v>
      </c>
    </row>
    <row r="126" s="1" customFormat="1" ht="16.5" customHeight="1">
      <c r="B126" s="33"/>
      <c r="C126" s="210" t="s">
        <v>251</v>
      </c>
      <c r="D126" s="210" t="s">
        <v>133</v>
      </c>
      <c r="E126" s="211" t="s">
        <v>252</v>
      </c>
      <c r="F126" s="212" t="s">
        <v>253</v>
      </c>
      <c r="G126" s="213" t="s">
        <v>214</v>
      </c>
      <c r="H126" s="214">
        <v>8</v>
      </c>
      <c r="I126" s="215"/>
      <c r="J126" s="216">
        <f>ROUND(I126*H126,2)</f>
        <v>0</v>
      </c>
      <c r="K126" s="212" t="s">
        <v>1</v>
      </c>
      <c r="L126" s="38"/>
      <c r="M126" s="217" t="s">
        <v>1</v>
      </c>
      <c r="N126" s="218" t="s">
        <v>39</v>
      </c>
      <c r="O126" s="74"/>
      <c r="P126" s="207">
        <f>O126*H126</f>
        <v>0</v>
      </c>
      <c r="Q126" s="207">
        <v>0.0024199999999999998</v>
      </c>
      <c r="R126" s="207">
        <f>Q126*H126</f>
        <v>0.019359999999999999</v>
      </c>
      <c r="S126" s="207">
        <v>0</v>
      </c>
      <c r="T126" s="208">
        <f>S126*H126</f>
        <v>0</v>
      </c>
      <c r="AR126" s="12" t="s">
        <v>122</v>
      </c>
      <c r="AT126" s="12" t="s">
        <v>133</v>
      </c>
      <c r="AU126" s="12" t="s">
        <v>78</v>
      </c>
      <c r="AY126" s="12" t="s">
        <v>110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2" t="s">
        <v>76</v>
      </c>
      <c r="BK126" s="209">
        <f>ROUND(I126*H126,2)</f>
        <v>0</v>
      </c>
      <c r="BL126" s="12" t="s">
        <v>122</v>
      </c>
      <c r="BM126" s="12" t="s">
        <v>254</v>
      </c>
    </row>
    <row r="127" s="1" customFormat="1" ht="16.5" customHeight="1">
      <c r="B127" s="33"/>
      <c r="C127" s="210" t="s">
        <v>255</v>
      </c>
      <c r="D127" s="210" t="s">
        <v>133</v>
      </c>
      <c r="E127" s="211" t="s">
        <v>256</v>
      </c>
      <c r="F127" s="212" t="s">
        <v>257</v>
      </c>
      <c r="G127" s="213" t="s">
        <v>214</v>
      </c>
      <c r="H127" s="214">
        <v>4</v>
      </c>
      <c r="I127" s="215"/>
      <c r="J127" s="216">
        <f>ROUND(I127*H127,2)</f>
        <v>0</v>
      </c>
      <c r="K127" s="212" t="s">
        <v>1</v>
      </c>
      <c r="L127" s="38"/>
      <c r="M127" s="217" t="s">
        <v>1</v>
      </c>
      <c r="N127" s="218" t="s">
        <v>39</v>
      </c>
      <c r="O127" s="74"/>
      <c r="P127" s="207">
        <f>O127*H127</f>
        <v>0</v>
      </c>
      <c r="Q127" s="207">
        <v>0.01908</v>
      </c>
      <c r="R127" s="207">
        <f>Q127*H127</f>
        <v>0.076319999999999999</v>
      </c>
      <c r="S127" s="207">
        <v>0</v>
      </c>
      <c r="T127" s="208">
        <f>S127*H127</f>
        <v>0</v>
      </c>
      <c r="AR127" s="12" t="s">
        <v>122</v>
      </c>
      <c r="AT127" s="12" t="s">
        <v>133</v>
      </c>
      <c r="AU127" s="12" t="s">
        <v>78</v>
      </c>
      <c r="AY127" s="12" t="s">
        <v>110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2" t="s">
        <v>76</v>
      </c>
      <c r="BK127" s="209">
        <f>ROUND(I127*H127,2)</f>
        <v>0</v>
      </c>
      <c r="BL127" s="12" t="s">
        <v>122</v>
      </c>
      <c r="BM127" s="12" t="s">
        <v>258</v>
      </c>
    </row>
    <row r="128" s="1" customFormat="1" ht="16.5" customHeight="1">
      <c r="B128" s="33"/>
      <c r="C128" s="210" t="s">
        <v>259</v>
      </c>
      <c r="D128" s="210" t="s">
        <v>133</v>
      </c>
      <c r="E128" s="211" t="s">
        <v>260</v>
      </c>
      <c r="F128" s="212" t="s">
        <v>261</v>
      </c>
      <c r="G128" s="213" t="s">
        <v>214</v>
      </c>
      <c r="H128" s="214">
        <v>2</v>
      </c>
      <c r="I128" s="215"/>
      <c r="J128" s="216">
        <f>ROUND(I128*H128,2)</f>
        <v>0</v>
      </c>
      <c r="K128" s="212" t="s">
        <v>235</v>
      </c>
      <c r="L128" s="38"/>
      <c r="M128" s="217" t="s">
        <v>1</v>
      </c>
      <c r="N128" s="218" t="s">
        <v>39</v>
      </c>
      <c r="O128" s="74"/>
      <c r="P128" s="207">
        <f>O128*H128</f>
        <v>0</v>
      </c>
      <c r="Q128" s="207">
        <v>0.016469999999999999</v>
      </c>
      <c r="R128" s="207">
        <f>Q128*H128</f>
        <v>0.032939999999999997</v>
      </c>
      <c r="S128" s="207">
        <v>0</v>
      </c>
      <c r="T128" s="208">
        <f>S128*H128</f>
        <v>0</v>
      </c>
      <c r="AR128" s="12" t="s">
        <v>122</v>
      </c>
      <c r="AT128" s="12" t="s">
        <v>133</v>
      </c>
      <c r="AU128" s="12" t="s">
        <v>78</v>
      </c>
      <c r="AY128" s="12" t="s">
        <v>110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2" t="s">
        <v>76</v>
      </c>
      <c r="BK128" s="209">
        <f>ROUND(I128*H128,2)</f>
        <v>0</v>
      </c>
      <c r="BL128" s="12" t="s">
        <v>122</v>
      </c>
      <c r="BM128" s="12" t="s">
        <v>262</v>
      </c>
    </row>
    <row r="129" s="1" customFormat="1" ht="16.5" customHeight="1">
      <c r="B129" s="33"/>
      <c r="C129" s="197" t="s">
        <v>263</v>
      </c>
      <c r="D129" s="197" t="s">
        <v>116</v>
      </c>
      <c r="E129" s="198" t="s">
        <v>264</v>
      </c>
      <c r="F129" s="199" t="s">
        <v>265</v>
      </c>
      <c r="G129" s="200" t="s">
        <v>160</v>
      </c>
      <c r="H129" s="201">
        <v>4</v>
      </c>
      <c r="I129" s="202"/>
      <c r="J129" s="203">
        <f>ROUND(I129*H129,2)</f>
        <v>0</v>
      </c>
      <c r="K129" s="199" t="s">
        <v>1</v>
      </c>
      <c r="L129" s="204"/>
      <c r="M129" s="205" t="s">
        <v>1</v>
      </c>
      <c r="N129" s="206" t="s">
        <v>39</v>
      </c>
      <c r="O129" s="74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AR129" s="12" t="s">
        <v>121</v>
      </c>
      <c r="AT129" s="12" t="s">
        <v>116</v>
      </c>
      <c r="AU129" s="12" t="s">
        <v>78</v>
      </c>
      <c r="AY129" s="12" t="s">
        <v>110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2" t="s">
        <v>76</v>
      </c>
      <c r="BK129" s="209">
        <f>ROUND(I129*H129,2)</f>
        <v>0</v>
      </c>
      <c r="BL129" s="12" t="s">
        <v>122</v>
      </c>
      <c r="BM129" s="12" t="s">
        <v>266</v>
      </c>
    </row>
    <row r="130" s="1" customFormat="1" ht="16.5" customHeight="1">
      <c r="B130" s="33"/>
      <c r="C130" s="210" t="s">
        <v>267</v>
      </c>
      <c r="D130" s="210" t="s">
        <v>133</v>
      </c>
      <c r="E130" s="211" t="s">
        <v>268</v>
      </c>
      <c r="F130" s="212" t="s">
        <v>269</v>
      </c>
      <c r="G130" s="213" t="s">
        <v>214</v>
      </c>
      <c r="H130" s="214">
        <v>4</v>
      </c>
      <c r="I130" s="215"/>
      <c r="J130" s="216">
        <f>ROUND(I130*H130,2)</f>
        <v>0</v>
      </c>
      <c r="K130" s="212" t="s">
        <v>235</v>
      </c>
      <c r="L130" s="38"/>
      <c r="M130" s="217" t="s">
        <v>1</v>
      </c>
      <c r="N130" s="218" t="s">
        <v>39</v>
      </c>
      <c r="O130" s="74"/>
      <c r="P130" s="207">
        <f>O130*H130</f>
        <v>0</v>
      </c>
      <c r="Q130" s="207">
        <v>0.0018500000000000001</v>
      </c>
      <c r="R130" s="207">
        <f>Q130*H130</f>
        <v>0.0074000000000000003</v>
      </c>
      <c r="S130" s="207">
        <v>0</v>
      </c>
      <c r="T130" s="208">
        <f>S130*H130</f>
        <v>0</v>
      </c>
      <c r="AR130" s="12" t="s">
        <v>122</v>
      </c>
      <c r="AT130" s="12" t="s">
        <v>133</v>
      </c>
      <c r="AU130" s="12" t="s">
        <v>78</v>
      </c>
      <c r="AY130" s="12" t="s">
        <v>110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2" t="s">
        <v>76</v>
      </c>
      <c r="BK130" s="209">
        <f>ROUND(I130*H130,2)</f>
        <v>0</v>
      </c>
      <c r="BL130" s="12" t="s">
        <v>122</v>
      </c>
      <c r="BM130" s="12" t="s">
        <v>270</v>
      </c>
    </row>
    <row r="131" s="1" customFormat="1" ht="16.5" customHeight="1">
      <c r="B131" s="33"/>
      <c r="C131" s="210" t="s">
        <v>271</v>
      </c>
      <c r="D131" s="210" t="s">
        <v>133</v>
      </c>
      <c r="E131" s="211" t="s">
        <v>272</v>
      </c>
      <c r="F131" s="212" t="s">
        <v>273</v>
      </c>
      <c r="G131" s="213" t="s">
        <v>214</v>
      </c>
      <c r="H131" s="214">
        <v>2</v>
      </c>
      <c r="I131" s="215"/>
      <c r="J131" s="216">
        <f>ROUND(I131*H131,2)</f>
        <v>0</v>
      </c>
      <c r="K131" s="212" t="s">
        <v>235</v>
      </c>
      <c r="L131" s="38"/>
      <c r="M131" s="217" t="s">
        <v>1</v>
      </c>
      <c r="N131" s="218" t="s">
        <v>39</v>
      </c>
      <c r="O131" s="74"/>
      <c r="P131" s="207">
        <f>O131*H131</f>
        <v>0</v>
      </c>
      <c r="Q131" s="207">
        <v>0.010789999999999999</v>
      </c>
      <c r="R131" s="207">
        <f>Q131*H131</f>
        <v>0.021579999999999998</v>
      </c>
      <c r="S131" s="207">
        <v>0</v>
      </c>
      <c r="T131" s="208">
        <f>S131*H131</f>
        <v>0</v>
      </c>
      <c r="AR131" s="12" t="s">
        <v>122</v>
      </c>
      <c r="AT131" s="12" t="s">
        <v>133</v>
      </c>
      <c r="AU131" s="12" t="s">
        <v>78</v>
      </c>
      <c r="AY131" s="12" t="s">
        <v>110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2" t="s">
        <v>76</v>
      </c>
      <c r="BK131" s="209">
        <f>ROUND(I131*H131,2)</f>
        <v>0</v>
      </c>
      <c r="BL131" s="12" t="s">
        <v>122</v>
      </c>
      <c r="BM131" s="12" t="s">
        <v>274</v>
      </c>
    </row>
    <row r="132" s="1" customFormat="1" ht="22.5" customHeight="1">
      <c r="B132" s="33"/>
      <c r="C132" s="210" t="s">
        <v>275</v>
      </c>
      <c r="D132" s="210" t="s">
        <v>133</v>
      </c>
      <c r="E132" s="211" t="s">
        <v>276</v>
      </c>
      <c r="F132" s="212" t="s">
        <v>277</v>
      </c>
      <c r="G132" s="213" t="s">
        <v>214</v>
      </c>
      <c r="H132" s="214">
        <v>2</v>
      </c>
      <c r="I132" s="215"/>
      <c r="J132" s="216">
        <f>ROUND(I132*H132,2)</f>
        <v>0</v>
      </c>
      <c r="K132" s="212" t="s">
        <v>235</v>
      </c>
      <c r="L132" s="38"/>
      <c r="M132" s="217" t="s">
        <v>1</v>
      </c>
      <c r="N132" s="218" t="s">
        <v>39</v>
      </c>
      <c r="O132" s="74"/>
      <c r="P132" s="207">
        <f>O132*H132</f>
        <v>0</v>
      </c>
      <c r="Q132" s="207">
        <v>0.03243</v>
      </c>
      <c r="R132" s="207">
        <f>Q132*H132</f>
        <v>0.064860000000000001</v>
      </c>
      <c r="S132" s="207">
        <v>0</v>
      </c>
      <c r="T132" s="208">
        <f>S132*H132</f>
        <v>0</v>
      </c>
      <c r="AR132" s="12" t="s">
        <v>122</v>
      </c>
      <c r="AT132" s="12" t="s">
        <v>133</v>
      </c>
      <c r="AU132" s="12" t="s">
        <v>78</v>
      </c>
      <c r="AY132" s="12" t="s">
        <v>110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2" t="s">
        <v>76</v>
      </c>
      <c r="BK132" s="209">
        <f>ROUND(I132*H132,2)</f>
        <v>0</v>
      </c>
      <c r="BL132" s="12" t="s">
        <v>122</v>
      </c>
      <c r="BM132" s="12" t="s">
        <v>278</v>
      </c>
    </row>
    <row r="133" s="1" customFormat="1" ht="16.5" customHeight="1">
      <c r="B133" s="33"/>
      <c r="C133" s="210" t="s">
        <v>279</v>
      </c>
      <c r="D133" s="210" t="s">
        <v>133</v>
      </c>
      <c r="E133" s="211" t="s">
        <v>280</v>
      </c>
      <c r="F133" s="212" t="s">
        <v>281</v>
      </c>
      <c r="G133" s="213" t="s">
        <v>214</v>
      </c>
      <c r="H133" s="214">
        <v>2</v>
      </c>
      <c r="I133" s="215"/>
      <c r="J133" s="216">
        <f>ROUND(I133*H133,2)</f>
        <v>0</v>
      </c>
      <c r="K133" s="212" t="s">
        <v>235</v>
      </c>
      <c r="L133" s="38"/>
      <c r="M133" s="217" t="s">
        <v>1</v>
      </c>
      <c r="N133" s="218" t="s">
        <v>39</v>
      </c>
      <c r="O133" s="74"/>
      <c r="P133" s="207">
        <f>O133*H133</f>
        <v>0</v>
      </c>
      <c r="Q133" s="207">
        <v>0.0147</v>
      </c>
      <c r="R133" s="207">
        <f>Q133*H133</f>
        <v>0.029399999999999999</v>
      </c>
      <c r="S133" s="207">
        <v>0</v>
      </c>
      <c r="T133" s="208">
        <f>S133*H133</f>
        <v>0</v>
      </c>
      <c r="AR133" s="12" t="s">
        <v>122</v>
      </c>
      <c r="AT133" s="12" t="s">
        <v>133</v>
      </c>
      <c r="AU133" s="12" t="s">
        <v>78</v>
      </c>
      <c r="AY133" s="12" t="s">
        <v>110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2" t="s">
        <v>76</v>
      </c>
      <c r="BK133" s="209">
        <f>ROUND(I133*H133,2)</f>
        <v>0</v>
      </c>
      <c r="BL133" s="12" t="s">
        <v>122</v>
      </c>
      <c r="BM133" s="12" t="s">
        <v>282</v>
      </c>
    </row>
    <row r="134" s="1" customFormat="1" ht="16.5" customHeight="1">
      <c r="B134" s="33"/>
      <c r="C134" s="210" t="s">
        <v>283</v>
      </c>
      <c r="D134" s="210" t="s">
        <v>133</v>
      </c>
      <c r="E134" s="211" t="s">
        <v>284</v>
      </c>
      <c r="F134" s="212" t="s">
        <v>285</v>
      </c>
      <c r="G134" s="213" t="s">
        <v>214</v>
      </c>
      <c r="H134" s="214">
        <v>2</v>
      </c>
      <c r="I134" s="215"/>
      <c r="J134" s="216">
        <f>ROUND(I134*H134,2)</f>
        <v>0</v>
      </c>
      <c r="K134" s="212" t="s">
        <v>1</v>
      </c>
      <c r="L134" s="38"/>
      <c r="M134" s="217" t="s">
        <v>1</v>
      </c>
      <c r="N134" s="218" t="s">
        <v>39</v>
      </c>
      <c r="O134" s="74"/>
      <c r="P134" s="207">
        <f>O134*H134</f>
        <v>0</v>
      </c>
      <c r="Q134" s="207">
        <v>0.0019599999999999999</v>
      </c>
      <c r="R134" s="207">
        <f>Q134*H134</f>
        <v>0.0039199999999999999</v>
      </c>
      <c r="S134" s="207">
        <v>0</v>
      </c>
      <c r="T134" s="208">
        <f>S134*H134</f>
        <v>0</v>
      </c>
      <c r="AR134" s="12" t="s">
        <v>122</v>
      </c>
      <c r="AT134" s="12" t="s">
        <v>133</v>
      </c>
      <c r="AU134" s="12" t="s">
        <v>78</v>
      </c>
      <c r="AY134" s="12" t="s">
        <v>110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2" t="s">
        <v>76</v>
      </c>
      <c r="BK134" s="209">
        <f>ROUND(I134*H134,2)</f>
        <v>0</v>
      </c>
      <c r="BL134" s="12" t="s">
        <v>122</v>
      </c>
      <c r="BM134" s="12" t="s">
        <v>286</v>
      </c>
    </row>
    <row r="135" s="1" customFormat="1" ht="16.5" customHeight="1">
      <c r="B135" s="33"/>
      <c r="C135" s="210" t="s">
        <v>287</v>
      </c>
      <c r="D135" s="210" t="s">
        <v>133</v>
      </c>
      <c r="E135" s="211" t="s">
        <v>288</v>
      </c>
      <c r="F135" s="212" t="s">
        <v>289</v>
      </c>
      <c r="G135" s="213" t="s">
        <v>214</v>
      </c>
      <c r="H135" s="214">
        <v>14</v>
      </c>
      <c r="I135" s="215"/>
      <c r="J135" s="216">
        <f>ROUND(I135*H135,2)</f>
        <v>0</v>
      </c>
      <c r="K135" s="212" t="s">
        <v>235</v>
      </c>
      <c r="L135" s="38"/>
      <c r="M135" s="217" t="s">
        <v>1</v>
      </c>
      <c r="N135" s="218" t="s">
        <v>39</v>
      </c>
      <c r="O135" s="74"/>
      <c r="P135" s="207">
        <f>O135*H135</f>
        <v>0</v>
      </c>
      <c r="Q135" s="207">
        <v>0.0018400000000000001</v>
      </c>
      <c r="R135" s="207">
        <f>Q135*H135</f>
        <v>0.025760000000000002</v>
      </c>
      <c r="S135" s="207">
        <v>0</v>
      </c>
      <c r="T135" s="208">
        <f>S135*H135</f>
        <v>0</v>
      </c>
      <c r="AR135" s="12" t="s">
        <v>122</v>
      </c>
      <c r="AT135" s="12" t="s">
        <v>133</v>
      </c>
      <c r="AU135" s="12" t="s">
        <v>78</v>
      </c>
      <c r="AY135" s="12" t="s">
        <v>110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2" t="s">
        <v>76</v>
      </c>
      <c r="BK135" s="209">
        <f>ROUND(I135*H135,2)</f>
        <v>0</v>
      </c>
      <c r="BL135" s="12" t="s">
        <v>122</v>
      </c>
      <c r="BM135" s="12" t="s">
        <v>290</v>
      </c>
    </row>
    <row r="136" s="1" customFormat="1" ht="16.5" customHeight="1">
      <c r="B136" s="33"/>
      <c r="C136" s="210" t="s">
        <v>291</v>
      </c>
      <c r="D136" s="210" t="s">
        <v>133</v>
      </c>
      <c r="E136" s="211" t="s">
        <v>292</v>
      </c>
      <c r="F136" s="212" t="s">
        <v>293</v>
      </c>
      <c r="G136" s="213" t="s">
        <v>214</v>
      </c>
      <c r="H136" s="214">
        <v>2</v>
      </c>
      <c r="I136" s="215"/>
      <c r="J136" s="216">
        <f>ROUND(I136*H136,2)</f>
        <v>0</v>
      </c>
      <c r="K136" s="212" t="s">
        <v>120</v>
      </c>
      <c r="L136" s="38"/>
      <c r="M136" s="217" t="s">
        <v>1</v>
      </c>
      <c r="N136" s="218" t="s">
        <v>39</v>
      </c>
      <c r="O136" s="74"/>
      <c r="P136" s="207">
        <f>O136*H136</f>
        <v>0</v>
      </c>
      <c r="Q136" s="207">
        <v>0.0018400000000000001</v>
      </c>
      <c r="R136" s="207">
        <f>Q136*H136</f>
        <v>0.0036800000000000001</v>
      </c>
      <c r="S136" s="207">
        <v>0</v>
      </c>
      <c r="T136" s="208">
        <f>S136*H136</f>
        <v>0</v>
      </c>
      <c r="AR136" s="12" t="s">
        <v>122</v>
      </c>
      <c r="AT136" s="12" t="s">
        <v>133</v>
      </c>
      <c r="AU136" s="12" t="s">
        <v>78</v>
      </c>
      <c r="AY136" s="12" t="s">
        <v>110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2" t="s">
        <v>76</v>
      </c>
      <c r="BK136" s="209">
        <f>ROUND(I136*H136,2)</f>
        <v>0</v>
      </c>
      <c r="BL136" s="12" t="s">
        <v>122</v>
      </c>
      <c r="BM136" s="12" t="s">
        <v>294</v>
      </c>
    </row>
    <row r="137" s="1" customFormat="1" ht="16.5" customHeight="1">
      <c r="B137" s="33"/>
      <c r="C137" s="210" t="s">
        <v>295</v>
      </c>
      <c r="D137" s="210" t="s">
        <v>133</v>
      </c>
      <c r="E137" s="211" t="s">
        <v>296</v>
      </c>
      <c r="F137" s="212" t="s">
        <v>297</v>
      </c>
      <c r="G137" s="213" t="s">
        <v>160</v>
      </c>
      <c r="H137" s="214">
        <v>4</v>
      </c>
      <c r="I137" s="215"/>
      <c r="J137" s="216">
        <f>ROUND(I137*H137,2)</f>
        <v>0</v>
      </c>
      <c r="K137" s="212" t="s">
        <v>235</v>
      </c>
      <c r="L137" s="38"/>
      <c r="M137" s="217" t="s">
        <v>1</v>
      </c>
      <c r="N137" s="218" t="s">
        <v>39</v>
      </c>
      <c r="O137" s="74"/>
      <c r="P137" s="207">
        <f>O137*H137</f>
        <v>0</v>
      </c>
      <c r="Q137" s="207">
        <v>0.00027999999999999998</v>
      </c>
      <c r="R137" s="207">
        <f>Q137*H137</f>
        <v>0.0011199999999999999</v>
      </c>
      <c r="S137" s="207">
        <v>0</v>
      </c>
      <c r="T137" s="208">
        <f>S137*H137</f>
        <v>0</v>
      </c>
      <c r="AR137" s="12" t="s">
        <v>122</v>
      </c>
      <c r="AT137" s="12" t="s">
        <v>133</v>
      </c>
      <c r="AU137" s="12" t="s">
        <v>78</v>
      </c>
      <c r="AY137" s="12" t="s">
        <v>110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2" t="s">
        <v>76</v>
      </c>
      <c r="BK137" s="209">
        <f>ROUND(I137*H137,2)</f>
        <v>0</v>
      </c>
      <c r="BL137" s="12" t="s">
        <v>122</v>
      </c>
      <c r="BM137" s="12" t="s">
        <v>298</v>
      </c>
    </row>
    <row r="138" s="10" customFormat="1" ht="22.8" customHeight="1">
      <c r="B138" s="181"/>
      <c r="C138" s="182"/>
      <c r="D138" s="183" t="s">
        <v>67</v>
      </c>
      <c r="E138" s="195" t="s">
        <v>299</v>
      </c>
      <c r="F138" s="195" t="s">
        <v>300</v>
      </c>
      <c r="G138" s="182"/>
      <c r="H138" s="182"/>
      <c r="I138" s="185"/>
      <c r="J138" s="196">
        <f>BK138</f>
        <v>0</v>
      </c>
      <c r="K138" s="182"/>
      <c r="L138" s="187"/>
      <c r="M138" s="188"/>
      <c r="N138" s="189"/>
      <c r="O138" s="189"/>
      <c r="P138" s="190">
        <f>P139</f>
        <v>0</v>
      </c>
      <c r="Q138" s="189"/>
      <c r="R138" s="190">
        <f>R139</f>
        <v>0.091999999999999998</v>
      </c>
      <c r="S138" s="189"/>
      <c r="T138" s="191">
        <f>T139</f>
        <v>0</v>
      </c>
      <c r="AR138" s="192" t="s">
        <v>78</v>
      </c>
      <c r="AT138" s="193" t="s">
        <v>67</v>
      </c>
      <c r="AU138" s="193" t="s">
        <v>76</v>
      </c>
      <c r="AY138" s="192" t="s">
        <v>110</v>
      </c>
      <c r="BK138" s="194">
        <f>BK139</f>
        <v>0</v>
      </c>
    </row>
    <row r="139" s="1" customFormat="1" ht="16.5" customHeight="1">
      <c r="B139" s="33"/>
      <c r="C139" s="210" t="s">
        <v>301</v>
      </c>
      <c r="D139" s="210" t="s">
        <v>133</v>
      </c>
      <c r="E139" s="211" t="s">
        <v>302</v>
      </c>
      <c r="F139" s="212" t="s">
        <v>303</v>
      </c>
      <c r="G139" s="213" t="s">
        <v>214</v>
      </c>
      <c r="H139" s="214">
        <v>10</v>
      </c>
      <c r="I139" s="215"/>
      <c r="J139" s="216">
        <f>ROUND(I139*H139,2)</f>
        <v>0</v>
      </c>
      <c r="K139" s="212" t="s">
        <v>235</v>
      </c>
      <c r="L139" s="38"/>
      <c r="M139" s="217" t="s">
        <v>1</v>
      </c>
      <c r="N139" s="218" t="s">
        <v>39</v>
      </c>
      <c r="O139" s="74"/>
      <c r="P139" s="207">
        <f>O139*H139</f>
        <v>0</v>
      </c>
      <c r="Q139" s="207">
        <v>0.0091999999999999998</v>
      </c>
      <c r="R139" s="207">
        <f>Q139*H139</f>
        <v>0.091999999999999998</v>
      </c>
      <c r="S139" s="207">
        <v>0</v>
      </c>
      <c r="T139" s="208">
        <f>S139*H139</f>
        <v>0</v>
      </c>
      <c r="AR139" s="12" t="s">
        <v>122</v>
      </c>
      <c r="AT139" s="12" t="s">
        <v>133</v>
      </c>
      <c r="AU139" s="12" t="s">
        <v>78</v>
      </c>
      <c r="AY139" s="12" t="s">
        <v>110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2" t="s">
        <v>76</v>
      </c>
      <c r="BK139" s="209">
        <f>ROUND(I139*H139,2)</f>
        <v>0</v>
      </c>
      <c r="BL139" s="12" t="s">
        <v>122</v>
      </c>
      <c r="BM139" s="12" t="s">
        <v>304</v>
      </c>
    </row>
    <row r="140" s="10" customFormat="1" ht="22.8" customHeight="1">
      <c r="B140" s="181"/>
      <c r="C140" s="182"/>
      <c r="D140" s="183" t="s">
        <v>67</v>
      </c>
      <c r="E140" s="195" t="s">
        <v>305</v>
      </c>
      <c r="F140" s="195" t="s">
        <v>306</v>
      </c>
      <c r="G140" s="182"/>
      <c r="H140" s="182"/>
      <c r="I140" s="185"/>
      <c r="J140" s="196">
        <f>BK140</f>
        <v>0</v>
      </c>
      <c r="K140" s="182"/>
      <c r="L140" s="187"/>
      <c r="M140" s="188"/>
      <c r="N140" s="189"/>
      <c r="O140" s="189"/>
      <c r="P140" s="190">
        <f>P141</f>
        <v>0</v>
      </c>
      <c r="Q140" s="189"/>
      <c r="R140" s="190">
        <f>R141</f>
        <v>0.0066800000000000002</v>
      </c>
      <c r="S140" s="189"/>
      <c r="T140" s="191">
        <f>T141</f>
        <v>0</v>
      </c>
      <c r="AR140" s="192" t="s">
        <v>78</v>
      </c>
      <c r="AT140" s="193" t="s">
        <v>67</v>
      </c>
      <c r="AU140" s="193" t="s">
        <v>76</v>
      </c>
      <c r="AY140" s="192" t="s">
        <v>110</v>
      </c>
      <c r="BK140" s="194">
        <f>BK141</f>
        <v>0</v>
      </c>
    </row>
    <row r="141" s="1" customFormat="1" ht="16.5" customHeight="1">
      <c r="B141" s="33"/>
      <c r="C141" s="210" t="s">
        <v>307</v>
      </c>
      <c r="D141" s="210" t="s">
        <v>133</v>
      </c>
      <c r="E141" s="211" t="s">
        <v>308</v>
      </c>
      <c r="F141" s="212" t="s">
        <v>309</v>
      </c>
      <c r="G141" s="213" t="s">
        <v>214</v>
      </c>
      <c r="H141" s="214">
        <v>1</v>
      </c>
      <c r="I141" s="215"/>
      <c r="J141" s="216">
        <f>ROUND(I141*H141,2)</f>
        <v>0</v>
      </c>
      <c r="K141" s="212" t="s">
        <v>235</v>
      </c>
      <c r="L141" s="38"/>
      <c r="M141" s="217" t="s">
        <v>1</v>
      </c>
      <c r="N141" s="218" t="s">
        <v>39</v>
      </c>
      <c r="O141" s="74"/>
      <c r="P141" s="207">
        <f>O141*H141</f>
        <v>0</v>
      </c>
      <c r="Q141" s="207">
        <v>0.0066800000000000002</v>
      </c>
      <c r="R141" s="207">
        <f>Q141*H141</f>
        <v>0.0066800000000000002</v>
      </c>
      <c r="S141" s="207">
        <v>0</v>
      </c>
      <c r="T141" s="208">
        <f>S141*H141</f>
        <v>0</v>
      </c>
      <c r="AR141" s="12" t="s">
        <v>122</v>
      </c>
      <c r="AT141" s="12" t="s">
        <v>133</v>
      </c>
      <c r="AU141" s="12" t="s">
        <v>78</v>
      </c>
      <c r="AY141" s="12" t="s">
        <v>110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2" t="s">
        <v>76</v>
      </c>
      <c r="BK141" s="209">
        <f>ROUND(I141*H141,2)</f>
        <v>0</v>
      </c>
      <c r="BL141" s="12" t="s">
        <v>122</v>
      </c>
      <c r="BM141" s="12" t="s">
        <v>310</v>
      </c>
    </row>
    <row r="142" s="10" customFormat="1" ht="25.92" customHeight="1">
      <c r="B142" s="181"/>
      <c r="C142" s="182"/>
      <c r="D142" s="183" t="s">
        <v>67</v>
      </c>
      <c r="E142" s="184" t="s">
        <v>311</v>
      </c>
      <c r="F142" s="184" t="s">
        <v>312</v>
      </c>
      <c r="G142" s="182"/>
      <c r="H142" s="182"/>
      <c r="I142" s="185"/>
      <c r="J142" s="186">
        <f>BK142</f>
        <v>0</v>
      </c>
      <c r="K142" s="182"/>
      <c r="L142" s="187"/>
      <c r="M142" s="188"/>
      <c r="N142" s="189"/>
      <c r="O142" s="189"/>
      <c r="P142" s="190">
        <f>SUM(P143:P145)</f>
        <v>0</v>
      </c>
      <c r="Q142" s="189"/>
      <c r="R142" s="190">
        <f>SUM(R143:R145)</f>
        <v>0</v>
      </c>
      <c r="S142" s="189"/>
      <c r="T142" s="191">
        <f>SUM(T143:T145)</f>
        <v>0</v>
      </c>
      <c r="AR142" s="192" t="s">
        <v>115</v>
      </c>
      <c r="AT142" s="193" t="s">
        <v>67</v>
      </c>
      <c r="AU142" s="193" t="s">
        <v>68</v>
      </c>
      <c r="AY142" s="192" t="s">
        <v>110</v>
      </c>
      <c r="BK142" s="194">
        <f>SUM(BK143:BK145)</f>
        <v>0</v>
      </c>
    </row>
    <row r="143" s="1" customFormat="1" ht="22.5" customHeight="1">
      <c r="B143" s="33"/>
      <c r="C143" s="210" t="s">
        <v>313</v>
      </c>
      <c r="D143" s="210" t="s">
        <v>133</v>
      </c>
      <c r="E143" s="211" t="s">
        <v>314</v>
      </c>
      <c r="F143" s="212" t="s">
        <v>315</v>
      </c>
      <c r="G143" s="213" t="s">
        <v>316</v>
      </c>
      <c r="H143" s="214">
        <v>64</v>
      </c>
      <c r="I143" s="215"/>
      <c r="J143" s="216">
        <f>ROUND(I143*H143,2)</f>
        <v>0</v>
      </c>
      <c r="K143" s="212" t="s">
        <v>1</v>
      </c>
      <c r="L143" s="38"/>
      <c r="M143" s="217" t="s">
        <v>1</v>
      </c>
      <c r="N143" s="218" t="s">
        <v>39</v>
      </c>
      <c r="O143" s="74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AR143" s="12" t="s">
        <v>317</v>
      </c>
      <c r="AT143" s="12" t="s">
        <v>133</v>
      </c>
      <c r="AU143" s="12" t="s">
        <v>76</v>
      </c>
      <c r="AY143" s="12" t="s">
        <v>110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2" t="s">
        <v>76</v>
      </c>
      <c r="BK143" s="209">
        <f>ROUND(I143*H143,2)</f>
        <v>0</v>
      </c>
      <c r="BL143" s="12" t="s">
        <v>317</v>
      </c>
      <c r="BM143" s="12" t="s">
        <v>318</v>
      </c>
    </row>
    <row r="144" s="1" customFormat="1" ht="16.5" customHeight="1">
      <c r="B144" s="33"/>
      <c r="C144" s="210" t="s">
        <v>319</v>
      </c>
      <c r="D144" s="210" t="s">
        <v>133</v>
      </c>
      <c r="E144" s="211" t="s">
        <v>320</v>
      </c>
      <c r="F144" s="212" t="s">
        <v>321</v>
      </c>
      <c r="G144" s="213" t="s">
        <v>316</v>
      </c>
      <c r="H144" s="214">
        <v>24</v>
      </c>
      <c r="I144" s="215"/>
      <c r="J144" s="216">
        <f>ROUND(I144*H144,2)</f>
        <v>0</v>
      </c>
      <c r="K144" s="212" t="s">
        <v>1</v>
      </c>
      <c r="L144" s="38"/>
      <c r="M144" s="217" t="s">
        <v>1</v>
      </c>
      <c r="N144" s="218" t="s">
        <v>39</v>
      </c>
      <c r="O144" s="74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AR144" s="12" t="s">
        <v>317</v>
      </c>
      <c r="AT144" s="12" t="s">
        <v>133</v>
      </c>
      <c r="AU144" s="12" t="s">
        <v>76</v>
      </c>
      <c r="AY144" s="12" t="s">
        <v>110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2" t="s">
        <v>76</v>
      </c>
      <c r="BK144" s="209">
        <f>ROUND(I144*H144,2)</f>
        <v>0</v>
      </c>
      <c r="BL144" s="12" t="s">
        <v>317</v>
      </c>
      <c r="BM144" s="12" t="s">
        <v>322</v>
      </c>
    </row>
    <row r="145" s="1" customFormat="1" ht="16.5" customHeight="1">
      <c r="B145" s="33"/>
      <c r="C145" s="210" t="s">
        <v>323</v>
      </c>
      <c r="D145" s="210" t="s">
        <v>133</v>
      </c>
      <c r="E145" s="211" t="s">
        <v>324</v>
      </c>
      <c r="F145" s="212" t="s">
        <v>325</v>
      </c>
      <c r="G145" s="213" t="s">
        <v>316</v>
      </c>
      <c r="H145" s="214">
        <v>64</v>
      </c>
      <c r="I145" s="215"/>
      <c r="J145" s="216">
        <f>ROUND(I145*H145,2)</f>
        <v>0</v>
      </c>
      <c r="K145" s="212" t="s">
        <v>1</v>
      </c>
      <c r="L145" s="38"/>
      <c r="M145" s="219" t="s">
        <v>1</v>
      </c>
      <c r="N145" s="220" t="s">
        <v>39</v>
      </c>
      <c r="O145" s="221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AR145" s="12" t="s">
        <v>317</v>
      </c>
      <c r="AT145" s="12" t="s">
        <v>133</v>
      </c>
      <c r="AU145" s="12" t="s">
        <v>76</v>
      </c>
      <c r="AY145" s="12" t="s">
        <v>110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2" t="s">
        <v>76</v>
      </c>
      <c r="BK145" s="209">
        <f>ROUND(I145*H145,2)</f>
        <v>0</v>
      </c>
      <c r="BL145" s="12" t="s">
        <v>317</v>
      </c>
      <c r="BM145" s="12" t="s">
        <v>326</v>
      </c>
    </row>
    <row r="146" s="1" customFormat="1" ht="6.96" customHeight="1">
      <c r="B146" s="52"/>
      <c r="C146" s="53"/>
      <c r="D146" s="53"/>
      <c r="E146" s="53"/>
      <c r="F146" s="53"/>
      <c r="G146" s="53"/>
      <c r="H146" s="53"/>
      <c r="I146" s="146"/>
      <c r="J146" s="53"/>
      <c r="K146" s="53"/>
      <c r="L146" s="38"/>
    </row>
  </sheetData>
  <sheetProtection sheet="1" autoFilter="0" formatColumns="0" formatRows="0" objects="1" scenarios="1" spinCount="100000" saltValue="Ka87tl6z06DZsJ5/nK9Uwm+aZu9AMIF7xybzq2Pl3Z2A3eXb0hibKi8CsrOuGk8Gl8Wr5ewFHLNsL8OypsLgAw==" hashValue="s2xxLUt5sytmXTBpi98s6NQUS0Wsb0oCIBy3WLTViO8i/FXLw86/Uq+A7pPXV38omcK6qWGHrG1mLJTI7JGBgw==" algorithmName="SHA-512" password="CC35"/>
  <autoFilter ref="C87:K14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LAPTOP-FKEH0CCK\Eliska J</dc:creator>
  <cp:lastModifiedBy>LAPTOP-FKEH0CCK\Eliska J</cp:lastModifiedBy>
  <dcterms:created xsi:type="dcterms:W3CDTF">2020-08-20T06:40:16Z</dcterms:created>
  <dcterms:modified xsi:type="dcterms:W3CDTF">2020-08-20T06:40:23Z</dcterms:modified>
</cp:coreProperties>
</file>