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G:\2020\MŠ Šumperk\rozpočty\"/>
    </mc:Choice>
  </mc:AlternateContent>
  <xr:revisionPtr revIDLastSave="0" documentId="8_{FC4238E1-1A46-41B3-89B3-57A0D54761E3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kapitulace stavby" sheetId="1" r:id="rId1"/>
    <sheet name="A1-D.1.4.1 - ZTI" sheetId="2" r:id="rId2"/>
    <sheet name="A1-D.1.4.2 - VZT" sheetId="3" r:id="rId3"/>
    <sheet name="A2-D.1.4.1 - ZTI" sheetId="4" r:id="rId4"/>
    <sheet name="A2-D.1.4.2 - VZT" sheetId="5" r:id="rId5"/>
    <sheet name="D.1.4 - D.1.4 Technika pr..." sheetId="6" r:id="rId6"/>
    <sheet name="D.1.4 - D.1.4 Technika pr..._01" sheetId="7" r:id="rId7"/>
    <sheet name="SO01 - Pavilon A1, 1.NP" sheetId="8" r:id="rId8"/>
    <sheet name="SO02 - Pavilon A1, 2.NP" sheetId="9" r:id="rId9"/>
    <sheet name="SO03 - Pavilon A2, 1.NP" sheetId="10" r:id="rId10"/>
    <sheet name="SO04 - Pavilon A2, 2.NP" sheetId="11" r:id="rId11"/>
  </sheets>
  <definedNames>
    <definedName name="_xlnm._FilterDatabase" localSheetId="1" hidden="1">'A1-D.1.4.1 - ZTI'!$C$127:$K$230</definedName>
    <definedName name="_xlnm._FilterDatabase" localSheetId="2" hidden="1">'A1-D.1.4.2 - VZT'!$C$122:$K$160</definedName>
    <definedName name="_xlnm._FilterDatabase" localSheetId="3" hidden="1">'A2-D.1.4.1 - ZTI'!$C$127:$K$230</definedName>
    <definedName name="_xlnm._FilterDatabase" localSheetId="4" hidden="1">'A2-D.1.4.2 - VZT'!$C$122:$K$160</definedName>
    <definedName name="_xlnm._FilterDatabase" localSheetId="5" hidden="1">'D.1.4 - D.1.4 Technika pr...'!$C$152:$K$340</definedName>
    <definedName name="_xlnm._FilterDatabase" localSheetId="6" hidden="1">'D.1.4 - D.1.4 Technika pr..._01'!$C$152:$K$340</definedName>
    <definedName name="_xlnm._FilterDatabase" localSheetId="7" hidden="1">'SO01 - Pavilon A1, 1.NP'!$C$132:$K$320</definedName>
    <definedName name="_xlnm._FilterDatabase" localSheetId="8" hidden="1">'SO02 - Pavilon A1, 2.NP'!$C$132:$K$320</definedName>
    <definedName name="_xlnm._FilterDatabase" localSheetId="9" hidden="1">'SO03 - Pavilon A2, 1.NP'!$C$132:$K$320</definedName>
    <definedName name="_xlnm._FilterDatabase" localSheetId="10" hidden="1">'SO04 - Pavilon A2, 2.NP'!$C$132:$K$320</definedName>
    <definedName name="_xlnm.Print_Titles" localSheetId="1">'A1-D.1.4.1 - ZTI'!$127:$127</definedName>
    <definedName name="_xlnm.Print_Titles" localSheetId="2">'A1-D.1.4.2 - VZT'!$122:$122</definedName>
    <definedName name="_xlnm.Print_Titles" localSheetId="3">'A2-D.1.4.1 - ZTI'!$127:$127</definedName>
    <definedName name="_xlnm.Print_Titles" localSheetId="4">'A2-D.1.4.2 - VZT'!$122:$122</definedName>
    <definedName name="_xlnm.Print_Titles" localSheetId="5">'D.1.4 - D.1.4 Technika pr...'!$152:$152</definedName>
    <definedName name="_xlnm.Print_Titles" localSheetId="6">'D.1.4 - D.1.4 Technika pr..._01'!$152:$152</definedName>
    <definedName name="_xlnm.Print_Titles" localSheetId="0">'Rekapitulace stavby'!$92:$92</definedName>
    <definedName name="_xlnm.Print_Titles" localSheetId="7">'SO01 - Pavilon A1, 1.NP'!$132:$132</definedName>
    <definedName name="_xlnm.Print_Titles" localSheetId="8">'SO02 - Pavilon A1, 2.NP'!$132:$132</definedName>
    <definedName name="_xlnm.Print_Titles" localSheetId="9">'SO03 - Pavilon A2, 1.NP'!$132:$132</definedName>
    <definedName name="_xlnm.Print_Titles" localSheetId="10">'SO04 - Pavilon A2, 2.NP'!$132:$132</definedName>
    <definedName name="_xlnm.Print_Area" localSheetId="1">'A1-D.1.4.1 - ZTI'!$C$4:$J$76,'A1-D.1.4.1 - ZTI'!$C$82:$J$107,'A1-D.1.4.1 - ZTI'!$C$113:$K$230</definedName>
    <definedName name="_xlnm.Print_Area" localSheetId="2">'A1-D.1.4.2 - VZT'!$C$4:$J$76,'A1-D.1.4.2 - VZT'!$C$82:$J$102,'A1-D.1.4.2 - VZT'!$C$108:$K$160</definedName>
    <definedName name="_xlnm.Print_Area" localSheetId="3">'A2-D.1.4.1 - ZTI'!$C$4:$J$76,'A2-D.1.4.1 - ZTI'!$C$82:$J$107,'A2-D.1.4.1 - ZTI'!$C$113:$K$230</definedName>
    <definedName name="_xlnm.Print_Area" localSheetId="4">'A2-D.1.4.2 - VZT'!$C$4:$J$76,'A2-D.1.4.2 - VZT'!$C$82:$J$102,'A2-D.1.4.2 - VZT'!$C$108:$K$160</definedName>
    <definedName name="_xlnm.Print_Area" localSheetId="5">'D.1.4 - D.1.4 Technika pr...'!$C$4:$J$76,'D.1.4 - D.1.4 Technika pr...'!$C$82:$J$132,'D.1.4 - D.1.4 Technika pr...'!$C$138:$K$340</definedName>
    <definedName name="_xlnm.Print_Area" localSheetId="6">'D.1.4 - D.1.4 Technika pr..._01'!$C$4:$J$76,'D.1.4 - D.1.4 Technika pr..._01'!$C$82:$J$132,'D.1.4 - D.1.4 Technika pr..._01'!$C$138:$K$340</definedName>
    <definedName name="_xlnm.Print_Area" localSheetId="0">'Rekapitulace stavby'!$D$4:$AO$76,'Rekapitulace stavby'!$C$82:$AQ$109</definedName>
    <definedName name="_xlnm.Print_Area" localSheetId="7">'SO01 - Pavilon A1, 1.NP'!$C$4:$J$76,'SO01 - Pavilon A1, 1.NP'!$C$82:$J$112,'SO01 - Pavilon A1, 1.NP'!$C$118:$K$320</definedName>
    <definedName name="_xlnm.Print_Area" localSheetId="8">'SO02 - Pavilon A1, 2.NP'!$C$4:$J$76,'SO02 - Pavilon A1, 2.NP'!$C$82:$J$112,'SO02 - Pavilon A1, 2.NP'!$C$118:$K$320</definedName>
    <definedName name="_xlnm.Print_Area" localSheetId="9">'SO03 - Pavilon A2, 1.NP'!$C$4:$J$76,'SO03 - Pavilon A2, 1.NP'!$C$82:$J$112,'SO03 - Pavilon A2, 1.NP'!$C$118:$K$320</definedName>
    <definedName name="_xlnm.Print_Area" localSheetId="10">'SO04 - Pavilon A2, 2.NP'!$C$4:$J$76,'SO04 - Pavilon A2, 2.NP'!$C$82:$J$112,'SO04 - Pavilon A2, 2.NP'!$C$118:$K$320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11" l="1"/>
  <c r="J38" i="11"/>
  <c r="AY108" i="1" s="1"/>
  <c r="J37" i="11"/>
  <c r="AX108" i="1"/>
  <c r="BI319" i="11"/>
  <c r="BH319" i="11"/>
  <c r="BG319" i="11"/>
  <c r="BF319" i="11"/>
  <c r="T319" i="11"/>
  <c r="T318" i="11" s="1"/>
  <c r="R319" i="11"/>
  <c r="R318" i="11"/>
  <c r="P319" i="11"/>
  <c r="P318" i="11" s="1"/>
  <c r="BI316" i="11"/>
  <c r="BH316" i="11"/>
  <c r="BG316" i="11"/>
  <c r="BF316" i="11"/>
  <c r="T316" i="11"/>
  <c r="R316" i="11"/>
  <c r="P316" i="11"/>
  <c r="BI314" i="11"/>
  <c r="BH314" i="11"/>
  <c r="BG314" i="11"/>
  <c r="BF314" i="11"/>
  <c r="T314" i="11"/>
  <c r="R314" i="11"/>
  <c r="P314" i="11"/>
  <c r="BI312" i="11"/>
  <c r="BH312" i="11"/>
  <c r="BG312" i="11"/>
  <c r="BF312" i="11"/>
  <c r="T312" i="11"/>
  <c r="R312" i="11"/>
  <c r="P312" i="11"/>
  <c r="BI310" i="11"/>
  <c r="BH310" i="11"/>
  <c r="BG310" i="11"/>
  <c r="BF310" i="11"/>
  <c r="T310" i="11"/>
  <c r="R310" i="11"/>
  <c r="P310" i="11"/>
  <c r="BI308" i="11"/>
  <c r="BH308" i="11"/>
  <c r="BG308" i="11"/>
  <c r="BF308" i="11"/>
  <c r="T308" i="11"/>
  <c r="R308" i="11"/>
  <c r="P308" i="11"/>
  <c r="BI306" i="11"/>
  <c r="BH306" i="11"/>
  <c r="BG306" i="11"/>
  <c r="BF306" i="11"/>
  <c r="T306" i="11"/>
  <c r="R306" i="11"/>
  <c r="P306" i="11"/>
  <c r="BI304" i="11"/>
  <c r="BH304" i="11"/>
  <c r="BG304" i="11"/>
  <c r="BF304" i="11"/>
  <c r="T304" i="11"/>
  <c r="R304" i="11"/>
  <c r="P304" i="11"/>
  <c r="BI302" i="11"/>
  <c r="BH302" i="11"/>
  <c r="BG302" i="11"/>
  <c r="BF302" i="11"/>
  <c r="T302" i="11"/>
  <c r="R302" i="11"/>
  <c r="P302" i="11"/>
  <c r="BI300" i="11"/>
  <c r="BH300" i="11"/>
  <c r="BG300" i="11"/>
  <c r="BF300" i="11"/>
  <c r="T300" i="11"/>
  <c r="R300" i="11"/>
  <c r="P300" i="11"/>
  <c r="BI298" i="11"/>
  <c r="BH298" i="11"/>
  <c r="BG298" i="11"/>
  <c r="BF298" i="11"/>
  <c r="T298" i="11"/>
  <c r="R298" i="11"/>
  <c r="P298" i="11"/>
  <c r="BI296" i="11"/>
  <c r="BH296" i="11"/>
  <c r="BG296" i="11"/>
  <c r="BF296" i="11"/>
  <c r="T296" i="11"/>
  <c r="R296" i="11"/>
  <c r="P296" i="11"/>
  <c r="BI294" i="11"/>
  <c r="BH294" i="11"/>
  <c r="BG294" i="11"/>
  <c r="BF294" i="11"/>
  <c r="T294" i="11"/>
  <c r="R294" i="11"/>
  <c r="P294" i="11"/>
  <c r="BI292" i="11"/>
  <c r="BH292" i="11"/>
  <c r="BG292" i="11"/>
  <c r="BF292" i="11"/>
  <c r="T292" i="11"/>
  <c r="R292" i="11"/>
  <c r="P292" i="11"/>
  <c r="BI290" i="11"/>
  <c r="BH290" i="11"/>
  <c r="BG290" i="11"/>
  <c r="BF290" i="11"/>
  <c r="T290" i="11"/>
  <c r="R290" i="11"/>
  <c r="P290" i="11"/>
  <c r="BI288" i="11"/>
  <c r="BH288" i="11"/>
  <c r="BG288" i="11"/>
  <c r="BF288" i="11"/>
  <c r="T288" i="11"/>
  <c r="R288" i="11"/>
  <c r="P288" i="11"/>
  <c r="BI286" i="11"/>
  <c r="BH286" i="11"/>
  <c r="BG286" i="11"/>
  <c r="BF286" i="11"/>
  <c r="T286" i="11"/>
  <c r="R286" i="11"/>
  <c r="P286" i="11"/>
  <c r="BI284" i="11"/>
  <c r="BH284" i="11"/>
  <c r="BG284" i="11"/>
  <c r="BF284" i="11"/>
  <c r="T284" i="11"/>
  <c r="R284" i="11"/>
  <c r="P284" i="11"/>
  <c r="BI282" i="11"/>
  <c r="BH282" i="11"/>
  <c r="BG282" i="11"/>
  <c r="BF282" i="11"/>
  <c r="T282" i="11"/>
  <c r="R282" i="11"/>
  <c r="P282" i="11"/>
  <c r="BI280" i="11"/>
  <c r="BH280" i="11"/>
  <c r="BG280" i="11"/>
  <c r="BF280" i="11"/>
  <c r="T280" i="11"/>
  <c r="R280" i="11"/>
  <c r="P280" i="11"/>
  <c r="BI278" i="11"/>
  <c r="BH278" i="11"/>
  <c r="BG278" i="11"/>
  <c r="BF278" i="11"/>
  <c r="T278" i="11"/>
  <c r="R278" i="11"/>
  <c r="P278" i="11"/>
  <c r="BI276" i="11"/>
  <c r="BH276" i="11"/>
  <c r="BG276" i="11"/>
  <c r="BF276" i="11"/>
  <c r="T276" i="11"/>
  <c r="R276" i="11"/>
  <c r="P276" i="11"/>
  <c r="BI273" i="11"/>
  <c r="BH273" i="11"/>
  <c r="BG273" i="11"/>
  <c r="BF273" i="11"/>
  <c r="T273" i="11"/>
  <c r="R273" i="11"/>
  <c r="P273" i="11"/>
  <c r="BI271" i="11"/>
  <c r="BH271" i="11"/>
  <c r="BG271" i="11"/>
  <c r="BF271" i="11"/>
  <c r="T271" i="11"/>
  <c r="R271" i="11"/>
  <c r="P271" i="11"/>
  <c r="BI268" i="11"/>
  <c r="BH268" i="11"/>
  <c r="BG268" i="11"/>
  <c r="BF268" i="11"/>
  <c r="T268" i="11"/>
  <c r="R268" i="11"/>
  <c r="P268" i="11"/>
  <c r="BI266" i="11"/>
  <c r="BH266" i="11"/>
  <c r="BG266" i="11"/>
  <c r="BF266" i="11"/>
  <c r="T266" i="11"/>
  <c r="R266" i="11"/>
  <c r="P266" i="11"/>
  <c r="BI264" i="11"/>
  <c r="BH264" i="11"/>
  <c r="BG264" i="11"/>
  <c r="BF264" i="11"/>
  <c r="T264" i="11"/>
  <c r="R264" i="11"/>
  <c r="P264" i="11"/>
  <c r="BI262" i="11"/>
  <c r="BH262" i="11"/>
  <c r="BG262" i="11"/>
  <c r="BF262" i="11"/>
  <c r="T262" i="11"/>
  <c r="R262" i="11"/>
  <c r="P262" i="11"/>
  <c r="BI260" i="11"/>
  <c r="BH260" i="11"/>
  <c r="BG260" i="11"/>
  <c r="BF260" i="11"/>
  <c r="T260" i="11"/>
  <c r="R260" i="11"/>
  <c r="P260" i="11"/>
  <c r="BI258" i="11"/>
  <c r="BH258" i="11"/>
  <c r="BG258" i="11"/>
  <c r="BF258" i="11"/>
  <c r="T258" i="11"/>
  <c r="R258" i="11"/>
  <c r="P258" i="11"/>
  <c r="BI256" i="11"/>
  <c r="BH256" i="11"/>
  <c r="BG256" i="11"/>
  <c r="BF256" i="11"/>
  <c r="T256" i="11"/>
  <c r="R256" i="11"/>
  <c r="P256" i="11"/>
  <c r="BI254" i="11"/>
  <c r="BH254" i="11"/>
  <c r="BG254" i="11"/>
  <c r="BF254" i="11"/>
  <c r="T254" i="11"/>
  <c r="R254" i="11"/>
  <c r="P254" i="11"/>
  <c r="BI252" i="11"/>
  <c r="BH252" i="11"/>
  <c r="BG252" i="11"/>
  <c r="BF252" i="11"/>
  <c r="T252" i="11"/>
  <c r="R252" i="11"/>
  <c r="P252" i="11"/>
  <c r="BI249" i="11"/>
  <c r="BH249" i="11"/>
  <c r="BG249" i="11"/>
  <c r="BF249" i="11"/>
  <c r="T249" i="11"/>
  <c r="R249" i="11"/>
  <c r="P249" i="11"/>
  <c r="BI247" i="11"/>
  <c r="BH247" i="11"/>
  <c r="BG247" i="11"/>
  <c r="BF247" i="11"/>
  <c r="T247" i="11"/>
  <c r="R247" i="11"/>
  <c r="P247" i="11"/>
  <c r="BI245" i="11"/>
  <c r="BH245" i="11"/>
  <c r="BG245" i="11"/>
  <c r="BF245" i="11"/>
  <c r="T245" i="11"/>
  <c r="R245" i="11"/>
  <c r="P245" i="11"/>
  <c r="BI243" i="11"/>
  <c r="BH243" i="11"/>
  <c r="BG243" i="11"/>
  <c r="BF243" i="11"/>
  <c r="T243" i="11"/>
  <c r="R243" i="11"/>
  <c r="P243" i="11"/>
  <c r="BI241" i="11"/>
  <c r="BH241" i="11"/>
  <c r="BG241" i="11"/>
  <c r="BF241" i="11"/>
  <c r="T241" i="11"/>
  <c r="R241" i="11"/>
  <c r="P241" i="11"/>
  <c r="BI239" i="11"/>
  <c r="BH239" i="11"/>
  <c r="BG239" i="11"/>
  <c r="BF239" i="11"/>
  <c r="T239" i="11"/>
  <c r="R239" i="11"/>
  <c r="P239" i="11"/>
  <c r="BI236" i="11"/>
  <c r="BH236" i="11"/>
  <c r="BG236" i="11"/>
  <c r="BF236" i="11"/>
  <c r="T236" i="11"/>
  <c r="R236" i="11"/>
  <c r="P236" i="11"/>
  <c r="BI234" i="11"/>
  <c r="BH234" i="11"/>
  <c r="BG234" i="11"/>
  <c r="BF234" i="11"/>
  <c r="T234" i="11"/>
  <c r="R234" i="11"/>
  <c r="P234" i="11"/>
  <c r="BI232" i="11"/>
  <c r="BH232" i="11"/>
  <c r="BG232" i="11"/>
  <c r="BF232" i="11"/>
  <c r="T232" i="11"/>
  <c r="R232" i="11"/>
  <c r="P232" i="11"/>
  <c r="BI230" i="11"/>
  <c r="BH230" i="11"/>
  <c r="BG230" i="11"/>
  <c r="BF230" i="11"/>
  <c r="T230" i="11"/>
  <c r="R230" i="11"/>
  <c r="P230" i="11"/>
  <c r="BI228" i="11"/>
  <c r="BH228" i="11"/>
  <c r="BG228" i="11"/>
  <c r="BF228" i="11"/>
  <c r="T228" i="11"/>
  <c r="R228" i="11"/>
  <c r="P228" i="11"/>
  <c r="BI226" i="11"/>
  <c r="BH226" i="11"/>
  <c r="BG226" i="11"/>
  <c r="BF226" i="11"/>
  <c r="T226" i="11"/>
  <c r="R226" i="11"/>
  <c r="P226" i="11"/>
  <c r="BI224" i="11"/>
  <c r="BH224" i="11"/>
  <c r="BG224" i="11"/>
  <c r="BF224" i="11"/>
  <c r="T224" i="11"/>
  <c r="R224" i="11"/>
  <c r="P224" i="11"/>
  <c r="BI222" i="11"/>
  <c r="BH222" i="11"/>
  <c r="BG222" i="11"/>
  <c r="BF222" i="11"/>
  <c r="T222" i="11"/>
  <c r="R222" i="11"/>
  <c r="P222" i="11"/>
  <c r="BI220" i="11"/>
  <c r="BH220" i="11"/>
  <c r="BG220" i="11"/>
  <c r="BF220" i="11"/>
  <c r="T220" i="11"/>
  <c r="R220" i="11"/>
  <c r="P220" i="11"/>
  <c r="BI218" i="11"/>
  <c r="BH218" i="11"/>
  <c r="BG218" i="11"/>
  <c r="BF218" i="11"/>
  <c r="T218" i="11"/>
  <c r="R218" i="11"/>
  <c r="P218" i="11"/>
  <c r="BI216" i="11"/>
  <c r="BH216" i="11"/>
  <c r="BG216" i="11"/>
  <c r="BF216" i="11"/>
  <c r="T216" i="11"/>
  <c r="R216" i="11"/>
  <c r="P216" i="11"/>
  <c r="BI214" i="11"/>
  <c r="BH214" i="11"/>
  <c r="BG214" i="11"/>
  <c r="BF214" i="11"/>
  <c r="T214" i="11"/>
  <c r="R214" i="11"/>
  <c r="P214" i="11"/>
  <c r="BI211" i="11"/>
  <c r="BH211" i="11"/>
  <c r="BG211" i="11"/>
  <c r="BF211" i="11"/>
  <c r="T211" i="11"/>
  <c r="T210" i="11" s="1"/>
  <c r="R211" i="11"/>
  <c r="R210" i="11" s="1"/>
  <c r="P211" i="11"/>
  <c r="P210" i="11" s="1"/>
  <c r="BI208" i="11"/>
  <c r="BH208" i="11"/>
  <c r="BG208" i="11"/>
  <c r="BF208" i="11"/>
  <c r="T208" i="11"/>
  <c r="R208" i="11"/>
  <c r="P208" i="11"/>
  <c r="BI206" i="11"/>
  <c r="BH206" i="11"/>
  <c r="BG206" i="11"/>
  <c r="BF206" i="11"/>
  <c r="T206" i="11"/>
  <c r="R206" i="11"/>
  <c r="P206" i="11"/>
  <c r="BI204" i="11"/>
  <c r="BH204" i="11"/>
  <c r="BG204" i="11"/>
  <c r="BF204" i="11"/>
  <c r="T204" i="11"/>
  <c r="R204" i="11"/>
  <c r="P204" i="11"/>
  <c r="BI200" i="11"/>
  <c r="BH200" i="11"/>
  <c r="BG200" i="11"/>
  <c r="BF200" i="11"/>
  <c r="T200" i="11"/>
  <c r="R200" i="11"/>
  <c r="P200" i="11"/>
  <c r="BI198" i="11"/>
  <c r="BH198" i="11"/>
  <c r="BG198" i="11"/>
  <c r="BF198" i="11"/>
  <c r="T198" i="11"/>
  <c r="R198" i="11"/>
  <c r="P198" i="11"/>
  <c r="BI196" i="11"/>
  <c r="BH196" i="11"/>
  <c r="BG196" i="11"/>
  <c r="BF196" i="11"/>
  <c r="T196" i="11"/>
  <c r="R196" i="11"/>
  <c r="P196" i="11"/>
  <c r="BI194" i="11"/>
  <c r="BH194" i="11"/>
  <c r="BG194" i="11"/>
  <c r="BF194" i="11"/>
  <c r="T194" i="11"/>
  <c r="R194" i="11"/>
  <c r="P194" i="11"/>
  <c r="BI192" i="11"/>
  <c r="BH192" i="11"/>
  <c r="BG192" i="11"/>
  <c r="BF192" i="11"/>
  <c r="T192" i="11"/>
  <c r="R192" i="11"/>
  <c r="P192" i="11"/>
  <c r="BI190" i="11"/>
  <c r="BH190" i="11"/>
  <c r="BG190" i="11"/>
  <c r="BF190" i="11"/>
  <c r="T190" i="11"/>
  <c r="R190" i="11"/>
  <c r="P190" i="11"/>
  <c r="BI188" i="11"/>
  <c r="BH188" i="11"/>
  <c r="BG188" i="11"/>
  <c r="BF188" i="11"/>
  <c r="T188" i="11"/>
  <c r="R188" i="11"/>
  <c r="P188" i="11"/>
  <c r="BI186" i="11"/>
  <c r="BH186" i="11"/>
  <c r="BG186" i="11"/>
  <c r="BF186" i="11"/>
  <c r="T186" i="11"/>
  <c r="R186" i="11"/>
  <c r="P186" i="11"/>
  <c r="BI183" i="11"/>
  <c r="BH183" i="11"/>
  <c r="BG183" i="11"/>
  <c r="BF183" i="11"/>
  <c r="T183" i="11"/>
  <c r="R183" i="11"/>
  <c r="P183" i="11"/>
  <c r="BI181" i="11"/>
  <c r="BH181" i="11"/>
  <c r="BG181" i="11"/>
  <c r="BF181" i="11"/>
  <c r="T181" i="11"/>
  <c r="R181" i="11"/>
  <c r="P181" i="11"/>
  <c r="BI179" i="11"/>
  <c r="BH179" i="11"/>
  <c r="BG179" i="11"/>
  <c r="BF179" i="11"/>
  <c r="T179" i="11"/>
  <c r="R179" i="11"/>
  <c r="P179" i="11"/>
  <c r="BI177" i="11"/>
  <c r="BH177" i="11"/>
  <c r="BG177" i="11"/>
  <c r="BF177" i="11"/>
  <c r="T177" i="11"/>
  <c r="R177" i="11"/>
  <c r="P177" i="11"/>
  <c r="BI175" i="11"/>
  <c r="BH175" i="11"/>
  <c r="BG175" i="11"/>
  <c r="BF175" i="11"/>
  <c r="T175" i="11"/>
  <c r="R175" i="11"/>
  <c r="P175" i="11"/>
  <c r="BI173" i="11"/>
  <c r="BH173" i="11"/>
  <c r="BG173" i="11"/>
  <c r="BF173" i="11"/>
  <c r="T173" i="11"/>
  <c r="R173" i="11"/>
  <c r="P173" i="11"/>
  <c r="BI171" i="11"/>
  <c r="BH171" i="11"/>
  <c r="BG171" i="11"/>
  <c r="BF171" i="11"/>
  <c r="T171" i="11"/>
  <c r="R171" i="11"/>
  <c r="P171" i="11"/>
  <c r="BI169" i="11"/>
  <c r="BH169" i="11"/>
  <c r="BG169" i="11"/>
  <c r="BF169" i="11"/>
  <c r="T169" i="11"/>
  <c r="R169" i="11"/>
  <c r="P169" i="11"/>
  <c r="BI167" i="11"/>
  <c r="BH167" i="11"/>
  <c r="BG167" i="11"/>
  <c r="BF167" i="11"/>
  <c r="T167" i="11"/>
  <c r="R167" i="11"/>
  <c r="P167" i="11"/>
  <c r="BI165" i="11"/>
  <c r="BH165" i="11"/>
  <c r="BG165" i="11"/>
  <c r="BF165" i="11"/>
  <c r="T165" i="11"/>
  <c r="R165" i="11"/>
  <c r="P165" i="11"/>
  <c r="BI163" i="11"/>
  <c r="BH163" i="11"/>
  <c r="BG163" i="11"/>
  <c r="BF163" i="11"/>
  <c r="T163" i="11"/>
  <c r="R163" i="11"/>
  <c r="P163" i="11"/>
  <c r="BI161" i="11"/>
  <c r="BH161" i="11"/>
  <c r="BG161" i="11"/>
  <c r="BF161" i="11"/>
  <c r="T161" i="11"/>
  <c r="R161" i="11"/>
  <c r="P161" i="11"/>
  <c r="BI159" i="11"/>
  <c r="BH159" i="11"/>
  <c r="BG159" i="11"/>
  <c r="BF159" i="11"/>
  <c r="T159" i="11"/>
  <c r="R159" i="11"/>
  <c r="P159" i="11"/>
  <c r="BI156" i="11"/>
  <c r="BH156" i="11"/>
  <c r="BG156" i="11"/>
  <c r="BF156" i="11"/>
  <c r="T156" i="11"/>
  <c r="R156" i="11"/>
  <c r="P156" i="11"/>
  <c r="BI154" i="11"/>
  <c r="BH154" i="11"/>
  <c r="BG154" i="11"/>
  <c r="BF154" i="11"/>
  <c r="T154" i="11"/>
  <c r="R154" i="11"/>
  <c r="P154" i="11"/>
  <c r="BI152" i="11"/>
  <c r="BH152" i="11"/>
  <c r="BG152" i="11"/>
  <c r="BF152" i="11"/>
  <c r="T152" i="11"/>
  <c r="R152" i="11"/>
  <c r="P152" i="11"/>
  <c r="BI150" i="11"/>
  <c r="BH150" i="11"/>
  <c r="BG150" i="11"/>
  <c r="BF150" i="11"/>
  <c r="T150" i="11"/>
  <c r="R150" i="11"/>
  <c r="P150" i="11"/>
  <c r="BI148" i="11"/>
  <c r="BH148" i="11"/>
  <c r="BG148" i="11"/>
  <c r="BF148" i="11"/>
  <c r="T148" i="11"/>
  <c r="R148" i="11"/>
  <c r="P148" i="11"/>
  <c r="BI146" i="11"/>
  <c r="BH146" i="11"/>
  <c r="BG146" i="11"/>
  <c r="BF146" i="11"/>
  <c r="T146" i="11"/>
  <c r="R146" i="11"/>
  <c r="P146" i="11"/>
  <c r="BI144" i="11"/>
  <c r="BH144" i="11"/>
  <c r="BG144" i="11"/>
  <c r="BF144" i="11"/>
  <c r="T144" i="11"/>
  <c r="R144" i="11"/>
  <c r="P144" i="11"/>
  <c r="BI142" i="11"/>
  <c r="BH142" i="11"/>
  <c r="BG142" i="11"/>
  <c r="BF142" i="11"/>
  <c r="T142" i="11"/>
  <c r="R142" i="11"/>
  <c r="P142" i="11"/>
  <c r="BI140" i="11"/>
  <c r="BH140" i="11"/>
  <c r="BG140" i="11"/>
  <c r="BF140" i="11"/>
  <c r="T140" i="11"/>
  <c r="R140" i="11"/>
  <c r="P140" i="11"/>
  <c r="BI138" i="11"/>
  <c r="BH138" i="11"/>
  <c r="BG138" i="11"/>
  <c r="BF138" i="11"/>
  <c r="T138" i="11"/>
  <c r="R138" i="11"/>
  <c r="P138" i="11"/>
  <c r="BI136" i="11"/>
  <c r="BH136" i="11"/>
  <c r="BG136" i="11"/>
  <c r="BF136" i="11"/>
  <c r="T136" i="11"/>
  <c r="R136" i="11"/>
  <c r="P136" i="11"/>
  <c r="F127" i="11"/>
  <c r="E125" i="11"/>
  <c r="F91" i="11"/>
  <c r="E89" i="11"/>
  <c r="J26" i="11"/>
  <c r="E26" i="11"/>
  <c r="J94" i="11" s="1"/>
  <c r="J25" i="11"/>
  <c r="J23" i="11"/>
  <c r="E23" i="11"/>
  <c r="J129" i="11" s="1"/>
  <c r="J22" i="11"/>
  <c r="J20" i="11"/>
  <c r="E20" i="11"/>
  <c r="F94" i="11" s="1"/>
  <c r="J19" i="11"/>
  <c r="J17" i="11"/>
  <c r="E17" i="11"/>
  <c r="F129" i="11" s="1"/>
  <c r="J16" i="11"/>
  <c r="J14" i="11"/>
  <c r="J91" i="11"/>
  <c r="E7" i="11"/>
  <c r="E85" i="11"/>
  <c r="J39" i="10"/>
  <c r="J38" i="10"/>
  <c r="AY107" i="1" s="1"/>
  <c r="J37" i="10"/>
  <c r="AX107" i="1"/>
  <c r="BI319" i="10"/>
  <c r="BH319" i="10"/>
  <c r="BG319" i="10"/>
  <c r="BF319" i="10"/>
  <c r="T319" i="10"/>
  <c r="T318" i="10" s="1"/>
  <c r="R319" i="10"/>
  <c r="R318" i="10" s="1"/>
  <c r="P319" i="10"/>
  <c r="P318" i="10" s="1"/>
  <c r="BI316" i="10"/>
  <c r="BH316" i="10"/>
  <c r="BG316" i="10"/>
  <c r="BF316" i="10"/>
  <c r="T316" i="10"/>
  <c r="R316" i="10"/>
  <c r="P316" i="10"/>
  <c r="BI314" i="10"/>
  <c r="BH314" i="10"/>
  <c r="BG314" i="10"/>
  <c r="BF314" i="10"/>
  <c r="T314" i="10"/>
  <c r="R314" i="10"/>
  <c r="P314" i="10"/>
  <c r="BI312" i="10"/>
  <c r="BH312" i="10"/>
  <c r="BG312" i="10"/>
  <c r="BF312" i="10"/>
  <c r="T312" i="10"/>
  <c r="R312" i="10"/>
  <c r="P312" i="10"/>
  <c r="BI310" i="10"/>
  <c r="BH310" i="10"/>
  <c r="BG310" i="10"/>
  <c r="BF310" i="10"/>
  <c r="T310" i="10"/>
  <c r="R310" i="10"/>
  <c r="P310" i="10"/>
  <c r="BI308" i="10"/>
  <c r="BH308" i="10"/>
  <c r="BG308" i="10"/>
  <c r="BF308" i="10"/>
  <c r="T308" i="10"/>
  <c r="R308" i="10"/>
  <c r="P308" i="10"/>
  <c r="BI306" i="10"/>
  <c r="BH306" i="10"/>
  <c r="BG306" i="10"/>
  <c r="BF306" i="10"/>
  <c r="T306" i="10"/>
  <c r="R306" i="10"/>
  <c r="P306" i="10"/>
  <c r="BI304" i="10"/>
  <c r="BH304" i="10"/>
  <c r="BG304" i="10"/>
  <c r="BF304" i="10"/>
  <c r="T304" i="10"/>
  <c r="R304" i="10"/>
  <c r="P304" i="10"/>
  <c r="BI302" i="10"/>
  <c r="BH302" i="10"/>
  <c r="BG302" i="10"/>
  <c r="BF302" i="10"/>
  <c r="T302" i="10"/>
  <c r="R302" i="10"/>
  <c r="P302" i="10"/>
  <c r="BI300" i="10"/>
  <c r="BH300" i="10"/>
  <c r="BG300" i="10"/>
  <c r="BF300" i="10"/>
  <c r="T300" i="10"/>
  <c r="R300" i="10"/>
  <c r="P300" i="10"/>
  <c r="BI298" i="10"/>
  <c r="BH298" i="10"/>
  <c r="BG298" i="10"/>
  <c r="BF298" i="10"/>
  <c r="T298" i="10"/>
  <c r="R298" i="10"/>
  <c r="P298" i="10"/>
  <c r="BI296" i="10"/>
  <c r="BH296" i="10"/>
  <c r="BG296" i="10"/>
  <c r="BF296" i="10"/>
  <c r="T296" i="10"/>
  <c r="R296" i="10"/>
  <c r="P296" i="10"/>
  <c r="BI294" i="10"/>
  <c r="BH294" i="10"/>
  <c r="BG294" i="10"/>
  <c r="BF294" i="10"/>
  <c r="T294" i="10"/>
  <c r="R294" i="10"/>
  <c r="P294" i="10"/>
  <c r="BI292" i="10"/>
  <c r="BH292" i="10"/>
  <c r="BG292" i="10"/>
  <c r="BF292" i="10"/>
  <c r="T292" i="10"/>
  <c r="R292" i="10"/>
  <c r="P292" i="10"/>
  <c r="BI290" i="10"/>
  <c r="BH290" i="10"/>
  <c r="BG290" i="10"/>
  <c r="BF290" i="10"/>
  <c r="T290" i="10"/>
  <c r="R290" i="10"/>
  <c r="P290" i="10"/>
  <c r="BI288" i="10"/>
  <c r="BH288" i="10"/>
  <c r="BG288" i="10"/>
  <c r="BF288" i="10"/>
  <c r="T288" i="10"/>
  <c r="R288" i="10"/>
  <c r="P288" i="10"/>
  <c r="BI286" i="10"/>
  <c r="BH286" i="10"/>
  <c r="BG286" i="10"/>
  <c r="BF286" i="10"/>
  <c r="T286" i="10"/>
  <c r="R286" i="10"/>
  <c r="P286" i="10"/>
  <c r="BI284" i="10"/>
  <c r="BH284" i="10"/>
  <c r="BG284" i="10"/>
  <c r="BF284" i="10"/>
  <c r="T284" i="10"/>
  <c r="R284" i="10"/>
  <c r="P284" i="10"/>
  <c r="BI282" i="10"/>
  <c r="BH282" i="10"/>
  <c r="BG282" i="10"/>
  <c r="BF282" i="10"/>
  <c r="T282" i="10"/>
  <c r="R282" i="10"/>
  <c r="P282" i="10"/>
  <c r="BI280" i="10"/>
  <c r="BH280" i="10"/>
  <c r="BG280" i="10"/>
  <c r="BF280" i="10"/>
  <c r="T280" i="10"/>
  <c r="R280" i="10"/>
  <c r="P280" i="10"/>
  <c r="BI278" i="10"/>
  <c r="BH278" i="10"/>
  <c r="BG278" i="10"/>
  <c r="BF278" i="10"/>
  <c r="T278" i="10"/>
  <c r="R278" i="10"/>
  <c r="P278" i="10"/>
  <c r="BI276" i="10"/>
  <c r="BH276" i="10"/>
  <c r="BG276" i="10"/>
  <c r="BF276" i="10"/>
  <c r="T276" i="10"/>
  <c r="R276" i="10"/>
  <c r="P276" i="10"/>
  <c r="BI273" i="10"/>
  <c r="BH273" i="10"/>
  <c r="BG273" i="10"/>
  <c r="BF273" i="10"/>
  <c r="T273" i="10"/>
  <c r="R273" i="10"/>
  <c r="P273" i="10"/>
  <c r="BI271" i="10"/>
  <c r="BH271" i="10"/>
  <c r="BG271" i="10"/>
  <c r="BF271" i="10"/>
  <c r="T271" i="10"/>
  <c r="R271" i="10"/>
  <c r="P271" i="10"/>
  <c r="BI268" i="10"/>
  <c r="BH268" i="10"/>
  <c r="BG268" i="10"/>
  <c r="BF268" i="10"/>
  <c r="T268" i="10"/>
  <c r="R268" i="10"/>
  <c r="P268" i="10"/>
  <c r="BI266" i="10"/>
  <c r="BH266" i="10"/>
  <c r="BG266" i="10"/>
  <c r="BF266" i="10"/>
  <c r="T266" i="10"/>
  <c r="R266" i="10"/>
  <c r="P266" i="10"/>
  <c r="BI264" i="10"/>
  <c r="BH264" i="10"/>
  <c r="BG264" i="10"/>
  <c r="BF264" i="10"/>
  <c r="T264" i="10"/>
  <c r="R264" i="10"/>
  <c r="P264" i="10"/>
  <c r="BI262" i="10"/>
  <c r="BH262" i="10"/>
  <c r="BG262" i="10"/>
  <c r="BF262" i="10"/>
  <c r="T262" i="10"/>
  <c r="R262" i="10"/>
  <c r="P262" i="10"/>
  <c r="BI260" i="10"/>
  <c r="BH260" i="10"/>
  <c r="BG260" i="10"/>
  <c r="BF260" i="10"/>
  <c r="T260" i="10"/>
  <c r="R260" i="10"/>
  <c r="P260" i="10"/>
  <c r="BI258" i="10"/>
  <c r="BH258" i="10"/>
  <c r="BG258" i="10"/>
  <c r="BF258" i="10"/>
  <c r="T258" i="10"/>
  <c r="R258" i="10"/>
  <c r="P258" i="10"/>
  <c r="BI256" i="10"/>
  <c r="BH256" i="10"/>
  <c r="BG256" i="10"/>
  <c r="BF256" i="10"/>
  <c r="T256" i="10"/>
  <c r="R256" i="10"/>
  <c r="P256" i="10"/>
  <c r="BI254" i="10"/>
  <c r="BH254" i="10"/>
  <c r="BG254" i="10"/>
  <c r="BF254" i="10"/>
  <c r="T254" i="10"/>
  <c r="R254" i="10"/>
  <c r="P254" i="10"/>
  <c r="BI252" i="10"/>
  <c r="BH252" i="10"/>
  <c r="BG252" i="10"/>
  <c r="BF252" i="10"/>
  <c r="T252" i="10"/>
  <c r="R252" i="10"/>
  <c r="P252" i="10"/>
  <c r="BI249" i="10"/>
  <c r="BH249" i="10"/>
  <c r="BG249" i="10"/>
  <c r="BF249" i="10"/>
  <c r="T249" i="10"/>
  <c r="R249" i="10"/>
  <c r="P249" i="10"/>
  <c r="BI247" i="10"/>
  <c r="BH247" i="10"/>
  <c r="BG247" i="10"/>
  <c r="BF247" i="10"/>
  <c r="T247" i="10"/>
  <c r="R247" i="10"/>
  <c r="P247" i="10"/>
  <c r="BI245" i="10"/>
  <c r="BH245" i="10"/>
  <c r="BG245" i="10"/>
  <c r="BF245" i="10"/>
  <c r="T245" i="10"/>
  <c r="R245" i="10"/>
  <c r="P245" i="10"/>
  <c r="BI243" i="10"/>
  <c r="BH243" i="10"/>
  <c r="BG243" i="10"/>
  <c r="BF243" i="10"/>
  <c r="T243" i="10"/>
  <c r="R243" i="10"/>
  <c r="P243" i="10"/>
  <c r="BI241" i="10"/>
  <c r="BH241" i="10"/>
  <c r="BG241" i="10"/>
  <c r="BF241" i="10"/>
  <c r="T241" i="10"/>
  <c r="R241" i="10"/>
  <c r="P241" i="10"/>
  <c r="BI239" i="10"/>
  <c r="BH239" i="10"/>
  <c r="BG239" i="10"/>
  <c r="BF239" i="10"/>
  <c r="T239" i="10"/>
  <c r="R239" i="10"/>
  <c r="P239" i="10"/>
  <c r="BI236" i="10"/>
  <c r="BH236" i="10"/>
  <c r="BG236" i="10"/>
  <c r="BF236" i="10"/>
  <c r="T236" i="10"/>
  <c r="R236" i="10"/>
  <c r="P236" i="10"/>
  <c r="BI234" i="10"/>
  <c r="BH234" i="10"/>
  <c r="BG234" i="10"/>
  <c r="BF234" i="10"/>
  <c r="T234" i="10"/>
  <c r="R234" i="10"/>
  <c r="P234" i="10"/>
  <c r="BI232" i="10"/>
  <c r="BH232" i="10"/>
  <c r="BG232" i="10"/>
  <c r="BF232" i="10"/>
  <c r="T232" i="10"/>
  <c r="R232" i="10"/>
  <c r="P232" i="10"/>
  <c r="BI230" i="10"/>
  <c r="BH230" i="10"/>
  <c r="BG230" i="10"/>
  <c r="BF230" i="10"/>
  <c r="T230" i="10"/>
  <c r="R230" i="10"/>
  <c r="P230" i="10"/>
  <c r="BI228" i="10"/>
  <c r="BH228" i="10"/>
  <c r="BG228" i="10"/>
  <c r="BF228" i="10"/>
  <c r="T228" i="10"/>
  <c r="R228" i="10"/>
  <c r="P228" i="10"/>
  <c r="BI226" i="10"/>
  <c r="BH226" i="10"/>
  <c r="BG226" i="10"/>
  <c r="BF226" i="10"/>
  <c r="T226" i="10"/>
  <c r="R226" i="10"/>
  <c r="P226" i="10"/>
  <c r="BI224" i="10"/>
  <c r="BH224" i="10"/>
  <c r="BG224" i="10"/>
  <c r="BF224" i="10"/>
  <c r="T224" i="10"/>
  <c r="R224" i="10"/>
  <c r="P224" i="10"/>
  <c r="BI222" i="10"/>
  <c r="BH222" i="10"/>
  <c r="BG222" i="10"/>
  <c r="BF222" i="10"/>
  <c r="T222" i="10"/>
  <c r="R222" i="10"/>
  <c r="P222" i="10"/>
  <c r="BI220" i="10"/>
  <c r="BH220" i="10"/>
  <c r="BG220" i="10"/>
  <c r="BF220" i="10"/>
  <c r="T220" i="10"/>
  <c r="R220" i="10"/>
  <c r="P220" i="10"/>
  <c r="BI218" i="10"/>
  <c r="BH218" i="10"/>
  <c r="BG218" i="10"/>
  <c r="BF218" i="10"/>
  <c r="T218" i="10"/>
  <c r="R218" i="10"/>
  <c r="P218" i="10"/>
  <c r="BI216" i="10"/>
  <c r="BH216" i="10"/>
  <c r="BG216" i="10"/>
  <c r="BF216" i="10"/>
  <c r="T216" i="10"/>
  <c r="R216" i="10"/>
  <c r="P216" i="10"/>
  <c r="BI214" i="10"/>
  <c r="BH214" i="10"/>
  <c r="BG214" i="10"/>
  <c r="BF214" i="10"/>
  <c r="T214" i="10"/>
  <c r="R214" i="10"/>
  <c r="P214" i="10"/>
  <c r="BI211" i="10"/>
  <c r="BH211" i="10"/>
  <c r="BG211" i="10"/>
  <c r="BF211" i="10"/>
  <c r="T211" i="10"/>
  <c r="T210" i="10" s="1"/>
  <c r="R211" i="10"/>
  <c r="R210" i="10" s="1"/>
  <c r="P211" i="10"/>
  <c r="P210" i="10" s="1"/>
  <c r="BI208" i="10"/>
  <c r="BH208" i="10"/>
  <c r="BG208" i="10"/>
  <c r="BF208" i="10"/>
  <c r="T208" i="10"/>
  <c r="R208" i="10"/>
  <c r="P208" i="10"/>
  <c r="BI206" i="10"/>
  <c r="BH206" i="10"/>
  <c r="BG206" i="10"/>
  <c r="BF206" i="10"/>
  <c r="T206" i="10"/>
  <c r="R206" i="10"/>
  <c r="P206" i="10"/>
  <c r="BI204" i="10"/>
  <c r="BH204" i="10"/>
  <c r="BG204" i="10"/>
  <c r="BF204" i="10"/>
  <c r="T204" i="10"/>
  <c r="R204" i="10"/>
  <c r="P204" i="10"/>
  <c r="BI200" i="10"/>
  <c r="BH200" i="10"/>
  <c r="BG200" i="10"/>
  <c r="BF200" i="10"/>
  <c r="T200" i="10"/>
  <c r="R200" i="10"/>
  <c r="P200" i="10"/>
  <c r="BI198" i="10"/>
  <c r="BH198" i="10"/>
  <c r="BG198" i="10"/>
  <c r="BF198" i="10"/>
  <c r="T198" i="10"/>
  <c r="R198" i="10"/>
  <c r="P198" i="10"/>
  <c r="BI196" i="10"/>
  <c r="BH196" i="10"/>
  <c r="BG196" i="10"/>
  <c r="BF196" i="10"/>
  <c r="T196" i="10"/>
  <c r="R196" i="10"/>
  <c r="P196" i="10"/>
  <c r="BI194" i="10"/>
  <c r="BH194" i="10"/>
  <c r="BG194" i="10"/>
  <c r="BF194" i="10"/>
  <c r="T194" i="10"/>
  <c r="R194" i="10"/>
  <c r="P194" i="10"/>
  <c r="BI192" i="10"/>
  <c r="BH192" i="10"/>
  <c r="BG192" i="10"/>
  <c r="BF192" i="10"/>
  <c r="T192" i="10"/>
  <c r="R192" i="10"/>
  <c r="P192" i="10"/>
  <c r="BI190" i="10"/>
  <c r="BH190" i="10"/>
  <c r="BG190" i="10"/>
  <c r="BF190" i="10"/>
  <c r="T190" i="10"/>
  <c r="R190" i="10"/>
  <c r="P190" i="10"/>
  <c r="BI188" i="10"/>
  <c r="BH188" i="10"/>
  <c r="BG188" i="10"/>
  <c r="BF188" i="10"/>
  <c r="T188" i="10"/>
  <c r="R188" i="10"/>
  <c r="P188" i="10"/>
  <c r="BI186" i="10"/>
  <c r="BH186" i="10"/>
  <c r="BG186" i="10"/>
  <c r="BF186" i="10"/>
  <c r="T186" i="10"/>
  <c r="R186" i="10"/>
  <c r="P186" i="10"/>
  <c r="BI183" i="10"/>
  <c r="BH183" i="10"/>
  <c r="BG183" i="10"/>
  <c r="BF183" i="10"/>
  <c r="T183" i="10"/>
  <c r="R183" i="10"/>
  <c r="P183" i="10"/>
  <c r="BI181" i="10"/>
  <c r="BH181" i="10"/>
  <c r="BG181" i="10"/>
  <c r="BF181" i="10"/>
  <c r="T181" i="10"/>
  <c r="R181" i="10"/>
  <c r="P181" i="10"/>
  <c r="BI179" i="10"/>
  <c r="BH179" i="10"/>
  <c r="BG179" i="10"/>
  <c r="BF179" i="10"/>
  <c r="T179" i="10"/>
  <c r="R179" i="10"/>
  <c r="P179" i="10"/>
  <c r="BI177" i="10"/>
  <c r="BH177" i="10"/>
  <c r="BG177" i="10"/>
  <c r="BF177" i="10"/>
  <c r="T177" i="10"/>
  <c r="R177" i="10"/>
  <c r="P177" i="10"/>
  <c r="BI175" i="10"/>
  <c r="BH175" i="10"/>
  <c r="BG175" i="10"/>
  <c r="BF175" i="10"/>
  <c r="T175" i="10"/>
  <c r="R175" i="10"/>
  <c r="P175" i="10"/>
  <c r="BI173" i="10"/>
  <c r="BH173" i="10"/>
  <c r="BG173" i="10"/>
  <c r="BF173" i="10"/>
  <c r="T173" i="10"/>
  <c r="R173" i="10"/>
  <c r="P173" i="10"/>
  <c r="BI171" i="10"/>
  <c r="BH171" i="10"/>
  <c r="BG171" i="10"/>
  <c r="BF171" i="10"/>
  <c r="T171" i="10"/>
  <c r="R171" i="10"/>
  <c r="P171" i="10"/>
  <c r="BI169" i="10"/>
  <c r="BH169" i="10"/>
  <c r="BG169" i="10"/>
  <c r="BF169" i="10"/>
  <c r="T169" i="10"/>
  <c r="R169" i="10"/>
  <c r="P169" i="10"/>
  <c r="BI167" i="10"/>
  <c r="BH167" i="10"/>
  <c r="BG167" i="10"/>
  <c r="BF167" i="10"/>
  <c r="T167" i="10"/>
  <c r="R167" i="10"/>
  <c r="P167" i="10"/>
  <c r="BI165" i="10"/>
  <c r="BH165" i="10"/>
  <c r="BG165" i="10"/>
  <c r="BF165" i="10"/>
  <c r="T165" i="10"/>
  <c r="R165" i="10"/>
  <c r="P165" i="10"/>
  <c r="BI163" i="10"/>
  <c r="BH163" i="10"/>
  <c r="BG163" i="10"/>
  <c r="BF163" i="10"/>
  <c r="T163" i="10"/>
  <c r="R163" i="10"/>
  <c r="P163" i="10"/>
  <c r="BI161" i="10"/>
  <c r="BH161" i="10"/>
  <c r="BG161" i="10"/>
  <c r="BF161" i="10"/>
  <c r="T161" i="10"/>
  <c r="R161" i="10"/>
  <c r="P161" i="10"/>
  <c r="BI159" i="10"/>
  <c r="BH159" i="10"/>
  <c r="BG159" i="10"/>
  <c r="BF159" i="10"/>
  <c r="T159" i="10"/>
  <c r="R159" i="10"/>
  <c r="P159" i="10"/>
  <c r="BI156" i="10"/>
  <c r="BH156" i="10"/>
  <c r="BG156" i="10"/>
  <c r="BF156" i="10"/>
  <c r="T156" i="10"/>
  <c r="R156" i="10"/>
  <c r="P156" i="10"/>
  <c r="BI154" i="10"/>
  <c r="BH154" i="10"/>
  <c r="BG154" i="10"/>
  <c r="BF154" i="10"/>
  <c r="T154" i="10"/>
  <c r="R154" i="10"/>
  <c r="P154" i="10"/>
  <c r="BI152" i="10"/>
  <c r="BH152" i="10"/>
  <c r="BG152" i="10"/>
  <c r="BF152" i="10"/>
  <c r="T152" i="10"/>
  <c r="R152" i="10"/>
  <c r="P152" i="10"/>
  <c r="BI150" i="10"/>
  <c r="BH150" i="10"/>
  <c r="BG150" i="10"/>
  <c r="BF150" i="10"/>
  <c r="T150" i="10"/>
  <c r="R150" i="10"/>
  <c r="P150" i="10"/>
  <c r="BI148" i="10"/>
  <c r="BH148" i="10"/>
  <c r="BG148" i="10"/>
  <c r="BF148" i="10"/>
  <c r="T148" i="10"/>
  <c r="R148" i="10"/>
  <c r="P148" i="10"/>
  <c r="BI146" i="10"/>
  <c r="BH146" i="10"/>
  <c r="BG146" i="10"/>
  <c r="BF146" i="10"/>
  <c r="T146" i="10"/>
  <c r="R146" i="10"/>
  <c r="P146" i="10"/>
  <c r="BI144" i="10"/>
  <c r="BH144" i="10"/>
  <c r="BG144" i="10"/>
  <c r="BF144" i="10"/>
  <c r="T144" i="10"/>
  <c r="R144" i="10"/>
  <c r="P144" i="10"/>
  <c r="BI142" i="10"/>
  <c r="BH142" i="10"/>
  <c r="BG142" i="10"/>
  <c r="BF142" i="10"/>
  <c r="T142" i="10"/>
  <c r="R142" i="10"/>
  <c r="P142" i="10"/>
  <c r="BI140" i="10"/>
  <c r="BH140" i="10"/>
  <c r="BG140" i="10"/>
  <c r="BF140" i="10"/>
  <c r="T140" i="10"/>
  <c r="R140" i="10"/>
  <c r="P140" i="10"/>
  <c r="BI138" i="10"/>
  <c r="BH138" i="10"/>
  <c r="BG138" i="10"/>
  <c r="BF138" i="10"/>
  <c r="T138" i="10"/>
  <c r="R138" i="10"/>
  <c r="P138" i="10"/>
  <c r="BI136" i="10"/>
  <c r="BH136" i="10"/>
  <c r="BG136" i="10"/>
  <c r="BF136" i="10"/>
  <c r="T136" i="10"/>
  <c r="R136" i="10"/>
  <c r="P136" i="10"/>
  <c r="F127" i="10"/>
  <c r="E125" i="10"/>
  <c r="F91" i="10"/>
  <c r="E89" i="10"/>
  <c r="J26" i="10"/>
  <c r="E26" i="10"/>
  <c r="J130" i="10" s="1"/>
  <c r="J25" i="10"/>
  <c r="J23" i="10"/>
  <c r="E23" i="10"/>
  <c r="J129" i="10" s="1"/>
  <c r="J22" i="10"/>
  <c r="J20" i="10"/>
  <c r="E20" i="10"/>
  <c r="F130" i="10" s="1"/>
  <c r="J19" i="10"/>
  <c r="J17" i="10"/>
  <c r="E17" i="10"/>
  <c r="F93" i="10" s="1"/>
  <c r="J16" i="10"/>
  <c r="J14" i="10"/>
  <c r="J127" i="10" s="1"/>
  <c r="E7" i="10"/>
  <c r="E121" i="10"/>
  <c r="J39" i="9"/>
  <c r="J38" i="9"/>
  <c r="AY106" i="1" s="1"/>
  <c r="J37" i="9"/>
  <c r="AX106" i="1" s="1"/>
  <c r="BI319" i="9"/>
  <c r="BH319" i="9"/>
  <c r="BG319" i="9"/>
  <c r="BF319" i="9"/>
  <c r="T319" i="9"/>
  <c r="T318" i="9" s="1"/>
  <c r="R319" i="9"/>
  <c r="R318" i="9"/>
  <c r="P319" i="9"/>
  <c r="P318" i="9" s="1"/>
  <c r="BI316" i="9"/>
  <c r="BH316" i="9"/>
  <c r="BG316" i="9"/>
  <c r="BF316" i="9"/>
  <c r="T316" i="9"/>
  <c r="R316" i="9"/>
  <c r="P316" i="9"/>
  <c r="BI314" i="9"/>
  <c r="BH314" i="9"/>
  <c r="BG314" i="9"/>
  <c r="BF314" i="9"/>
  <c r="T314" i="9"/>
  <c r="R314" i="9"/>
  <c r="P314" i="9"/>
  <c r="BI312" i="9"/>
  <c r="BH312" i="9"/>
  <c r="BG312" i="9"/>
  <c r="BF312" i="9"/>
  <c r="T312" i="9"/>
  <c r="R312" i="9"/>
  <c r="P312" i="9"/>
  <c r="BI310" i="9"/>
  <c r="BH310" i="9"/>
  <c r="BG310" i="9"/>
  <c r="BF310" i="9"/>
  <c r="T310" i="9"/>
  <c r="R310" i="9"/>
  <c r="P310" i="9"/>
  <c r="BI308" i="9"/>
  <c r="BH308" i="9"/>
  <c r="BG308" i="9"/>
  <c r="BF308" i="9"/>
  <c r="T308" i="9"/>
  <c r="R308" i="9"/>
  <c r="P308" i="9"/>
  <c r="BI306" i="9"/>
  <c r="BH306" i="9"/>
  <c r="BG306" i="9"/>
  <c r="BF306" i="9"/>
  <c r="T306" i="9"/>
  <c r="R306" i="9"/>
  <c r="P306" i="9"/>
  <c r="BI304" i="9"/>
  <c r="BH304" i="9"/>
  <c r="BG304" i="9"/>
  <c r="BF304" i="9"/>
  <c r="T304" i="9"/>
  <c r="R304" i="9"/>
  <c r="P304" i="9"/>
  <c r="BI302" i="9"/>
  <c r="BH302" i="9"/>
  <c r="BG302" i="9"/>
  <c r="BF302" i="9"/>
  <c r="T302" i="9"/>
  <c r="R302" i="9"/>
  <c r="P302" i="9"/>
  <c r="BI300" i="9"/>
  <c r="BH300" i="9"/>
  <c r="BG300" i="9"/>
  <c r="BF300" i="9"/>
  <c r="T300" i="9"/>
  <c r="R300" i="9"/>
  <c r="P300" i="9"/>
  <c r="BI298" i="9"/>
  <c r="BH298" i="9"/>
  <c r="BG298" i="9"/>
  <c r="BF298" i="9"/>
  <c r="T298" i="9"/>
  <c r="R298" i="9"/>
  <c r="P298" i="9"/>
  <c r="BI296" i="9"/>
  <c r="BH296" i="9"/>
  <c r="BG296" i="9"/>
  <c r="BF296" i="9"/>
  <c r="T296" i="9"/>
  <c r="R296" i="9"/>
  <c r="P296" i="9"/>
  <c r="BI294" i="9"/>
  <c r="BH294" i="9"/>
  <c r="BG294" i="9"/>
  <c r="BF294" i="9"/>
  <c r="T294" i="9"/>
  <c r="R294" i="9"/>
  <c r="P294" i="9"/>
  <c r="BI292" i="9"/>
  <c r="BH292" i="9"/>
  <c r="BG292" i="9"/>
  <c r="BF292" i="9"/>
  <c r="T292" i="9"/>
  <c r="R292" i="9"/>
  <c r="P292" i="9"/>
  <c r="BI290" i="9"/>
  <c r="BH290" i="9"/>
  <c r="BG290" i="9"/>
  <c r="BF290" i="9"/>
  <c r="T290" i="9"/>
  <c r="R290" i="9"/>
  <c r="P290" i="9"/>
  <c r="BI288" i="9"/>
  <c r="BH288" i="9"/>
  <c r="BG288" i="9"/>
  <c r="BF288" i="9"/>
  <c r="T288" i="9"/>
  <c r="R288" i="9"/>
  <c r="P288" i="9"/>
  <c r="BI286" i="9"/>
  <c r="BH286" i="9"/>
  <c r="BG286" i="9"/>
  <c r="BF286" i="9"/>
  <c r="T286" i="9"/>
  <c r="R286" i="9"/>
  <c r="P286" i="9"/>
  <c r="BI284" i="9"/>
  <c r="BH284" i="9"/>
  <c r="BG284" i="9"/>
  <c r="BF284" i="9"/>
  <c r="T284" i="9"/>
  <c r="R284" i="9"/>
  <c r="P284" i="9"/>
  <c r="BI282" i="9"/>
  <c r="BH282" i="9"/>
  <c r="BG282" i="9"/>
  <c r="BF282" i="9"/>
  <c r="T282" i="9"/>
  <c r="R282" i="9"/>
  <c r="P282" i="9"/>
  <c r="BI280" i="9"/>
  <c r="BH280" i="9"/>
  <c r="BG280" i="9"/>
  <c r="BF280" i="9"/>
  <c r="T280" i="9"/>
  <c r="R280" i="9"/>
  <c r="P280" i="9"/>
  <c r="BI278" i="9"/>
  <c r="BH278" i="9"/>
  <c r="BG278" i="9"/>
  <c r="BF278" i="9"/>
  <c r="T278" i="9"/>
  <c r="R278" i="9"/>
  <c r="P278" i="9"/>
  <c r="BI276" i="9"/>
  <c r="BH276" i="9"/>
  <c r="BG276" i="9"/>
  <c r="BF276" i="9"/>
  <c r="T276" i="9"/>
  <c r="R276" i="9"/>
  <c r="P276" i="9"/>
  <c r="BI273" i="9"/>
  <c r="BH273" i="9"/>
  <c r="BG273" i="9"/>
  <c r="BF273" i="9"/>
  <c r="T273" i="9"/>
  <c r="R273" i="9"/>
  <c r="P273" i="9"/>
  <c r="BI271" i="9"/>
  <c r="BH271" i="9"/>
  <c r="BG271" i="9"/>
  <c r="BF271" i="9"/>
  <c r="T271" i="9"/>
  <c r="R271" i="9"/>
  <c r="P271" i="9"/>
  <c r="BI268" i="9"/>
  <c r="BH268" i="9"/>
  <c r="BG268" i="9"/>
  <c r="BF268" i="9"/>
  <c r="T268" i="9"/>
  <c r="R268" i="9"/>
  <c r="P268" i="9"/>
  <c r="BI266" i="9"/>
  <c r="BH266" i="9"/>
  <c r="BG266" i="9"/>
  <c r="BF266" i="9"/>
  <c r="T266" i="9"/>
  <c r="R266" i="9"/>
  <c r="P266" i="9"/>
  <c r="BI264" i="9"/>
  <c r="BH264" i="9"/>
  <c r="BG264" i="9"/>
  <c r="BF264" i="9"/>
  <c r="T264" i="9"/>
  <c r="R264" i="9"/>
  <c r="P264" i="9"/>
  <c r="BI262" i="9"/>
  <c r="BH262" i="9"/>
  <c r="BG262" i="9"/>
  <c r="BF262" i="9"/>
  <c r="T262" i="9"/>
  <c r="R262" i="9"/>
  <c r="P262" i="9"/>
  <c r="BI260" i="9"/>
  <c r="BH260" i="9"/>
  <c r="BG260" i="9"/>
  <c r="BF260" i="9"/>
  <c r="T260" i="9"/>
  <c r="R260" i="9"/>
  <c r="P260" i="9"/>
  <c r="BI258" i="9"/>
  <c r="BH258" i="9"/>
  <c r="BG258" i="9"/>
  <c r="BF258" i="9"/>
  <c r="T258" i="9"/>
  <c r="R258" i="9"/>
  <c r="P258" i="9"/>
  <c r="BI256" i="9"/>
  <c r="BH256" i="9"/>
  <c r="BG256" i="9"/>
  <c r="BF256" i="9"/>
  <c r="T256" i="9"/>
  <c r="R256" i="9"/>
  <c r="P256" i="9"/>
  <c r="BI254" i="9"/>
  <c r="BH254" i="9"/>
  <c r="BG254" i="9"/>
  <c r="BF254" i="9"/>
  <c r="T254" i="9"/>
  <c r="R254" i="9"/>
  <c r="P254" i="9"/>
  <c r="BI252" i="9"/>
  <c r="BH252" i="9"/>
  <c r="BG252" i="9"/>
  <c r="BF252" i="9"/>
  <c r="T252" i="9"/>
  <c r="R252" i="9"/>
  <c r="P252" i="9"/>
  <c r="BI249" i="9"/>
  <c r="BH249" i="9"/>
  <c r="BG249" i="9"/>
  <c r="BF249" i="9"/>
  <c r="T249" i="9"/>
  <c r="R249" i="9"/>
  <c r="P249" i="9"/>
  <c r="BI247" i="9"/>
  <c r="BH247" i="9"/>
  <c r="BG247" i="9"/>
  <c r="BF247" i="9"/>
  <c r="T247" i="9"/>
  <c r="R247" i="9"/>
  <c r="P247" i="9"/>
  <c r="BI245" i="9"/>
  <c r="BH245" i="9"/>
  <c r="BG245" i="9"/>
  <c r="BF245" i="9"/>
  <c r="T245" i="9"/>
  <c r="R245" i="9"/>
  <c r="P245" i="9"/>
  <c r="BI243" i="9"/>
  <c r="BH243" i="9"/>
  <c r="BG243" i="9"/>
  <c r="BF243" i="9"/>
  <c r="T243" i="9"/>
  <c r="R243" i="9"/>
  <c r="P243" i="9"/>
  <c r="BI241" i="9"/>
  <c r="BH241" i="9"/>
  <c r="BG241" i="9"/>
  <c r="BF241" i="9"/>
  <c r="T241" i="9"/>
  <c r="R241" i="9"/>
  <c r="P241" i="9"/>
  <c r="BI239" i="9"/>
  <c r="BH239" i="9"/>
  <c r="BG239" i="9"/>
  <c r="BF239" i="9"/>
  <c r="T239" i="9"/>
  <c r="R239" i="9"/>
  <c r="P239" i="9"/>
  <c r="BI236" i="9"/>
  <c r="BH236" i="9"/>
  <c r="BG236" i="9"/>
  <c r="BF236" i="9"/>
  <c r="T236" i="9"/>
  <c r="R236" i="9"/>
  <c r="P236" i="9"/>
  <c r="BI234" i="9"/>
  <c r="BH234" i="9"/>
  <c r="BG234" i="9"/>
  <c r="BF234" i="9"/>
  <c r="T234" i="9"/>
  <c r="R234" i="9"/>
  <c r="P234" i="9"/>
  <c r="BI232" i="9"/>
  <c r="BH232" i="9"/>
  <c r="BG232" i="9"/>
  <c r="BF232" i="9"/>
  <c r="T232" i="9"/>
  <c r="R232" i="9"/>
  <c r="P232" i="9"/>
  <c r="BI230" i="9"/>
  <c r="BH230" i="9"/>
  <c r="BG230" i="9"/>
  <c r="BF230" i="9"/>
  <c r="T230" i="9"/>
  <c r="R230" i="9"/>
  <c r="P230" i="9"/>
  <c r="BI228" i="9"/>
  <c r="BH228" i="9"/>
  <c r="BG228" i="9"/>
  <c r="BF228" i="9"/>
  <c r="T228" i="9"/>
  <c r="R228" i="9"/>
  <c r="P228" i="9"/>
  <c r="BI226" i="9"/>
  <c r="BH226" i="9"/>
  <c r="BG226" i="9"/>
  <c r="BF226" i="9"/>
  <c r="T226" i="9"/>
  <c r="R226" i="9"/>
  <c r="P226" i="9"/>
  <c r="BI224" i="9"/>
  <c r="BH224" i="9"/>
  <c r="BG224" i="9"/>
  <c r="BF224" i="9"/>
  <c r="T224" i="9"/>
  <c r="R224" i="9"/>
  <c r="P224" i="9"/>
  <c r="BI222" i="9"/>
  <c r="BH222" i="9"/>
  <c r="BG222" i="9"/>
  <c r="BF222" i="9"/>
  <c r="T222" i="9"/>
  <c r="R222" i="9"/>
  <c r="P222" i="9"/>
  <c r="BI220" i="9"/>
  <c r="BH220" i="9"/>
  <c r="BG220" i="9"/>
  <c r="BF220" i="9"/>
  <c r="T220" i="9"/>
  <c r="R220" i="9"/>
  <c r="P220" i="9"/>
  <c r="BI218" i="9"/>
  <c r="BH218" i="9"/>
  <c r="BG218" i="9"/>
  <c r="BF218" i="9"/>
  <c r="T218" i="9"/>
  <c r="R218" i="9"/>
  <c r="P218" i="9"/>
  <c r="BI216" i="9"/>
  <c r="BH216" i="9"/>
  <c r="BG216" i="9"/>
  <c r="BF216" i="9"/>
  <c r="T216" i="9"/>
  <c r="R216" i="9"/>
  <c r="P216" i="9"/>
  <c r="BI214" i="9"/>
  <c r="BH214" i="9"/>
  <c r="BG214" i="9"/>
  <c r="BF214" i="9"/>
  <c r="T214" i="9"/>
  <c r="R214" i="9"/>
  <c r="P214" i="9"/>
  <c r="BI211" i="9"/>
  <c r="BH211" i="9"/>
  <c r="BG211" i="9"/>
  <c r="BF211" i="9"/>
  <c r="T211" i="9"/>
  <c r="T210" i="9" s="1"/>
  <c r="R211" i="9"/>
  <c r="R210" i="9" s="1"/>
  <c r="P211" i="9"/>
  <c r="P210" i="9" s="1"/>
  <c r="BI208" i="9"/>
  <c r="BH208" i="9"/>
  <c r="BG208" i="9"/>
  <c r="BF208" i="9"/>
  <c r="T208" i="9"/>
  <c r="R208" i="9"/>
  <c r="P208" i="9"/>
  <c r="BI206" i="9"/>
  <c r="BH206" i="9"/>
  <c r="BG206" i="9"/>
  <c r="BF206" i="9"/>
  <c r="T206" i="9"/>
  <c r="R206" i="9"/>
  <c r="P206" i="9"/>
  <c r="BI204" i="9"/>
  <c r="BH204" i="9"/>
  <c r="BG204" i="9"/>
  <c r="BF204" i="9"/>
  <c r="T204" i="9"/>
  <c r="R204" i="9"/>
  <c r="P204" i="9"/>
  <c r="BI200" i="9"/>
  <c r="BH200" i="9"/>
  <c r="BG200" i="9"/>
  <c r="BF200" i="9"/>
  <c r="T200" i="9"/>
  <c r="R200" i="9"/>
  <c r="P200" i="9"/>
  <c r="BI198" i="9"/>
  <c r="BH198" i="9"/>
  <c r="BG198" i="9"/>
  <c r="BF198" i="9"/>
  <c r="T198" i="9"/>
  <c r="R198" i="9"/>
  <c r="P198" i="9"/>
  <c r="BI196" i="9"/>
  <c r="BH196" i="9"/>
  <c r="BG196" i="9"/>
  <c r="BF196" i="9"/>
  <c r="T196" i="9"/>
  <c r="R196" i="9"/>
  <c r="P196" i="9"/>
  <c r="BI194" i="9"/>
  <c r="BH194" i="9"/>
  <c r="BG194" i="9"/>
  <c r="BF194" i="9"/>
  <c r="T194" i="9"/>
  <c r="R194" i="9"/>
  <c r="P194" i="9"/>
  <c r="BI192" i="9"/>
  <c r="BH192" i="9"/>
  <c r="BG192" i="9"/>
  <c r="BF192" i="9"/>
  <c r="T192" i="9"/>
  <c r="R192" i="9"/>
  <c r="P192" i="9"/>
  <c r="BI190" i="9"/>
  <c r="BH190" i="9"/>
  <c r="BG190" i="9"/>
  <c r="BF190" i="9"/>
  <c r="T190" i="9"/>
  <c r="R190" i="9"/>
  <c r="P190" i="9"/>
  <c r="BI188" i="9"/>
  <c r="BH188" i="9"/>
  <c r="BG188" i="9"/>
  <c r="BF188" i="9"/>
  <c r="T188" i="9"/>
  <c r="R188" i="9"/>
  <c r="P188" i="9"/>
  <c r="BI186" i="9"/>
  <c r="BH186" i="9"/>
  <c r="BG186" i="9"/>
  <c r="BF186" i="9"/>
  <c r="T186" i="9"/>
  <c r="R186" i="9"/>
  <c r="P186" i="9"/>
  <c r="BI183" i="9"/>
  <c r="BH183" i="9"/>
  <c r="BG183" i="9"/>
  <c r="BF183" i="9"/>
  <c r="T183" i="9"/>
  <c r="R183" i="9"/>
  <c r="P183" i="9"/>
  <c r="BI181" i="9"/>
  <c r="BH181" i="9"/>
  <c r="BG181" i="9"/>
  <c r="BF181" i="9"/>
  <c r="T181" i="9"/>
  <c r="R181" i="9"/>
  <c r="P181" i="9"/>
  <c r="BI179" i="9"/>
  <c r="BH179" i="9"/>
  <c r="BG179" i="9"/>
  <c r="BF179" i="9"/>
  <c r="T179" i="9"/>
  <c r="R179" i="9"/>
  <c r="P179" i="9"/>
  <c r="BI177" i="9"/>
  <c r="BH177" i="9"/>
  <c r="BG177" i="9"/>
  <c r="BF177" i="9"/>
  <c r="T177" i="9"/>
  <c r="R177" i="9"/>
  <c r="P177" i="9"/>
  <c r="BI175" i="9"/>
  <c r="BH175" i="9"/>
  <c r="BG175" i="9"/>
  <c r="BF175" i="9"/>
  <c r="T175" i="9"/>
  <c r="R175" i="9"/>
  <c r="P175" i="9"/>
  <c r="BI173" i="9"/>
  <c r="BH173" i="9"/>
  <c r="BG173" i="9"/>
  <c r="BF173" i="9"/>
  <c r="T173" i="9"/>
  <c r="R173" i="9"/>
  <c r="P173" i="9"/>
  <c r="BI171" i="9"/>
  <c r="BH171" i="9"/>
  <c r="BG171" i="9"/>
  <c r="BF171" i="9"/>
  <c r="T171" i="9"/>
  <c r="R171" i="9"/>
  <c r="P171" i="9"/>
  <c r="BI169" i="9"/>
  <c r="BH169" i="9"/>
  <c r="BG169" i="9"/>
  <c r="BF169" i="9"/>
  <c r="T169" i="9"/>
  <c r="R169" i="9"/>
  <c r="P169" i="9"/>
  <c r="BI167" i="9"/>
  <c r="BH167" i="9"/>
  <c r="BG167" i="9"/>
  <c r="BF167" i="9"/>
  <c r="T167" i="9"/>
  <c r="R167" i="9"/>
  <c r="P167" i="9"/>
  <c r="BI165" i="9"/>
  <c r="BH165" i="9"/>
  <c r="BG165" i="9"/>
  <c r="BF165" i="9"/>
  <c r="T165" i="9"/>
  <c r="R165" i="9"/>
  <c r="P165" i="9"/>
  <c r="BI163" i="9"/>
  <c r="BH163" i="9"/>
  <c r="BG163" i="9"/>
  <c r="BF163" i="9"/>
  <c r="T163" i="9"/>
  <c r="R163" i="9"/>
  <c r="P163" i="9"/>
  <c r="BI161" i="9"/>
  <c r="BH161" i="9"/>
  <c r="BG161" i="9"/>
  <c r="BF161" i="9"/>
  <c r="T161" i="9"/>
  <c r="R161" i="9"/>
  <c r="P161" i="9"/>
  <c r="BI159" i="9"/>
  <c r="BH159" i="9"/>
  <c r="BG159" i="9"/>
  <c r="BF159" i="9"/>
  <c r="T159" i="9"/>
  <c r="R159" i="9"/>
  <c r="P159" i="9"/>
  <c r="BI156" i="9"/>
  <c r="BH156" i="9"/>
  <c r="BG156" i="9"/>
  <c r="BF156" i="9"/>
  <c r="T156" i="9"/>
  <c r="R156" i="9"/>
  <c r="P156" i="9"/>
  <c r="BI154" i="9"/>
  <c r="BH154" i="9"/>
  <c r="BG154" i="9"/>
  <c r="BF154" i="9"/>
  <c r="T154" i="9"/>
  <c r="R154" i="9"/>
  <c r="P154" i="9"/>
  <c r="BI152" i="9"/>
  <c r="BH152" i="9"/>
  <c r="BG152" i="9"/>
  <c r="BF152" i="9"/>
  <c r="T152" i="9"/>
  <c r="R152" i="9"/>
  <c r="P152" i="9"/>
  <c r="BI150" i="9"/>
  <c r="BH150" i="9"/>
  <c r="BG150" i="9"/>
  <c r="BF150" i="9"/>
  <c r="T150" i="9"/>
  <c r="R150" i="9"/>
  <c r="P150" i="9"/>
  <c r="BI148" i="9"/>
  <c r="BH148" i="9"/>
  <c r="BG148" i="9"/>
  <c r="BF148" i="9"/>
  <c r="T148" i="9"/>
  <c r="R148" i="9"/>
  <c r="P148" i="9"/>
  <c r="BI146" i="9"/>
  <c r="BH146" i="9"/>
  <c r="BG146" i="9"/>
  <c r="BF146" i="9"/>
  <c r="T146" i="9"/>
  <c r="R146" i="9"/>
  <c r="P146" i="9"/>
  <c r="BI144" i="9"/>
  <c r="BH144" i="9"/>
  <c r="BG144" i="9"/>
  <c r="BF144" i="9"/>
  <c r="T144" i="9"/>
  <c r="R144" i="9"/>
  <c r="P144" i="9"/>
  <c r="BI142" i="9"/>
  <c r="BH142" i="9"/>
  <c r="BG142" i="9"/>
  <c r="BF142" i="9"/>
  <c r="T142" i="9"/>
  <c r="R142" i="9"/>
  <c r="P142" i="9"/>
  <c r="BI140" i="9"/>
  <c r="BH140" i="9"/>
  <c r="BG140" i="9"/>
  <c r="BF140" i="9"/>
  <c r="T140" i="9"/>
  <c r="R140" i="9"/>
  <c r="P140" i="9"/>
  <c r="BI138" i="9"/>
  <c r="BH138" i="9"/>
  <c r="BG138" i="9"/>
  <c r="BF138" i="9"/>
  <c r="T138" i="9"/>
  <c r="R138" i="9"/>
  <c r="P138" i="9"/>
  <c r="BI136" i="9"/>
  <c r="BH136" i="9"/>
  <c r="BG136" i="9"/>
  <c r="BF136" i="9"/>
  <c r="T136" i="9"/>
  <c r="R136" i="9"/>
  <c r="P136" i="9"/>
  <c r="F127" i="9"/>
  <c r="E125" i="9"/>
  <c r="F91" i="9"/>
  <c r="E89" i="9"/>
  <c r="J26" i="9"/>
  <c r="E26" i="9"/>
  <c r="J130" i="9" s="1"/>
  <c r="J25" i="9"/>
  <c r="J23" i="9"/>
  <c r="E23" i="9"/>
  <c r="J93" i="9" s="1"/>
  <c r="J22" i="9"/>
  <c r="J20" i="9"/>
  <c r="E20" i="9"/>
  <c r="F130" i="9" s="1"/>
  <c r="J19" i="9"/>
  <c r="J17" i="9"/>
  <c r="E17" i="9"/>
  <c r="F129" i="9" s="1"/>
  <c r="J16" i="9"/>
  <c r="J14" i="9"/>
  <c r="J127" i="9" s="1"/>
  <c r="E7" i="9"/>
  <c r="E121" i="9"/>
  <c r="J39" i="8"/>
  <c r="J38" i="8"/>
  <c r="AY105" i="1" s="1"/>
  <c r="J37" i="8"/>
  <c r="AX105" i="1"/>
  <c r="BI319" i="8"/>
  <c r="BH319" i="8"/>
  <c r="BG319" i="8"/>
  <c r="BF319" i="8"/>
  <c r="T319" i="8"/>
  <c r="T318" i="8" s="1"/>
  <c r="R319" i="8"/>
  <c r="R318" i="8"/>
  <c r="P319" i="8"/>
  <c r="P318" i="8" s="1"/>
  <c r="BI316" i="8"/>
  <c r="BH316" i="8"/>
  <c r="BG316" i="8"/>
  <c r="BF316" i="8"/>
  <c r="T316" i="8"/>
  <c r="R316" i="8"/>
  <c r="P316" i="8"/>
  <c r="BI314" i="8"/>
  <c r="BH314" i="8"/>
  <c r="BG314" i="8"/>
  <c r="BF314" i="8"/>
  <c r="T314" i="8"/>
  <c r="R314" i="8"/>
  <c r="P314" i="8"/>
  <c r="BI312" i="8"/>
  <c r="BH312" i="8"/>
  <c r="BG312" i="8"/>
  <c r="BF312" i="8"/>
  <c r="T312" i="8"/>
  <c r="R312" i="8"/>
  <c r="P312" i="8"/>
  <c r="BI310" i="8"/>
  <c r="BH310" i="8"/>
  <c r="BG310" i="8"/>
  <c r="BF310" i="8"/>
  <c r="T310" i="8"/>
  <c r="R310" i="8"/>
  <c r="P310" i="8"/>
  <c r="BI308" i="8"/>
  <c r="BH308" i="8"/>
  <c r="BG308" i="8"/>
  <c r="BF308" i="8"/>
  <c r="T308" i="8"/>
  <c r="R308" i="8"/>
  <c r="P308" i="8"/>
  <c r="BI306" i="8"/>
  <c r="BH306" i="8"/>
  <c r="BG306" i="8"/>
  <c r="BF306" i="8"/>
  <c r="T306" i="8"/>
  <c r="R306" i="8"/>
  <c r="P306" i="8"/>
  <c r="BI304" i="8"/>
  <c r="BH304" i="8"/>
  <c r="BG304" i="8"/>
  <c r="BF304" i="8"/>
  <c r="T304" i="8"/>
  <c r="R304" i="8"/>
  <c r="P304" i="8"/>
  <c r="BI302" i="8"/>
  <c r="BH302" i="8"/>
  <c r="BG302" i="8"/>
  <c r="BF302" i="8"/>
  <c r="T302" i="8"/>
  <c r="R302" i="8"/>
  <c r="P302" i="8"/>
  <c r="BI300" i="8"/>
  <c r="BH300" i="8"/>
  <c r="BG300" i="8"/>
  <c r="BF300" i="8"/>
  <c r="T300" i="8"/>
  <c r="R300" i="8"/>
  <c r="P300" i="8"/>
  <c r="BI298" i="8"/>
  <c r="BH298" i="8"/>
  <c r="BG298" i="8"/>
  <c r="BF298" i="8"/>
  <c r="T298" i="8"/>
  <c r="R298" i="8"/>
  <c r="P298" i="8"/>
  <c r="BI296" i="8"/>
  <c r="BH296" i="8"/>
  <c r="BG296" i="8"/>
  <c r="BF296" i="8"/>
  <c r="T296" i="8"/>
  <c r="R296" i="8"/>
  <c r="P296" i="8"/>
  <c r="BI294" i="8"/>
  <c r="BH294" i="8"/>
  <c r="BG294" i="8"/>
  <c r="BF294" i="8"/>
  <c r="T294" i="8"/>
  <c r="R294" i="8"/>
  <c r="P294" i="8"/>
  <c r="BI292" i="8"/>
  <c r="BH292" i="8"/>
  <c r="BG292" i="8"/>
  <c r="BF292" i="8"/>
  <c r="T292" i="8"/>
  <c r="R292" i="8"/>
  <c r="P292" i="8"/>
  <c r="BI290" i="8"/>
  <c r="BH290" i="8"/>
  <c r="BG290" i="8"/>
  <c r="BF290" i="8"/>
  <c r="T290" i="8"/>
  <c r="R290" i="8"/>
  <c r="P290" i="8"/>
  <c r="BI288" i="8"/>
  <c r="BH288" i="8"/>
  <c r="BG288" i="8"/>
  <c r="BF288" i="8"/>
  <c r="T288" i="8"/>
  <c r="R288" i="8"/>
  <c r="P288" i="8"/>
  <c r="BI286" i="8"/>
  <c r="BH286" i="8"/>
  <c r="BG286" i="8"/>
  <c r="BF286" i="8"/>
  <c r="T286" i="8"/>
  <c r="R286" i="8"/>
  <c r="P286" i="8"/>
  <c r="BI284" i="8"/>
  <c r="BH284" i="8"/>
  <c r="BG284" i="8"/>
  <c r="BF284" i="8"/>
  <c r="T284" i="8"/>
  <c r="R284" i="8"/>
  <c r="P284" i="8"/>
  <c r="BI282" i="8"/>
  <c r="BH282" i="8"/>
  <c r="BG282" i="8"/>
  <c r="BF282" i="8"/>
  <c r="T282" i="8"/>
  <c r="R282" i="8"/>
  <c r="P282" i="8"/>
  <c r="BI280" i="8"/>
  <c r="BH280" i="8"/>
  <c r="BG280" i="8"/>
  <c r="BF280" i="8"/>
  <c r="T280" i="8"/>
  <c r="R280" i="8"/>
  <c r="P280" i="8"/>
  <c r="BI278" i="8"/>
  <c r="BH278" i="8"/>
  <c r="BG278" i="8"/>
  <c r="BF278" i="8"/>
  <c r="T278" i="8"/>
  <c r="R278" i="8"/>
  <c r="P278" i="8"/>
  <c r="BI276" i="8"/>
  <c r="BH276" i="8"/>
  <c r="BG276" i="8"/>
  <c r="BF276" i="8"/>
  <c r="T276" i="8"/>
  <c r="R276" i="8"/>
  <c r="P276" i="8"/>
  <c r="BI273" i="8"/>
  <c r="BH273" i="8"/>
  <c r="BG273" i="8"/>
  <c r="BF273" i="8"/>
  <c r="T273" i="8"/>
  <c r="R273" i="8"/>
  <c r="P273" i="8"/>
  <c r="BI271" i="8"/>
  <c r="BH271" i="8"/>
  <c r="BG271" i="8"/>
  <c r="BF271" i="8"/>
  <c r="T271" i="8"/>
  <c r="R271" i="8"/>
  <c r="P271" i="8"/>
  <c r="BI268" i="8"/>
  <c r="BH268" i="8"/>
  <c r="BG268" i="8"/>
  <c r="BF268" i="8"/>
  <c r="T268" i="8"/>
  <c r="R268" i="8"/>
  <c r="P268" i="8"/>
  <c r="BI266" i="8"/>
  <c r="BH266" i="8"/>
  <c r="BG266" i="8"/>
  <c r="BF266" i="8"/>
  <c r="T266" i="8"/>
  <c r="R266" i="8"/>
  <c r="P266" i="8"/>
  <c r="BI264" i="8"/>
  <c r="BH264" i="8"/>
  <c r="BG264" i="8"/>
  <c r="BF264" i="8"/>
  <c r="T264" i="8"/>
  <c r="R264" i="8"/>
  <c r="P264" i="8"/>
  <c r="BI262" i="8"/>
  <c r="BH262" i="8"/>
  <c r="BG262" i="8"/>
  <c r="BF262" i="8"/>
  <c r="T262" i="8"/>
  <c r="R262" i="8"/>
  <c r="P262" i="8"/>
  <c r="BI260" i="8"/>
  <c r="BH260" i="8"/>
  <c r="BG260" i="8"/>
  <c r="BF260" i="8"/>
  <c r="T260" i="8"/>
  <c r="R260" i="8"/>
  <c r="P260" i="8"/>
  <c r="BI258" i="8"/>
  <c r="BH258" i="8"/>
  <c r="BG258" i="8"/>
  <c r="BF258" i="8"/>
  <c r="T258" i="8"/>
  <c r="R258" i="8"/>
  <c r="P258" i="8"/>
  <c r="BI256" i="8"/>
  <c r="BH256" i="8"/>
  <c r="BG256" i="8"/>
  <c r="BF256" i="8"/>
  <c r="T256" i="8"/>
  <c r="R256" i="8"/>
  <c r="P256" i="8"/>
  <c r="BI254" i="8"/>
  <c r="BH254" i="8"/>
  <c r="BG254" i="8"/>
  <c r="BF254" i="8"/>
  <c r="T254" i="8"/>
  <c r="R254" i="8"/>
  <c r="P254" i="8"/>
  <c r="BI252" i="8"/>
  <c r="BH252" i="8"/>
  <c r="BG252" i="8"/>
  <c r="BF252" i="8"/>
  <c r="T252" i="8"/>
  <c r="R252" i="8"/>
  <c r="P252" i="8"/>
  <c r="BI249" i="8"/>
  <c r="BH249" i="8"/>
  <c r="BG249" i="8"/>
  <c r="BF249" i="8"/>
  <c r="T249" i="8"/>
  <c r="R249" i="8"/>
  <c r="P249" i="8"/>
  <c r="BI247" i="8"/>
  <c r="BH247" i="8"/>
  <c r="BG247" i="8"/>
  <c r="BF247" i="8"/>
  <c r="T247" i="8"/>
  <c r="R247" i="8"/>
  <c r="P247" i="8"/>
  <c r="BI245" i="8"/>
  <c r="BH245" i="8"/>
  <c r="BG245" i="8"/>
  <c r="BF245" i="8"/>
  <c r="T245" i="8"/>
  <c r="R245" i="8"/>
  <c r="P245" i="8"/>
  <c r="BI243" i="8"/>
  <c r="BH243" i="8"/>
  <c r="BG243" i="8"/>
  <c r="BF243" i="8"/>
  <c r="T243" i="8"/>
  <c r="R243" i="8"/>
  <c r="P243" i="8"/>
  <c r="BI241" i="8"/>
  <c r="BH241" i="8"/>
  <c r="BG241" i="8"/>
  <c r="BF241" i="8"/>
  <c r="T241" i="8"/>
  <c r="R241" i="8"/>
  <c r="P241" i="8"/>
  <c r="BI239" i="8"/>
  <c r="BH239" i="8"/>
  <c r="BG239" i="8"/>
  <c r="BF239" i="8"/>
  <c r="T239" i="8"/>
  <c r="R239" i="8"/>
  <c r="P239" i="8"/>
  <c r="BI236" i="8"/>
  <c r="BH236" i="8"/>
  <c r="BG236" i="8"/>
  <c r="BF236" i="8"/>
  <c r="T236" i="8"/>
  <c r="R236" i="8"/>
  <c r="P236" i="8"/>
  <c r="BI234" i="8"/>
  <c r="BH234" i="8"/>
  <c r="BG234" i="8"/>
  <c r="BF234" i="8"/>
  <c r="T234" i="8"/>
  <c r="R234" i="8"/>
  <c r="P234" i="8"/>
  <c r="BI232" i="8"/>
  <c r="BH232" i="8"/>
  <c r="BG232" i="8"/>
  <c r="BF232" i="8"/>
  <c r="T232" i="8"/>
  <c r="R232" i="8"/>
  <c r="P232" i="8"/>
  <c r="BI230" i="8"/>
  <c r="BH230" i="8"/>
  <c r="BG230" i="8"/>
  <c r="BF230" i="8"/>
  <c r="T230" i="8"/>
  <c r="R230" i="8"/>
  <c r="P230" i="8"/>
  <c r="BI228" i="8"/>
  <c r="BH228" i="8"/>
  <c r="BG228" i="8"/>
  <c r="BF228" i="8"/>
  <c r="T228" i="8"/>
  <c r="R228" i="8"/>
  <c r="P228" i="8"/>
  <c r="BI226" i="8"/>
  <c r="BH226" i="8"/>
  <c r="BG226" i="8"/>
  <c r="BF226" i="8"/>
  <c r="T226" i="8"/>
  <c r="R226" i="8"/>
  <c r="P226" i="8"/>
  <c r="BI224" i="8"/>
  <c r="BH224" i="8"/>
  <c r="BG224" i="8"/>
  <c r="BF224" i="8"/>
  <c r="T224" i="8"/>
  <c r="R224" i="8"/>
  <c r="P224" i="8"/>
  <c r="BI222" i="8"/>
  <c r="BH222" i="8"/>
  <c r="BG222" i="8"/>
  <c r="BF222" i="8"/>
  <c r="T222" i="8"/>
  <c r="R222" i="8"/>
  <c r="P222" i="8"/>
  <c r="BI220" i="8"/>
  <c r="BH220" i="8"/>
  <c r="BG220" i="8"/>
  <c r="BF220" i="8"/>
  <c r="T220" i="8"/>
  <c r="R220" i="8"/>
  <c r="P220" i="8"/>
  <c r="BI218" i="8"/>
  <c r="BH218" i="8"/>
  <c r="BG218" i="8"/>
  <c r="BF218" i="8"/>
  <c r="T218" i="8"/>
  <c r="R218" i="8"/>
  <c r="P218" i="8"/>
  <c r="BI216" i="8"/>
  <c r="BH216" i="8"/>
  <c r="BG216" i="8"/>
  <c r="BF216" i="8"/>
  <c r="T216" i="8"/>
  <c r="R216" i="8"/>
  <c r="P216" i="8"/>
  <c r="BI214" i="8"/>
  <c r="BH214" i="8"/>
  <c r="BG214" i="8"/>
  <c r="BF214" i="8"/>
  <c r="T214" i="8"/>
  <c r="R214" i="8"/>
  <c r="P214" i="8"/>
  <c r="BI211" i="8"/>
  <c r="BH211" i="8"/>
  <c r="BG211" i="8"/>
  <c r="BF211" i="8"/>
  <c r="T211" i="8"/>
  <c r="T210" i="8" s="1"/>
  <c r="R211" i="8"/>
  <c r="R210" i="8" s="1"/>
  <c r="P211" i="8"/>
  <c r="P210" i="8" s="1"/>
  <c r="BI208" i="8"/>
  <c r="BH208" i="8"/>
  <c r="BG208" i="8"/>
  <c r="BF208" i="8"/>
  <c r="T208" i="8"/>
  <c r="R208" i="8"/>
  <c r="P208" i="8"/>
  <c r="BI206" i="8"/>
  <c r="BH206" i="8"/>
  <c r="BG206" i="8"/>
  <c r="BF206" i="8"/>
  <c r="T206" i="8"/>
  <c r="R206" i="8"/>
  <c r="P206" i="8"/>
  <c r="BI204" i="8"/>
  <c r="BH204" i="8"/>
  <c r="BG204" i="8"/>
  <c r="BF204" i="8"/>
  <c r="T204" i="8"/>
  <c r="R204" i="8"/>
  <c r="P204" i="8"/>
  <c r="BI200" i="8"/>
  <c r="BH200" i="8"/>
  <c r="BG200" i="8"/>
  <c r="BF200" i="8"/>
  <c r="T200" i="8"/>
  <c r="R200" i="8"/>
  <c r="P200" i="8"/>
  <c r="BI198" i="8"/>
  <c r="BH198" i="8"/>
  <c r="BG198" i="8"/>
  <c r="BF198" i="8"/>
  <c r="T198" i="8"/>
  <c r="R198" i="8"/>
  <c r="P198" i="8"/>
  <c r="BI196" i="8"/>
  <c r="BH196" i="8"/>
  <c r="BG196" i="8"/>
  <c r="BF196" i="8"/>
  <c r="T196" i="8"/>
  <c r="R196" i="8"/>
  <c r="P196" i="8"/>
  <c r="BI194" i="8"/>
  <c r="BH194" i="8"/>
  <c r="BG194" i="8"/>
  <c r="BF194" i="8"/>
  <c r="T194" i="8"/>
  <c r="R194" i="8"/>
  <c r="P194" i="8"/>
  <c r="BI192" i="8"/>
  <c r="BH192" i="8"/>
  <c r="BG192" i="8"/>
  <c r="BF192" i="8"/>
  <c r="T192" i="8"/>
  <c r="R192" i="8"/>
  <c r="P192" i="8"/>
  <c r="BI190" i="8"/>
  <c r="BH190" i="8"/>
  <c r="BG190" i="8"/>
  <c r="BF190" i="8"/>
  <c r="T190" i="8"/>
  <c r="R190" i="8"/>
  <c r="P190" i="8"/>
  <c r="BI188" i="8"/>
  <c r="BH188" i="8"/>
  <c r="BG188" i="8"/>
  <c r="BF188" i="8"/>
  <c r="T188" i="8"/>
  <c r="R188" i="8"/>
  <c r="P188" i="8"/>
  <c r="BI186" i="8"/>
  <c r="BH186" i="8"/>
  <c r="BG186" i="8"/>
  <c r="BF186" i="8"/>
  <c r="T186" i="8"/>
  <c r="R186" i="8"/>
  <c r="P186" i="8"/>
  <c r="BI183" i="8"/>
  <c r="BH183" i="8"/>
  <c r="BG183" i="8"/>
  <c r="BF183" i="8"/>
  <c r="T183" i="8"/>
  <c r="R183" i="8"/>
  <c r="P183" i="8"/>
  <c r="BI181" i="8"/>
  <c r="BH181" i="8"/>
  <c r="BG181" i="8"/>
  <c r="BF181" i="8"/>
  <c r="T181" i="8"/>
  <c r="R181" i="8"/>
  <c r="P181" i="8"/>
  <c r="BI179" i="8"/>
  <c r="BH179" i="8"/>
  <c r="BG179" i="8"/>
  <c r="BF179" i="8"/>
  <c r="T179" i="8"/>
  <c r="R179" i="8"/>
  <c r="P179" i="8"/>
  <c r="BI177" i="8"/>
  <c r="BH177" i="8"/>
  <c r="BG177" i="8"/>
  <c r="BF177" i="8"/>
  <c r="T177" i="8"/>
  <c r="R177" i="8"/>
  <c r="P177" i="8"/>
  <c r="BI175" i="8"/>
  <c r="BH175" i="8"/>
  <c r="BG175" i="8"/>
  <c r="BF175" i="8"/>
  <c r="T175" i="8"/>
  <c r="R175" i="8"/>
  <c r="P175" i="8"/>
  <c r="BI173" i="8"/>
  <c r="BH173" i="8"/>
  <c r="BG173" i="8"/>
  <c r="BF173" i="8"/>
  <c r="T173" i="8"/>
  <c r="R173" i="8"/>
  <c r="P173" i="8"/>
  <c r="BI171" i="8"/>
  <c r="BH171" i="8"/>
  <c r="BG171" i="8"/>
  <c r="BF171" i="8"/>
  <c r="T171" i="8"/>
  <c r="R171" i="8"/>
  <c r="P171" i="8"/>
  <c r="BI169" i="8"/>
  <c r="BH169" i="8"/>
  <c r="BG169" i="8"/>
  <c r="BF169" i="8"/>
  <c r="T169" i="8"/>
  <c r="R169" i="8"/>
  <c r="P169" i="8"/>
  <c r="BI167" i="8"/>
  <c r="BH167" i="8"/>
  <c r="BG167" i="8"/>
  <c r="BF167" i="8"/>
  <c r="T167" i="8"/>
  <c r="R167" i="8"/>
  <c r="P167" i="8"/>
  <c r="BI165" i="8"/>
  <c r="BH165" i="8"/>
  <c r="BG165" i="8"/>
  <c r="BF165" i="8"/>
  <c r="T165" i="8"/>
  <c r="R165" i="8"/>
  <c r="P165" i="8"/>
  <c r="BI163" i="8"/>
  <c r="BH163" i="8"/>
  <c r="BG163" i="8"/>
  <c r="BF163" i="8"/>
  <c r="T163" i="8"/>
  <c r="R163" i="8"/>
  <c r="P163" i="8"/>
  <c r="BI161" i="8"/>
  <c r="BH161" i="8"/>
  <c r="BG161" i="8"/>
  <c r="BF161" i="8"/>
  <c r="T161" i="8"/>
  <c r="R161" i="8"/>
  <c r="P161" i="8"/>
  <c r="BI159" i="8"/>
  <c r="BH159" i="8"/>
  <c r="BG159" i="8"/>
  <c r="BF159" i="8"/>
  <c r="T159" i="8"/>
  <c r="R159" i="8"/>
  <c r="P159" i="8"/>
  <c r="BI156" i="8"/>
  <c r="BH156" i="8"/>
  <c r="BG156" i="8"/>
  <c r="BF156" i="8"/>
  <c r="T156" i="8"/>
  <c r="R156" i="8"/>
  <c r="P156" i="8"/>
  <c r="BI154" i="8"/>
  <c r="BH154" i="8"/>
  <c r="BG154" i="8"/>
  <c r="BF154" i="8"/>
  <c r="T154" i="8"/>
  <c r="R154" i="8"/>
  <c r="P154" i="8"/>
  <c r="BI152" i="8"/>
  <c r="BH152" i="8"/>
  <c r="BG152" i="8"/>
  <c r="BF152" i="8"/>
  <c r="T152" i="8"/>
  <c r="R152" i="8"/>
  <c r="P152" i="8"/>
  <c r="BI150" i="8"/>
  <c r="BH150" i="8"/>
  <c r="BG150" i="8"/>
  <c r="BF150" i="8"/>
  <c r="T150" i="8"/>
  <c r="R150" i="8"/>
  <c r="P150" i="8"/>
  <c r="BI148" i="8"/>
  <c r="BH148" i="8"/>
  <c r="BG148" i="8"/>
  <c r="BF148" i="8"/>
  <c r="T148" i="8"/>
  <c r="R148" i="8"/>
  <c r="P148" i="8"/>
  <c r="BI146" i="8"/>
  <c r="BH146" i="8"/>
  <c r="BG146" i="8"/>
  <c r="BF146" i="8"/>
  <c r="T146" i="8"/>
  <c r="R146" i="8"/>
  <c r="P146" i="8"/>
  <c r="BI144" i="8"/>
  <c r="BH144" i="8"/>
  <c r="BG144" i="8"/>
  <c r="BF144" i="8"/>
  <c r="T144" i="8"/>
  <c r="R144" i="8"/>
  <c r="P144" i="8"/>
  <c r="BI142" i="8"/>
  <c r="BH142" i="8"/>
  <c r="BG142" i="8"/>
  <c r="BF142" i="8"/>
  <c r="T142" i="8"/>
  <c r="R142" i="8"/>
  <c r="P142" i="8"/>
  <c r="BI140" i="8"/>
  <c r="BH140" i="8"/>
  <c r="BG140" i="8"/>
  <c r="BF140" i="8"/>
  <c r="T140" i="8"/>
  <c r="R140" i="8"/>
  <c r="P140" i="8"/>
  <c r="BI138" i="8"/>
  <c r="BH138" i="8"/>
  <c r="BG138" i="8"/>
  <c r="BF138" i="8"/>
  <c r="T138" i="8"/>
  <c r="R138" i="8"/>
  <c r="P138" i="8"/>
  <c r="BI136" i="8"/>
  <c r="BH136" i="8"/>
  <c r="BG136" i="8"/>
  <c r="BF136" i="8"/>
  <c r="T136" i="8"/>
  <c r="R136" i="8"/>
  <c r="P136" i="8"/>
  <c r="F127" i="8"/>
  <c r="E125" i="8"/>
  <c r="F91" i="8"/>
  <c r="E89" i="8"/>
  <c r="J26" i="8"/>
  <c r="E26" i="8"/>
  <c r="J94" i="8" s="1"/>
  <c r="J25" i="8"/>
  <c r="J23" i="8"/>
  <c r="E23" i="8"/>
  <c r="J129" i="8" s="1"/>
  <c r="J22" i="8"/>
  <c r="J20" i="8"/>
  <c r="E20" i="8"/>
  <c r="F94" i="8" s="1"/>
  <c r="J19" i="8"/>
  <c r="J17" i="8"/>
  <c r="E17" i="8"/>
  <c r="F93" i="8" s="1"/>
  <c r="J16" i="8"/>
  <c r="J14" i="8"/>
  <c r="J91" i="8"/>
  <c r="E7" i="8"/>
  <c r="E85" i="8"/>
  <c r="J39" i="7"/>
  <c r="J38" i="7"/>
  <c r="AY103" i="1" s="1"/>
  <c r="J37" i="7"/>
  <c r="AX103" i="1"/>
  <c r="BI339" i="7"/>
  <c r="BH339" i="7"/>
  <c r="BG339" i="7"/>
  <c r="BF339" i="7"/>
  <c r="T339" i="7"/>
  <c r="T338" i="7" s="1"/>
  <c r="T334" i="7" s="1"/>
  <c r="R339" i="7"/>
  <c r="R338" i="7"/>
  <c r="P339" i="7"/>
  <c r="P338" i="7" s="1"/>
  <c r="BI336" i="7"/>
  <c r="BH336" i="7"/>
  <c r="BG336" i="7"/>
  <c r="BF336" i="7"/>
  <c r="T336" i="7"/>
  <c r="T335" i="7"/>
  <c r="R336" i="7"/>
  <c r="R335" i="7"/>
  <c r="R334" i="7" s="1"/>
  <c r="P336" i="7"/>
  <c r="P335" i="7" s="1"/>
  <c r="P334" i="7" s="1"/>
  <c r="BI332" i="7"/>
  <c r="BH332" i="7"/>
  <c r="BG332" i="7"/>
  <c r="BF332" i="7"/>
  <c r="T332" i="7"/>
  <c r="T331" i="7"/>
  <c r="R332" i="7"/>
  <c r="R331" i="7"/>
  <c r="P332" i="7"/>
  <c r="P331" i="7"/>
  <c r="BI329" i="7"/>
  <c r="BH329" i="7"/>
  <c r="BG329" i="7"/>
  <c r="BF329" i="7"/>
  <c r="T329" i="7"/>
  <c r="T328" i="7"/>
  <c r="T327" i="7" s="1"/>
  <c r="R329" i="7"/>
  <c r="R328" i="7" s="1"/>
  <c r="R327" i="7" s="1"/>
  <c r="P329" i="7"/>
  <c r="P328" i="7"/>
  <c r="P327" i="7" s="1"/>
  <c r="BI325" i="7"/>
  <c r="BH325" i="7"/>
  <c r="BG325" i="7"/>
  <c r="BF325" i="7"/>
  <c r="T325" i="7"/>
  <c r="R325" i="7"/>
  <c r="P325" i="7"/>
  <c r="BI323" i="7"/>
  <c r="BH323" i="7"/>
  <c r="BG323" i="7"/>
  <c r="BF323" i="7"/>
  <c r="T323" i="7"/>
  <c r="R323" i="7"/>
  <c r="P323" i="7"/>
  <c r="BI321" i="7"/>
  <c r="BH321" i="7"/>
  <c r="BG321" i="7"/>
  <c r="BF321" i="7"/>
  <c r="T321" i="7"/>
  <c r="R321" i="7"/>
  <c r="P321" i="7"/>
  <c r="BI318" i="7"/>
  <c r="BH318" i="7"/>
  <c r="BG318" i="7"/>
  <c r="BF318" i="7"/>
  <c r="T318" i="7"/>
  <c r="R318" i="7"/>
  <c r="P318" i="7"/>
  <c r="BI316" i="7"/>
  <c r="BH316" i="7"/>
  <c r="BG316" i="7"/>
  <c r="BF316" i="7"/>
  <c r="T316" i="7"/>
  <c r="R316" i="7"/>
  <c r="P316" i="7"/>
  <c r="BI314" i="7"/>
  <c r="BH314" i="7"/>
  <c r="BG314" i="7"/>
  <c r="BF314" i="7"/>
  <c r="T314" i="7"/>
  <c r="R314" i="7"/>
  <c r="P314" i="7"/>
  <c r="BI312" i="7"/>
  <c r="BH312" i="7"/>
  <c r="BG312" i="7"/>
  <c r="BF312" i="7"/>
  <c r="T312" i="7"/>
  <c r="R312" i="7"/>
  <c r="P312" i="7"/>
  <c r="BI310" i="7"/>
  <c r="BH310" i="7"/>
  <c r="BG310" i="7"/>
  <c r="BF310" i="7"/>
  <c r="T310" i="7"/>
  <c r="R310" i="7"/>
  <c r="P310" i="7"/>
  <c r="BI308" i="7"/>
  <c r="BH308" i="7"/>
  <c r="BG308" i="7"/>
  <c r="BF308" i="7"/>
  <c r="T308" i="7"/>
  <c r="R308" i="7"/>
  <c r="P308" i="7"/>
  <c r="BI306" i="7"/>
  <c r="BH306" i="7"/>
  <c r="BG306" i="7"/>
  <c r="BF306" i="7"/>
  <c r="T306" i="7"/>
  <c r="R306" i="7"/>
  <c r="P306" i="7"/>
  <c r="BI304" i="7"/>
  <c r="BH304" i="7"/>
  <c r="BG304" i="7"/>
  <c r="BF304" i="7"/>
  <c r="T304" i="7"/>
  <c r="R304" i="7"/>
  <c r="P304" i="7"/>
  <c r="BI302" i="7"/>
  <c r="BH302" i="7"/>
  <c r="BG302" i="7"/>
  <c r="BF302" i="7"/>
  <c r="T302" i="7"/>
  <c r="R302" i="7"/>
  <c r="P302" i="7"/>
  <c r="BI300" i="7"/>
  <c r="BH300" i="7"/>
  <c r="BG300" i="7"/>
  <c r="BF300" i="7"/>
  <c r="T300" i="7"/>
  <c r="R300" i="7"/>
  <c r="P300" i="7"/>
  <c r="BI298" i="7"/>
  <c r="BH298" i="7"/>
  <c r="BG298" i="7"/>
  <c r="BF298" i="7"/>
  <c r="T298" i="7"/>
  <c r="R298" i="7"/>
  <c r="P298" i="7"/>
  <c r="BI296" i="7"/>
  <c r="BH296" i="7"/>
  <c r="BG296" i="7"/>
  <c r="BF296" i="7"/>
  <c r="T296" i="7"/>
  <c r="R296" i="7"/>
  <c r="P296" i="7"/>
  <c r="BI294" i="7"/>
  <c r="BH294" i="7"/>
  <c r="BG294" i="7"/>
  <c r="BF294" i="7"/>
  <c r="T294" i="7"/>
  <c r="R294" i="7"/>
  <c r="P294" i="7"/>
  <c r="BI292" i="7"/>
  <c r="BH292" i="7"/>
  <c r="BG292" i="7"/>
  <c r="BF292" i="7"/>
  <c r="T292" i="7"/>
  <c r="R292" i="7"/>
  <c r="P292" i="7"/>
  <c r="BI290" i="7"/>
  <c r="BH290" i="7"/>
  <c r="BG290" i="7"/>
  <c r="BF290" i="7"/>
  <c r="T290" i="7"/>
  <c r="R290" i="7"/>
  <c r="P290" i="7"/>
  <c r="BI288" i="7"/>
  <c r="BH288" i="7"/>
  <c r="BG288" i="7"/>
  <c r="BF288" i="7"/>
  <c r="T288" i="7"/>
  <c r="R288" i="7"/>
  <c r="P288" i="7"/>
  <c r="BI286" i="7"/>
  <c r="BH286" i="7"/>
  <c r="BG286" i="7"/>
  <c r="BF286" i="7"/>
  <c r="T286" i="7"/>
  <c r="R286" i="7"/>
  <c r="P286" i="7"/>
  <c r="BI284" i="7"/>
  <c r="BH284" i="7"/>
  <c r="BG284" i="7"/>
  <c r="BF284" i="7"/>
  <c r="T284" i="7"/>
  <c r="R284" i="7"/>
  <c r="P284" i="7"/>
  <c r="BI282" i="7"/>
  <c r="BH282" i="7"/>
  <c r="BG282" i="7"/>
  <c r="BF282" i="7"/>
  <c r="T282" i="7"/>
  <c r="R282" i="7"/>
  <c r="P282" i="7"/>
  <c r="BI280" i="7"/>
  <c r="BH280" i="7"/>
  <c r="BG280" i="7"/>
  <c r="BF280" i="7"/>
  <c r="T280" i="7"/>
  <c r="R280" i="7"/>
  <c r="P280" i="7"/>
  <c r="BI278" i="7"/>
  <c r="BH278" i="7"/>
  <c r="BG278" i="7"/>
  <c r="BF278" i="7"/>
  <c r="T278" i="7"/>
  <c r="R278" i="7"/>
  <c r="P278" i="7"/>
  <c r="BI276" i="7"/>
  <c r="BH276" i="7"/>
  <c r="BG276" i="7"/>
  <c r="BF276" i="7"/>
  <c r="T276" i="7"/>
  <c r="R276" i="7"/>
  <c r="P276" i="7"/>
  <c r="BI274" i="7"/>
  <c r="BH274" i="7"/>
  <c r="BG274" i="7"/>
  <c r="BF274" i="7"/>
  <c r="T274" i="7"/>
  <c r="R274" i="7"/>
  <c r="P274" i="7"/>
  <c r="BI272" i="7"/>
  <c r="BH272" i="7"/>
  <c r="BG272" i="7"/>
  <c r="BF272" i="7"/>
  <c r="T272" i="7"/>
  <c r="R272" i="7"/>
  <c r="P272" i="7"/>
  <c r="BI269" i="7"/>
  <c r="BH269" i="7"/>
  <c r="BG269" i="7"/>
  <c r="BF269" i="7"/>
  <c r="T269" i="7"/>
  <c r="R269" i="7"/>
  <c r="P269" i="7"/>
  <c r="BI267" i="7"/>
  <c r="BH267" i="7"/>
  <c r="BG267" i="7"/>
  <c r="BF267" i="7"/>
  <c r="T267" i="7"/>
  <c r="R267" i="7"/>
  <c r="P267" i="7"/>
  <c r="BI264" i="7"/>
  <c r="BH264" i="7"/>
  <c r="BG264" i="7"/>
  <c r="BF264" i="7"/>
  <c r="T264" i="7"/>
  <c r="R264" i="7"/>
  <c r="P264" i="7"/>
  <c r="BI262" i="7"/>
  <c r="BH262" i="7"/>
  <c r="BG262" i="7"/>
  <c r="BF262" i="7"/>
  <c r="T262" i="7"/>
  <c r="R262" i="7"/>
  <c r="P262" i="7"/>
  <c r="BI259" i="7"/>
  <c r="BH259" i="7"/>
  <c r="BG259" i="7"/>
  <c r="BF259" i="7"/>
  <c r="T259" i="7"/>
  <c r="T258" i="7"/>
  <c r="R259" i="7"/>
  <c r="R258" i="7" s="1"/>
  <c r="P259" i="7"/>
  <c r="P258" i="7"/>
  <c r="BI256" i="7"/>
  <c r="BH256" i="7"/>
  <c r="BG256" i="7"/>
  <c r="BF256" i="7"/>
  <c r="T256" i="7"/>
  <c r="R256" i="7"/>
  <c r="P256" i="7"/>
  <c r="BI254" i="7"/>
  <c r="BH254" i="7"/>
  <c r="BG254" i="7"/>
  <c r="BF254" i="7"/>
  <c r="T254" i="7"/>
  <c r="R254" i="7"/>
  <c r="P254" i="7"/>
  <c r="BI251" i="7"/>
  <c r="BH251" i="7"/>
  <c r="BG251" i="7"/>
  <c r="BF251" i="7"/>
  <c r="T251" i="7"/>
  <c r="T250" i="7"/>
  <c r="R251" i="7"/>
  <c r="R250" i="7"/>
  <c r="P251" i="7"/>
  <c r="P250" i="7"/>
  <c r="BI248" i="7"/>
  <c r="BH248" i="7"/>
  <c r="BG248" i="7"/>
  <c r="BF248" i="7"/>
  <c r="T248" i="7"/>
  <c r="T247" i="7"/>
  <c r="R248" i="7"/>
  <c r="R247" i="7"/>
  <c r="P248" i="7"/>
  <c r="P247" i="7"/>
  <c r="BI245" i="7"/>
  <c r="BH245" i="7"/>
  <c r="BG245" i="7"/>
  <c r="BF245" i="7"/>
  <c r="T245" i="7"/>
  <c r="R245" i="7"/>
  <c r="P245" i="7"/>
  <c r="BI243" i="7"/>
  <c r="BH243" i="7"/>
  <c r="BG243" i="7"/>
  <c r="BF243" i="7"/>
  <c r="T243" i="7"/>
  <c r="R243" i="7"/>
  <c r="P243" i="7"/>
  <c r="BI241" i="7"/>
  <c r="BH241" i="7"/>
  <c r="BG241" i="7"/>
  <c r="BF241" i="7"/>
  <c r="T241" i="7"/>
  <c r="R241" i="7"/>
  <c r="P241" i="7"/>
  <c r="BI238" i="7"/>
  <c r="BH238" i="7"/>
  <c r="BG238" i="7"/>
  <c r="BF238" i="7"/>
  <c r="T238" i="7"/>
  <c r="R238" i="7"/>
  <c r="P238" i="7"/>
  <c r="BI236" i="7"/>
  <c r="BH236" i="7"/>
  <c r="BG236" i="7"/>
  <c r="BF236" i="7"/>
  <c r="T236" i="7"/>
  <c r="R236" i="7"/>
  <c r="P236" i="7"/>
  <c r="BI233" i="7"/>
  <c r="BH233" i="7"/>
  <c r="BG233" i="7"/>
  <c r="BF233" i="7"/>
  <c r="T233" i="7"/>
  <c r="R233" i="7"/>
  <c r="P233" i="7"/>
  <c r="BI231" i="7"/>
  <c r="BH231" i="7"/>
  <c r="BG231" i="7"/>
  <c r="BF231" i="7"/>
  <c r="T231" i="7"/>
  <c r="R231" i="7"/>
  <c r="P231" i="7"/>
  <c r="BI228" i="7"/>
  <c r="BH228" i="7"/>
  <c r="BG228" i="7"/>
  <c r="BF228" i="7"/>
  <c r="T228" i="7"/>
  <c r="R228" i="7"/>
  <c r="P228" i="7"/>
  <c r="BI226" i="7"/>
  <c r="BH226" i="7"/>
  <c r="BG226" i="7"/>
  <c r="BF226" i="7"/>
  <c r="T226" i="7"/>
  <c r="R226" i="7"/>
  <c r="P226" i="7"/>
  <c r="BI223" i="7"/>
  <c r="BH223" i="7"/>
  <c r="BG223" i="7"/>
  <c r="BF223" i="7"/>
  <c r="T223" i="7"/>
  <c r="R223" i="7"/>
  <c r="P223" i="7"/>
  <c r="BI221" i="7"/>
  <c r="BH221" i="7"/>
  <c r="BG221" i="7"/>
  <c r="BF221" i="7"/>
  <c r="T221" i="7"/>
  <c r="R221" i="7"/>
  <c r="P221" i="7"/>
  <c r="BI218" i="7"/>
  <c r="BH218" i="7"/>
  <c r="BG218" i="7"/>
  <c r="BF218" i="7"/>
  <c r="T218" i="7"/>
  <c r="R218" i="7"/>
  <c r="P218" i="7"/>
  <c r="BI216" i="7"/>
  <c r="BH216" i="7"/>
  <c r="BG216" i="7"/>
  <c r="BF216" i="7"/>
  <c r="T216" i="7"/>
  <c r="R216" i="7"/>
  <c r="P216" i="7"/>
  <c r="BI213" i="7"/>
  <c r="BH213" i="7"/>
  <c r="BG213" i="7"/>
  <c r="BF213" i="7"/>
  <c r="T213" i="7"/>
  <c r="R213" i="7"/>
  <c r="P213" i="7"/>
  <c r="BI211" i="7"/>
  <c r="BH211" i="7"/>
  <c r="BG211" i="7"/>
  <c r="BF211" i="7"/>
  <c r="T211" i="7"/>
  <c r="R211" i="7"/>
  <c r="P211" i="7"/>
  <c r="BI208" i="7"/>
  <c r="BH208" i="7"/>
  <c r="BG208" i="7"/>
  <c r="BF208" i="7"/>
  <c r="T208" i="7"/>
  <c r="R208" i="7"/>
  <c r="P208" i="7"/>
  <c r="BI206" i="7"/>
  <c r="BH206" i="7"/>
  <c r="BG206" i="7"/>
  <c r="BF206" i="7"/>
  <c r="T206" i="7"/>
  <c r="R206" i="7"/>
  <c r="P206" i="7"/>
  <c r="BI203" i="7"/>
  <c r="BH203" i="7"/>
  <c r="BG203" i="7"/>
  <c r="BF203" i="7"/>
  <c r="T203" i="7"/>
  <c r="R203" i="7"/>
  <c r="P203" i="7"/>
  <c r="BI201" i="7"/>
  <c r="BH201" i="7"/>
  <c r="BG201" i="7"/>
  <c r="BF201" i="7"/>
  <c r="T201" i="7"/>
  <c r="R201" i="7"/>
  <c r="P201" i="7"/>
  <c r="BI198" i="7"/>
  <c r="BH198" i="7"/>
  <c r="BG198" i="7"/>
  <c r="BF198" i="7"/>
  <c r="T198" i="7"/>
  <c r="R198" i="7"/>
  <c r="P198" i="7"/>
  <c r="BI196" i="7"/>
  <c r="BH196" i="7"/>
  <c r="BG196" i="7"/>
  <c r="BF196" i="7"/>
  <c r="T196" i="7"/>
  <c r="R196" i="7"/>
  <c r="P196" i="7"/>
  <c r="BI193" i="7"/>
  <c r="BH193" i="7"/>
  <c r="BG193" i="7"/>
  <c r="BF193" i="7"/>
  <c r="T193" i="7"/>
  <c r="R193" i="7"/>
  <c r="P193" i="7"/>
  <c r="BI191" i="7"/>
  <c r="BH191" i="7"/>
  <c r="BG191" i="7"/>
  <c r="BF191" i="7"/>
  <c r="T191" i="7"/>
  <c r="R191" i="7"/>
  <c r="P191" i="7"/>
  <c r="BI188" i="7"/>
  <c r="BH188" i="7"/>
  <c r="BG188" i="7"/>
  <c r="BF188" i="7"/>
  <c r="T188" i="7"/>
  <c r="R188" i="7"/>
  <c r="P188" i="7"/>
  <c r="BI186" i="7"/>
  <c r="BH186" i="7"/>
  <c r="BG186" i="7"/>
  <c r="BF186" i="7"/>
  <c r="T186" i="7"/>
  <c r="R186" i="7"/>
  <c r="P186" i="7"/>
  <c r="BI183" i="7"/>
  <c r="BH183" i="7"/>
  <c r="BG183" i="7"/>
  <c r="BF183" i="7"/>
  <c r="T183" i="7"/>
  <c r="T182" i="7" s="1"/>
  <c r="R183" i="7"/>
  <c r="R182" i="7" s="1"/>
  <c r="P183" i="7"/>
  <c r="P182" i="7"/>
  <c r="BI180" i="7"/>
  <c r="BH180" i="7"/>
  <c r="BG180" i="7"/>
  <c r="BF180" i="7"/>
  <c r="T180" i="7"/>
  <c r="R180" i="7"/>
  <c r="P180" i="7"/>
  <c r="BI178" i="7"/>
  <c r="BH178" i="7"/>
  <c r="BG178" i="7"/>
  <c r="BF178" i="7"/>
  <c r="T178" i="7"/>
  <c r="R178" i="7"/>
  <c r="P178" i="7"/>
  <c r="BI176" i="7"/>
  <c r="BH176" i="7"/>
  <c r="BG176" i="7"/>
  <c r="BF176" i="7"/>
  <c r="T176" i="7"/>
  <c r="R176" i="7"/>
  <c r="P176" i="7"/>
  <c r="BI173" i="7"/>
  <c r="BH173" i="7"/>
  <c r="BG173" i="7"/>
  <c r="BF173" i="7"/>
  <c r="T173" i="7"/>
  <c r="R173" i="7"/>
  <c r="P173" i="7"/>
  <c r="BI171" i="7"/>
  <c r="BH171" i="7"/>
  <c r="BG171" i="7"/>
  <c r="BF171" i="7"/>
  <c r="T171" i="7"/>
  <c r="R171" i="7"/>
  <c r="P171" i="7"/>
  <c r="BI168" i="7"/>
  <c r="BH168" i="7"/>
  <c r="BG168" i="7"/>
  <c r="BF168" i="7"/>
  <c r="T168" i="7"/>
  <c r="R168" i="7"/>
  <c r="P168" i="7"/>
  <c r="BI166" i="7"/>
  <c r="BH166" i="7"/>
  <c r="BG166" i="7"/>
  <c r="BF166" i="7"/>
  <c r="T166" i="7"/>
  <c r="R166" i="7"/>
  <c r="P166" i="7"/>
  <c r="BI163" i="7"/>
  <c r="BH163" i="7"/>
  <c r="BG163" i="7"/>
  <c r="BF163" i="7"/>
  <c r="T163" i="7"/>
  <c r="R163" i="7"/>
  <c r="P163" i="7"/>
  <c r="BI161" i="7"/>
  <c r="BH161" i="7"/>
  <c r="BG161" i="7"/>
  <c r="BF161" i="7"/>
  <c r="T161" i="7"/>
  <c r="R161" i="7"/>
  <c r="P161" i="7"/>
  <c r="BI158" i="7"/>
  <c r="BH158" i="7"/>
  <c r="BG158" i="7"/>
  <c r="BF158" i="7"/>
  <c r="T158" i="7"/>
  <c r="R158" i="7"/>
  <c r="P158" i="7"/>
  <c r="BI156" i="7"/>
  <c r="BH156" i="7"/>
  <c r="BG156" i="7"/>
  <c r="BF156" i="7"/>
  <c r="T156" i="7"/>
  <c r="R156" i="7"/>
  <c r="P156" i="7"/>
  <c r="J150" i="7"/>
  <c r="J149" i="7"/>
  <c r="F149" i="7"/>
  <c r="F147" i="7"/>
  <c r="E145" i="7"/>
  <c r="J94" i="7"/>
  <c r="J93" i="7"/>
  <c r="F93" i="7"/>
  <c r="F91" i="7"/>
  <c r="E89" i="7"/>
  <c r="J20" i="7"/>
  <c r="E20" i="7"/>
  <c r="F150" i="7" s="1"/>
  <c r="J19" i="7"/>
  <c r="J14" i="7"/>
  <c r="J91" i="7" s="1"/>
  <c r="E7" i="7"/>
  <c r="E141" i="7" s="1"/>
  <c r="J39" i="6"/>
  <c r="J38" i="6"/>
  <c r="AY101" i="1" s="1"/>
  <c r="J37" i="6"/>
  <c r="AX101" i="1" s="1"/>
  <c r="BI339" i="6"/>
  <c r="BH339" i="6"/>
  <c r="BG339" i="6"/>
  <c r="BF339" i="6"/>
  <c r="T339" i="6"/>
  <c r="T338" i="6" s="1"/>
  <c r="R339" i="6"/>
  <c r="R338" i="6" s="1"/>
  <c r="P339" i="6"/>
  <c r="P338" i="6" s="1"/>
  <c r="BI336" i="6"/>
  <c r="BH336" i="6"/>
  <c r="BG336" i="6"/>
  <c r="BF336" i="6"/>
  <c r="T336" i="6"/>
  <c r="T335" i="6" s="1"/>
  <c r="T334" i="6" s="1"/>
  <c r="R336" i="6"/>
  <c r="R335" i="6" s="1"/>
  <c r="R334" i="6" s="1"/>
  <c r="P336" i="6"/>
  <c r="P335" i="6" s="1"/>
  <c r="P334" i="6" s="1"/>
  <c r="BI332" i="6"/>
  <c r="BH332" i="6"/>
  <c r="BG332" i="6"/>
  <c r="BF332" i="6"/>
  <c r="T332" i="6"/>
  <c r="T331" i="6"/>
  <c r="R332" i="6"/>
  <c r="R331" i="6" s="1"/>
  <c r="P332" i="6"/>
  <c r="P331" i="6"/>
  <c r="BI329" i="6"/>
  <c r="BH329" i="6"/>
  <c r="BG329" i="6"/>
  <c r="BF329" i="6"/>
  <c r="T329" i="6"/>
  <c r="T328" i="6" s="1"/>
  <c r="T327" i="6" s="1"/>
  <c r="R329" i="6"/>
  <c r="R328" i="6" s="1"/>
  <c r="R327" i="6" s="1"/>
  <c r="P329" i="6"/>
  <c r="P328" i="6"/>
  <c r="P327" i="6" s="1"/>
  <c r="BI325" i="6"/>
  <c r="BH325" i="6"/>
  <c r="BG325" i="6"/>
  <c r="BF325" i="6"/>
  <c r="T325" i="6"/>
  <c r="R325" i="6"/>
  <c r="P325" i="6"/>
  <c r="BI323" i="6"/>
  <c r="BH323" i="6"/>
  <c r="BG323" i="6"/>
  <c r="BF323" i="6"/>
  <c r="T323" i="6"/>
  <c r="R323" i="6"/>
  <c r="P323" i="6"/>
  <c r="BI321" i="6"/>
  <c r="BH321" i="6"/>
  <c r="BG321" i="6"/>
  <c r="BF321" i="6"/>
  <c r="T321" i="6"/>
  <c r="R321" i="6"/>
  <c r="P321" i="6"/>
  <c r="BI318" i="6"/>
  <c r="BH318" i="6"/>
  <c r="BG318" i="6"/>
  <c r="BF318" i="6"/>
  <c r="T318" i="6"/>
  <c r="R318" i="6"/>
  <c r="P318" i="6"/>
  <c r="BI316" i="6"/>
  <c r="BH316" i="6"/>
  <c r="BG316" i="6"/>
  <c r="BF316" i="6"/>
  <c r="T316" i="6"/>
  <c r="R316" i="6"/>
  <c r="P316" i="6"/>
  <c r="BI314" i="6"/>
  <c r="BH314" i="6"/>
  <c r="BG314" i="6"/>
  <c r="BF314" i="6"/>
  <c r="T314" i="6"/>
  <c r="R314" i="6"/>
  <c r="P314" i="6"/>
  <c r="BI312" i="6"/>
  <c r="BH312" i="6"/>
  <c r="BG312" i="6"/>
  <c r="BF312" i="6"/>
  <c r="T312" i="6"/>
  <c r="R312" i="6"/>
  <c r="P312" i="6"/>
  <c r="BI310" i="6"/>
  <c r="BH310" i="6"/>
  <c r="BG310" i="6"/>
  <c r="BF310" i="6"/>
  <c r="T310" i="6"/>
  <c r="R310" i="6"/>
  <c r="P310" i="6"/>
  <c r="BI308" i="6"/>
  <c r="BH308" i="6"/>
  <c r="BG308" i="6"/>
  <c r="BF308" i="6"/>
  <c r="T308" i="6"/>
  <c r="R308" i="6"/>
  <c r="P308" i="6"/>
  <c r="BI306" i="6"/>
  <c r="BH306" i="6"/>
  <c r="BG306" i="6"/>
  <c r="BF306" i="6"/>
  <c r="T306" i="6"/>
  <c r="R306" i="6"/>
  <c r="P306" i="6"/>
  <c r="BI304" i="6"/>
  <c r="BH304" i="6"/>
  <c r="BG304" i="6"/>
  <c r="BF304" i="6"/>
  <c r="T304" i="6"/>
  <c r="R304" i="6"/>
  <c r="P304" i="6"/>
  <c r="BI302" i="6"/>
  <c r="BH302" i="6"/>
  <c r="BG302" i="6"/>
  <c r="BF302" i="6"/>
  <c r="T302" i="6"/>
  <c r="R302" i="6"/>
  <c r="P302" i="6"/>
  <c r="BI300" i="6"/>
  <c r="BH300" i="6"/>
  <c r="BG300" i="6"/>
  <c r="BF300" i="6"/>
  <c r="T300" i="6"/>
  <c r="R300" i="6"/>
  <c r="P300" i="6"/>
  <c r="BI298" i="6"/>
  <c r="BH298" i="6"/>
  <c r="BG298" i="6"/>
  <c r="BF298" i="6"/>
  <c r="T298" i="6"/>
  <c r="R298" i="6"/>
  <c r="P298" i="6"/>
  <c r="BI296" i="6"/>
  <c r="BH296" i="6"/>
  <c r="BG296" i="6"/>
  <c r="BF296" i="6"/>
  <c r="T296" i="6"/>
  <c r="R296" i="6"/>
  <c r="P296" i="6"/>
  <c r="BI294" i="6"/>
  <c r="BH294" i="6"/>
  <c r="BG294" i="6"/>
  <c r="BF294" i="6"/>
  <c r="T294" i="6"/>
  <c r="R294" i="6"/>
  <c r="P294" i="6"/>
  <c r="BI292" i="6"/>
  <c r="BH292" i="6"/>
  <c r="BG292" i="6"/>
  <c r="BF292" i="6"/>
  <c r="T292" i="6"/>
  <c r="R292" i="6"/>
  <c r="P292" i="6"/>
  <c r="BI290" i="6"/>
  <c r="BH290" i="6"/>
  <c r="BG290" i="6"/>
  <c r="BF290" i="6"/>
  <c r="T290" i="6"/>
  <c r="R290" i="6"/>
  <c r="P290" i="6"/>
  <c r="BI288" i="6"/>
  <c r="BH288" i="6"/>
  <c r="BG288" i="6"/>
  <c r="BF288" i="6"/>
  <c r="T288" i="6"/>
  <c r="R288" i="6"/>
  <c r="P288" i="6"/>
  <c r="BI286" i="6"/>
  <c r="BH286" i="6"/>
  <c r="BG286" i="6"/>
  <c r="BF286" i="6"/>
  <c r="T286" i="6"/>
  <c r="R286" i="6"/>
  <c r="P286" i="6"/>
  <c r="BI284" i="6"/>
  <c r="BH284" i="6"/>
  <c r="BG284" i="6"/>
  <c r="BF284" i="6"/>
  <c r="T284" i="6"/>
  <c r="R284" i="6"/>
  <c r="P284" i="6"/>
  <c r="BI282" i="6"/>
  <c r="BH282" i="6"/>
  <c r="BG282" i="6"/>
  <c r="BF282" i="6"/>
  <c r="T282" i="6"/>
  <c r="R282" i="6"/>
  <c r="P282" i="6"/>
  <c r="BI280" i="6"/>
  <c r="BH280" i="6"/>
  <c r="BG280" i="6"/>
  <c r="BF280" i="6"/>
  <c r="T280" i="6"/>
  <c r="R280" i="6"/>
  <c r="P280" i="6"/>
  <c r="BI278" i="6"/>
  <c r="BH278" i="6"/>
  <c r="BG278" i="6"/>
  <c r="BF278" i="6"/>
  <c r="T278" i="6"/>
  <c r="R278" i="6"/>
  <c r="P278" i="6"/>
  <c r="BI276" i="6"/>
  <c r="BH276" i="6"/>
  <c r="BG276" i="6"/>
  <c r="BF276" i="6"/>
  <c r="T276" i="6"/>
  <c r="R276" i="6"/>
  <c r="P276" i="6"/>
  <c r="BI274" i="6"/>
  <c r="BH274" i="6"/>
  <c r="BG274" i="6"/>
  <c r="BF274" i="6"/>
  <c r="T274" i="6"/>
  <c r="R274" i="6"/>
  <c r="P274" i="6"/>
  <c r="BI272" i="6"/>
  <c r="BH272" i="6"/>
  <c r="BG272" i="6"/>
  <c r="BF272" i="6"/>
  <c r="T272" i="6"/>
  <c r="R272" i="6"/>
  <c r="P272" i="6"/>
  <c r="BI269" i="6"/>
  <c r="BH269" i="6"/>
  <c r="BG269" i="6"/>
  <c r="BF269" i="6"/>
  <c r="T269" i="6"/>
  <c r="R269" i="6"/>
  <c r="P269" i="6"/>
  <c r="BI267" i="6"/>
  <c r="BH267" i="6"/>
  <c r="BG267" i="6"/>
  <c r="BF267" i="6"/>
  <c r="T267" i="6"/>
  <c r="R267" i="6"/>
  <c r="P267" i="6"/>
  <c r="BI264" i="6"/>
  <c r="BH264" i="6"/>
  <c r="BG264" i="6"/>
  <c r="BF264" i="6"/>
  <c r="T264" i="6"/>
  <c r="R264" i="6"/>
  <c r="P264" i="6"/>
  <c r="BI262" i="6"/>
  <c r="BH262" i="6"/>
  <c r="BG262" i="6"/>
  <c r="BF262" i="6"/>
  <c r="T262" i="6"/>
  <c r="R262" i="6"/>
  <c r="P262" i="6"/>
  <c r="BI259" i="6"/>
  <c r="BH259" i="6"/>
  <c r="BG259" i="6"/>
  <c r="BF259" i="6"/>
  <c r="T259" i="6"/>
  <c r="T258" i="6"/>
  <c r="R259" i="6"/>
  <c r="R258" i="6"/>
  <c r="P259" i="6"/>
  <c r="P258" i="6"/>
  <c r="BI256" i="6"/>
  <c r="BH256" i="6"/>
  <c r="BG256" i="6"/>
  <c r="BF256" i="6"/>
  <c r="T256" i="6"/>
  <c r="R256" i="6"/>
  <c r="P256" i="6"/>
  <c r="BI254" i="6"/>
  <c r="BH254" i="6"/>
  <c r="BG254" i="6"/>
  <c r="BF254" i="6"/>
  <c r="T254" i="6"/>
  <c r="R254" i="6"/>
  <c r="P254" i="6"/>
  <c r="BI251" i="6"/>
  <c r="BH251" i="6"/>
  <c r="BG251" i="6"/>
  <c r="BF251" i="6"/>
  <c r="T251" i="6"/>
  <c r="T250" i="6"/>
  <c r="R251" i="6"/>
  <c r="R250" i="6" s="1"/>
  <c r="P251" i="6"/>
  <c r="P250" i="6"/>
  <c r="BI248" i="6"/>
  <c r="BH248" i="6"/>
  <c r="BG248" i="6"/>
  <c r="BF248" i="6"/>
  <c r="T248" i="6"/>
  <c r="T247" i="6" s="1"/>
  <c r="R248" i="6"/>
  <c r="R247" i="6"/>
  <c r="P248" i="6"/>
  <c r="P247" i="6" s="1"/>
  <c r="BI245" i="6"/>
  <c r="BH245" i="6"/>
  <c r="BG245" i="6"/>
  <c r="BF245" i="6"/>
  <c r="T245" i="6"/>
  <c r="R245" i="6"/>
  <c r="P245" i="6"/>
  <c r="BI243" i="6"/>
  <c r="BH243" i="6"/>
  <c r="BG243" i="6"/>
  <c r="BF243" i="6"/>
  <c r="T243" i="6"/>
  <c r="R243" i="6"/>
  <c r="P243" i="6"/>
  <c r="BI241" i="6"/>
  <c r="BH241" i="6"/>
  <c r="BG241" i="6"/>
  <c r="BF241" i="6"/>
  <c r="T241" i="6"/>
  <c r="R241" i="6"/>
  <c r="P241" i="6"/>
  <c r="BI238" i="6"/>
  <c r="BH238" i="6"/>
  <c r="BG238" i="6"/>
  <c r="BF238" i="6"/>
  <c r="T238" i="6"/>
  <c r="R238" i="6"/>
  <c r="P238" i="6"/>
  <c r="BI236" i="6"/>
  <c r="BH236" i="6"/>
  <c r="BG236" i="6"/>
  <c r="BF236" i="6"/>
  <c r="T236" i="6"/>
  <c r="R236" i="6"/>
  <c r="P236" i="6"/>
  <c r="BI233" i="6"/>
  <c r="BH233" i="6"/>
  <c r="BG233" i="6"/>
  <c r="BF233" i="6"/>
  <c r="T233" i="6"/>
  <c r="R233" i="6"/>
  <c r="P233" i="6"/>
  <c r="BI231" i="6"/>
  <c r="BH231" i="6"/>
  <c r="BG231" i="6"/>
  <c r="BF231" i="6"/>
  <c r="T231" i="6"/>
  <c r="R231" i="6"/>
  <c r="P231" i="6"/>
  <c r="BI228" i="6"/>
  <c r="BH228" i="6"/>
  <c r="BG228" i="6"/>
  <c r="BF228" i="6"/>
  <c r="T228" i="6"/>
  <c r="R228" i="6"/>
  <c r="P228" i="6"/>
  <c r="BI226" i="6"/>
  <c r="BH226" i="6"/>
  <c r="BG226" i="6"/>
  <c r="BF226" i="6"/>
  <c r="T226" i="6"/>
  <c r="R226" i="6"/>
  <c r="P226" i="6"/>
  <c r="BI223" i="6"/>
  <c r="BH223" i="6"/>
  <c r="BG223" i="6"/>
  <c r="BF223" i="6"/>
  <c r="T223" i="6"/>
  <c r="R223" i="6"/>
  <c r="P223" i="6"/>
  <c r="BI221" i="6"/>
  <c r="BH221" i="6"/>
  <c r="BG221" i="6"/>
  <c r="BF221" i="6"/>
  <c r="T221" i="6"/>
  <c r="R221" i="6"/>
  <c r="P221" i="6"/>
  <c r="BI218" i="6"/>
  <c r="BH218" i="6"/>
  <c r="BG218" i="6"/>
  <c r="BF218" i="6"/>
  <c r="T218" i="6"/>
  <c r="R218" i="6"/>
  <c r="P218" i="6"/>
  <c r="BI216" i="6"/>
  <c r="BH216" i="6"/>
  <c r="BG216" i="6"/>
  <c r="BF216" i="6"/>
  <c r="T216" i="6"/>
  <c r="R216" i="6"/>
  <c r="P216" i="6"/>
  <c r="BI213" i="6"/>
  <c r="BH213" i="6"/>
  <c r="BG213" i="6"/>
  <c r="BF213" i="6"/>
  <c r="T213" i="6"/>
  <c r="R213" i="6"/>
  <c r="P213" i="6"/>
  <c r="BI211" i="6"/>
  <c r="BH211" i="6"/>
  <c r="BG211" i="6"/>
  <c r="BF211" i="6"/>
  <c r="T211" i="6"/>
  <c r="R211" i="6"/>
  <c r="P211" i="6"/>
  <c r="BI208" i="6"/>
  <c r="BH208" i="6"/>
  <c r="BG208" i="6"/>
  <c r="BF208" i="6"/>
  <c r="T208" i="6"/>
  <c r="R208" i="6"/>
  <c r="P208" i="6"/>
  <c r="BI206" i="6"/>
  <c r="BH206" i="6"/>
  <c r="BG206" i="6"/>
  <c r="BF206" i="6"/>
  <c r="T206" i="6"/>
  <c r="R206" i="6"/>
  <c r="P206" i="6"/>
  <c r="BI203" i="6"/>
  <c r="BH203" i="6"/>
  <c r="BG203" i="6"/>
  <c r="BF203" i="6"/>
  <c r="T203" i="6"/>
  <c r="R203" i="6"/>
  <c r="P203" i="6"/>
  <c r="BI201" i="6"/>
  <c r="BH201" i="6"/>
  <c r="BG201" i="6"/>
  <c r="BF201" i="6"/>
  <c r="T201" i="6"/>
  <c r="R201" i="6"/>
  <c r="P201" i="6"/>
  <c r="BI198" i="6"/>
  <c r="BH198" i="6"/>
  <c r="BG198" i="6"/>
  <c r="BF198" i="6"/>
  <c r="T198" i="6"/>
  <c r="R198" i="6"/>
  <c r="P198" i="6"/>
  <c r="BI196" i="6"/>
  <c r="BH196" i="6"/>
  <c r="BG196" i="6"/>
  <c r="BF196" i="6"/>
  <c r="T196" i="6"/>
  <c r="R196" i="6"/>
  <c r="P196" i="6"/>
  <c r="BI193" i="6"/>
  <c r="BH193" i="6"/>
  <c r="BG193" i="6"/>
  <c r="BF193" i="6"/>
  <c r="T193" i="6"/>
  <c r="R193" i="6"/>
  <c r="P193" i="6"/>
  <c r="BI191" i="6"/>
  <c r="BH191" i="6"/>
  <c r="BG191" i="6"/>
  <c r="BF191" i="6"/>
  <c r="T191" i="6"/>
  <c r="R191" i="6"/>
  <c r="P191" i="6"/>
  <c r="BI188" i="6"/>
  <c r="BH188" i="6"/>
  <c r="BG188" i="6"/>
  <c r="BF188" i="6"/>
  <c r="T188" i="6"/>
  <c r="R188" i="6"/>
  <c r="P188" i="6"/>
  <c r="BI186" i="6"/>
  <c r="BH186" i="6"/>
  <c r="BG186" i="6"/>
  <c r="BF186" i="6"/>
  <c r="T186" i="6"/>
  <c r="R186" i="6"/>
  <c r="P186" i="6"/>
  <c r="BI183" i="6"/>
  <c r="BH183" i="6"/>
  <c r="BG183" i="6"/>
  <c r="BF183" i="6"/>
  <c r="T183" i="6"/>
  <c r="T182" i="6" s="1"/>
  <c r="R183" i="6"/>
  <c r="R182" i="6" s="1"/>
  <c r="P183" i="6"/>
  <c r="P182" i="6" s="1"/>
  <c r="BI180" i="6"/>
  <c r="BH180" i="6"/>
  <c r="BG180" i="6"/>
  <c r="BF180" i="6"/>
  <c r="T180" i="6"/>
  <c r="R180" i="6"/>
  <c r="P180" i="6"/>
  <c r="BI178" i="6"/>
  <c r="BH178" i="6"/>
  <c r="BG178" i="6"/>
  <c r="BF178" i="6"/>
  <c r="T178" i="6"/>
  <c r="R178" i="6"/>
  <c r="P178" i="6"/>
  <c r="BI176" i="6"/>
  <c r="BH176" i="6"/>
  <c r="BG176" i="6"/>
  <c r="BF176" i="6"/>
  <c r="T176" i="6"/>
  <c r="R176" i="6"/>
  <c r="P176" i="6"/>
  <c r="BI173" i="6"/>
  <c r="BH173" i="6"/>
  <c r="BG173" i="6"/>
  <c r="BF173" i="6"/>
  <c r="T173" i="6"/>
  <c r="R173" i="6"/>
  <c r="P173" i="6"/>
  <c r="BI171" i="6"/>
  <c r="BH171" i="6"/>
  <c r="BG171" i="6"/>
  <c r="BF171" i="6"/>
  <c r="T171" i="6"/>
  <c r="R171" i="6"/>
  <c r="P171" i="6"/>
  <c r="BI168" i="6"/>
  <c r="BH168" i="6"/>
  <c r="BG168" i="6"/>
  <c r="BF168" i="6"/>
  <c r="T168" i="6"/>
  <c r="R168" i="6"/>
  <c r="P168" i="6"/>
  <c r="BI166" i="6"/>
  <c r="BH166" i="6"/>
  <c r="BG166" i="6"/>
  <c r="BF166" i="6"/>
  <c r="T166" i="6"/>
  <c r="R166" i="6"/>
  <c r="P166" i="6"/>
  <c r="BI163" i="6"/>
  <c r="BH163" i="6"/>
  <c r="BG163" i="6"/>
  <c r="BF163" i="6"/>
  <c r="T163" i="6"/>
  <c r="R163" i="6"/>
  <c r="P163" i="6"/>
  <c r="BI161" i="6"/>
  <c r="BH161" i="6"/>
  <c r="BG161" i="6"/>
  <c r="BF161" i="6"/>
  <c r="T161" i="6"/>
  <c r="R161" i="6"/>
  <c r="P161" i="6"/>
  <c r="BI158" i="6"/>
  <c r="BH158" i="6"/>
  <c r="BG158" i="6"/>
  <c r="BF158" i="6"/>
  <c r="T158" i="6"/>
  <c r="R158" i="6"/>
  <c r="P158" i="6"/>
  <c r="BI156" i="6"/>
  <c r="BH156" i="6"/>
  <c r="BG156" i="6"/>
  <c r="BF156" i="6"/>
  <c r="T156" i="6"/>
  <c r="R156" i="6"/>
  <c r="P156" i="6"/>
  <c r="J150" i="6"/>
  <c r="J149" i="6"/>
  <c r="F149" i="6"/>
  <c r="F147" i="6"/>
  <c r="E145" i="6"/>
  <c r="J94" i="6"/>
  <c r="J93" i="6"/>
  <c r="F93" i="6"/>
  <c r="F91" i="6"/>
  <c r="E89" i="6"/>
  <c r="J20" i="6"/>
  <c r="E20" i="6"/>
  <c r="F94" i="6" s="1"/>
  <c r="J19" i="6"/>
  <c r="J14" i="6"/>
  <c r="J91" i="6"/>
  <c r="E7" i="6"/>
  <c r="E141" i="6"/>
  <c r="J39" i="5"/>
  <c r="J38" i="5"/>
  <c r="AY99" i="1" s="1"/>
  <c r="J37" i="5"/>
  <c r="AX99" i="1" s="1"/>
  <c r="BI159" i="5"/>
  <c r="BH159" i="5"/>
  <c r="BG159" i="5"/>
  <c r="BF159" i="5"/>
  <c r="T159" i="5"/>
  <c r="R159" i="5"/>
  <c r="P159" i="5"/>
  <c r="BI157" i="5"/>
  <c r="BH157" i="5"/>
  <c r="BG157" i="5"/>
  <c r="BF157" i="5"/>
  <c r="T157" i="5"/>
  <c r="R157" i="5"/>
  <c r="P157" i="5"/>
  <c r="BI155" i="5"/>
  <c r="BH155" i="5"/>
  <c r="BG155" i="5"/>
  <c r="BF155" i="5"/>
  <c r="T155" i="5"/>
  <c r="R155" i="5"/>
  <c r="P155" i="5"/>
  <c r="BI153" i="5"/>
  <c r="BH153" i="5"/>
  <c r="BG153" i="5"/>
  <c r="BF153" i="5"/>
  <c r="T153" i="5"/>
  <c r="R153" i="5"/>
  <c r="P153" i="5"/>
  <c r="BI150" i="5"/>
  <c r="BH150" i="5"/>
  <c r="BG150" i="5"/>
  <c r="BF150" i="5"/>
  <c r="T150" i="5"/>
  <c r="R150" i="5"/>
  <c r="P150" i="5"/>
  <c r="BI148" i="5"/>
  <c r="BH148" i="5"/>
  <c r="BG148" i="5"/>
  <c r="BF148" i="5"/>
  <c r="T148" i="5"/>
  <c r="R148" i="5"/>
  <c r="P148" i="5"/>
  <c r="BI146" i="5"/>
  <c r="BH146" i="5"/>
  <c r="BG146" i="5"/>
  <c r="BF146" i="5"/>
  <c r="T146" i="5"/>
  <c r="R146" i="5"/>
  <c r="P146" i="5"/>
  <c r="BI144" i="5"/>
  <c r="BH144" i="5"/>
  <c r="BG144" i="5"/>
  <c r="BF144" i="5"/>
  <c r="T144" i="5"/>
  <c r="R144" i="5"/>
  <c r="P144" i="5"/>
  <c r="BI142" i="5"/>
  <c r="BH142" i="5"/>
  <c r="BG142" i="5"/>
  <c r="BF142" i="5"/>
  <c r="T142" i="5"/>
  <c r="R142" i="5"/>
  <c r="P142" i="5"/>
  <c r="BI140" i="5"/>
  <c r="BH140" i="5"/>
  <c r="BG140" i="5"/>
  <c r="BF140" i="5"/>
  <c r="T140" i="5"/>
  <c r="R140" i="5"/>
  <c r="P140" i="5"/>
  <c r="BI138" i="5"/>
  <c r="BH138" i="5"/>
  <c r="BG138" i="5"/>
  <c r="BF138" i="5"/>
  <c r="T138" i="5"/>
  <c r="R138" i="5"/>
  <c r="P138" i="5"/>
  <c r="BI136" i="5"/>
  <c r="BH136" i="5"/>
  <c r="BG136" i="5"/>
  <c r="BF136" i="5"/>
  <c r="T136" i="5"/>
  <c r="R136" i="5"/>
  <c r="P136" i="5"/>
  <c r="BI134" i="5"/>
  <c r="BH134" i="5"/>
  <c r="BG134" i="5"/>
  <c r="BF134" i="5"/>
  <c r="T134" i="5"/>
  <c r="R134" i="5"/>
  <c r="P134" i="5"/>
  <c r="BI132" i="5"/>
  <c r="BH132" i="5"/>
  <c r="BG132" i="5"/>
  <c r="BF132" i="5"/>
  <c r="T132" i="5"/>
  <c r="R132" i="5"/>
  <c r="P132" i="5"/>
  <c r="BI130" i="5"/>
  <c r="BH130" i="5"/>
  <c r="BG130" i="5"/>
  <c r="BF130" i="5"/>
  <c r="T130" i="5"/>
  <c r="R130" i="5"/>
  <c r="P130" i="5"/>
  <c r="BI128" i="5"/>
  <c r="BH128" i="5"/>
  <c r="BG128" i="5"/>
  <c r="BF128" i="5"/>
  <c r="T128" i="5"/>
  <c r="R128" i="5"/>
  <c r="P128" i="5"/>
  <c r="BI126" i="5"/>
  <c r="BH126" i="5"/>
  <c r="BG126" i="5"/>
  <c r="BF126" i="5"/>
  <c r="T126" i="5"/>
  <c r="R126" i="5"/>
  <c r="P126" i="5"/>
  <c r="J120" i="5"/>
  <c r="J119" i="5"/>
  <c r="F119" i="5"/>
  <c r="F117" i="5"/>
  <c r="E115" i="5"/>
  <c r="J94" i="5"/>
  <c r="J93" i="5"/>
  <c r="F93" i="5"/>
  <c r="F91" i="5"/>
  <c r="E89" i="5"/>
  <c r="J20" i="5"/>
  <c r="E20" i="5"/>
  <c r="F94" i="5" s="1"/>
  <c r="J19" i="5"/>
  <c r="J14" i="5"/>
  <c r="J117" i="5" s="1"/>
  <c r="E7" i="5"/>
  <c r="E85" i="5"/>
  <c r="J129" i="4"/>
  <c r="J39" i="4"/>
  <c r="J38" i="4"/>
  <c r="AY98" i="1"/>
  <c r="J37" i="4"/>
  <c r="AX98" i="1" s="1"/>
  <c r="BI229" i="4"/>
  <c r="BH229" i="4"/>
  <c r="BG229" i="4"/>
  <c r="BF229" i="4"/>
  <c r="T229" i="4"/>
  <c r="R229" i="4"/>
  <c r="P229" i="4"/>
  <c r="BI227" i="4"/>
  <c r="BH227" i="4"/>
  <c r="BG227" i="4"/>
  <c r="BF227" i="4"/>
  <c r="T227" i="4"/>
  <c r="R227" i="4"/>
  <c r="P227" i="4"/>
  <c r="BI225" i="4"/>
  <c r="BH225" i="4"/>
  <c r="BG225" i="4"/>
  <c r="BF225" i="4"/>
  <c r="T225" i="4"/>
  <c r="R225" i="4"/>
  <c r="P225" i="4"/>
  <c r="BI222" i="4"/>
  <c r="BH222" i="4"/>
  <c r="BG222" i="4"/>
  <c r="BF222" i="4"/>
  <c r="T222" i="4"/>
  <c r="T221" i="4" s="1"/>
  <c r="R222" i="4"/>
  <c r="R221" i="4" s="1"/>
  <c r="P222" i="4"/>
  <c r="P221" i="4" s="1"/>
  <c r="BI219" i="4"/>
  <c r="BH219" i="4"/>
  <c r="BG219" i="4"/>
  <c r="BF219" i="4"/>
  <c r="T219" i="4"/>
  <c r="R219" i="4"/>
  <c r="P219" i="4"/>
  <c r="BI217" i="4"/>
  <c r="BH217" i="4"/>
  <c r="BG217" i="4"/>
  <c r="BF217" i="4"/>
  <c r="T217" i="4"/>
  <c r="R217" i="4"/>
  <c r="P217" i="4"/>
  <c r="BI215" i="4"/>
  <c r="BH215" i="4"/>
  <c r="BG215" i="4"/>
  <c r="BF215" i="4"/>
  <c r="T215" i="4"/>
  <c r="R215" i="4"/>
  <c r="P215" i="4"/>
  <c r="BI213" i="4"/>
  <c r="BH213" i="4"/>
  <c r="BG213" i="4"/>
  <c r="BF213" i="4"/>
  <c r="T213" i="4"/>
  <c r="R213" i="4"/>
  <c r="P213" i="4"/>
  <c r="BI211" i="4"/>
  <c r="BH211" i="4"/>
  <c r="BG211" i="4"/>
  <c r="BF211" i="4"/>
  <c r="T211" i="4"/>
  <c r="R211" i="4"/>
  <c r="P211" i="4"/>
  <c r="BI209" i="4"/>
  <c r="BH209" i="4"/>
  <c r="BG209" i="4"/>
  <c r="BF209" i="4"/>
  <c r="T209" i="4"/>
  <c r="R209" i="4"/>
  <c r="P209" i="4"/>
  <c r="BI207" i="4"/>
  <c r="BH207" i="4"/>
  <c r="BG207" i="4"/>
  <c r="BF207" i="4"/>
  <c r="T207" i="4"/>
  <c r="R207" i="4"/>
  <c r="P207" i="4"/>
  <c r="BI205" i="4"/>
  <c r="BH205" i="4"/>
  <c r="BG205" i="4"/>
  <c r="BF205" i="4"/>
  <c r="T205" i="4"/>
  <c r="R205" i="4"/>
  <c r="P205" i="4"/>
  <c r="BI203" i="4"/>
  <c r="BH203" i="4"/>
  <c r="BG203" i="4"/>
  <c r="BF203" i="4"/>
  <c r="T203" i="4"/>
  <c r="R203" i="4"/>
  <c r="P203" i="4"/>
  <c r="BI201" i="4"/>
  <c r="BH201" i="4"/>
  <c r="BG201" i="4"/>
  <c r="BF201" i="4"/>
  <c r="T201" i="4"/>
  <c r="R201" i="4"/>
  <c r="P201" i="4"/>
  <c r="BI199" i="4"/>
  <c r="BH199" i="4"/>
  <c r="BG199" i="4"/>
  <c r="BF199" i="4"/>
  <c r="T199" i="4"/>
  <c r="R199" i="4"/>
  <c r="P199" i="4"/>
  <c r="BI197" i="4"/>
  <c r="BH197" i="4"/>
  <c r="BG197" i="4"/>
  <c r="BF197" i="4"/>
  <c r="T197" i="4"/>
  <c r="R197" i="4"/>
  <c r="P197" i="4"/>
  <c r="BI195" i="4"/>
  <c r="BH195" i="4"/>
  <c r="BG195" i="4"/>
  <c r="BF195" i="4"/>
  <c r="T195" i="4"/>
  <c r="R195" i="4"/>
  <c r="P195" i="4"/>
  <c r="BI192" i="4"/>
  <c r="BH192" i="4"/>
  <c r="BG192" i="4"/>
  <c r="BF192" i="4"/>
  <c r="T192" i="4"/>
  <c r="R192" i="4"/>
  <c r="P192" i="4"/>
  <c r="BI190" i="4"/>
  <c r="BH190" i="4"/>
  <c r="BG190" i="4"/>
  <c r="BF190" i="4"/>
  <c r="T190" i="4"/>
  <c r="R190" i="4"/>
  <c r="P190" i="4"/>
  <c r="BI188" i="4"/>
  <c r="BH188" i="4"/>
  <c r="BG188" i="4"/>
  <c r="BF188" i="4"/>
  <c r="T188" i="4"/>
  <c r="R188" i="4"/>
  <c r="P188" i="4"/>
  <c r="BI186" i="4"/>
  <c r="BH186" i="4"/>
  <c r="BG186" i="4"/>
  <c r="BF186" i="4"/>
  <c r="T186" i="4"/>
  <c r="R186" i="4"/>
  <c r="P186" i="4"/>
  <c r="BI184" i="4"/>
  <c r="BH184" i="4"/>
  <c r="BG184" i="4"/>
  <c r="BF184" i="4"/>
  <c r="T184" i="4"/>
  <c r="R184" i="4"/>
  <c r="P184" i="4"/>
  <c r="BI182" i="4"/>
  <c r="BH182" i="4"/>
  <c r="BG182" i="4"/>
  <c r="BF182" i="4"/>
  <c r="T182" i="4"/>
  <c r="R182" i="4"/>
  <c r="P182" i="4"/>
  <c r="BI180" i="4"/>
  <c r="BH180" i="4"/>
  <c r="BG180" i="4"/>
  <c r="BF180" i="4"/>
  <c r="T180" i="4"/>
  <c r="R180" i="4"/>
  <c r="P180" i="4"/>
  <c r="BI178" i="4"/>
  <c r="BH178" i="4"/>
  <c r="BG178" i="4"/>
  <c r="BF178" i="4"/>
  <c r="T178" i="4"/>
  <c r="R178" i="4"/>
  <c r="P178" i="4"/>
  <c r="BI176" i="4"/>
  <c r="BH176" i="4"/>
  <c r="BG176" i="4"/>
  <c r="BF176" i="4"/>
  <c r="T176" i="4"/>
  <c r="R176" i="4"/>
  <c r="P176" i="4"/>
  <c r="BI174" i="4"/>
  <c r="BH174" i="4"/>
  <c r="BG174" i="4"/>
  <c r="BF174" i="4"/>
  <c r="T174" i="4"/>
  <c r="R174" i="4"/>
  <c r="P174" i="4"/>
  <c r="BI172" i="4"/>
  <c r="BH172" i="4"/>
  <c r="BG172" i="4"/>
  <c r="BF172" i="4"/>
  <c r="T172" i="4"/>
  <c r="R172" i="4"/>
  <c r="P172" i="4"/>
  <c r="BI170" i="4"/>
  <c r="BH170" i="4"/>
  <c r="BG170" i="4"/>
  <c r="BF170" i="4"/>
  <c r="T170" i="4"/>
  <c r="R170" i="4"/>
  <c r="P170" i="4"/>
  <c r="BI168" i="4"/>
  <c r="BH168" i="4"/>
  <c r="BG168" i="4"/>
  <c r="BF168" i="4"/>
  <c r="T168" i="4"/>
  <c r="R168" i="4"/>
  <c r="P168" i="4"/>
  <c r="BI166" i="4"/>
  <c r="BH166" i="4"/>
  <c r="BG166" i="4"/>
  <c r="BF166" i="4"/>
  <c r="T166" i="4"/>
  <c r="R166" i="4"/>
  <c r="P166" i="4"/>
  <c r="BI164" i="4"/>
  <c r="BH164" i="4"/>
  <c r="BG164" i="4"/>
  <c r="BF164" i="4"/>
  <c r="T164" i="4"/>
  <c r="R164" i="4"/>
  <c r="P164" i="4"/>
  <c r="BI162" i="4"/>
  <c r="BH162" i="4"/>
  <c r="BG162" i="4"/>
  <c r="BF162" i="4"/>
  <c r="T162" i="4"/>
  <c r="R162" i="4"/>
  <c r="P162" i="4"/>
  <c r="BI159" i="4"/>
  <c r="BH159" i="4"/>
  <c r="BG159" i="4"/>
  <c r="BF159" i="4"/>
  <c r="T159" i="4"/>
  <c r="R159" i="4"/>
  <c r="P159" i="4"/>
  <c r="BI157" i="4"/>
  <c r="BH157" i="4"/>
  <c r="BG157" i="4"/>
  <c r="BF157" i="4"/>
  <c r="T157" i="4"/>
  <c r="R157" i="4"/>
  <c r="P157" i="4"/>
  <c r="BI155" i="4"/>
  <c r="BH155" i="4"/>
  <c r="BG155" i="4"/>
  <c r="BF155" i="4"/>
  <c r="T155" i="4"/>
  <c r="R155" i="4"/>
  <c r="P155" i="4"/>
  <c r="BI153" i="4"/>
  <c r="BH153" i="4"/>
  <c r="BG153" i="4"/>
  <c r="BF153" i="4"/>
  <c r="T153" i="4"/>
  <c r="R153" i="4"/>
  <c r="P153" i="4"/>
  <c r="BI151" i="4"/>
  <c r="BH151" i="4"/>
  <c r="BG151" i="4"/>
  <c r="BF151" i="4"/>
  <c r="T151" i="4"/>
  <c r="R151" i="4"/>
  <c r="P151" i="4"/>
  <c r="BI149" i="4"/>
  <c r="BH149" i="4"/>
  <c r="BG149" i="4"/>
  <c r="BF149" i="4"/>
  <c r="T149" i="4"/>
  <c r="R149" i="4"/>
  <c r="P149" i="4"/>
  <c r="BI147" i="4"/>
  <c r="BH147" i="4"/>
  <c r="BG147" i="4"/>
  <c r="BF147" i="4"/>
  <c r="T147" i="4"/>
  <c r="R147" i="4"/>
  <c r="P147" i="4"/>
  <c r="BI145" i="4"/>
  <c r="BH145" i="4"/>
  <c r="BG145" i="4"/>
  <c r="BF145" i="4"/>
  <c r="T145" i="4"/>
  <c r="R145" i="4"/>
  <c r="P145" i="4"/>
  <c r="BI143" i="4"/>
  <c r="BH143" i="4"/>
  <c r="BG143" i="4"/>
  <c r="BF143" i="4"/>
  <c r="T143" i="4"/>
  <c r="R143" i="4"/>
  <c r="P143" i="4"/>
  <c r="BI140" i="4"/>
  <c r="BH140" i="4"/>
  <c r="BG140" i="4"/>
  <c r="BF140" i="4"/>
  <c r="T140" i="4"/>
  <c r="R140" i="4"/>
  <c r="P140" i="4"/>
  <c r="BI138" i="4"/>
  <c r="BH138" i="4"/>
  <c r="BG138" i="4"/>
  <c r="BF138" i="4"/>
  <c r="T138" i="4"/>
  <c r="R138" i="4"/>
  <c r="P138" i="4"/>
  <c r="BI136" i="4"/>
  <c r="BH136" i="4"/>
  <c r="BG136" i="4"/>
  <c r="BF136" i="4"/>
  <c r="T136" i="4"/>
  <c r="R136" i="4"/>
  <c r="P136" i="4"/>
  <c r="BI134" i="4"/>
  <c r="BH134" i="4"/>
  <c r="BG134" i="4"/>
  <c r="BF134" i="4"/>
  <c r="T134" i="4"/>
  <c r="R134" i="4"/>
  <c r="P134" i="4"/>
  <c r="BI132" i="4"/>
  <c r="BH132" i="4"/>
  <c r="BG132" i="4"/>
  <c r="BF132" i="4"/>
  <c r="T132" i="4"/>
  <c r="R132" i="4"/>
  <c r="P132" i="4"/>
  <c r="J99" i="4"/>
  <c r="J125" i="4"/>
  <c r="J124" i="4"/>
  <c r="F124" i="4"/>
  <c r="F122" i="4"/>
  <c r="E120" i="4"/>
  <c r="J94" i="4"/>
  <c r="J93" i="4"/>
  <c r="F93" i="4"/>
  <c r="F91" i="4"/>
  <c r="E89" i="4"/>
  <c r="J20" i="4"/>
  <c r="E20" i="4"/>
  <c r="F94" i="4"/>
  <c r="J19" i="4"/>
  <c r="J14" i="4"/>
  <c r="J122" i="4" s="1"/>
  <c r="E7" i="4"/>
  <c r="E85" i="4" s="1"/>
  <c r="J39" i="3"/>
  <c r="J38" i="3"/>
  <c r="AY97" i="1"/>
  <c r="J37" i="3"/>
  <c r="AX97" i="1"/>
  <c r="BI159" i="3"/>
  <c r="BH159" i="3"/>
  <c r="BG159" i="3"/>
  <c r="BF159" i="3"/>
  <c r="T159" i="3"/>
  <c r="R159" i="3"/>
  <c r="P159" i="3"/>
  <c r="BI157" i="3"/>
  <c r="BH157" i="3"/>
  <c r="BG157" i="3"/>
  <c r="BF157" i="3"/>
  <c r="T157" i="3"/>
  <c r="R157" i="3"/>
  <c r="P157" i="3"/>
  <c r="BI155" i="3"/>
  <c r="BH155" i="3"/>
  <c r="BG155" i="3"/>
  <c r="BF155" i="3"/>
  <c r="T155" i="3"/>
  <c r="R155" i="3"/>
  <c r="P155" i="3"/>
  <c r="BI153" i="3"/>
  <c r="BH153" i="3"/>
  <c r="BG153" i="3"/>
  <c r="BF153" i="3"/>
  <c r="T153" i="3"/>
  <c r="R153" i="3"/>
  <c r="P153" i="3"/>
  <c r="BI150" i="3"/>
  <c r="BH150" i="3"/>
  <c r="BG150" i="3"/>
  <c r="BF150" i="3"/>
  <c r="T150" i="3"/>
  <c r="R150" i="3"/>
  <c r="P150" i="3"/>
  <c r="BI148" i="3"/>
  <c r="BH148" i="3"/>
  <c r="BG148" i="3"/>
  <c r="BF148" i="3"/>
  <c r="T148" i="3"/>
  <c r="R148" i="3"/>
  <c r="P148" i="3"/>
  <c r="BI146" i="3"/>
  <c r="BH146" i="3"/>
  <c r="BG146" i="3"/>
  <c r="BF146" i="3"/>
  <c r="T146" i="3"/>
  <c r="R146" i="3"/>
  <c r="P146" i="3"/>
  <c r="BI144" i="3"/>
  <c r="BH144" i="3"/>
  <c r="BG144" i="3"/>
  <c r="BF144" i="3"/>
  <c r="T144" i="3"/>
  <c r="R144" i="3"/>
  <c r="P144" i="3"/>
  <c r="BI142" i="3"/>
  <c r="BH142" i="3"/>
  <c r="BG142" i="3"/>
  <c r="BF142" i="3"/>
  <c r="T142" i="3"/>
  <c r="R142" i="3"/>
  <c r="P142" i="3"/>
  <c r="BI140" i="3"/>
  <c r="BH140" i="3"/>
  <c r="BG140" i="3"/>
  <c r="BF140" i="3"/>
  <c r="T140" i="3"/>
  <c r="R140" i="3"/>
  <c r="P140" i="3"/>
  <c r="BI138" i="3"/>
  <c r="BH138" i="3"/>
  <c r="BG138" i="3"/>
  <c r="BF138" i="3"/>
  <c r="T138" i="3"/>
  <c r="R138" i="3"/>
  <c r="P138" i="3"/>
  <c r="BI136" i="3"/>
  <c r="BH136" i="3"/>
  <c r="BG136" i="3"/>
  <c r="BF136" i="3"/>
  <c r="T136" i="3"/>
  <c r="R136" i="3"/>
  <c r="P136" i="3"/>
  <c r="BI134" i="3"/>
  <c r="BH134" i="3"/>
  <c r="BG134" i="3"/>
  <c r="BF134" i="3"/>
  <c r="T134" i="3"/>
  <c r="R134" i="3"/>
  <c r="P134" i="3"/>
  <c r="BI132" i="3"/>
  <c r="BH132" i="3"/>
  <c r="BG132" i="3"/>
  <c r="BF132" i="3"/>
  <c r="T132" i="3"/>
  <c r="R132" i="3"/>
  <c r="P132" i="3"/>
  <c r="BI130" i="3"/>
  <c r="BH130" i="3"/>
  <c r="BG130" i="3"/>
  <c r="BF130" i="3"/>
  <c r="T130" i="3"/>
  <c r="R130" i="3"/>
  <c r="P130" i="3"/>
  <c r="BI128" i="3"/>
  <c r="BH128" i="3"/>
  <c r="BG128" i="3"/>
  <c r="BF128" i="3"/>
  <c r="T128" i="3"/>
  <c r="R128" i="3"/>
  <c r="P128" i="3"/>
  <c r="BI126" i="3"/>
  <c r="BH126" i="3"/>
  <c r="BG126" i="3"/>
  <c r="BF126" i="3"/>
  <c r="T126" i="3"/>
  <c r="R126" i="3"/>
  <c r="P126" i="3"/>
  <c r="J120" i="3"/>
  <c r="J119" i="3"/>
  <c r="F119" i="3"/>
  <c r="F117" i="3"/>
  <c r="E115" i="3"/>
  <c r="J94" i="3"/>
  <c r="J93" i="3"/>
  <c r="F93" i="3"/>
  <c r="F91" i="3"/>
  <c r="E89" i="3"/>
  <c r="J20" i="3"/>
  <c r="E20" i="3"/>
  <c r="F94" i="3"/>
  <c r="J19" i="3"/>
  <c r="J14" i="3"/>
  <c r="J117" i="3" s="1"/>
  <c r="E7" i="3"/>
  <c r="E85" i="3" s="1"/>
  <c r="J129" i="2"/>
  <c r="J99" i="2" s="1"/>
  <c r="J39" i="2"/>
  <c r="J38" i="2"/>
  <c r="AY96" i="1" s="1"/>
  <c r="J37" i="2"/>
  <c r="AX96" i="1" s="1"/>
  <c r="BI229" i="2"/>
  <c r="BH229" i="2"/>
  <c r="BG229" i="2"/>
  <c r="BF229" i="2"/>
  <c r="T229" i="2"/>
  <c r="R229" i="2"/>
  <c r="P229" i="2"/>
  <c r="BI227" i="2"/>
  <c r="BH227" i="2"/>
  <c r="BG227" i="2"/>
  <c r="BF227" i="2"/>
  <c r="T227" i="2"/>
  <c r="R227" i="2"/>
  <c r="P227" i="2"/>
  <c r="BI225" i="2"/>
  <c r="BH225" i="2"/>
  <c r="BG225" i="2"/>
  <c r="BF225" i="2"/>
  <c r="T225" i="2"/>
  <c r="R225" i="2"/>
  <c r="P225" i="2"/>
  <c r="BI222" i="2"/>
  <c r="BH222" i="2"/>
  <c r="BG222" i="2"/>
  <c r="BF222" i="2"/>
  <c r="T222" i="2"/>
  <c r="T221" i="2"/>
  <c r="R222" i="2"/>
  <c r="R221" i="2"/>
  <c r="P222" i="2"/>
  <c r="P221" i="2"/>
  <c r="BI219" i="2"/>
  <c r="BH219" i="2"/>
  <c r="BG219" i="2"/>
  <c r="BF219" i="2"/>
  <c r="T219" i="2"/>
  <c r="R219" i="2"/>
  <c r="P219" i="2"/>
  <c r="BI217" i="2"/>
  <c r="BH217" i="2"/>
  <c r="BG217" i="2"/>
  <c r="BF217" i="2"/>
  <c r="T217" i="2"/>
  <c r="R217" i="2"/>
  <c r="P217" i="2"/>
  <c r="BI215" i="2"/>
  <c r="BH215" i="2"/>
  <c r="BG215" i="2"/>
  <c r="BF215" i="2"/>
  <c r="T215" i="2"/>
  <c r="R215" i="2"/>
  <c r="P215" i="2"/>
  <c r="BI213" i="2"/>
  <c r="BH213" i="2"/>
  <c r="BG213" i="2"/>
  <c r="BF213" i="2"/>
  <c r="T213" i="2"/>
  <c r="R213" i="2"/>
  <c r="P213" i="2"/>
  <c r="BI211" i="2"/>
  <c r="BH211" i="2"/>
  <c r="BG211" i="2"/>
  <c r="BF211" i="2"/>
  <c r="T211" i="2"/>
  <c r="R211" i="2"/>
  <c r="P211" i="2"/>
  <c r="BI209" i="2"/>
  <c r="BH209" i="2"/>
  <c r="BG209" i="2"/>
  <c r="BF209" i="2"/>
  <c r="T209" i="2"/>
  <c r="R209" i="2"/>
  <c r="P209" i="2"/>
  <c r="BI207" i="2"/>
  <c r="BH207" i="2"/>
  <c r="BG207" i="2"/>
  <c r="BF207" i="2"/>
  <c r="T207" i="2"/>
  <c r="R207" i="2"/>
  <c r="P207" i="2"/>
  <c r="BI205" i="2"/>
  <c r="BH205" i="2"/>
  <c r="BG205" i="2"/>
  <c r="BF205" i="2"/>
  <c r="T205" i="2"/>
  <c r="R205" i="2"/>
  <c r="P205" i="2"/>
  <c r="BI203" i="2"/>
  <c r="BH203" i="2"/>
  <c r="BG203" i="2"/>
  <c r="BF203" i="2"/>
  <c r="T203" i="2"/>
  <c r="R203" i="2"/>
  <c r="P203" i="2"/>
  <c r="BI201" i="2"/>
  <c r="BH201" i="2"/>
  <c r="BG201" i="2"/>
  <c r="BF201" i="2"/>
  <c r="T201" i="2"/>
  <c r="R201" i="2"/>
  <c r="P201" i="2"/>
  <c r="BI199" i="2"/>
  <c r="BH199" i="2"/>
  <c r="BG199" i="2"/>
  <c r="BF199" i="2"/>
  <c r="T199" i="2"/>
  <c r="R199" i="2"/>
  <c r="P199" i="2"/>
  <c r="BI197" i="2"/>
  <c r="BH197" i="2"/>
  <c r="BG197" i="2"/>
  <c r="BF197" i="2"/>
  <c r="T197" i="2"/>
  <c r="R197" i="2"/>
  <c r="P197" i="2"/>
  <c r="BI195" i="2"/>
  <c r="BH195" i="2"/>
  <c r="BG195" i="2"/>
  <c r="BF195" i="2"/>
  <c r="T195" i="2"/>
  <c r="R195" i="2"/>
  <c r="P195" i="2"/>
  <c r="BI192" i="2"/>
  <c r="BH192" i="2"/>
  <c r="BG192" i="2"/>
  <c r="BF192" i="2"/>
  <c r="T192" i="2"/>
  <c r="R192" i="2"/>
  <c r="P192" i="2"/>
  <c r="BI190" i="2"/>
  <c r="BH190" i="2"/>
  <c r="BG190" i="2"/>
  <c r="BF190" i="2"/>
  <c r="T190" i="2"/>
  <c r="R190" i="2"/>
  <c r="P190" i="2"/>
  <c r="BI188" i="2"/>
  <c r="BH188" i="2"/>
  <c r="BG188" i="2"/>
  <c r="BF188" i="2"/>
  <c r="T188" i="2"/>
  <c r="R188" i="2"/>
  <c r="P188" i="2"/>
  <c r="BI186" i="2"/>
  <c r="BH186" i="2"/>
  <c r="BG186" i="2"/>
  <c r="BF186" i="2"/>
  <c r="T186" i="2"/>
  <c r="R186" i="2"/>
  <c r="P186" i="2"/>
  <c r="BI184" i="2"/>
  <c r="BH184" i="2"/>
  <c r="BG184" i="2"/>
  <c r="BF184" i="2"/>
  <c r="T184" i="2"/>
  <c r="R184" i="2"/>
  <c r="P184" i="2"/>
  <c r="BI182" i="2"/>
  <c r="BH182" i="2"/>
  <c r="BG182" i="2"/>
  <c r="BF182" i="2"/>
  <c r="T182" i="2"/>
  <c r="R182" i="2"/>
  <c r="P182" i="2"/>
  <c r="BI180" i="2"/>
  <c r="BH180" i="2"/>
  <c r="BG180" i="2"/>
  <c r="BF180" i="2"/>
  <c r="T180" i="2"/>
  <c r="R180" i="2"/>
  <c r="P180" i="2"/>
  <c r="BI178" i="2"/>
  <c r="BH178" i="2"/>
  <c r="BG178" i="2"/>
  <c r="BF178" i="2"/>
  <c r="T178" i="2"/>
  <c r="R178" i="2"/>
  <c r="P178" i="2"/>
  <c r="BI176" i="2"/>
  <c r="BH176" i="2"/>
  <c r="BG176" i="2"/>
  <c r="BF176" i="2"/>
  <c r="T176" i="2"/>
  <c r="R176" i="2"/>
  <c r="P176" i="2"/>
  <c r="BI174" i="2"/>
  <c r="BH174" i="2"/>
  <c r="BG174" i="2"/>
  <c r="BF174" i="2"/>
  <c r="T174" i="2"/>
  <c r="R174" i="2"/>
  <c r="P174" i="2"/>
  <c r="BI172" i="2"/>
  <c r="BH172" i="2"/>
  <c r="BG172" i="2"/>
  <c r="BF172" i="2"/>
  <c r="T172" i="2"/>
  <c r="R172" i="2"/>
  <c r="P172" i="2"/>
  <c r="BI170" i="2"/>
  <c r="BH170" i="2"/>
  <c r="BG170" i="2"/>
  <c r="BF170" i="2"/>
  <c r="T170" i="2"/>
  <c r="R170" i="2"/>
  <c r="P170" i="2"/>
  <c r="BI168" i="2"/>
  <c r="BH168" i="2"/>
  <c r="BG168" i="2"/>
  <c r="BF168" i="2"/>
  <c r="T168" i="2"/>
  <c r="R168" i="2"/>
  <c r="P168" i="2"/>
  <c r="BI166" i="2"/>
  <c r="BH166" i="2"/>
  <c r="BG166" i="2"/>
  <c r="BF166" i="2"/>
  <c r="T166" i="2"/>
  <c r="R166" i="2"/>
  <c r="P166" i="2"/>
  <c r="BI164" i="2"/>
  <c r="BH164" i="2"/>
  <c r="BG164" i="2"/>
  <c r="BF164" i="2"/>
  <c r="T164" i="2"/>
  <c r="R164" i="2"/>
  <c r="P164" i="2"/>
  <c r="BI162" i="2"/>
  <c r="BH162" i="2"/>
  <c r="BG162" i="2"/>
  <c r="BF162" i="2"/>
  <c r="T162" i="2"/>
  <c r="R162" i="2"/>
  <c r="P162" i="2"/>
  <c r="BI159" i="2"/>
  <c r="BH159" i="2"/>
  <c r="BG159" i="2"/>
  <c r="BF159" i="2"/>
  <c r="T159" i="2"/>
  <c r="R159" i="2"/>
  <c r="P159" i="2"/>
  <c r="BI157" i="2"/>
  <c r="BH157" i="2"/>
  <c r="BG157" i="2"/>
  <c r="BF157" i="2"/>
  <c r="T157" i="2"/>
  <c r="R157" i="2"/>
  <c r="P157" i="2"/>
  <c r="BI155" i="2"/>
  <c r="BH155" i="2"/>
  <c r="BG155" i="2"/>
  <c r="BF155" i="2"/>
  <c r="T155" i="2"/>
  <c r="R155" i="2"/>
  <c r="P155" i="2"/>
  <c r="BI153" i="2"/>
  <c r="BH153" i="2"/>
  <c r="BG153" i="2"/>
  <c r="BF153" i="2"/>
  <c r="T153" i="2"/>
  <c r="R153" i="2"/>
  <c r="P153" i="2"/>
  <c r="BI151" i="2"/>
  <c r="BH151" i="2"/>
  <c r="BG151" i="2"/>
  <c r="BF151" i="2"/>
  <c r="T151" i="2"/>
  <c r="R151" i="2"/>
  <c r="P151" i="2"/>
  <c r="BI149" i="2"/>
  <c r="BH149" i="2"/>
  <c r="BG149" i="2"/>
  <c r="BF149" i="2"/>
  <c r="T149" i="2"/>
  <c r="R149" i="2"/>
  <c r="P149" i="2"/>
  <c r="BI147" i="2"/>
  <c r="BH147" i="2"/>
  <c r="BG147" i="2"/>
  <c r="BF147" i="2"/>
  <c r="T147" i="2"/>
  <c r="R147" i="2"/>
  <c r="P147" i="2"/>
  <c r="BI145" i="2"/>
  <c r="BH145" i="2"/>
  <c r="BG145" i="2"/>
  <c r="BF145" i="2"/>
  <c r="T145" i="2"/>
  <c r="R145" i="2"/>
  <c r="P145" i="2"/>
  <c r="BI143" i="2"/>
  <c r="BH143" i="2"/>
  <c r="BG143" i="2"/>
  <c r="BF143" i="2"/>
  <c r="T143" i="2"/>
  <c r="R143" i="2"/>
  <c r="P143" i="2"/>
  <c r="BI140" i="2"/>
  <c r="BH140" i="2"/>
  <c r="BG140" i="2"/>
  <c r="BF140" i="2"/>
  <c r="T140" i="2"/>
  <c r="R140" i="2"/>
  <c r="P140" i="2"/>
  <c r="BI138" i="2"/>
  <c r="BH138" i="2"/>
  <c r="BG138" i="2"/>
  <c r="BF138" i="2"/>
  <c r="T138" i="2"/>
  <c r="R138" i="2"/>
  <c r="P138" i="2"/>
  <c r="BI136" i="2"/>
  <c r="BH136" i="2"/>
  <c r="BG136" i="2"/>
  <c r="BF136" i="2"/>
  <c r="T136" i="2"/>
  <c r="R136" i="2"/>
  <c r="P136" i="2"/>
  <c r="BI134" i="2"/>
  <c r="BH134" i="2"/>
  <c r="BG134" i="2"/>
  <c r="BF134" i="2"/>
  <c r="T134" i="2"/>
  <c r="R134" i="2"/>
  <c r="P134" i="2"/>
  <c r="BI132" i="2"/>
  <c r="BH132" i="2"/>
  <c r="BG132" i="2"/>
  <c r="BF132" i="2"/>
  <c r="T132" i="2"/>
  <c r="R132" i="2"/>
  <c r="P132" i="2"/>
  <c r="J125" i="2"/>
  <c r="J124" i="2"/>
  <c r="F124" i="2"/>
  <c r="F122" i="2"/>
  <c r="E120" i="2"/>
  <c r="J94" i="2"/>
  <c r="J93" i="2"/>
  <c r="F93" i="2"/>
  <c r="F91" i="2"/>
  <c r="E89" i="2"/>
  <c r="J20" i="2"/>
  <c r="E20" i="2"/>
  <c r="F125" i="2" s="1"/>
  <c r="J19" i="2"/>
  <c r="J14" i="2"/>
  <c r="J122" i="2" s="1"/>
  <c r="E7" i="2"/>
  <c r="E116" i="2"/>
  <c r="L90" i="1"/>
  <c r="AM90" i="1"/>
  <c r="AM89" i="1"/>
  <c r="L89" i="1"/>
  <c r="AM87" i="1"/>
  <c r="L87" i="1"/>
  <c r="L85" i="1"/>
  <c r="L84" i="1"/>
  <c r="BK319" i="11"/>
  <c r="BK316" i="11"/>
  <c r="J312" i="11"/>
  <c r="J310" i="11"/>
  <c r="J308" i="11"/>
  <c r="J306" i="11"/>
  <c r="BK302" i="11"/>
  <c r="BK300" i="11"/>
  <c r="BK298" i="11"/>
  <c r="J296" i="11"/>
  <c r="J292" i="11"/>
  <c r="BK290" i="11"/>
  <c r="BK278" i="11"/>
  <c r="BK276" i="11"/>
  <c r="BK273" i="11"/>
  <c r="BK268" i="11"/>
  <c r="J266" i="11"/>
  <c r="BK264" i="11"/>
  <c r="BK262" i="11"/>
  <c r="J258" i="11"/>
  <c r="J256" i="11"/>
  <c r="J254" i="11"/>
  <c r="J252" i="11"/>
  <c r="BK247" i="11"/>
  <c r="BK245" i="11"/>
  <c r="J239" i="11"/>
  <c r="BK236" i="11"/>
  <c r="BK234" i="11"/>
  <c r="J230" i="11"/>
  <c r="BK226" i="11"/>
  <c r="BK211" i="11"/>
  <c r="BK208" i="11"/>
  <c r="BK206" i="11"/>
  <c r="J198" i="11"/>
  <c r="J196" i="11"/>
  <c r="J192" i="11"/>
  <c r="J190" i="11"/>
  <c r="BK183" i="11"/>
  <c r="J181" i="11"/>
  <c r="J179" i="11"/>
  <c r="BK177" i="11"/>
  <c r="J167" i="11"/>
  <c r="BK165" i="11"/>
  <c r="J159" i="11"/>
  <c r="BK156" i="11"/>
  <c r="BK154" i="11"/>
  <c r="J152" i="11"/>
  <c r="BK146" i="11"/>
  <c r="J142" i="11"/>
  <c r="BK310" i="10"/>
  <c r="BK308" i="10"/>
  <c r="J302" i="10"/>
  <c r="BK296" i="10"/>
  <c r="BK286" i="10"/>
  <c r="BK280" i="10"/>
  <c r="J278" i="10"/>
  <c r="BK276" i="10"/>
  <c r="J273" i="10"/>
  <c r="J271" i="10"/>
  <c r="J268" i="10"/>
  <c r="J266" i="10"/>
  <c r="J254" i="10"/>
  <c r="J249" i="10"/>
  <c r="BK247" i="10"/>
  <c r="J243" i="10"/>
  <c r="J239" i="10"/>
  <c r="BK236" i="10"/>
  <c r="J230" i="10"/>
  <c r="BK228" i="10"/>
  <c r="J224" i="10"/>
  <c r="J222" i="10"/>
  <c r="J220" i="10"/>
  <c r="BK218" i="10"/>
  <c r="BK211" i="10"/>
  <c r="BK204" i="10"/>
  <c r="BK198" i="10"/>
  <c r="BK196" i="10"/>
  <c r="BK188" i="10"/>
  <c r="BK186" i="10"/>
  <c r="J179" i="10"/>
  <c r="J156" i="10"/>
  <c r="BK148" i="10"/>
  <c r="BK144" i="10"/>
  <c r="BK138" i="10"/>
  <c r="J316" i="9"/>
  <c r="BK306" i="9"/>
  <c r="BK304" i="9"/>
  <c r="J302" i="9"/>
  <c r="BK296" i="9"/>
  <c r="J294" i="9"/>
  <c r="J292" i="9"/>
  <c r="J288" i="9"/>
  <c r="BK284" i="9"/>
  <c r="BK282" i="9"/>
  <c r="J278" i="9"/>
  <c r="BK276" i="9"/>
  <c r="BK273" i="9"/>
  <c r="J271" i="9"/>
  <c r="BK266" i="9"/>
  <c r="J256" i="9"/>
  <c r="BK252" i="9"/>
  <c r="J247" i="9"/>
  <c r="J241" i="9"/>
  <c r="BK236" i="9"/>
  <c r="BK234" i="9"/>
  <c r="J230" i="9"/>
  <c r="J224" i="9"/>
  <c r="BK222" i="9"/>
  <c r="BK220" i="9"/>
  <c r="BK218" i="9"/>
  <c r="J216" i="9"/>
  <c r="BK214" i="9"/>
  <c r="J206" i="9"/>
  <c r="J198" i="9"/>
  <c r="J190" i="9"/>
  <c r="BK183" i="9"/>
  <c r="J179" i="9"/>
  <c r="BK177" i="9"/>
  <c r="BK175" i="9"/>
  <c r="J169" i="9"/>
  <c r="J167" i="9"/>
  <c r="J163" i="9"/>
  <c r="BK159" i="9"/>
  <c r="BK156" i="9"/>
  <c r="BK154" i="9"/>
  <c r="BK146" i="9"/>
  <c r="BK144" i="9"/>
  <c r="BK142" i="9"/>
  <c r="BK140" i="9"/>
  <c r="J138" i="9"/>
  <c r="J314" i="8"/>
  <c r="BK312" i="8"/>
  <c r="BK310" i="8"/>
  <c r="J302" i="8"/>
  <c r="J300" i="8"/>
  <c r="J298" i="8"/>
  <c r="J288" i="8"/>
  <c r="BK286" i="8"/>
  <c r="BK271" i="8"/>
  <c r="BK266" i="8"/>
  <c r="J262" i="8"/>
  <c r="BK260" i="8"/>
  <c r="BK258" i="8"/>
  <c r="J254" i="8"/>
  <c r="J245" i="8"/>
  <c r="BK243" i="8"/>
  <c r="J241" i="8"/>
  <c r="BK239" i="8"/>
  <c r="J234" i="8"/>
  <c r="J232" i="8"/>
  <c r="J228" i="8"/>
  <c r="J226" i="8"/>
  <c r="BK224" i="8"/>
  <c r="J220" i="8"/>
  <c r="BK218" i="8"/>
  <c r="J208" i="8"/>
  <c r="BK206" i="8"/>
  <c r="BK198" i="8"/>
  <c r="BK192" i="8"/>
  <c r="BK186" i="8"/>
  <c r="J183" i="8"/>
  <c r="J181" i="8"/>
  <c r="J179" i="8"/>
  <c r="BK173" i="8"/>
  <c r="J169" i="8"/>
  <c r="J167" i="8"/>
  <c r="J163" i="8"/>
  <c r="J161" i="8"/>
  <c r="BK159" i="8"/>
  <c r="BK154" i="8"/>
  <c r="J152" i="8"/>
  <c r="J142" i="8"/>
  <c r="BK140" i="8"/>
  <c r="BK138" i="8"/>
  <c r="BK336" i="7"/>
  <c r="J329" i="7"/>
  <c r="BK323" i="7"/>
  <c r="J316" i="7"/>
  <c r="BK310" i="7"/>
  <c r="J308" i="7"/>
  <c r="J306" i="7"/>
  <c r="J304" i="7"/>
  <c r="BK300" i="7"/>
  <c r="BK298" i="7"/>
  <c r="J294" i="7"/>
  <c r="BK288" i="7"/>
  <c r="J282" i="7"/>
  <c r="J278" i="7"/>
  <c r="BK276" i="7"/>
  <c r="BK269" i="7"/>
  <c r="BK267" i="7"/>
  <c r="BK264" i="7"/>
  <c r="J256" i="7"/>
  <c r="J254" i="7"/>
  <c r="BK251" i="7"/>
  <c r="BK245" i="7"/>
  <c r="J243" i="7"/>
  <c r="BK241" i="7"/>
  <c r="BK236" i="7"/>
  <c r="BK231" i="7"/>
  <c r="BK228" i="7"/>
  <c r="BK226" i="7"/>
  <c r="J223" i="7"/>
  <c r="BK221" i="7"/>
  <c r="BK213" i="7"/>
  <c r="BK211" i="7"/>
  <c r="BK203" i="7"/>
  <c r="BK191" i="7"/>
  <c r="BK188" i="7"/>
  <c r="J183" i="7"/>
  <c r="J180" i="7"/>
  <c r="J178" i="7"/>
  <c r="J171" i="7"/>
  <c r="J168" i="7"/>
  <c r="BK163" i="7"/>
  <c r="BK339" i="6"/>
  <c r="J339" i="6"/>
  <c r="BK336" i="6"/>
  <c r="J321" i="6"/>
  <c r="J318" i="6"/>
  <c r="BK314" i="6"/>
  <c r="J310" i="6"/>
  <c r="BK308" i="6"/>
  <c r="J306" i="6"/>
  <c r="BK304" i="6"/>
  <c r="BK302" i="6"/>
  <c r="J298" i="6"/>
  <c r="BK296" i="6"/>
  <c r="J294" i="6"/>
  <c r="J292" i="6"/>
  <c r="J286" i="6"/>
  <c r="J282" i="6"/>
  <c r="BK280" i="6"/>
  <c r="J276" i="6"/>
  <c r="J274" i="6"/>
  <c r="J264" i="6"/>
  <c r="BK256" i="6"/>
  <c r="BK241" i="6"/>
  <c r="BK236" i="6"/>
  <c r="J233" i="6"/>
  <c r="BK228" i="6"/>
  <c r="J226" i="6"/>
  <c r="J218" i="6"/>
  <c r="BK211" i="6"/>
  <c r="J208" i="6"/>
  <c r="BK203" i="6"/>
  <c r="BK198" i="6"/>
  <c r="BK196" i="6"/>
  <c r="BK191" i="6"/>
  <c r="BK186" i="6"/>
  <c r="J183" i="6"/>
  <c r="BK180" i="6"/>
  <c r="J178" i="6"/>
  <c r="BK173" i="6"/>
  <c r="BK168" i="6"/>
  <c r="BK166" i="6"/>
  <c r="J163" i="6"/>
  <c r="J161" i="6"/>
  <c r="BK158" i="6"/>
  <c r="BK157" i="5"/>
  <c r="BK155" i="5"/>
  <c r="J153" i="5"/>
  <c r="BK150" i="5"/>
  <c r="J144" i="5"/>
  <c r="BK142" i="5"/>
  <c r="J138" i="5"/>
  <c r="BK136" i="5"/>
  <c r="BK132" i="5"/>
  <c r="BK130" i="5"/>
  <c r="BK128" i="5"/>
  <c r="BK126" i="5"/>
  <c r="BK219" i="4"/>
  <c r="J217" i="4"/>
  <c r="BK215" i="4"/>
  <c r="BK213" i="4"/>
  <c r="BK211" i="4"/>
  <c r="J209" i="4"/>
  <c r="BK207" i="4"/>
  <c r="J205" i="4"/>
  <c r="J197" i="4"/>
  <c r="J195" i="4"/>
  <c r="J192" i="4"/>
  <c r="BK184" i="4"/>
  <c r="J180" i="4"/>
  <c r="J174" i="4"/>
  <c r="J170" i="4"/>
  <c r="J164" i="4"/>
  <c r="J162" i="4"/>
  <c r="BK153" i="4"/>
  <c r="J151" i="4"/>
  <c r="J147" i="4"/>
  <c r="BK138" i="4"/>
  <c r="J136" i="4"/>
  <c r="J134" i="4"/>
  <c r="BK157" i="3"/>
  <c r="BK153" i="3"/>
  <c r="J150" i="3"/>
  <c r="BK144" i="3"/>
  <c r="BK138" i="3"/>
  <c r="J136" i="3"/>
  <c r="BK134" i="3"/>
  <c r="J130" i="3"/>
  <c r="BK128" i="3"/>
  <c r="J229" i="2"/>
  <c r="BK219" i="2"/>
  <c r="BK215" i="2"/>
  <c r="J209" i="2"/>
  <c r="J205" i="2"/>
  <c r="BK203" i="2"/>
  <c r="BK199" i="2"/>
  <c r="J186" i="2"/>
  <c r="J184" i="2"/>
  <c r="BK180" i="2"/>
  <c r="BK170" i="2"/>
  <c r="BK168" i="2"/>
  <c r="J166" i="2"/>
  <c r="BK162" i="2"/>
  <c r="J159" i="2"/>
  <c r="BK157" i="2"/>
  <c r="BK155" i="2"/>
  <c r="J153" i="2"/>
  <c r="J145" i="2"/>
  <c r="J140" i="2"/>
  <c r="J134" i="2"/>
  <c r="BK314" i="11"/>
  <c r="BK304" i="11"/>
  <c r="J302" i="11"/>
  <c r="J300" i="11"/>
  <c r="J298" i="11"/>
  <c r="J286" i="11"/>
  <c r="J284" i="11"/>
  <c r="J280" i="11"/>
  <c r="J276" i="11"/>
  <c r="J268" i="11"/>
  <c r="BK260" i="11"/>
  <c r="BK258" i="11"/>
  <c r="BK254" i="11"/>
  <c r="J247" i="11"/>
  <c r="J245" i="11"/>
  <c r="J241" i="11"/>
  <c r="BK239" i="11"/>
  <c r="J228" i="11"/>
  <c r="BK224" i="11"/>
  <c r="J220" i="11"/>
  <c r="BK218" i="11"/>
  <c r="J216" i="11"/>
  <c r="BK214" i="11"/>
  <c r="J211" i="11"/>
  <c r="BK194" i="11"/>
  <c r="BK190" i="11"/>
  <c r="BK188" i="11"/>
  <c r="BK181" i="11"/>
  <c r="BK179" i="11"/>
  <c r="BK175" i="11"/>
  <c r="BK173" i="11"/>
  <c r="J173" i="11"/>
  <c r="J171" i="11"/>
  <c r="J169" i="11"/>
  <c r="BK167" i="11"/>
  <c r="BK159" i="11"/>
  <c r="J156" i="11"/>
  <c r="J154" i="11"/>
  <c r="J148" i="11"/>
  <c r="J146" i="11"/>
  <c r="BK144" i="11"/>
  <c r="BK142" i="11"/>
  <c r="J140" i="11"/>
  <c r="BK138" i="11"/>
  <c r="J136" i="11"/>
  <c r="J308" i="10"/>
  <c r="BK304" i="10"/>
  <c r="BK300" i="10"/>
  <c r="J294" i="10"/>
  <c r="BK292" i="10"/>
  <c r="BK290" i="10"/>
  <c r="J288" i="10"/>
  <c r="J284" i="10"/>
  <c r="BK282" i="10"/>
  <c r="BK273" i="10"/>
  <c r="J264" i="10"/>
  <c r="BK262" i="10"/>
  <c r="BK256" i="10"/>
  <c r="J252" i="10"/>
  <c r="J241" i="10"/>
  <c r="J234" i="10"/>
  <c r="J226" i="10"/>
  <c r="BK224" i="10"/>
  <c r="BK220" i="10"/>
  <c r="J216" i="10"/>
  <c r="BK206" i="10"/>
  <c r="BK200" i="10"/>
  <c r="BK194" i="10"/>
  <c r="J192" i="10"/>
  <c r="BK179" i="10"/>
  <c r="J175" i="10"/>
  <c r="BK173" i="10"/>
  <c r="BK171" i="10"/>
  <c r="BK169" i="10"/>
  <c r="J165" i="10"/>
  <c r="BK163" i="10"/>
  <c r="J161" i="10"/>
  <c r="BK159" i="10"/>
  <c r="BK156" i="10"/>
  <c r="BK154" i="10"/>
  <c r="BK152" i="10"/>
  <c r="J142" i="10"/>
  <c r="J314" i="9"/>
  <c r="J310" i="9"/>
  <c r="BK308" i="9"/>
  <c r="J306" i="9"/>
  <c r="J304" i="9"/>
  <c r="J298" i="9"/>
  <c r="J296" i="9"/>
  <c r="J286" i="9"/>
  <c r="J284" i="9"/>
  <c r="BK278" i="9"/>
  <c r="J262" i="9"/>
  <c r="J254" i="9"/>
  <c r="BK239" i="9"/>
  <c r="J234" i="9"/>
  <c r="BK232" i="9"/>
  <c r="BK228" i="9"/>
  <c r="BK226" i="9"/>
  <c r="J222" i="9"/>
  <c r="J218" i="9"/>
  <c r="BK211" i="9"/>
  <c r="BK200" i="9"/>
  <c r="J196" i="9"/>
  <c r="J194" i="9"/>
  <c r="BK192" i="9"/>
  <c r="BK190" i="9"/>
  <c r="J188" i="9"/>
  <c r="J186" i="9"/>
  <c r="J181" i="9"/>
  <c r="J173" i="9"/>
  <c r="BK169" i="9"/>
  <c r="BK167" i="9"/>
  <c r="BK165" i="9"/>
  <c r="J161" i="9"/>
  <c r="J154" i="9"/>
  <c r="BK152" i="9"/>
  <c r="J150" i="9"/>
  <c r="J144" i="9"/>
  <c r="J142" i="9"/>
  <c r="BK138" i="9"/>
  <c r="BK136" i="9"/>
  <c r="BK319" i="8"/>
  <c r="J319" i="8"/>
  <c r="BK316" i="8"/>
  <c r="J312" i="8"/>
  <c r="J310" i="8"/>
  <c r="BK308" i="8"/>
  <c r="J308" i="8"/>
  <c r="J306" i="8"/>
  <c r="J304" i="8"/>
  <c r="BK302" i="8"/>
  <c r="BK298" i="8"/>
  <c r="J296" i="8"/>
  <c r="BK292" i="8"/>
  <c r="BK284" i="8"/>
  <c r="J280" i="8"/>
  <c r="BK276" i="8"/>
  <c r="J273" i="8"/>
  <c r="J271" i="8"/>
  <c r="J268" i="8"/>
  <c r="J266" i="8"/>
  <c r="J264" i="8"/>
  <c r="J256" i="8"/>
  <c r="BK254" i="8"/>
  <c r="J252" i="8"/>
  <c r="BK249" i="8"/>
  <c r="J247" i="8"/>
  <c r="J243" i="8"/>
  <c r="BK236" i="8"/>
  <c r="BK232" i="8"/>
  <c r="BK230" i="8"/>
  <c r="J222" i="8"/>
  <c r="J206" i="8"/>
  <c r="BK204" i="8"/>
  <c r="J200" i="8"/>
  <c r="J194" i="8"/>
  <c r="J190" i="8"/>
  <c r="J188" i="8"/>
  <c r="J171" i="8"/>
  <c r="BK167" i="8"/>
  <c r="J159" i="8"/>
  <c r="BK150" i="8"/>
  <c r="J150" i="8"/>
  <c r="J148" i="8"/>
  <c r="BK144" i="8"/>
  <c r="J138" i="8"/>
  <c r="BK332" i="7"/>
  <c r="BK329" i="7"/>
  <c r="J325" i="7"/>
  <c r="J321" i="7"/>
  <c r="J318" i="7"/>
  <c r="BK314" i="7"/>
  <c r="J310" i="7"/>
  <c r="BK302" i="7"/>
  <c r="J296" i="7"/>
  <c r="BK294" i="7"/>
  <c r="J288" i="7"/>
  <c r="J284" i="7"/>
  <c r="BK280" i="7"/>
  <c r="BK278" i="7"/>
  <c r="J276" i="7"/>
  <c r="BK274" i="7"/>
  <c r="J264" i="7"/>
  <c r="BK262" i="7"/>
  <c r="BK256" i="7"/>
  <c r="BK248" i="7"/>
  <c r="J236" i="7"/>
  <c r="BK233" i="7"/>
  <c r="J231" i="7"/>
  <c r="BK223" i="7"/>
  <c r="BK216" i="7"/>
  <c r="BK208" i="7"/>
  <c r="J201" i="7"/>
  <c r="J196" i="7"/>
  <c r="J186" i="7"/>
  <c r="J176" i="7"/>
  <c r="BK173" i="7"/>
  <c r="BK166" i="7"/>
  <c r="J163" i="7"/>
  <c r="J158" i="7"/>
  <c r="BK156" i="7"/>
  <c r="J332" i="6"/>
  <c r="BK329" i="6"/>
  <c r="J325" i="6"/>
  <c r="J323" i="6"/>
  <c r="J316" i="6"/>
  <c r="J312" i="6"/>
  <c r="BK310" i="6"/>
  <c r="J304" i="6"/>
  <c r="J302" i="6"/>
  <c r="J284" i="6"/>
  <c r="J278" i="6"/>
  <c r="BK274" i="6"/>
  <c r="J269" i="6"/>
  <c r="BK267" i="6"/>
  <c r="J262" i="6"/>
  <c r="BK259" i="6"/>
  <c r="J256" i="6"/>
  <c r="J254" i="6"/>
  <c r="J251" i="6"/>
  <c r="J248" i="6"/>
  <c r="J245" i="6"/>
  <c r="BK243" i="6"/>
  <c r="BK233" i="6"/>
  <c r="J228" i="6"/>
  <c r="J223" i="6"/>
  <c r="J213" i="6"/>
  <c r="BK206" i="6"/>
  <c r="BK201" i="6"/>
  <c r="J196" i="6"/>
  <c r="J193" i="6"/>
  <c r="J186" i="6"/>
  <c r="BK178" i="6"/>
  <c r="BK176" i="6"/>
  <c r="J173" i="6"/>
  <c r="J168" i="6"/>
  <c r="BK163" i="6"/>
  <c r="J158" i="6"/>
  <c r="BK156" i="6"/>
  <c r="J157" i="5"/>
  <c r="J155" i="5"/>
  <c r="BK153" i="5"/>
  <c r="BK148" i="5"/>
  <c r="J146" i="5"/>
  <c r="BK144" i="5"/>
  <c r="BK134" i="5"/>
  <c r="J128" i="5"/>
  <c r="J227" i="4"/>
  <c r="J225" i="4"/>
  <c r="J222" i="4"/>
  <c r="J219" i="4"/>
  <c r="BK209" i="4"/>
  <c r="J201" i="4"/>
  <c r="BK190" i="4"/>
  <c r="J188" i="4"/>
  <c r="J186" i="4"/>
  <c r="J184" i="4"/>
  <c r="J178" i="4"/>
  <c r="BK176" i="4"/>
  <c r="BK174" i="4"/>
  <c r="J168" i="4"/>
  <c r="J166" i="4"/>
  <c r="BK155" i="4"/>
  <c r="J149" i="4"/>
  <c r="BK140" i="4"/>
  <c r="J138" i="4"/>
  <c r="BK132" i="4"/>
  <c r="J159" i="3"/>
  <c r="BK146" i="3"/>
  <c r="J144" i="3"/>
  <c r="J140" i="3"/>
  <c r="J138" i="3"/>
  <c r="BK136" i="3"/>
  <c r="J134" i="3"/>
  <c r="J128" i="3"/>
  <c r="BK126" i="3"/>
  <c r="BK225" i="2"/>
  <c r="J219" i="2"/>
  <c r="J217" i="2"/>
  <c r="BK213" i="2"/>
  <c r="BK211" i="2"/>
  <c r="BK207" i="2"/>
  <c r="J201" i="2"/>
  <c r="J199" i="2"/>
  <c r="J197" i="2"/>
  <c r="J192" i="2"/>
  <c r="J190" i="2"/>
  <c r="J188" i="2"/>
  <c r="J180" i="2"/>
  <c r="BK178" i="2"/>
  <c r="J172" i="2"/>
  <c r="J168" i="2"/>
  <c r="J164" i="2"/>
  <c r="BK151" i="2"/>
  <c r="BK147" i="2"/>
  <c r="BK143" i="2"/>
  <c r="BK140" i="2"/>
  <c r="BK136" i="2"/>
  <c r="J132" i="2"/>
  <c r="AS102" i="1"/>
  <c r="J319" i="11"/>
  <c r="J316" i="11"/>
  <c r="J314" i="11"/>
  <c r="BK312" i="11"/>
  <c r="BK310" i="11"/>
  <c r="BK308" i="11"/>
  <c r="BK306" i="11"/>
  <c r="J304" i="11"/>
  <c r="BK296" i="11"/>
  <c r="BK294" i="11"/>
  <c r="J290" i="11"/>
  <c r="J288" i="11"/>
  <c r="J282" i="11"/>
  <c r="BK280" i="11"/>
  <c r="J278" i="11"/>
  <c r="J273" i="11"/>
  <c r="J271" i="11"/>
  <c r="BK256" i="11"/>
  <c r="BK252" i="11"/>
  <c r="BK249" i="11"/>
  <c r="J243" i="11"/>
  <c r="BK241" i="11"/>
  <c r="J236" i="11"/>
  <c r="J234" i="11"/>
  <c r="BK232" i="11"/>
  <c r="BK230" i="11"/>
  <c r="BK228" i="11"/>
  <c r="J226" i="11"/>
  <c r="J224" i="11"/>
  <c r="BK222" i="11"/>
  <c r="BK220" i="11"/>
  <c r="BK216" i="11"/>
  <c r="J214" i="11"/>
  <c r="BK204" i="11"/>
  <c r="BK200" i="11"/>
  <c r="J194" i="11"/>
  <c r="BK192" i="11"/>
  <c r="J186" i="11"/>
  <c r="J183" i="11"/>
  <c r="J177" i="11"/>
  <c r="J175" i="11"/>
  <c r="BK171" i="11"/>
  <c r="BK169" i="11"/>
  <c r="BK163" i="11"/>
  <c r="BK161" i="11"/>
  <c r="BK152" i="11"/>
  <c r="BK150" i="11"/>
  <c r="BK148" i="11"/>
  <c r="J144" i="11"/>
  <c r="BK140" i="11"/>
  <c r="J138" i="11"/>
  <c r="BK136" i="11"/>
  <c r="J314" i="10"/>
  <c r="BK312" i="10"/>
  <c r="BK306" i="10"/>
  <c r="J304" i="10"/>
  <c r="BK298" i="10"/>
  <c r="BK294" i="10"/>
  <c r="BK288" i="10"/>
  <c r="J286" i="10"/>
  <c r="BK284" i="10"/>
  <c r="BK278" i="10"/>
  <c r="J276" i="10"/>
  <c r="BK264" i="10"/>
  <c r="J262" i="10"/>
  <c r="BK260" i="10"/>
  <c r="J258" i="10"/>
  <c r="BK252" i="10"/>
  <c r="J247" i="10"/>
  <c r="BK245" i="10"/>
  <c r="BK243" i="10"/>
  <c r="BK239" i="10"/>
  <c r="J236" i="10"/>
  <c r="BK234" i="10"/>
  <c r="J232" i="10"/>
  <c r="BK226" i="10"/>
  <c r="J218" i="10"/>
  <c r="BK216" i="10"/>
  <c r="J214" i="10"/>
  <c r="J208" i="10"/>
  <c r="J204" i="10"/>
  <c r="J200" i="10"/>
  <c r="J198" i="10"/>
  <c r="J196" i="10"/>
  <c r="BK192" i="10"/>
  <c r="BK190" i="10"/>
  <c r="J186" i="10"/>
  <c r="J183" i="10"/>
  <c r="BK181" i="10"/>
  <c r="BK177" i="10"/>
  <c r="J173" i="10"/>
  <c r="J169" i="10"/>
  <c r="J167" i="10"/>
  <c r="BK165" i="10"/>
  <c r="J163" i="10"/>
  <c r="J159" i="10"/>
  <c r="J154" i="10"/>
  <c r="J150" i="10"/>
  <c r="J146" i="10"/>
  <c r="BK142" i="10"/>
  <c r="J140" i="10"/>
  <c r="J138" i="10"/>
  <c r="J136" i="10"/>
  <c r="BK312" i="9"/>
  <c r="BK302" i="9"/>
  <c r="J300" i="9"/>
  <c r="BK294" i="9"/>
  <c r="BK292" i="9"/>
  <c r="BK290" i="9"/>
  <c r="BK286" i="9"/>
  <c r="BK280" i="9"/>
  <c r="J276" i="9"/>
  <c r="BK271" i="9"/>
  <c r="BK268" i="9"/>
  <c r="J266" i="9"/>
  <c r="J264" i="9"/>
  <c r="J260" i="9"/>
  <c r="J258" i="9"/>
  <c r="BK249" i="9"/>
  <c r="BK247" i="9"/>
  <c r="BK245" i="9"/>
  <c r="BK243" i="9"/>
  <c r="BK241" i="9"/>
  <c r="J239" i="9"/>
  <c r="J232" i="9"/>
  <c r="J220" i="9"/>
  <c r="J214" i="9"/>
  <c r="J211" i="9"/>
  <c r="BK208" i="9"/>
  <c r="BK206" i="9"/>
  <c r="BK204" i="9"/>
  <c r="BK194" i="9"/>
  <c r="J192" i="9"/>
  <c r="BK186" i="9"/>
  <c r="BK181" i="9"/>
  <c r="J175" i="9"/>
  <c r="BK171" i="9"/>
  <c r="J165" i="9"/>
  <c r="BK163" i="9"/>
  <c r="BK161" i="9"/>
  <c r="J148" i="9"/>
  <c r="J316" i="8"/>
  <c r="BK314" i="8"/>
  <c r="BK306" i="8"/>
  <c r="J294" i="8"/>
  <c r="J292" i="8"/>
  <c r="J290" i="8"/>
  <c r="BK288" i="8"/>
  <c r="BK282" i="8"/>
  <c r="BK280" i="8"/>
  <c r="BK278" i="8"/>
  <c r="J276" i="8"/>
  <c r="BK264" i="8"/>
  <c r="BK262" i="8"/>
  <c r="J260" i="8"/>
  <c r="BK256" i="8"/>
  <c r="BK247" i="8"/>
  <c r="BK241" i="8"/>
  <c r="J239" i="8"/>
  <c r="J236" i="8"/>
  <c r="J230" i="8"/>
  <c r="BK226" i="8"/>
  <c r="J224" i="8"/>
  <c r="BK222" i="8"/>
  <c r="BK220" i="8"/>
  <c r="J218" i="8"/>
  <c r="BK216" i="8"/>
  <c r="BK214" i="8"/>
  <c r="BK211" i="8"/>
  <c r="BK208" i="8"/>
  <c r="J198" i="8"/>
  <c r="J196" i="8"/>
  <c r="BK194" i="8"/>
  <c r="J192" i="8"/>
  <c r="BK190" i="8"/>
  <c r="BK188" i="8"/>
  <c r="J186" i="8"/>
  <c r="J177" i="8"/>
  <c r="BK175" i="8"/>
  <c r="J173" i="8"/>
  <c r="BK171" i="8"/>
  <c r="J165" i="8"/>
  <c r="BK163" i="8"/>
  <c r="BK161" i="8"/>
  <c r="BK156" i="8"/>
  <c r="J154" i="8"/>
  <c r="BK152" i="8"/>
  <c r="BK148" i="8"/>
  <c r="J146" i="8"/>
  <c r="J144" i="8"/>
  <c r="J140" i="8"/>
  <c r="J136" i="8"/>
  <c r="J332" i="7"/>
  <c r="BK325" i="7"/>
  <c r="J323" i="7"/>
  <c r="BK318" i="7"/>
  <c r="BK312" i="7"/>
  <c r="BK308" i="7"/>
  <c r="J300" i="7"/>
  <c r="BK296" i="7"/>
  <c r="J292" i="7"/>
  <c r="J290" i="7"/>
  <c r="BK286" i="7"/>
  <c r="BK282" i="7"/>
  <c r="J272" i="7"/>
  <c r="J269" i="7"/>
  <c r="J267" i="7"/>
  <c r="BK259" i="7"/>
  <c r="J251" i="7"/>
  <c r="J241" i="7"/>
  <c r="J238" i="7"/>
  <c r="J228" i="7"/>
  <c r="J221" i="7"/>
  <c r="J218" i="7"/>
  <c r="J216" i="7"/>
  <c r="J213" i="7"/>
  <c r="J211" i="7"/>
  <c r="J208" i="7"/>
  <c r="J206" i="7"/>
  <c r="J203" i="7"/>
  <c r="BK201" i="7"/>
  <c r="J198" i="7"/>
  <c r="BK196" i="7"/>
  <c r="BK193" i="7"/>
  <c r="BK183" i="7"/>
  <c r="BK180" i="7"/>
  <c r="BK178" i="7"/>
  <c r="BK176" i="7"/>
  <c r="J173" i="7"/>
  <c r="J166" i="7"/>
  <c r="J161" i="7"/>
  <c r="BK158" i="7"/>
  <c r="J329" i="6"/>
  <c r="BK312" i="6"/>
  <c r="BK300" i="6"/>
  <c r="BK298" i="6"/>
  <c r="J296" i="6"/>
  <c r="BK290" i="6"/>
  <c r="J288" i="6"/>
  <c r="BK282" i="6"/>
  <c r="J280" i="6"/>
  <c r="BK278" i="6"/>
  <c r="J272" i="6"/>
  <c r="J267" i="6"/>
  <c r="BK264" i="6"/>
  <c r="J259" i="6"/>
  <c r="BK248" i="6"/>
  <c r="J243" i="6"/>
  <c r="J238" i="6"/>
  <c r="J236" i="6"/>
  <c r="BK231" i="6"/>
  <c r="BK226" i="6"/>
  <c r="BK223" i="6"/>
  <c r="BK221" i="6"/>
  <c r="BK216" i="6"/>
  <c r="J211" i="6"/>
  <c r="J206" i="6"/>
  <c r="J203" i="6"/>
  <c r="BK188" i="6"/>
  <c r="BK183" i="6"/>
  <c r="J176" i="6"/>
  <c r="BK171" i="6"/>
  <c r="J166" i="6"/>
  <c r="BK161" i="6"/>
  <c r="J156" i="6"/>
  <c r="J159" i="5"/>
  <c r="J150" i="5"/>
  <c r="J148" i="5"/>
  <c r="J142" i="5"/>
  <c r="J140" i="5"/>
  <c r="J134" i="5"/>
  <c r="J132" i="5"/>
  <c r="J130" i="5"/>
  <c r="BK229" i="4"/>
  <c r="J229" i="4"/>
  <c r="BK227" i="4"/>
  <c r="BK225" i="4"/>
  <c r="BK222" i="4"/>
  <c r="J211" i="4"/>
  <c r="J207" i="4"/>
  <c r="J203" i="4"/>
  <c r="BK201" i="4"/>
  <c r="BK199" i="4"/>
  <c r="BK186" i="4"/>
  <c r="BK182" i="4"/>
  <c r="BK180" i="4"/>
  <c r="J176" i="4"/>
  <c r="BK172" i="4"/>
  <c r="BK162" i="4"/>
  <c r="J159" i="4"/>
  <c r="J157" i="4"/>
  <c r="BK151" i="4"/>
  <c r="BK149" i="4"/>
  <c r="J145" i="4"/>
  <c r="BK143" i="4"/>
  <c r="J140" i="4"/>
  <c r="BK134" i="4"/>
  <c r="BK159" i="3"/>
  <c r="J157" i="3"/>
  <c r="BK155" i="3"/>
  <c r="J153" i="3"/>
  <c r="J148" i="3"/>
  <c r="J142" i="3"/>
  <c r="BK140" i="3"/>
  <c r="BK132" i="3"/>
  <c r="J126" i="3"/>
  <c r="BK227" i="2"/>
  <c r="J225" i="2"/>
  <c r="BK222" i="2"/>
  <c r="J215" i="2"/>
  <c r="J213" i="2"/>
  <c r="J211" i="2"/>
  <c r="BK209" i="2"/>
  <c r="J207" i="2"/>
  <c r="BK197" i="2"/>
  <c r="J195" i="2"/>
  <c r="BK192" i="2"/>
  <c r="BK186" i="2"/>
  <c r="BK182" i="2"/>
  <c r="J176" i="2"/>
  <c r="J174" i="2"/>
  <c r="J170" i="2"/>
  <c r="J162" i="2"/>
  <c r="BK159" i="2"/>
  <c r="BK153" i="2"/>
  <c r="BK149" i="2"/>
  <c r="BK145" i="2"/>
  <c r="J138" i="2"/>
  <c r="J136" i="2"/>
  <c r="BK134" i="2"/>
  <c r="BK132" i="2"/>
  <c r="AS104" i="1"/>
  <c r="AS100" i="1"/>
  <c r="AS95" i="1"/>
  <c r="J294" i="11"/>
  <c r="BK292" i="11"/>
  <c r="BK288" i="11"/>
  <c r="BK286" i="11"/>
  <c r="BK284" i="11"/>
  <c r="BK282" i="11"/>
  <c r="BK271" i="11"/>
  <c r="BK266" i="11"/>
  <c r="J264" i="11"/>
  <c r="J262" i="11"/>
  <c r="J260" i="11"/>
  <c r="J249" i="11"/>
  <c r="BK243" i="11"/>
  <c r="J232" i="11"/>
  <c r="J222" i="11"/>
  <c r="J218" i="11"/>
  <c r="J208" i="11"/>
  <c r="J206" i="11"/>
  <c r="J204" i="11"/>
  <c r="J200" i="11"/>
  <c r="BK198" i="11"/>
  <c r="BK196" i="11"/>
  <c r="J188" i="11"/>
  <c r="BK186" i="11"/>
  <c r="J165" i="11"/>
  <c r="J163" i="11"/>
  <c r="J161" i="11"/>
  <c r="J150" i="11"/>
  <c r="BK319" i="10"/>
  <c r="J319" i="10"/>
  <c r="BK316" i="10"/>
  <c r="J316" i="10"/>
  <c r="BK314" i="10"/>
  <c r="J312" i="10"/>
  <c r="J310" i="10"/>
  <c r="J306" i="10"/>
  <c r="BK302" i="10"/>
  <c r="J300" i="10"/>
  <c r="J298" i="10"/>
  <c r="J296" i="10"/>
  <c r="J292" i="10"/>
  <c r="J290" i="10"/>
  <c r="J282" i="10"/>
  <c r="J280" i="10"/>
  <c r="BK271" i="10"/>
  <c r="BK268" i="10"/>
  <c r="BK266" i="10"/>
  <c r="J260" i="10"/>
  <c r="BK258" i="10"/>
  <c r="J256" i="10"/>
  <c r="BK254" i="10"/>
  <c r="BK249" i="10"/>
  <c r="J245" i="10"/>
  <c r="BK241" i="10"/>
  <c r="BK232" i="10"/>
  <c r="BK230" i="10"/>
  <c r="J228" i="10"/>
  <c r="BK222" i="10"/>
  <c r="BK214" i="10"/>
  <c r="J211" i="10"/>
  <c r="BK208" i="10"/>
  <c r="J206" i="10"/>
  <c r="J194" i="10"/>
  <c r="J190" i="10"/>
  <c r="J188" i="10"/>
  <c r="BK183" i="10"/>
  <c r="J181" i="10"/>
  <c r="J177" i="10"/>
  <c r="BK175" i="10"/>
  <c r="J171" i="10"/>
  <c r="BK167" i="10"/>
  <c r="BK161" i="10"/>
  <c r="J152" i="10"/>
  <c r="BK150" i="10"/>
  <c r="J148" i="10"/>
  <c r="BK146" i="10"/>
  <c r="J144" i="10"/>
  <c r="BK140" i="10"/>
  <c r="BK136" i="10"/>
  <c r="BK319" i="9"/>
  <c r="J319" i="9"/>
  <c r="BK316" i="9"/>
  <c r="BK314" i="9"/>
  <c r="J312" i="9"/>
  <c r="BK310" i="9"/>
  <c r="J308" i="9"/>
  <c r="BK300" i="9"/>
  <c r="BK298" i="9"/>
  <c r="J290" i="9"/>
  <c r="BK288" i="9"/>
  <c r="J282" i="9"/>
  <c r="J280" i="9"/>
  <c r="J273" i="9"/>
  <c r="J268" i="9"/>
  <c r="BK264" i="9"/>
  <c r="BK262" i="9"/>
  <c r="BK260" i="9"/>
  <c r="BK258" i="9"/>
  <c r="BK256" i="9"/>
  <c r="BK254" i="9"/>
  <c r="J252" i="9"/>
  <c r="J249" i="9"/>
  <c r="J245" i="9"/>
  <c r="J243" i="9"/>
  <c r="J236" i="9"/>
  <c r="BK230" i="9"/>
  <c r="J228" i="9"/>
  <c r="J226" i="9"/>
  <c r="BK224" i="9"/>
  <c r="BK216" i="9"/>
  <c r="J208" i="9"/>
  <c r="J204" i="9"/>
  <c r="J200" i="9"/>
  <c r="BK198" i="9"/>
  <c r="BK196" i="9"/>
  <c r="BK188" i="9"/>
  <c r="J183" i="9"/>
  <c r="BK179" i="9"/>
  <c r="J177" i="9"/>
  <c r="BK173" i="9"/>
  <c r="J171" i="9"/>
  <c r="J159" i="9"/>
  <c r="J156" i="9"/>
  <c r="J152" i="9"/>
  <c r="BK150" i="9"/>
  <c r="BK148" i="9"/>
  <c r="J146" i="9"/>
  <c r="J140" i="9"/>
  <c r="J136" i="9"/>
  <c r="BK304" i="8"/>
  <c r="BK300" i="8"/>
  <c r="BK296" i="8"/>
  <c r="BK294" i="8"/>
  <c r="BK290" i="8"/>
  <c r="J286" i="8"/>
  <c r="J284" i="8"/>
  <c r="J282" i="8"/>
  <c r="J278" i="8"/>
  <c r="BK273" i="8"/>
  <c r="BK268" i="8"/>
  <c r="J258" i="8"/>
  <c r="BK252" i="8"/>
  <c r="J249" i="8"/>
  <c r="BK245" i="8"/>
  <c r="BK234" i="8"/>
  <c r="BK228" i="8"/>
  <c r="J216" i="8"/>
  <c r="J214" i="8"/>
  <c r="J211" i="8"/>
  <c r="J204" i="8"/>
  <c r="BK200" i="8"/>
  <c r="BK196" i="8"/>
  <c r="BK183" i="8"/>
  <c r="BK181" i="8"/>
  <c r="BK179" i="8"/>
  <c r="BK177" i="8"/>
  <c r="J175" i="8"/>
  <c r="BK169" i="8"/>
  <c r="BK165" i="8"/>
  <c r="J156" i="8"/>
  <c r="BK146" i="8"/>
  <c r="BK142" i="8"/>
  <c r="BK136" i="8"/>
  <c r="BK339" i="7"/>
  <c r="J339" i="7"/>
  <c r="J336" i="7"/>
  <c r="BK321" i="7"/>
  <c r="BK316" i="7"/>
  <c r="J314" i="7"/>
  <c r="J312" i="7"/>
  <c r="BK306" i="7"/>
  <c r="BK304" i="7"/>
  <c r="J302" i="7"/>
  <c r="J298" i="7"/>
  <c r="BK292" i="7"/>
  <c r="BK290" i="7"/>
  <c r="J286" i="7"/>
  <c r="BK284" i="7"/>
  <c r="J280" i="7"/>
  <c r="J274" i="7"/>
  <c r="BK272" i="7"/>
  <c r="J262" i="7"/>
  <c r="J259" i="7"/>
  <c r="BK254" i="7"/>
  <c r="J248" i="7"/>
  <c r="J245" i="7"/>
  <c r="BK243" i="7"/>
  <c r="BK238" i="7"/>
  <c r="J233" i="7"/>
  <c r="J226" i="7"/>
  <c r="BK218" i="7"/>
  <c r="BK206" i="7"/>
  <c r="BK198" i="7"/>
  <c r="J193" i="7"/>
  <c r="J191" i="7"/>
  <c r="J188" i="7"/>
  <c r="BK186" i="7"/>
  <c r="BK171" i="7"/>
  <c r="BK168" i="7"/>
  <c r="BK161" i="7"/>
  <c r="J156" i="7"/>
  <c r="J336" i="6"/>
  <c r="BK332" i="6"/>
  <c r="BK325" i="6"/>
  <c r="BK323" i="6"/>
  <c r="BK321" i="6"/>
  <c r="BK318" i="6"/>
  <c r="BK316" i="6"/>
  <c r="J314" i="6"/>
  <c r="J308" i="6"/>
  <c r="BK306" i="6"/>
  <c r="J300" i="6"/>
  <c r="BK294" i="6"/>
  <c r="BK292" i="6"/>
  <c r="J290" i="6"/>
  <c r="BK288" i="6"/>
  <c r="BK286" i="6"/>
  <c r="BK284" i="6"/>
  <c r="BK276" i="6"/>
  <c r="BK272" i="6"/>
  <c r="BK269" i="6"/>
  <c r="BK262" i="6"/>
  <c r="BK254" i="6"/>
  <c r="BK251" i="6"/>
  <c r="BK245" i="6"/>
  <c r="J241" i="6"/>
  <c r="BK238" i="6"/>
  <c r="J231" i="6"/>
  <c r="J221" i="6"/>
  <c r="BK218" i="6"/>
  <c r="J216" i="6"/>
  <c r="BK213" i="6"/>
  <c r="BK208" i="6"/>
  <c r="J201" i="6"/>
  <c r="J198" i="6"/>
  <c r="BK193" i="6"/>
  <c r="J191" i="6"/>
  <c r="J188" i="6"/>
  <c r="J180" i="6"/>
  <c r="J171" i="6"/>
  <c r="BK159" i="5"/>
  <c r="BK146" i="5"/>
  <c r="BK140" i="5"/>
  <c r="BK138" i="5"/>
  <c r="J136" i="5"/>
  <c r="J126" i="5"/>
  <c r="BK217" i="4"/>
  <c r="J215" i="4"/>
  <c r="J213" i="4"/>
  <c r="BK205" i="4"/>
  <c r="BK203" i="4"/>
  <c r="J199" i="4"/>
  <c r="BK197" i="4"/>
  <c r="BK195" i="4"/>
  <c r="BK192" i="4"/>
  <c r="J190" i="4"/>
  <c r="BK188" i="4"/>
  <c r="J182" i="4"/>
  <c r="BK178" i="4"/>
  <c r="J172" i="4"/>
  <c r="BK170" i="4"/>
  <c r="BK168" i="4"/>
  <c r="BK166" i="4"/>
  <c r="BK164" i="4"/>
  <c r="BK159" i="4"/>
  <c r="BK157" i="4"/>
  <c r="J155" i="4"/>
  <c r="J153" i="4"/>
  <c r="BK147" i="4"/>
  <c r="BK145" i="4"/>
  <c r="J143" i="4"/>
  <c r="BK136" i="4"/>
  <c r="J132" i="4"/>
  <c r="J155" i="3"/>
  <c r="BK150" i="3"/>
  <c r="BK148" i="3"/>
  <c r="J146" i="3"/>
  <c r="BK142" i="3"/>
  <c r="J132" i="3"/>
  <c r="BK130" i="3"/>
  <c r="BK229" i="2"/>
  <c r="J227" i="2"/>
  <c r="J222" i="2"/>
  <c r="BK217" i="2"/>
  <c r="BK205" i="2"/>
  <c r="J203" i="2"/>
  <c r="BK201" i="2"/>
  <c r="BK195" i="2"/>
  <c r="BK190" i="2"/>
  <c r="BK188" i="2"/>
  <c r="BK184" i="2"/>
  <c r="J182" i="2"/>
  <c r="J178" i="2"/>
  <c r="BK176" i="2"/>
  <c r="BK174" i="2"/>
  <c r="BK172" i="2"/>
  <c r="BK166" i="2"/>
  <c r="BK164" i="2"/>
  <c r="J157" i="2"/>
  <c r="J155" i="2"/>
  <c r="J151" i="2"/>
  <c r="J149" i="2"/>
  <c r="J147" i="2"/>
  <c r="J143" i="2"/>
  <c r="BK138" i="2"/>
  <c r="P131" i="2" l="1"/>
  <c r="BK142" i="2"/>
  <c r="J142" i="2"/>
  <c r="J102" i="2" s="1"/>
  <c r="BK161" i="2"/>
  <c r="J161" i="2" s="1"/>
  <c r="J103" i="2" s="1"/>
  <c r="BK194" i="2"/>
  <c r="J194" i="2" s="1"/>
  <c r="J104" i="2" s="1"/>
  <c r="BK224" i="2"/>
  <c r="J224" i="2"/>
  <c r="J106" i="2" s="1"/>
  <c r="T125" i="3"/>
  <c r="T124" i="3"/>
  <c r="P152" i="3"/>
  <c r="T131" i="4"/>
  <c r="T142" i="4"/>
  <c r="T161" i="4"/>
  <c r="R194" i="4"/>
  <c r="BK224" i="4"/>
  <c r="J224" i="4"/>
  <c r="J106" i="4"/>
  <c r="BK125" i="5"/>
  <c r="BK124" i="5" s="1"/>
  <c r="J124" i="5" s="1"/>
  <c r="J99" i="5" s="1"/>
  <c r="R152" i="5"/>
  <c r="R155" i="6"/>
  <c r="R160" i="6"/>
  <c r="P165" i="6"/>
  <c r="BK170" i="6"/>
  <c r="J170" i="6" s="1"/>
  <c r="J103" i="6" s="1"/>
  <c r="T170" i="6"/>
  <c r="P175" i="6"/>
  <c r="BK190" i="6"/>
  <c r="J190" i="6" s="1"/>
  <c r="J107" i="6" s="1"/>
  <c r="T190" i="6"/>
  <c r="P195" i="6"/>
  <c r="BK205" i="6"/>
  <c r="J205" i="6"/>
  <c r="J110" i="6"/>
  <c r="P205" i="6"/>
  <c r="BK215" i="6"/>
  <c r="J215" i="6"/>
  <c r="J112" i="6"/>
  <c r="BK220" i="6"/>
  <c r="J220" i="6" s="1"/>
  <c r="J113" i="6" s="1"/>
  <c r="T220" i="6"/>
  <c r="T225" i="6"/>
  <c r="P230" i="6"/>
  <c r="P235" i="6"/>
  <c r="R240" i="6"/>
  <c r="P253" i="6"/>
  <c r="BK266" i="6"/>
  <c r="J266" i="6" s="1"/>
  <c r="J123" i="6" s="1"/>
  <c r="R266" i="6"/>
  <c r="R271" i="6"/>
  <c r="T320" i="6"/>
  <c r="BK155" i="7"/>
  <c r="J155" i="7" s="1"/>
  <c r="J100" i="7" s="1"/>
  <c r="T155" i="7"/>
  <c r="P160" i="7"/>
  <c r="BK170" i="7"/>
  <c r="J170" i="7"/>
  <c r="J103" i="7" s="1"/>
  <c r="R170" i="7"/>
  <c r="BK190" i="7"/>
  <c r="J190" i="7"/>
  <c r="J107" i="7" s="1"/>
  <c r="T190" i="7"/>
  <c r="T195" i="7"/>
  <c r="BK205" i="7"/>
  <c r="J205" i="7" s="1"/>
  <c r="J110" i="7" s="1"/>
  <c r="R205" i="7"/>
  <c r="P210" i="7"/>
  <c r="BK220" i="7"/>
  <c r="J220" i="7"/>
  <c r="J113" i="7" s="1"/>
  <c r="T220" i="7"/>
  <c r="BK230" i="7"/>
  <c r="J230" i="7"/>
  <c r="J115" i="7" s="1"/>
  <c r="T230" i="7"/>
  <c r="P235" i="7"/>
  <c r="T240" i="7"/>
  <c r="BK253" i="7"/>
  <c r="J253" i="7"/>
  <c r="J120" i="7" s="1"/>
  <c r="T253" i="7"/>
  <c r="P261" i="7"/>
  <c r="R261" i="7"/>
  <c r="T261" i="7"/>
  <c r="BK266" i="7"/>
  <c r="J266" i="7" s="1"/>
  <c r="J123" i="7" s="1"/>
  <c r="P271" i="7"/>
  <c r="R320" i="7"/>
  <c r="R135" i="8"/>
  <c r="P158" i="8"/>
  <c r="T185" i="8"/>
  <c r="BK203" i="8"/>
  <c r="R213" i="8"/>
  <c r="R238" i="8"/>
  <c r="R251" i="8"/>
  <c r="P270" i="8"/>
  <c r="R275" i="8"/>
  <c r="R135" i="9"/>
  <c r="T158" i="9"/>
  <c r="T185" i="9"/>
  <c r="T203" i="9"/>
  <c r="T213" i="9"/>
  <c r="T238" i="9"/>
  <c r="T251" i="9"/>
  <c r="R270" i="9"/>
  <c r="P275" i="9"/>
  <c r="BK135" i="10"/>
  <c r="BK158" i="10"/>
  <c r="J158" i="10" s="1"/>
  <c r="J101" i="10" s="1"/>
  <c r="BK185" i="10"/>
  <c r="J185" i="10" s="1"/>
  <c r="J102" i="10" s="1"/>
  <c r="R203" i="10"/>
  <c r="BK213" i="10"/>
  <c r="J213" i="10" s="1"/>
  <c r="J106" i="10" s="1"/>
  <c r="BK238" i="10"/>
  <c r="J238" i="10" s="1"/>
  <c r="J107" i="10" s="1"/>
  <c r="BK251" i="10"/>
  <c r="J251" i="10"/>
  <c r="J108" i="10"/>
  <c r="BK270" i="10"/>
  <c r="J270" i="10" s="1"/>
  <c r="J109" i="10" s="1"/>
  <c r="BK275" i="10"/>
  <c r="J275" i="10" s="1"/>
  <c r="J110" i="10" s="1"/>
  <c r="R131" i="2"/>
  <c r="R142" i="2"/>
  <c r="T161" i="2"/>
  <c r="T194" i="2"/>
  <c r="P224" i="2"/>
  <c r="P125" i="3"/>
  <c r="P124" i="3" s="1"/>
  <c r="P123" i="3" s="1"/>
  <c r="AU97" i="1" s="1"/>
  <c r="R152" i="3"/>
  <c r="BK131" i="4"/>
  <c r="BK142" i="4"/>
  <c r="J142" i="4"/>
  <c r="J102" i="4"/>
  <c r="BK161" i="4"/>
  <c r="J161" i="4" s="1"/>
  <c r="J103" i="4" s="1"/>
  <c r="BK194" i="4"/>
  <c r="J194" i="4" s="1"/>
  <c r="J104" i="4" s="1"/>
  <c r="P224" i="4"/>
  <c r="R125" i="5"/>
  <c r="R124" i="5" s="1"/>
  <c r="R123" i="5" s="1"/>
  <c r="P152" i="5"/>
  <c r="BK160" i="6"/>
  <c r="J160" i="6" s="1"/>
  <c r="J101" i="6" s="1"/>
  <c r="T160" i="6"/>
  <c r="R165" i="6"/>
  <c r="P170" i="6"/>
  <c r="BK175" i="6"/>
  <c r="J175" i="6"/>
  <c r="J104" i="6"/>
  <c r="T175" i="6"/>
  <c r="R185" i="6"/>
  <c r="BK195" i="6"/>
  <c r="J195" i="6"/>
  <c r="J108" i="6" s="1"/>
  <c r="R195" i="6"/>
  <c r="P200" i="6"/>
  <c r="R205" i="6"/>
  <c r="R210" i="6"/>
  <c r="T215" i="6"/>
  <c r="BK225" i="6"/>
  <c r="J225" i="6"/>
  <c r="J114" i="6" s="1"/>
  <c r="R225" i="6"/>
  <c r="R230" i="6"/>
  <c r="T235" i="6"/>
  <c r="BK261" i="6"/>
  <c r="J261" i="6" s="1"/>
  <c r="J122" i="6" s="1"/>
  <c r="T261" i="6"/>
  <c r="P271" i="6"/>
  <c r="BK320" i="6"/>
  <c r="J320" i="6"/>
  <c r="J125" i="6"/>
  <c r="BK160" i="7"/>
  <c r="J160" i="7" s="1"/>
  <c r="J101" i="7" s="1"/>
  <c r="T160" i="7"/>
  <c r="R165" i="7"/>
  <c r="BK175" i="7"/>
  <c r="J175" i="7"/>
  <c r="J104" i="7"/>
  <c r="T175" i="7"/>
  <c r="BK185" i="7"/>
  <c r="J185" i="7"/>
  <c r="J106" i="7"/>
  <c r="T185" i="7"/>
  <c r="BK195" i="7"/>
  <c r="J195" i="7"/>
  <c r="J108" i="7"/>
  <c r="R195" i="7"/>
  <c r="P200" i="7"/>
  <c r="P205" i="7"/>
  <c r="BK215" i="7"/>
  <c r="J215" i="7" s="1"/>
  <c r="J112" i="7" s="1"/>
  <c r="T215" i="7"/>
  <c r="BK225" i="7"/>
  <c r="J225" i="7" s="1"/>
  <c r="J114" i="7" s="1"/>
  <c r="T225" i="7"/>
  <c r="R230" i="7"/>
  <c r="T235" i="7"/>
  <c r="P240" i="7"/>
  <c r="R253" i="7"/>
  <c r="R266" i="7"/>
  <c r="T271" i="7"/>
  <c r="T320" i="7"/>
  <c r="P135" i="8"/>
  <c r="R158" i="8"/>
  <c r="P185" i="8"/>
  <c r="T203" i="8"/>
  <c r="P213" i="8"/>
  <c r="P238" i="8"/>
  <c r="P251" i="8"/>
  <c r="R270" i="8"/>
  <c r="P275" i="8"/>
  <c r="P135" i="9"/>
  <c r="R158" i="9"/>
  <c r="P185" i="9"/>
  <c r="BK203" i="9"/>
  <c r="P213" i="9"/>
  <c r="P238" i="9"/>
  <c r="R251" i="9"/>
  <c r="BK275" i="9"/>
  <c r="J275" i="9"/>
  <c r="J110" i="9" s="1"/>
  <c r="R135" i="10"/>
  <c r="P158" i="10"/>
  <c r="R185" i="10"/>
  <c r="BK203" i="10"/>
  <c r="R213" i="10"/>
  <c r="T238" i="10"/>
  <c r="T251" i="10"/>
  <c r="R270" i="10"/>
  <c r="T275" i="10"/>
  <c r="P135" i="11"/>
  <c r="T135" i="11"/>
  <c r="R158" i="11"/>
  <c r="P185" i="11"/>
  <c r="P203" i="11"/>
  <c r="BK213" i="11"/>
  <c r="J213" i="11" s="1"/>
  <c r="J106" i="11" s="1"/>
  <c r="R213" i="11"/>
  <c r="P238" i="11"/>
  <c r="BK251" i="11"/>
  <c r="J251" i="11" s="1"/>
  <c r="J108" i="11" s="1"/>
  <c r="P251" i="11"/>
  <c r="T251" i="11"/>
  <c r="BK270" i="11"/>
  <c r="J270" i="11"/>
  <c r="J109" i="11"/>
  <c r="P270" i="11"/>
  <c r="R270" i="11"/>
  <c r="T270" i="11"/>
  <c r="BK275" i="11"/>
  <c r="J275" i="11" s="1"/>
  <c r="J110" i="11" s="1"/>
  <c r="P275" i="11"/>
  <c r="R275" i="11"/>
  <c r="T275" i="11"/>
  <c r="BK131" i="2"/>
  <c r="J131" i="2"/>
  <c r="J101" i="2"/>
  <c r="P142" i="2"/>
  <c r="P161" i="2"/>
  <c r="R194" i="2"/>
  <c r="R224" i="2"/>
  <c r="R125" i="3"/>
  <c r="R124" i="3" s="1"/>
  <c r="R123" i="3" s="1"/>
  <c r="T152" i="3"/>
  <c r="P131" i="4"/>
  <c r="P142" i="4"/>
  <c r="R161" i="4"/>
  <c r="P194" i="4"/>
  <c r="R224" i="4"/>
  <c r="P125" i="5"/>
  <c r="P124" i="5"/>
  <c r="P123" i="5"/>
  <c r="AU99" i="1" s="1"/>
  <c r="BK152" i="5"/>
  <c r="J152" i="5"/>
  <c r="J101" i="5"/>
  <c r="BK155" i="6"/>
  <c r="J155" i="6" s="1"/>
  <c r="J100" i="6" s="1"/>
  <c r="T155" i="6"/>
  <c r="T185" i="6"/>
  <c r="R190" i="6"/>
  <c r="T195" i="6"/>
  <c r="R200" i="6"/>
  <c r="T205" i="6"/>
  <c r="P210" i="6"/>
  <c r="P215" i="6"/>
  <c r="P220" i="6"/>
  <c r="P225" i="6"/>
  <c r="BK235" i="6"/>
  <c r="J235" i="6"/>
  <c r="J116" i="6"/>
  <c r="BK240" i="6"/>
  <c r="J240" i="6" s="1"/>
  <c r="J117" i="6" s="1"/>
  <c r="T240" i="6"/>
  <c r="R253" i="6"/>
  <c r="R261" i="6"/>
  <c r="T266" i="6"/>
  <c r="T271" i="6"/>
  <c r="P320" i="6"/>
  <c r="R155" i="7"/>
  <c r="BK165" i="7"/>
  <c r="J165" i="7"/>
  <c r="J102" i="7" s="1"/>
  <c r="T165" i="7"/>
  <c r="P170" i="7"/>
  <c r="P175" i="7"/>
  <c r="R185" i="7"/>
  <c r="P190" i="7"/>
  <c r="BK200" i="7"/>
  <c r="J200" i="7"/>
  <c r="J109" i="7" s="1"/>
  <c r="T200" i="7"/>
  <c r="T205" i="7"/>
  <c r="R210" i="7"/>
  <c r="P215" i="7"/>
  <c r="R220" i="7"/>
  <c r="P225" i="7"/>
  <c r="BK235" i="7"/>
  <c r="J235" i="7" s="1"/>
  <c r="J116" i="7" s="1"/>
  <c r="BK240" i="7"/>
  <c r="J240" i="7"/>
  <c r="J117" i="7" s="1"/>
  <c r="R240" i="7"/>
  <c r="T266" i="7"/>
  <c r="R271" i="7"/>
  <c r="P320" i="7"/>
  <c r="BK135" i="8"/>
  <c r="J135" i="8"/>
  <c r="J100" i="8"/>
  <c r="BK158" i="8"/>
  <c r="J158" i="8" s="1"/>
  <c r="J101" i="8" s="1"/>
  <c r="BK185" i="8"/>
  <c r="J185" i="8" s="1"/>
  <c r="J102" i="8" s="1"/>
  <c r="R203" i="8"/>
  <c r="R202" i="8"/>
  <c r="BK213" i="8"/>
  <c r="J213" i="8" s="1"/>
  <c r="J106" i="8" s="1"/>
  <c r="BK238" i="8"/>
  <c r="J238" i="8" s="1"/>
  <c r="J107" i="8" s="1"/>
  <c r="BK251" i="8"/>
  <c r="J251" i="8"/>
  <c r="J108" i="8" s="1"/>
  <c r="BK270" i="8"/>
  <c r="J270" i="8"/>
  <c r="J109" i="8"/>
  <c r="BK275" i="8"/>
  <c r="J275" i="8" s="1"/>
  <c r="J110" i="8" s="1"/>
  <c r="T135" i="9"/>
  <c r="T134" i="9" s="1"/>
  <c r="P158" i="9"/>
  <c r="R185" i="9"/>
  <c r="R203" i="9"/>
  <c r="R213" i="9"/>
  <c r="R238" i="9"/>
  <c r="P251" i="9"/>
  <c r="P270" i="9"/>
  <c r="R275" i="9"/>
  <c r="T135" i="10"/>
  <c r="R158" i="10"/>
  <c r="P185" i="10"/>
  <c r="P203" i="10"/>
  <c r="P213" i="10"/>
  <c r="P238" i="10"/>
  <c r="P251" i="10"/>
  <c r="P270" i="10"/>
  <c r="R275" i="10"/>
  <c r="R135" i="11"/>
  <c r="P158" i="11"/>
  <c r="BK185" i="11"/>
  <c r="J185" i="11" s="1"/>
  <c r="J102" i="11" s="1"/>
  <c r="T185" i="11"/>
  <c r="R203" i="11"/>
  <c r="T213" i="11"/>
  <c r="R238" i="11"/>
  <c r="T131" i="2"/>
  <c r="T142" i="2"/>
  <c r="R161" i="2"/>
  <c r="P194" i="2"/>
  <c r="T224" i="2"/>
  <c r="BK125" i="3"/>
  <c r="J125" i="3" s="1"/>
  <c r="J100" i="3" s="1"/>
  <c r="BK152" i="3"/>
  <c r="J152" i="3" s="1"/>
  <c r="J101" i="3" s="1"/>
  <c r="R131" i="4"/>
  <c r="R142" i="4"/>
  <c r="P161" i="4"/>
  <c r="T194" i="4"/>
  <c r="T224" i="4"/>
  <c r="T125" i="5"/>
  <c r="T124" i="5" s="1"/>
  <c r="T123" i="5" s="1"/>
  <c r="T152" i="5"/>
  <c r="P155" i="6"/>
  <c r="P160" i="6"/>
  <c r="BK165" i="6"/>
  <c r="J165" i="6"/>
  <c r="J102" i="6"/>
  <c r="T165" i="6"/>
  <c r="R170" i="6"/>
  <c r="R175" i="6"/>
  <c r="BK185" i="6"/>
  <c r="J185" i="6" s="1"/>
  <c r="J106" i="6" s="1"/>
  <c r="P185" i="6"/>
  <c r="P190" i="6"/>
  <c r="BK200" i="6"/>
  <c r="J200" i="6" s="1"/>
  <c r="J109" i="6" s="1"/>
  <c r="T200" i="6"/>
  <c r="BK210" i="6"/>
  <c r="J210" i="6" s="1"/>
  <c r="J111" i="6" s="1"/>
  <c r="T210" i="6"/>
  <c r="R215" i="6"/>
  <c r="R220" i="6"/>
  <c r="BK230" i="6"/>
  <c r="J230" i="6"/>
  <c r="J115" i="6" s="1"/>
  <c r="T230" i="6"/>
  <c r="R235" i="6"/>
  <c r="P240" i="6"/>
  <c r="BK253" i="6"/>
  <c r="J253" i="6" s="1"/>
  <c r="J120" i="6" s="1"/>
  <c r="T253" i="6"/>
  <c r="P261" i="6"/>
  <c r="P266" i="6"/>
  <c r="BK271" i="6"/>
  <c r="J271" i="6"/>
  <c r="J124" i="6" s="1"/>
  <c r="R320" i="6"/>
  <c r="P155" i="7"/>
  <c r="R160" i="7"/>
  <c r="P165" i="7"/>
  <c r="T170" i="7"/>
  <c r="R175" i="7"/>
  <c r="P185" i="7"/>
  <c r="R190" i="7"/>
  <c r="P195" i="7"/>
  <c r="R200" i="7"/>
  <c r="BK210" i="7"/>
  <c r="J210" i="7" s="1"/>
  <c r="J111" i="7" s="1"/>
  <c r="T210" i="7"/>
  <c r="R215" i="7"/>
  <c r="P220" i="7"/>
  <c r="R225" i="7"/>
  <c r="P230" i="7"/>
  <c r="R235" i="7"/>
  <c r="P253" i="7"/>
  <c r="BK261" i="7"/>
  <c r="J261" i="7"/>
  <c r="J122" i="7"/>
  <c r="P266" i="7"/>
  <c r="BK271" i="7"/>
  <c r="J271" i="7"/>
  <c r="J124" i="7"/>
  <c r="BK320" i="7"/>
  <c r="J320" i="7" s="1"/>
  <c r="J125" i="7" s="1"/>
  <c r="T135" i="8"/>
  <c r="T158" i="8"/>
  <c r="R185" i="8"/>
  <c r="P203" i="8"/>
  <c r="P202" i="8"/>
  <c r="T213" i="8"/>
  <c r="T238" i="8"/>
  <c r="T251" i="8"/>
  <c r="T270" i="8"/>
  <c r="T275" i="8"/>
  <c r="BK135" i="9"/>
  <c r="J135" i="9"/>
  <c r="J100" i="9"/>
  <c r="BK158" i="9"/>
  <c r="J158" i="9" s="1"/>
  <c r="J101" i="9" s="1"/>
  <c r="BK185" i="9"/>
  <c r="J185" i="9" s="1"/>
  <c r="J102" i="9" s="1"/>
  <c r="P203" i="9"/>
  <c r="P202" i="9"/>
  <c r="BK213" i="9"/>
  <c r="J213" i="9" s="1"/>
  <c r="J106" i="9" s="1"/>
  <c r="BK238" i="9"/>
  <c r="J238" i="9" s="1"/>
  <c r="J107" i="9" s="1"/>
  <c r="BK251" i="9"/>
  <c r="J251" i="9"/>
  <c r="J108" i="9" s="1"/>
  <c r="BK270" i="9"/>
  <c r="J270" i="9"/>
  <c r="J109" i="9"/>
  <c r="T270" i="9"/>
  <c r="T275" i="9"/>
  <c r="P135" i="10"/>
  <c r="P134" i="10"/>
  <c r="T158" i="10"/>
  <c r="T185" i="10"/>
  <c r="T203" i="10"/>
  <c r="T213" i="10"/>
  <c r="R238" i="10"/>
  <c r="R251" i="10"/>
  <c r="T270" i="10"/>
  <c r="P275" i="10"/>
  <c r="BK135" i="11"/>
  <c r="J135" i="11" s="1"/>
  <c r="J100" i="11" s="1"/>
  <c r="BK158" i="11"/>
  <c r="J158" i="11" s="1"/>
  <c r="J101" i="11" s="1"/>
  <c r="T158" i="11"/>
  <c r="R185" i="11"/>
  <c r="BK203" i="11"/>
  <c r="J203" i="11" s="1"/>
  <c r="J104" i="11" s="1"/>
  <c r="T203" i="11"/>
  <c r="P213" i="11"/>
  <c r="BK238" i="11"/>
  <c r="J238" i="11"/>
  <c r="J107" i="11"/>
  <c r="T238" i="11"/>
  <c r="R251" i="11"/>
  <c r="E85" i="2"/>
  <c r="BE136" i="2"/>
  <c r="BE143" i="2"/>
  <c r="BE151" i="2"/>
  <c r="BE166" i="2"/>
  <c r="BE168" i="2"/>
  <c r="BE170" i="2"/>
  <c r="BE186" i="2"/>
  <c r="BE209" i="2"/>
  <c r="BK221" i="2"/>
  <c r="J221" i="2" s="1"/>
  <c r="J105" i="2" s="1"/>
  <c r="E111" i="3"/>
  <c r="F120" i="3"/>
  <c r="BE134" i="3"/>
  <c r="BE144" i="3"/>
  <c r="BE157" i="3"/>
  <c r="J91" i="4"/>
  <c r="E116" i="4"/>
  <c r="BE132" i="4"/>
  <c r="BE136" i="4"/>
  <c r="BE138" i="4"/>
  <c r="BE149" i="4"/>
  <c r="BE151" i="4"/>
  <c r="BE174" i="4"/>
  <c r="BE182" i="4"/>
  <c r="BE207" i="4"/>
  <c r="BE209" i="4"/>
  <c r="BE213" i="4"/>
  <c r="BE215" i="4"/>
  <c r="BE219" i="4"/>
  <c r="BE227" i="4"/>
  <c r="J91" i="5"/>
  <c r="F120" i="5"/>
  <c r="BE126" i="5"/>
  <c r="BE130" i="5"/>
  <c r="BE134" i="5"/>
  <c r="BE142" i="5"/>
  <c r="BE148" i="5"/>
  <c r="BE153" i="5"/>
  <c r="E85" i="6"/>
  <c r="F150" i="6"/>
  <c r="BE176" i="6"/>
  <c r="BE183" i="6"/>
  <c r="BE193" i="6"/>
  <c r="BE201" i="6"/>
  <c r="BE206" i="6"/>
  <c r="BE208" i="6"/>
  <c r="BE213" i="6"/>
  <c r="BE216" i="6"/>
  <c r="BE223" i="6"/>
  <c r="BE226" i="6"/>
  <c r="BE231" i="6"/>
  <c r="BE236" i="6"/>
  <c r="BE243" i="6"/>
  <c r="BE259" i="6"/>
  <c r="BE262" i="6"/>
  <c r="BE264" i="6"/>
  <c r="BE280" i="6"/>
  <c r="BE290" i="6"/>
  <c r="BE298" i="6"/>
  <c r="BE329" i="6"/>
  <c r="BE332" i="6"/>
  <c r="E85" i="7"/>
  <c r="BE161" i="7"/>
  <c r="BE176" i="7"/>
  <c r="BE193" i="7"/>
  <c r="BE201" i="7"/>
  <c r="BE203" i="7"/>
  <c r="BE208" i="7"/>
  <c r="BE226" i="7"/>
  <c r="BE228" i="7"/>
  <c r="BE256" i="7"/>
  <c r="BE274" i="7"/>
  <c r="BE276" i="7"/>
  <c r="BE280" i="7"/>
  <c r="BE308" i="7"/>
  <c r="BE323" i="7"/>
  <c r="BE329" i="7"/>
  <c r="BE332" i="7"/>
  <c r="BE336" i="7"/>
  <c r="BE339" i="7"/>
  <c r="BK182" i="7"/>
  <c r="J182" i="7" s="1"/>
  <c r="J105" i="7" s="1"/>
  <c r="BK335" i="7"/>
  <c r="BK334" i="7" s="1"/>
  <c r="J334" i="7" s="1"/>
  <c r="J129" i="7" s="1"/>
  <c r="BK338" i="7"/>
  <c r="J338" i="7" s="1"/>
  <c r="J131" i="7" s="1"/>
  <c r="J93" i="8"/>
  <c r="E121" i="8"/>
  <c r="J127" i="8"/>
  <c r="J130" i="8"/>
  <c r="BE150" i="8"/>
  <c r="BE186" i="8"/>
  <c r="BE192" i="8"/>
  <c r="BE204" i="8"/>
  <c r="BE218" i="8"/>
  <c r="BE222" i="8"/>
  <c r="BE224" i="8"/>
  <c r="BE230" i="8"/>
  <c r="BE241" i="8"/>
  <c r="BE249" i="8"/>
  <c r="BE260" i="8"/>
  <c r="BE264" i="8"/>
  <c r="BE276" i="8"/>
  <c r="BE298" i="8"/>
  <c r="BE308" i="8"/>
  <c r="BE314" i="8"/>
  <c r="BK210" i="8"/>
  <c r="J210" i="8"/>
  <c r="J105" i="8" s="1"/>
  <c r="F93" i="9"/>
  <c r="F94" i="9"/>
  <c r="BE142" i="9"/>
  <c r="BE152" i="9"/>
  <c r="BE161" i="9"/>
  <c r="BE173" i="9"/>
  <c r="BE183" i="9"/>
  <c r="BE190" i="9"/>
  <c r="BE204" i="9"/>
  <c r="BE218" i="9"/>
  <c r="BE239" i="9"/>
  <c r="BE294" i="9"/>
  <c r="BE302" i="9"/>
  <c r="BE304" i="9"/>
  <c r="BE312" i="9"/>
  <c r="BE316" i="9"/>
  <c r="BE319" i="9"/>
  <c r="J93" i="10"/>
  <c r="BE142" i="10"/>
  <c r="BE152" i="10"/>
  <c r="BE156" i="10"/>
  <c r="BE165" i="10"/>
  <c r="BE169" i="10"/>
  <c r="BE171" i="10"/>
  <c r="BE177" i="10"/>
  <c r="BE183" i="10"/>
  <c r="BE188" i="10"/>
  <c r="BE196" i="10"/>
  <c r="BE198" i="10"/>
  <c r="BE200" i="10"/>
  <c r="BE206" i="10"/>
  <c r="BE218" i="10"/>
  <c r="BE224" i="10"/>
  <c r="BE228" i="10"/>
  <c r="BE236" i="10"/>
  <c r="BE262" i="10"/>
  <c r="BE264" i="10"/>
  <c r="BE273" i="10"/>
  <c r="BE276" i="10"/>
  <c r="BE280" i="10"/>
  <c r="BE286" i="10"/>
  <c r="BE294" i="10"/>
  <c r="BE306" i="10"/>
  <c r="BE316" i="10"/>
  <c r="BE319" i="10"/>
  <c r="BK318" i="10"/>
  <c r="J318" i="10"/>
  <c r="J111" i="10" s="1"/>
  <c r="J93" i="11"/>
  <c r="J127" i="11"/>
  <c r="BE136" i="11"/>
  <c r="BE140" i="11"/>
  <c r="BE142" i="11"/>
  <c r="BE154" i="11"/>
  <c r="BE156" i="11"/>
  <c r="BE165" i="11"/>
  <c r="BE169" i="11"/>
  <c r="BE173" i="11"/>
  <c r="BE175" i="11"/>
  <c r="BE177" i="11"/>
  <c r="BE190" i="11"/>
  <c r="BE192" i="11"/>
  <c r="BE208" i="11"/>
  <c r="BE211" i="11"/>
  <c r="BE222" i="11"/>
  <c r="BE230" i="11"/>
  <c r="BE234" i="11"/>
  <c r="BE245" i="11"/>
  <c r="BE247" i="11"/>
  <c r="BE249" i="11"/>
  <c r="BE252" i="11"/>
  <c r="BE254" i="11"/>
  <c r="BE268" i="11"/>
  <c r="BE290" i="11"/>
  <c r="BE296" i="11"/>
  <c r="F94" i="2"/>
  <c r="BE140" i="2"/>
  <c r="BE145" i="2"/>
  <c r="BE155" i="2"/>
  <c r="BE157" i="2"/>
  <c r="BE159" i="2"/>
  <c r="BE162" i="2"/>
  <c r="BE164" i="2"/>
  <c r="BE184" i="2"/>
  <c r="BE192" i="2"/>
  <c r="BE199" i="2"/>
  <c r="BE201" i="2"/>
  <c r="BE203" i="2"/>
  <c r="BE213" i="2"/>
  <c r="BE217" i="2"/>
  <c r="BE136" i="3"/>
  <c r="BE138" i="3"/>
  <c r="BE142" i="3"/>
  <c r="BE146" i="3"/>
  <c r="BE153" i="3"/>
  <c r="F125" i="4"/>
  <c r="BE145" i="4"/>
  <c r="BE153" i="4"/>
  <c r="BE157" i="4"/>
  <c r="BE164" i="4"/>
  <c r="BE166" i="4"/>
  <c r="BE168" i="4"/>
  <c r="BE184" i="4"/>
  <c r="BE186" i="4"/>
  <c r="BE190" i="4"/>
  <c r="BE195" i="4"/>
  <c r="BE197" i="4"/>
  <c r="BE205" i="4"/>
  <c r="BE217" i="4"/>
  <c r="BE229" i="4"/>
  <c r="BK221" i="4"/>
  <c r="J221" i="4" s="1"/>
  <c r="J105" i="4" s="1"/>
  <c r="E111" i="5"/>
  <c r="BE128" i="5"/>
  <c r="BE138" i="5"/>
  <c r="BE144" i="5"/>
  <c r="BE150" i="5"/>
  <c r="J147" i="6"/>
  <c r="BE156" i="6"/>
  <c r="BE158" i="6"/>
  <c r="BE161" i="6"/>
  <c r="BE166" i="6"/>
  <c r="BE168" i="6"/>
  <c r="BE178" i="6"/>
  <c r="BE180" i="6"/>
  <c r="BE186" i="6"/>
  <c r="BE218" i="6"/>
  <c r="BE228" i="6"/>
  <c r="BE254" i="6"/>
  <c r="BE256" i="6"/>
  <c r="BE269" i="6"/>
  <c r="BE272" i="6"/>
  <c r="BE282" i="6"/>
  <c r="BE300" i="6"/>
  <c r="BE302" i="6"/>
  <c r="BE304" i="6"/>
  <c r="BE306" i="6"/>
  <c r="BE308" i="6"/>
  <c r="BE314" i="6"/>
  <c r="BE318" i="6"/>
  <c r="BK247" i="6"/>
  <c r="J247" i="6"/>
  <c r="J118" i="6" s="1"/>
  <c r="BK258" i="6"/>
  <c r="J258" i="6"/>
  <c r="J121" i="6"/>
  <c r="BK335" i="6"/>
  <c r="J335" i="6" s="1"/>
  <c r="J130" i="6" s="1"/>
  <c r="J147" i="7"/>
  <c r="BE168" i="7"/>
  <c r="BE196" i="7"/>
  <c r="BE216" i="7"/>
  <c r="BE218" i="7"/>
  <c r="BE223" i="7"/>
  <c r="BE236" i="7"/>
  <c r="BE241" i="7"/>
  <c r="BE243" i="7"/>
  <c r="BE245" i="7"/>
  <c r="BE292" i="7"/>
  <c r="BE296" i="7"/>
  <c r="BE300" i="7"/>
  <c r="BE310" i="7"/>
  <c r="BE318" i="7"/>
  <c r="BE321" i="7"/>
  <c r="BK250" i="7"/>
  <c r="J250" i="7" s="1"/>
  <c r="J119" i="7" s="1"/>
  <c r="F129" i="8"/>
  <c r="F130" i="8"/>
  <c r="BE136" i="8"/>
  <c r="BE138" i="8"/>
  <c r="BE146" i="8"/>
  <c r="BE156" i="8"/>
  <c r="BE165" i="8"/>
  <c r="BE167" i="8"/>
  <c r="BE177" i="8"/>
  <c r="BE181" i="8"/>
  <c r="BE183" i="8"/>
  <c r="BE228" i="8"/>
  <c r="BE232" i="8"/>
  <c r="BE243" i="8"/>
  <c r="BE247" i="8"/>
  <c r="BE252" i="8"/>
  <c r="BE254" i="8"/>
  <c r="BE256" i="8"/>
  <c r="BE284" i="8"/>
  <c r="BE300" i="8"/>
  <c r="BE302" i="8"/>
  <c r="BE310" i="8"/>
  <c r="BE312" i="8"/>
  <c r="E85" i="9"/>
  <c r="J91" i="9"/>
  <c r="J129" i="9"/>
  <c r="BE138" i="9"/>
  <c r="BE144" i="9"/>
  <c r="BE154" i="9"/>
  <c r="BE156" i="9"/>
  <c r="BE159" i="9"/>
  <c r="BE165" i="9"/>
  <c r="BE167" i="9"/>
  <c r="BE188" i="9"/>
  <c r="BE198" i="9"/>
  <c r="BE200" i="9"/>
  <c r="BE216" i="9"/>
  <c r="BE220" i="9"/>
  <c r="BE226" i="9"/>
  <c r="BE228" i="9"/>
  <c r="BE234" i="9"/>
  <c r="BE252" i="9"/>
  <c r="BE258" i="9"/>
  <c r="BE271" i="9"/>
  <c r="BE278" i="9"/>
  <c r="BE282" i="9"/>
  <c r="BE292" i="9"/>
  <c r="BE296" i="9"/>
  <c r="BE298" i="9"/>
  <c r="BE306" i="9"/>
  <c r="BK210" i="9"/>
  <c r="J210" i="9" s="1"/>
  <c r="J105" i="9" s="1"/>
  <c r="BK318" i="9"/>
  <c r="J318" i="9" s="1"/>
  <c r="J111" i="9" s="1"/>
  <c r="E85" i="10"/>
  <c r="J91" i="10"/>
  <c r="F129" i="10"/>
  <c r="BE146" i="10"/>
  <c r="BE148" i="10"/>
  <c r="BE150" i="10"/>
  <c r="BE154" i="10"/>
  <c r="BE163" i="10"/>
  <c r="BE179" i="10"/>
  <c r="BE204" i="10"/>
  <c r="BE211" i="10"/>
  <c r="BE220" i="10"/>
  <c r="BE222" i="10"/>
  <c r="BE241" i="10"/>
  <c r="BE249" i="10"/>
  <c r="BE254" i="10"/>
  <c r="BE266" i="10"/>
  <c r="BE268" i="10"/>
  <c r="BE296" i="10"/>
  <c r="BE302" i="10"/>
  <c r="BE308" i="10"/>
  <c r="BK210" i="10"/>
  <c r="J210" i="10" s="1"/>
  <c r="J105" i="10" s="1"/>
  <c r="F93" i="11"/>
  <c r="E121" i="11"/>
  <c r="J130" i="11"/>
  <c r="BE144" i="11"/>
  <c r="BE179" i="11"/>
  <c r="BE188" i="11"/>
  <c r="BE206" i="11"/>
  <c r="BE214" i="11"/>
  <c r="BE218" i="11"/>
  <c r="BE220" i="11"/>
  <c r="BE228" i="11"/>
  <c r="BE239" i="11"/>
  <c r="BE243" i="11"/>
  <c r="BE258" i="11"/>
  <c r="BE260" i="11"/>
  <c r="BE262" i="11"/>
  <c r="BE266" i="11"/>
  <c r="BE271" i="11"/>
  <c r="BE276" i="11"/>
  <c r="BE284" i="11"/>
  <c r="BE292" i="11"/>
  <c r="BE300" i="11"/>
  <c r="BE302" i="11"/>
  <c r="BE304" i="11"/>
  <c r="BE306" i="11"/>
  <c r="BE308" i="11"/>
  <c r="BK318" i="11"/>
  <c r="J318" i="11" s="1"/>
  <c r="J111" i="11" s="1"/>
  <c r="J91" i="2"/>
  <c r="BE134" i="2"/>
  <c r="BE147" i="2"/>
  <c r="BE172" i="2"/>
  <c r="BE182" i="2"/>
  <c r="BE207" i="2"/>
  <c r="BE215" i="2"/>
  <c r="BE128" i="3"/>
  <c r="BE150" i="3"/>
  <c r="BE155" i="3"/>
  <c r="BE134" i="4"/>
  <c r="BE143" i="4"/>
  <c r="BE159" i="4"/>
  <c r="BE172" i="4"/>
  <c r="BE178" i="4"/>
  <c r="BE192" i="4"/>
  <c r="BE203" i="4"/>
  <c r="BE211" i="4"/>
  <c r="BE136" i="5"/>
  <c r="BE155" i="5"/>
  <c r="BE157" i="5"/>
  <c r="BE159" i="5"/>
  <c r="BE171" i="6"/>
  <c r="BE196" i="6"/>
  <c r="BE198" i="6"/>
  <c r="BE203" i="6"/>
  <c r="BE211" i="6"/>
  <c r="BE233" i="6"/>
  <c r="BE241" i="6"/>
  <c r="BE248" i="6"/>
  <c r="BE276" i="6"/>
  <c r="BE278" i="6"/>
  <c r="BE284" i="6"/>
  <c r="BE294" i="6"/>
  <c r="BE296" i="6"/>
  <c r="BE316" i="6"/>
  <c r="BK182" i="6"/>
  <c r="J182" i="6" s="1"/>
  <c r="J105" i="6" s="1"/>
  <c r="BK331" i="6"/>
  <c r="J331" i="6"/>
  <c r="J128" i="6" s="1"/>
  <c r="BE171" i="7"/>
  <c r="BE178" i="7"/>
  <c r="BE186" i="7"/>
  <c r="BE188" i="7"/>
  <c r="BE191" i="7"/>
  <c r="BE211" i="7"/>
  <c r="BE213" i="7"/>
  <c r="BE221" i="7"/>
  <c r="BE231" i="7"/>
  <c r="BE248" i="7"/>
  <c r="BE251" i="7"/>
  <c r="BE254" i="7"/>
  <c r="BE262" i="7"/>
  <c r="BE264" i="7"/>
  <c r="BE267" i="7"/>
  <c r="BE278" i="7"/>
  <c r="BE284" i="7"/>
  <c r="BE290" i="7"/>
  <c r="BE298" i="7"/>
  <c r="BE304" i="7"/>
  <c r="BE316" i="7"/>
  <c r="BK258" i="7"/>
  <c r="J258" i="7"/>
  <c r="J121" i="7" s="1"/>
  <c r="BK331" i="7"/>
  <c r="J331" i="7"/>
  <c r="J128" i="7"/>
  <c r="BE140" i="8"/>
  <c r="BE148" i="8"/>
  <c r="BE152" i="8"/>
  <c r="BE154" i="8"/>
  <c r="BE159" i="8"/>
  <c r="BE161" i="8"/>
  <c r="BE169" i="8"/>
  <c r="BE173" i="8"/>
  <c r="BE179" i="8"/>
  <c r="BE188" i="8"/>
  <c r="BE194" i="8"/>
  <c r="BE196" i="8"/>
  <c r="BE198" i="8"/>
  <c r="BE206" i="8"/>
  <c r="BE208" i="8"/>
  <c r="BE211" i="8"/>
  <c r="BE216" i="8"/>
  <c r="BE226" i="8"/>
  <c r="BE239" i="8"/>
  <c r="BE258" i="8"/>
  <c r="BE266" i="8"/>
  <c r="BE273" i="8"/>
  <c r="BE282" i="8"/>
  <c r="BE286" i="8"/>
  <c r="BE288" i="8"/>
  <c r="BE290" i="8"/>
  <c r="BE294" i="8"/>
  <c r="BE296" i="8"/>
  <c r="BE304" i="8"/>
  <c r="BE306" i="8"/>
  <c r="BE316" i="8"/>
  <c r="BE319" i="8"/>
  <c r="BK318" i="8"/>
  <c r="J318" i="8" s="1"/>
  <c r="J111" i="8" s="1"/>
  <c r="BE140" i="9"/>
  <c r="BE146" i="9"/>
  <c r="BE171" i="9"/>
  <c r="BE175" i="9"/>
  <c r="BE177" i="9"/>
  <c r="BE206" i="9"/>
  <c r="BE208" i="9"/>
  <c r="BE211" i="9"/>
  <c r="BE214" i="9"/>
  <c r="BE222" i="9"/>
  <c r="BE224" i="9"/>
  <c r="BE230" i="9"/>
  <c r="BE236" i="9"/>
  <c r="BE241" i="9"/>
  <c r="BE243" i="9"/>
  <c r="BE245" i="9"/>
  <c r="BE254" i="9"/>
  <c r="BE256" i="9"/>
  <c r="BE260" i="9"/>
  <c r="BE264" i="9"/>
  <c r="BE268" i="9"/>
  <c r="BE273" i="9"/>
  <c r="BE284" i="9"/>
  <c r="BE286" i="9"/>
  <c r="BE288" i="9"/>
  <c r="BE300" i="9"/>
  <c r="BE310" i="9"/>
  <c r="J94" i="10"/>
  <c r="BE167" i="10"/>
  <c r="BE175" i="10"/>
  <c r="BE181" i="10"/>
  <c r="BE186" i="10"/>
  <c r="BE194" i="10"/>
  <c r="BE208" i="10"/>
  <c r="BE216" i="10"/>
  <c r="BE226" i="10"/>
  <c r="BE230" i="10"/>
  <c r="BE234" i="10"/>
  <c r="BE239" i="10"/>
  <c r="BE243" i="10"/>
  <c r="BE245" i="10"/>
  <c r="BE247" i="10"/>
  <c r="BE310" i="10"/>
  <c r="F130" i="11"/>
  <c r="BE150" i="11"/>
  <c r="BE152" i="11"/>
  <c r="BE159" i="11"/>
  <c r="BE161" i="11"/>
  <c r="BE183" i="11"/>
  <c r="BE194" i="11"/>
  <c r="BE198" i="11"/>
  <c r="BE204" i="11"/>
  <c r="BE216" i="11"/>
  <c r="BE232" i="11"/>
  <c r="BE236" i="11"/>
  <c r="BE256" i="11"/>
  <c r="BE264" i="11"/>
  <c r="BE273" i="11"/>
  <c r="BE286" i="11"/>
  <c r="BE288" i="11"/>
  <c r="BE294" i="11"/>
  <c r="BE310" i="11"/>
  <c r="BE316" i="11"/>
  <c r="BE319" i="11"/>
  <c r="BK210" i="11"/>
  <c r="J210" i="11" s="1"/>
  <c r="J105" i="11" s="1"/>
  <c r="BE132" i="2"/>
  <c r="BE138" i="2"/>
  <c r="BE149" i="2"/>
  <c r="BE153" i="2"/>
  <c r="BE174" i="2"/>
  <c r="BE176" i="2"/>
  <c r="BE178" i="2"/>
  <c r="BE180" i="2"/>
  <c r="BE188" i="2"/>
  <c r="BE190" i="2"/>
  <c r="BE195" i="2"/>
  <c r="BE197" i="2"/>
  <c r="BE205" i="2"/>
  <c r="BE211" i="2"/>
  <c r="BE219" i="2"/>
  <c r="BE222" i="2"/>
  <c r="BE225" i="2"/>
  <c r="BE227" i="2"/>
  <c r="BE229" i="2"/>
  <c r="J91" i="3"/>
  <c r="BE126" i="3"/>
  <c r="BE130" i="3"/>
  <c r="BE132" i="3"/>
  <c r="BE140" i="3"/>
  <c r="BE148" i="3"/>
  <c r="BE159" i="3"/>
  <c r="BE140" i="4"/>
  <c r="BE147" i="4"/>
  <c r="BE155" i="4"/>
  <c r="BE162" i="4"/>
  <c r="BE170" i="4"/>
  <c r="BE176" i="4"/>
  <c r="BE180" i="4"/>
  <c r="BE188" i="4"/>
  <c r="BE199" i="4"/>
  <c r="BE201" i="4"/>
  <c r="BE222" i="4"/>
  <c r="BE225" i="4"/>
  <c r="BE132" i="5"/>
  <c r="BE140" i="5"/>
  <c r="BE146" i="5"/>
  <c r="BE163" i="6"/>
  <c r="BE173" i="6"/>
  <c r="BE188" i="6"/>
  <c r="BE191" i="6"/>
  <c r="BE221" i="6"/>
  <c r="BE238" i="6"/>
  <c r="BE245" i="6"/>
  <c r="BE251" i="6"/>
  <c r="BE267" i="6"/>
  <c r="BE274" i="6"/>
  <c r="BE286" i="6"/>
  <c r="BE288" i="6"/>
  <c r="BE292" i="6"/>
  <c r="BE310" i="6"/>
  <c r="BE312" i="6"/>
  <c r="BE321" i="6"/>
  <c r="BE323" i="6"/>
  <c r="BE325" i="6"/>
  <c r="BE336" i="6"/>
  <c r="BE339" i="6"/>
  <c r="BK250" i="6"/>
  <c r="J250" i="6" s="1"/>
  <c r="J119" i="6" s="1"/>
  <c r="BK328" i="6"/>
  <c r="J328" i="6" s="1"/>
  <c r="J127" i="6" s="1"/>
  <c r="BK338" i="6"/>
  <c r="J338" i="6"/>
  <c r="J131" i="6" s="1"/>
  <c r="F94" i="7"/>
  <c r="BE156" i="7"/>
  <c r="BE158" i="7"/>
  <c r="BE163" i="7"/>
  <c r="BE166" i="7"/>
  <c r="BE173" i="7"/>
  <c r="BE180" i="7"/>
  <c r="BE183" i="7"/>
  <c r="BE198" i="7"/>
  <c r="BE206" i="7"/>
  <c r="BE233" i="7"/>
  <c r="BE238" i="7"/>
  <c r="BE259" i="7"/>
  <c r="BE269" i="7"/>
  <c r="BE272" i="7"/>
  <c r="BE282" i="7"/>
  <c r="BE286" i="7"/>
  <c r="BE288" i="7"/>
  <c r="BE294" i="7"/>
  <c r="BE302" i="7"/>
  <c r="BE306" i="7"/>
  <c r="BE312" i="7"/>
  <c r="BE314" i="7"/>
  <c r="BE325" i="7"/>
  <c r="BK247" i="7"/>
  <c r="J247" i="7" s="1"/>
  <c r="J118" i="7" s="1"/>
  <c r="BK328" i="7"/>
  <c r="J328" i="7" s="1"/>
  <c r="J127" i="7" s="1"/>
  <c r="BE142" i="8"/>
  <c r="BE144" i="8"/>
  <c r="BE163" i="8"/>
  <c r="BE171" i="8"/>
  <c r="BE175" i="8"/>
  <c r="BE190" i="8"/>
  <c r="BE200" i="8"/>
  <c r="BE214" i="8"/>
  <c r="BE220" i="8"/>
  <c r="BE234" i="8"/>
  <c r="BE236" i="8"/>
  <c r="BE245" i="8"/>
  <c r="BE262" i="8"/>
  <c r="BE268" i="8"/>
  <c r="BE271" i="8"/>
  <c r="BE278" i="8"/>
  <c r="BE280" i="8"/>
  <c r="BE292" i="8"/>
  <c r="J94" i="9"/>
  <c r="BE136" i="9"/>
  <c r="BE148" i="9"/>
  <c r="BE150" i="9"/>
  <c r="BE163" i="9"/>
  <c r="BE169" i="9"/>
  <c r="BE179" i="9"/>
  <c r="BE181" i="9"/>
  <c r="BE186" i="9"/>
  <c r="BE192" i="9"/>
  <c r="BE194" i="9"/>
  <c r="BE196" i="9"/>
  <c r="BE232" i="9"/>
  <c r="BE247" i="9"/>
  <c r="BE249" i="9"/>
  <c r="BE262" i="9"/>
  <c r="BE266" i="9"/>
  <c r="BE276" i="9"/>
  <c r="BE280" i="9"/>
  <c r="BE290" i="9"/>
  <c r="BE308" i="9"/>
  <c r="BE314" i="9"/>
  <c r="F94" i="10"/>
  <c r="BE136" i="10"/>
  <c r="BE138" i="10"/>
  <c r="BE140" i="10"/>
  <c r="BE144" i="10"/>
  <c r="BE159" i="10"/>
  <c r="BE161" i="10"/>
  <c r="BE173" i="10"/>
  <c r="BE190" i="10"/>
  <c r="BE192" i="10"/>
  <c r="BE214" i="10"/>
  <c r="BE232" i="10"/>
  <c r="BE252" i="10"/>
  <c r="BE256" i="10"/>
  <c r="BE258" i="10"/>
  <c r="BE260" i="10"/>
  <c r="BE271" i="10"/>
  <c r="BE278" i="10"/>
  <c r="BE282" i="10"/>
  <c r="BE284" i="10"/>
  <c r="BE288" i="10"/>
  <c r="BE290" i="10"/>
  <c r="BE292" i="10"/>
  <c r="BE298" i="10"/>
  <c r="BE300" i="10"/>
  <c r="BE304" i="10"/>
  <c r="BE312" i="10"/>
  <c r="BE314" i="10"/>
  <c r="BE138" i="11"/>
  <c r="BE146" i="11"/>
  <c r="BE148" i="11"/>
  <c r="BE163" i="11"/>
  <c r="BE167" i="11"/>
  <c r="BE171" i="11"/>
  <c r="BE181" i="11"/>
  <c r="BE186" i="11"/>
  <c r="BE196" i="11"/>
  <c r="BE200" i="11"/>
  <c r="BE224" i="11"/>
  <c r="BE226" i="11"/>
  <c r="BE241" i="11"/>
  <c r="BE278" i="11"/>
  <c r="BE280" i="11"/>
  <c r="BE282" i="11"/>
  <c r="BE298" i="11"/>
  <c r="BE312" i="11"/>
  <c r="BE314" i="11"/>
  <c r="F36" i="2"/>
  <c r="BA96" i="1"/>
  <c r="F39" i="3"/>
  <c r="BD97" i="1" s="1"/>
  <c r="F36" i="4"/>
  <c r="BA98" i="1"/>
  <c r="F39" i="6"/>
  <c r="BD101" i="1" s="1"/>
  <c r="BD100" i="1" s="1"/>
  <c r="J36" i="10"/>
  <c r="AW107" i="1" s="1"/>
  <c r="J36" i="4"/>
  <c r="AW98" i="1"/>
  <c r="F38" i="5"/>
  <c r="BC99" i="1" s="1"/>
  <c r="F37" i="8"/>
  <c r="BB105" i="1" s="1"/>
  <c r="F36" i="10"/>
  <c r="BA107" i="1" s="1"/>
  <c r="F36" i="11"/>
  <c r="BA108" i="1" s="1"/>
  <c r="J36" i="2"/>
  <c r="AW96" i="1" s="1"/>
  <c r="F38" i="8"/>
  <c r="BC105" i="1" s="1"/>
  <c r="F39" i="7"/>
  <c r="BD103" i="1" s="1"/>
  <c r="BD102" i="1" s="1"/>
  <c r="F36" i="9"/>
  <c r="BA106" i="1"/>
  <c r="F38" i="10"/>
  <c r="BC107" i="1"/>
  <c r="F39" i="2"/>
  <c r="BD96" i="1"/>
  <c r="F36" i="5"/>
  <c r="BA99" i="1"/>
  <c r="J36" i="8"/>
  <c r="AW105" i="1"/>
  <c r="F38" i="11"/>
  <c r="BC108" i="1" s="1"/>
  <c r="F38" i="3"/>
  <c r="BC97" i="1"/>
  <c r="F37" i="9"/>
  <c r="BB106" i="1" s="1"/>
  <c r="F37" i="2"/>
  <c r="BB96" i="1"/>
  <c r="J36" i="6"/>
  <c r="AW101" i="1" s="1"/>
  <c r="F36" i="7"/>
  <c r="BA103" i="1"/>
  <c r="BA102" i="1"/>
  <c r="AW102" i="1" s="1"/>
  <c r="J36" i="11"/>
  <c r="AW108" i="1" s="1"/>
  <c r="F36" i="3"/>
  <c r="BA97" i="1" s="1"/>
  <c r="F38" i="4"/>
  <c r="BC98" i="1" s="1"/>
  <c r="F37" i="5"/>
  <c r="BB99" i="1" s="1"/>
  <c r="F36" i="6"/>
  <c r="BA101" i="1" s="1"/>
  <c r="BA100" i="1" s="1"/>
  <c r="AW100" i="1" s="1"/>
  <c r="J36" i="9"/>
  <c r="AW106" i="1" s="1"/>
  <c r="F38" i="2"/>
  <c r="BC96" i="1" s="1"/>
  <c r="F38" i="6"/>
  <c r="BC101" i="1" s="1"/>
  <c r="BC100" i="1" s="1"/>
  <c r="AY100" i="1" s="1"/>
  <c r="F36" i="8"/>
  <c r="BA105" i="1" s="1"/>
  <c r="F38" i="9"/>
  <c r="BC106" i="1" s="1"/>
  <c r="F37" i="11"/>
  <c r="BB108" i="1" s="1"/>
  <c r="F37" i="4"/>
  <c r="BB98" i="1" s="1"/>
  <c r="F37" i="7"/>
  <c r="BB103" i="1" s="1"/>
  <c r="BB102" i="1" s="1"/>
  <c r="AX102" i="1" s="1"/>
  <c r="F37" i="10"/>
  <c r="BB107" i="1" s="1"/>
  <c r="F39" i="5"/>
  <c r="BD99" i="1" s="1"/>
  <c r="F39" i="8"/>
  <c r="BD105" i="1" s="1"/>
  <c r="AS94" i="1"/>
  <c r="J36" i="7"/>
  <c r="AW103" i="1"/>
  <c r="F37" i="3"/>
  <c r="BB97" i="1"/>
  <c r="F38" i="7"/>
  <c r="BC103" i="1"/>
  <c r="BC102" i="1" s="1"/>
  <c r="AY102" i="1" s="1"/>
  <c r="F39" i="10"/>
  <c r="BD107" i="1"/>
  <c r="J36" i="5"/>
  <c r="AW99" i="1"/>
  <c r="F37" i="6"/>
  <c r="BB101" i="1"/>
  <c r="BB100" i="1" s="1"/>
  <c r="AX100" i="1" s="1"/>
  <c r="F39" i="11"/>
  <c r="BD108" i="1"/>
  <c r="J36" i="3"/>
  <c r="AW97" i="1"/>
  <c r="F39" i="4"/>
  <c r="BD98" i="1"/>
  <c r="F39" i="9"/>
  <c r="BD106" i="1"/>
  <c r="P154" i="7" l="1"/>
  <c r="P153" i="7" s="1"/>
  <c r="AU103" i="1" s="1"/>
  <c r="AU102" i="1" s="1"/>
  <c r="P154" i="6"/>
  <c r="P153" i="6"/>
  <c r="AU101" i="1" s="1"/>
  <c r="AU100" i="1" s="1"/>
  <c r="R202" i="9"/>
  <c r="T134" i="11"/>
  <c r="P134" i="8"/>
  <c r="P133" i="8" s="1"/>
  <c r="AU105" i="1" s="1"/>
  <c r="BK130" i="4"/>
  <c r="BK128" i="4"/>
  <c r="J128" i="4" s="1"/>
  <c r="J98" i="4" s="1"/>
  <c r="R130" i="2"/>
  <c r="R128" i="2"/>
  <c r="T202" i="11"/>
  <c r="T154" i="6"/>
  <c r="T153" i="6" s="1"/>
  <c r="R202" i="10"/>
  <c r="BK202" i="8"/>
  <c r="J202" i="8"/>
  <c r="J103" i="8" s="1"/>
  <c r="T154" i="7"/>
  <c r="T153" i="7" s="1"/>
  <c r="P130" i="2"/>
  <c r="P128" i="2" s="1"/>
  <c r="AU96" i="1" s="1"/>
  <c r="T202" i="10"/>
  <c r="T134" i="8"/>
  <c r="R130" i="4"/>
  <c r="R128" i="4"/>
  <c r="R202" i="11"/>
  <c r="P202" i="10"/>
  <c r="P133" i="10" s="1"/>
  <c r="AU107" i="1" s="1"/>
  <c r="P202" i="11"/>
  <c r="P134" i="11"/>
  <c r="P133" i="11" s="1"/>
  <c r="AU108" i="1" s="1"/>
  <c r="P134" i="9"/>
  <c r="P133" i="9"/>
  <c r="AU106" i="1" s="1"/>
  <c r="T202" i="8"/>
  <c r="BK134" i="10"/>
  <c r="J134" i="10"/>
  <c r="J99" i="10" s="1"/>
  <c r="T202" i="9"/>
  <c r="T133" i="9" s="1"/>
  <c r="R154" i="6"/>
  <c r="R153" i="6" s="1"/>
  <c r="T130" i="4"/>
  <c r="T128" i="4" s="1"/>
  <c r="T123" i="3"/>
  <c r="T130" i="2"/>
  <c r="T128" i="2"/>
  <c r="R134" i="11"/>
  <c r="R133" i="11"/>
  <c r="T134" i="10"/>
  <c r="T133" i="10"/>
  <c r="R154" i="7"/>
  <c r="R153" i="7"/>
  <c r="P130" i="4"/>
  <c r="P128" i="4"/>
  <c r="AU98" i="1" s="1"/>
  <c r="BK202" i="10"/>
  <c r="J202" i="10" s="1"/>
  <c r="J103" i="10" s="1"/>
  <c r="R134" i="10"/>
  <c r="R133" i="10"/>
  <c r="BK202" i="9"/>
  <c r="J202" i="9"/>
  <c r="J103" i="9" s="1"/>
  <c r="R134" i="9"/>
  <c r="R133" i="9" s="1"/>
  <c r="R134" i="8"/>
  <c r="R133" i="8" s="1"/>
  <c r="J125" i="5"/>
  <c r="J100" i="5" s="1"/>
  <c r="BK154" i="6"/>
  <c r="BK334" i="6"/>
  <c r="J334" i="6"/>
  <c r="J129" i="6" s="1"/>
  <c r="BK327" i="7"/>
  <c r="J327" i="7" s="1"/>
  <c r="J126" i="7" s="1"/>
  <c r="J335" i="7"/>
  <c r="J130" i="7"/>
  <c r="J203" i="8"/>
  <c r="J104" i="8"/>
  <c r="J135" i="10"/>
  <c r="J100" i="10"/>
  <c r="J131" i="4"/>
  <c r="J101" i="4"/>
  <c r="BK327" i="6"/>
  <c r="J327" i="6"/>
  <c r="J126" i="6" s="1"/>
  <c r="BK154" i="7"/>
  <c r="J154" i="7" s="1"/>
  <c r="J99" i="7" s="1"/>
  <c r="BK134" i="8"/>
  <c r="BK133" i="8"/>
  <c r="J133" i="8" s="1"/>
  <c r="J98" i="8" s="1"/>
  <c r="BK134" i="9"/>
  <c r="BK133" i="9"/>
  <c r="J133" i="9" s="1"/>
  <c r="J32" i="9" s="1"/>
  <c r="AG106" i="1" s="1"/>
  <c r="J203" i="9"/>
  <c r="J104" i="9" s="1"/>
  <c r="J203" i="10"/>
  <c r="J104" i="10" s="1"/>
  <c r="BK124" i="3"/>
  <c r="BK123" i="3" s="1"/>
  <c r="J123" i="3" s="1"/>
  <c r="J32" i="3" s="1"/>
  <c r="AG97" i="1" s="1"/>
  <c r="BK134" i="11"/>
  <c r="J134" i="11"/>
  <c r="J99" i="11" s="1"/>
  <c r="BK130" i="2"/>
  <c r="J130" i="2" s="1"/>
  <c r="J100" i="2" s="1"/>
  <c r="BK123" i="5"/>
  <c r="J123" i="5"/>
  <c r="J98" i="5" s="1"/>
  <c r="BK202" i="11"/>
  <c r="J202" i="11" s="1"/>
  <c r="J103" i="11" s="1"/>
  <c r="BA104" i="1"/>
  <c r="AW104" i="1" s="1"/>
  <c r="F35" i="3"/>
  <c r="AZ97" i="1" s="1"/>
  <c r="J35" i="6"/>
  <c r="AV101" i="1" s="1"/>
  <c r="AT101" i="1" s="1"/>
  <c r="J35" i="5"/>
  <c r="AV99" i="1"/>
  <c r="AT99" i="1" s="1"/>
  <c r="J35" i="10"/>
  <c r="AV107" i="1" s="1"/>
  <c r="AT107" i="1" s="1"/>
  <c r="F35" i="5"/>
  <c r="AZ99" i="1"/>
  <c r="J35" i="11"/>
  <c r="AV108" i="1"/>
  <c r="AT108" i="1" s="1"/>
  <c r="BC95" i="1"/>
  <c r="F35" i="8"/>
  <c r="AZ105" i="1" s="1"/>
  <c r="BD95" i="1"/>
  <c r="BB104" i="1"/>
  <c r="AX104" i="1"/>
  <c r="F35" i="2"/>
  <c r="AZ96" i="1"/>
  <c r="J35" i="3"/>
  <c r="AV97" i="1" s="1"/>
  <c r="AT97" i="1" s="1"/>
  <c r="J35" i="4"/>
  <c r="AV98" i="1" s="1"/>
  <c r="AT98" i="1" s="1"/>
  <c r="J35" i="9"/>
  <c r="AV106" i="1"/>
  <c r="AT106" i="1" s="1"/>
  <c r="F35" i="11"/>
  <c r="AZ108" i="1" s="1"/>
  <c r="J35" i="8"/>
  <c r="AV105" i="1" s="1"/>
  <c r="AT105" i="1" s="1"/>
  <c r="BB95" i="1"/>
  <c r="AX95" i="1" s="1"/>
  <c r="BD104" i="1"/>
  <c r="J35" i="2"/>
  <c r="AV96" i="1" s="1"/>
  <c r="AT96" i="1" s="1"/>
  <c r="F35" i="9"/>
  <c r="AZ106" i="1"/>
  <c r="F35" i="6"/>
  <c r="AZ101" i="1"/>
  <c r="AZ100" i="1" s="1"/>
  <c r="AV100" i="1" s="1"/>
  <c r="AT100" i="1" s="1"/>
  <c r="J35" i="7"/>
  <c r="AV103" i="1" s="1"/>
  <c r="AT103" i="1" s="1"/>
  <c r="BA95" i="1"/>
  <c r="AW95" i="1" s="1"/>
  <c r="BC104" i="1"/>
  <c r="AY104" i="1"/>
  <c r="F35" i="4"/>
  <c r="AZ98" i="1"/>
  <c r="F35" i="10"/>
  <c r="AZ107" i="1"/>
  <c r="F35" i="7"/>
  <c r="AZ103" i="1"/>
  <c r="AZ102" i="1" s="1"/>
  <c r="AV102" i="1" s="1"/>
  <c r="AT102" i="1" s="1"/>
  <c r="T133" i="11" l="1"/>
  <c r="BK153" i="6"/>
  <c r="J153" i="6"/>
  <c r="T133" i="8"/>
  <c r="J41" i="3"/>
  <c r="J41" i="9"/>
  <c r="BK128" i="2"/>
  <c r="J128" i="2" s="1"/>
  <c r="J32" i="2" s="1"/>
  <c r="AG96" i="1" s="1"/>
  <c r="AN96" i="1" s="1"/>
  <c r="J98" i="3"/>
  <c r="J124" i="3"/>
  <c r="J99" i="3"/>
  <c r="J134" i="8"/>
  <c r="J99" i="8"/>
  <c r="J98" i="9"/>
  <c r="J134" i="9"/>
  <c r="J99" i="9" s="1"/>
  <c r="J154" i="6"/>
  <c r="J99" i="6" s="1"/>
  <c r="BK133" i="10"/>
  <c r="J133" i="10" s="1"/>
  <c r="J98" i="10" s="1"/>
  <c r="J130" i="4"/>
  <c r="J100" i="4"/>
  <c r="BK153" i="7"/>
  <c r="J153" i="7"/>
  <c r="J32" i="7" s="1"/>
  <c r="AG103" i="1" s="1"/>
  <c r="AG102" i="1" s="1"/>
  <c r="AN102" i="1" s="1"/>
  <c r="BK133" i="11"/>
  <c r="J133" i="11"/>
  <c r="AN106" i="1"/>
  <c r="AN97" i="1"/>
  <c r="BC94" i="1"/>
  <c r="W32" i="1"/>
  <c r="BD94" i="1"/>
  <c r="W33" i="1"/>
  <c r="J32" i="6"/>
  <c r="AG101" i="1"/>
  <c r="AG100" i="1"/>
  <c r="AN100" i="1"/>
  <c r="AZ104" i="1"/>
  <c r="AV104" i="1"/>
  <c r="AT104" i="1"/>
  <c r="AY95" i="1"/>
  <c r="J32" i="4"/>
  <c r="AG98" i="1"/>
  <c r="AN98" i="1"/>
  <c r="BB94" i="1"/>
  <c r="W31" i="1" s="1"/>
  <c r="J32" i="8"/>
  <c r="AG105" i="1"/>
  <c r="AN105" i="1"/>
  <c r="J32" i="11"/>
  <c r="AG108" i="1"/>
  <c r="AN108" i="1"/>
  <c r="AU104" i="1"/>
  <c r="AU94" i="1" s="1"/>
  <c r="AZ95" i="1"/>
  <c r="AZ94" i="1" s="1"/>
  <c r="W29" i="1" s="1"/>
  <c r="BA94" i="1"/>
  <c r="AW94" i="1" s="1"/>
  <c r="AK30" i="1" s="1"/>
  <c r="J32" i="5"/>
  <c r="AG99" i="1"/>
  <c r="AN99" i="1"/>
  <c r="AU95" i="1"/>
  <c r="AN101" i="1" l="1"/>
  <c r="AN103" i="1"/>
  <c r="J98" i="2"/>
  <c r="J41" i="5"/>
  <c r="J98" i="7"/>
  <c r="J41" i="11"/>
  <c r="J98" i="11"/>
  <c r="J41" i="2"/>
  <c r="J41" i="6"/>
  <c r="J98" i="6"/>
  <c r="J41" i="8"/>
  <c r="J41" i="4"/>
  <c r="J41" i="7"/>
  <c r="AY94" i="1"/>
  <c r="W30" i="1"/>
  <c r="AV94" i="1"/>
  <c r="AK29" i="1" s="1"/>
  <c r="AG95" i="1"/>
  <c r="AX94" i="1"/>
  <c r="AV95" i="1"/>
  <c r="AT95" i="1" s="1"/>
  <c r="J32" i="10"/>
  <c r="AG107" i="1"/>
  <c r="AN107" i="1"/>
  <c r="J41" i="10" l="1"/>
  <c r="AN95" i="1"/>
  <c r="AT94" i="1"/>
  <c r="AG104" i="1"/>
  <c r="AN104" i="1"/>
  <c r="AG94" i="1" l="1"/>
  <c r="AN94" i="1" s="1"/>
  <c r="AK26" i="1" l="1"/>
  <c r="AK35" i="1" s="1"/>
</calcChain>
</file>

<file path=xl/sharedStrings.xml><?xml version="1.0" encoding="utf-8"?>
<sst xmlns="http://schemas.openxmlformats.org/spreadsheetml/2006/main" count="14436" uniqueCount="1610">
  <si>
    <t>Export Komplet</t>
  </si>
  <si>
    <t/>
  </si>
  <si>
    <t>2.0</t>
  </si>
  <si>
    <t>ZAMOK</t>
  </si>
  <si>
    <t>False</t>
  </si>
  <si>
    <t>{d6d94044-9ce0-4a67-b068-11f40a2f526c}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</si>
  <si>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</si>
  <si>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</si>
  <si>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</si>
  <si>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</si>
  <si>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</si>
  <si>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</si>
  <si>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</si>
  <si>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</si>
  <si>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</si>
  <si>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</si>
  <si>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</si>
  <si>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MŠ Šumperk Prievidzská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</si>
  <si>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</si>
  <si>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</si>
  <si>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</si>
  <si>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</si>
  <si>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</si>
  <si>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</si>
  <si>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</si>
  <si>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</si>
  <si>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</si>
  <si>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</si>
  <si>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</si>
  <si>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</si>
  <si>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</si>
  <si>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</si>
  <si>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</si>
  <si>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</si>
  <si>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</si>
  <si>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</si>
  <si>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</si>
  <si>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</si>
  <si>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</si>
  <si>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</si>
  <si>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</si>
  <si>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</si>
  <si>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</si>
  <si>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</si>
  <si>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</si>
  <si>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</si>
  <si>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</si>
  <si>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</si>
  <si>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</si>
  <si>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</si>
  <si>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</si>
  <si>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</si>
  <si>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</si>
  <si>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</si>
  <si>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</si>
  <si>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</si>
  <si>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</si>
  <si>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</si>
  <si>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</si>
  <si>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</si>
  <si>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</si>
  <si>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</si>
  <si>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</si>
  <si>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</si>
  <si>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</si>
  <si>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</si>
  <si>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</si>
  <si>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</si>
  <si>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</si>
  <si>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</si>
  <si>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</si>
  <si>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</si>
  <si>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</si>
  <si>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</si>
  <si>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</si>
  <si>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</si>
  <si>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2020-38</t>
  </si>
  <si>
    <t>MŠ Prievidzská</t>
  </si>
  <si>
    <t>STA</t>
  </si>
  <si>
    <t>1</t>
  </si>
  <si>
    <t>{f077b7ad-b9a2-4826-9382-324c4b36d42e}</t>
  </si>
  <si>
    <t>2</t>
  </si>
  <si>
    <t>/</t>
  </si>
  <si>
    <t>A1-D.1.4.1</t>
  </si>
  <si>
    <t>ZTI</t>
  </si>
  <si>
    <t>Soupis</t>
  </si>
  <si>
    <t>{f1fac495-37d0-4fa8-ac6d-26d460181ced}</t>
  </si>
  <si>
    <t>A1-D.1.4.2</t>
  </si>
  <si>
    <t>VZT</t>
  </si>
  <si>
    <t>{8797a86d-8cc5-4516-b787-52e4895d004b}</t>
  </si>
  <si>
    <t>A2-D.1.4.1</t>
  </si>
  <si>
    <t>{a4b087cc-d7d7-45ca-a1e4-3e795035f62f}</t>
  </si>
  <si>
    <t>A2-D.1.4.2</t>
  </si>
  <si>
    <t>{6428e419-ac59-4ad0-ae74-f0f54cc5df87}</t>
  </si>
  <si>
    <t>7200704A1</t>
  </si>
  <si>
    <t>STAVEBNÍ ÚPRAVY SOCIÁLNÍCH ZAŘÍZENÍ MŠ Prievidzská č. 2613 Šumperk - PAVILON A1</t>
  </si>
  <si>
    <t>{b012b482-c2e7-4fe1-b2a9-f3fa7a6fb0d6}</t>
  </si>
  <si>
    <t>D.1.4</t>
  </si>
  <si>
    <t>D.1.4 Technika prostředí staveb II - Silnoproudá elektrotechnika</t>
  </si>
  <si>
    <t>{32c1b69c-4500-4bb1-abe3-fd485e575b5f}</t>
  </si>
  <si>
    <t>7200704A2</t>
  </si>
  <si>
    <t>STAVEBNÍ ÚPRAVY SOCIÁLNÍCH ZAŘÍZENÍ MŠ Prievidzská č. 2613 Šumperk - PAVILON A2</t>
  </si>
  <si>
    <t>{731a9d86-068c-400f-b4b3-e1d518695a4a}</t>
  </si>
  <si>
    <t>{7a9ba7ab-55c0-4456-a3dc-f9badabad997}</t>
  </si>
  <si>
    <t>Stavební část</t>
  </si>
  <si>
    <t>{cf0d5aff-a358-4316-afdd-d7c2a5b63d3f}</t>
  </si>
  <si>
    <t>SO01</t>
  </si>
  <si>
    <t>Pavilon A1, 1.NP</t>
  </si>
  <si>
    <t>{a6b24e1d-36ee-4aa3-a628-fb9ca779d57a}</t>
  </si>
  <si>
    <t>SO02</t>
  </si>
  <si>
    <t>Pavilon A1, 2.NP</t>
  </si>
  <si>
    <t>{d6f45afd-f57e-46f1-815f-37c60915b96f}</t>
  </si>
  <si>
    <t>SO03</t>
  </si>
  <si>
    <t>Pavilon A2, 1.NP</t>
  </si>
  <si>
    <t>{65b76f31-fe0d-4b22-8bcf-b9d1b9ce8e04}</t>
  </si>
  <si>
    <t>SO04</t>
  </si>
  <si>
    <t>Pavilon A2, 2.NP</t>
  </si>
  <si>
    <t>{068e670b-2bff-47e1-afb8-5042c684a863}</t>
  </si>
  <si>
    <t>KRYCÍ LIST SOUPISU PRACÍ</t>
  </si>
  <si>
    <t>Objekt:</t>
  </si>
  <si>
    <t>2020-38 - MŠ Prievidzská</t>
  </si>
  <si>
    <t>Soupis:</t>
  </si>
  <si>
    <t>A1-D.1.4.1 - ZTI</t>
  </si>
  <si>
    <t>Šumperk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</si>
  <si>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</si>
  <si>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</si>
  <si>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</si>
  <si>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</si>
  <si>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</si>
  <si>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</si>
  <si>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>PSV - Práce a dodávky PSV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</si>
  <si>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</si>
  <si>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</si>
  <si>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</si>
  <si>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</si>
  <si>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726 - Zdravotechnika - předstěnové instalace</t>
  </si>
  <si>
    <t>HZS - Hodinové zúčtovací sazby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</si>
  <si>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</si>
  <si>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</si>
  <si>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</si>
  <si>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</si>
  <si>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</si>
  <si>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</si>
  <si>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</si>
  <si>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</si>
  <si>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</si>
  <si>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</si>
  <si>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</si>
  <si>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</si>
  <si>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Dodavatel</t>
  </si>
  <si>
    <t>Náklady soupisu celkem</t>
  </si>
  <si>
    <t>HSV</t>
  </si>
  <si>
    <t>Práce a dodávky HSV</t>
  </si>
  <si>
    <t>ROZPOCET</t>
  </si>
  <si>
    <t>PSV</t>
  </si>
  <si>
    <t>Práce a dodávky PSV</t>
  </si>
  <si>
    <t>713</t>
  </si>
  <si>
    <t>Izolace tepelné</t>
  </si>
  <si>
    <t>4</t>
  </si>
  <si>
    <t>M</t>
  </si>
  <si>
    <t>283771190</t>
  </si>
  <si>
    <t>izolace potrubí 45 x 13 mm</t>
  </si>
  <si>
    <t>m</t>
  </si>
  <si>
    <t>32</t>
  </si>
  <si>
    <t>16</t>
  </si>
  <si>
    <t>1715339436</t>
  </si>
  <si>
    <t>PP</t>
  </si>
  <si>
    <t>5</t>
  </si>
  <si>
    <t>283771230</t>
  </si>
  <si>
    <t>izolace potrubí 54 x 13 mm</t>
  </si>
  <si>
    <t>325869603</t>
  </si>
  <si>
    <t>7</t>
  </si>
  <si>
    <t>283770780</t>
  </si>
  <si>
    <t>izolace potrubí 110 x 13 mm</t>
  </si>
  <si>
    <t>-1480918926</t>
  </si>
  <si>
    <t>9</t>
  </si>
  <si>
    <t>K</t>
  </si>
  <si>
    <t>713463111</t>
  </si>
  <si>
    <t>Montáž izolace tepelné potrubí potrubními pouzdry bez úpravy staženými drátem 1x D do 100 mm</t>
  </si>
  <si>
    <t>-1949557520</t>
  </si>
  <si>
    <t>10</t>
  </si>
  <si>
    <t>713463112</t>
  </si>
  <si>
    <t>Montáž izolace tepelné potrubí potrubními pouzdry bez úpravy staženými drátem 1x D přes 100 mm</t>
  </si>
  <si>
    <t>-894712508</t>
  </si>
  <si>
    <t>721</t>
  </si>
  <si>
    <t>Zdravotechnika - vnitřní kanalizace</t>
  </si>
  <si>
    <t>14</t>
  </si>
  <si>
    <t>721174025</t>
  </si>
  <si>
    <t>Potrubí kanalizační z PP odpadní systém HT DN 100</t>
  </si>
  <si>
    <t>-1359218832</t>
  </si>
  <si>
    <t>721174042</t>
  </si>
  <si>
    <t>Potrubí kanalizační z PP připojovací systém HT DN 40</t>
  </si>
  <si>
    <t>1699948177</t>
  </si>
  <si>
    <t>721174043</t>
  </si>
  <si>
    <t>Potrubí kanalizační z PP připojovací systém HT DN 50</t>
  </si>
  <si>
    <t>834772901</t>
  </si>
  <si>
    <t>18</t>
  </si>
  <si>
    <t>721174045</t>
  </si>
  <si>
    <t>Potrubí kanalizační z PP připojovací systém HT DN 100</t>
  </si>
  <si>
    <t>-895317394</t>
  </si>
  <si>
    <t>19</t>
  </si>
  <si>
    <t>721194104</t>
  </si>
  <si>
    <t>Vyvedení a upevnění odpadních výpustek DN 40</t>
  </si>
  <si>
    <t>kus</t>
  </si>
  <si>
    <t>1848292825</t>
  </si>
  <si>
    <t>20</t>
  </si>
  <si>
    <t>721194105</t>
  </si>
  <si>
    <t>Vyvedení a upevnění odpadních výpustek DN 50</t>
  </si>
  <si>
    <t>-1965743794</t>
  </si>
  <si>
    <t>721194109</t>
  </si>
  <si>
    <t>Vyvedení a upevnění odpadních výpustek DN 100</t>
  </si>
  <si>
    <t>1555251223</t>
  </si>
  <si>
    <t>25</t>
  </si>
  <si>
    <t>721274124</t>
  </si>
  <si>
    <t>Přivzdušňovací ventil vnitřní odpadních potrubí DN 110</t>
  </si>
  <si>
    <t>913948289</t>
  </si>
  <si>
    <t>26</t>
  </si>
  <si>
    <t>721290111</t>
  </si>
  <si>
    <t>Zkouška těsnosti potrubí kanalizace vodou do DN 125</t>
  </si>
  <si>
    <t>-381965919</t>
  </si>
  <si>
    <t>722</t>
  </si>
  <si>
    <t>Zdravotechnika - vnitřní vodovod</t>
  </si>
  <si>
    <t>28</t>
  </si>
  <si>
    <t>722174002</t>
  </si>
  <si>
    <t>Potrubí vodovodní plastové PPR svar polyfuze PN 16 D 20 x 2,8 mm</t>
  </si>
  <si>
    <t>-959386722</t>
  </si>
  <si>
    <t>29</t>
  </si>
  <si>
    <t>722174003</t>
  </si>
  <si>
    <t>Potrubí vodovodní plastové PPR svar polyfuze PN 16 D 25 x 3,5 mm</t>
  </si>
  <si>
    <t>-1142057766</t>
  </si>
  <si>
    <t>30</t>
  </si>
  <si>
    <t>722174004</t>
  </si>
  <si>
    <t>Potrubí vodovodní plastové PPR svar polyfuze PN 16 D 32 x 4,4 mm</t>
  </si>
  <si>
    <t>1583800736</t>
  </si>
  <si>
    <t>31</t>
  </si>
  <si>
    <t>722181231</t>
  </si>
  <si>
    <t>Ochrana vodovodního potrubí přilepenými tepelně izolačními trubicemi z PE tl do 15 mm DN do 22 mm</t>
  </si>
  <si>
    <t>-491401083</t>
  </si>
  <si>
    <t>722181242</t>
  </si>
  <si>
    <t>Ochrana vodovodního potrubí přilepenými tepelně izolačními trubicemi z PE tl do 20 mm DN do 42 mm</t>
  </si>
  <si>
    <t>-2038521391</t>
  </si>
  <si>
    <t>33</t>
  </si>
  <si>
    <t>722190401</t>
  </si>
  <si>
    <t>Vyvedení a upevnění výpustku do DN 25</t>
  </si>
  <si>
    <t>803936640</t>
  </si>
  <si>
    <t>34</t>
  </si>
  <si>
    <t>722220111</t>
  </si>
  <si>
    <t>Nástěnka pro výtokový ventil G 1/2 s jedním závitem</t>
  </si>
  <si>
    <t>-1336687389</t>
  </si>
  <si>
    <t>35</t>
  </si>
  <si>
    <t>722220121</t>
  </si>
  <si>
    <t>Nástěnka pro baterii G 1/2 s jedním závitem</t>
  </si>
  <si>
    <t>pár</t>
  </si>
  <si>
    <t>698048528</t>
  </si>
  <si>
    <t>36</t>
  </si>
  <si>
    <t>722221134-1</t>
  </si>
  <si>
    <t>ventil výtokový G 1/2" rohový s filtrem</t>
  </si>
  <si>
    <t>soubor</t>
  </si>
  <si>
    <t>-1648167016</t>
  </si>
  <si>
    <t>41</t>
  </si>
  <si>
    <t>722232043</t>
  </si>
  <si>
    <t>Kohout kulový přímý G 1/2 PN 42 do 185°C vnitřní závit</t>
  </si>
  <si>
    <t>-751577397</t>
  </si>
  <si>
    <t>42</t>
  </si>
  <si>
    <t>722232044</t>
  </si>
  <si>
    <t>Kohout kulový přímý G 3/4 PN 42 do 185°C vnitřní závit</t>
  </si>
  <si>
    <t>-1494577657</t>
  </si>
  <si>
    <t>43</t>
  </si>
  <si>
    <t>722232045</t>
  </si>
  <si>
    <t>Kohout kulový přímý G 1 PN 42 do 185°C vnitřní závit</t>
  </si>
  <si>
    <t>1855799075</t>
  </si>
  <si>
    <t>46</t>
  </si>
  <si>
    <t>TRV20</t>
  </si>
  <si>
    <t>nastavitelný bezpečnostní termostatický směšovací ventil s pojistkou proti opaření DN20</t>
  </si>
  <si>
    <t>-1316276847</t>
  </si>
  <si>
    <t>48</t>
  </si>
  <si>
    <t>722239102</t>
  </si>
  <si>
    <t>Montáž armatur vodovodních se dvěma závity G 3/4</t>
  </si>
  <si>
    <t>1444098631</t>
  </si>
  <si>
    <t>49</t>
  </si>
  <si>
    <t>722290226</t>
  </si>
  <si>
    <t>Zkouška těsnosti vodovodního potrubí závitového do DN 50</t>
  </si>
  <si>
    <t>1650289797</t>
  </si>
  <si>
    <t>50</t>
  </si>
  <si>
    <t>722290234</t>
  </si>
  <si>
    <t>Proplach a dezinfekce vodovodního potrubí do DN 80</t>
  </si>
  <si>
    <t>-1175352803</t>
  </si>
  <si>
    <t>725</t>
  </si>
  <si>
    <t>Zdravotechnika - zařizovací předměty</t>
  </si>
  <si>
    <t>51</t>
  </si>
  <si>
    <t>725112022</t>
  </si>
  <si>
    <t>Klozet keramický závěsný na nosné stěny s hlubokým splachováním odpad vodorovný</t>
  </si>
  <si>
    <t>-225468438</t>
  </si>
  <si>
    <t>52</t>
  </si>
  <si>
    <t>725112022-dětský</t>
  </si>
  <si>
    <t>Klozet keramický závěsný dětský na nosné stěny s hlubokým splachováním odpad vodorovný</t>
  </si>
  <si>
    <t>623630820</t>
  </si>
  <si>
    <t>53</t>
  </si>
  <si>
    <t>725121527-dětský</t>
  </si>
  <si>
    <t>Pisoárový záchodek dětský automatický s integrovaným napájecím zdrojem vč.příslušenství</t>
  </si>
  <si>
    <t>1027219262</t>
  </si>
  <si>
    <t>71</t>
  </si>
  <si>
    <t>725211603</t>
  </si>
  <si>
    <t>Umyvadlo keramické bílé šířky 600 mm bez krytu na sifon připevněné na stěnu šrouby</t>
  </si>
  <si>
    <t>-2053227431</t>
  </si>
  <si>
    <t>73</t>
  </si>
  <si>
    <t>UM-mram</t>
  </si>
  <si>
    <t>umyvadlo žlabové z polymerbetonu 140x53x14,8 cm pro tři stojánkové baterie</t>
  </si>
  <si>
    <t>-1597815865</t>
  </si>
  <si>
    <t>72</t>
  </si>
  <si>
    <t>725219102</t>
  </si>
  <si>
    <t>Montáž umyvadla připevněného na šrouby do zdiva</t>
  </si>
  <si>
    <t>54755594</t>
  </si>
  <si>
    <t>74</t>
  </si>
  <si>
    <t>725241141</t>
  </si>
  <si>
    <t>Vanička sprchová akrylátová čtvrtkruhová 800x800 mm</t>
  </si>
  <si>
    <t>-1820850754</t>
  </si>
  <si>
    <t>75</t>
  </si>
  <si>
    <t>725244812</t>
  </si>
  <si>
    <t>Zástěna sprchová rohová rámová se skleněnou výplní tl. 4 a 5 mm dveře posuvné dvoudílné na čtvrtkruhovou vaničku 800x800 mm</t>
  </si>
  <si>
    <t>-740745131</t>
  </si>
  <si>
    <t>58</t>
  </si>
  <si>
    <t>725331111</t>
  </si>
  <si>
    <t>Výlevka bez výtokových armatur keramická se sklopnou plastovou mřížkou 500 mm</t>
  </si>
  <si>
    <t>-1542614963</t>
  </si>
  <si>
    <t>61</t>
  </si>
  <si>
    <t>725821316-1</t>
  </si>
  <si>
    <t>Baterie nástěnné pákové s otáčivým plochým ústím a délkou ramínka 300 mm pro výlevky</t>
  </si>
  <si>
    <t>-173495633</t>
  </si>
  <si>
    <t>62</t>
  </si>
  <si>
    <t>725822612</t>
  </si>
  <si>
    <t>Baterie umyvadlová stojánková páková s výpustí</t>
  </si>
  <si>
    <t>2139688640</t>
  </si>
  <si>
    <t>63</t>
  </si>
  <si>
    <t>725841311</t>
  </si>
  <si>
    <t>Baterie sprchové nástěnné pákové</t>
  </si>
  <si>
    <t>-229269308</t>
  </si>
  <si>
    <t>64</t>
  </si>
  <si>
    <t>725865411</t>
  </si>
  <si>
    <t>Zápachová uzávěrka pisoárová DN 32/40</t>
  </si>
  <si>
    <t>703884099</t>
  </si>
  <si>
    <t>726</t>
  </si>
  <si>
    <t>Zdravotechnika - předstěnové instalace</t>
  </si>
  <si>
    <t>65</t>
  </si>
  <si>
    <t>726111031</t>
  </si>
  <si>
    <t>Instalační předstěna - klozet s ovládáním zepředu v 1080 mm závěsný do masivní zděné kce</t>
  </si>
  <si>
    <t>-992459925</t>
  </si>
  <si>
    <t>HZS</t>
  </si>
  <si>
    <t>Hodinové zúčtovací sazby</t>
  </si>
  <si>
    <t>77</t>
  </si>
  <si>
    <t>HZS2212-1</t>
  </si>
  <si>
    <t>Hodinová zúčtovací sazba instalatér odborný-napojení na stávající rozvody vč. mat.</t>
  </si>
  <si>
    <t>hod</t>
  </si>
  <si>
    <t>512</t>
  </si>
  <si>
    <t>-903647102</t>
  </si>
  <si>
    <t>69</t>
  </si>
  <si>
    <t>HZS2491-3</t>
  </si>
  <si>
    <t>Hodinová zúčtovací sazba dělník zednických výpomocí -sekání drážek, prostupy atp.</t>
  </si>
  <si>
    <t>1751498526</t>
  </si>
  <si>
    <t>76</t>
  </si>
  <si>
    <t>HZS2491-dmt</t>
  </si>
  <si>
    <t>Hodinová zúčtovací sazba dělník zednických výpomocí -demontáž stavájících zařízení vč. likvidace dmt zařízení</t>
  </si>
  <si>
    <t>1334046495</t>
  </si>
  <si>
    <t>A1-D.1.4.2 - VZT</t>
  </si>
  <si>
    <t xml:space="preserve">    751 - Vzduchotechnika</t>
  </si>
  <si>
    <t>751</t>
  </si>
  <si>
    <t>Vzduchotechnika</t>
  </si>
  <si>
    <t>VENT1</t>
  </si>
  <si>
    <t>ventilátor radiální DN 100, V=155 m3/hod do podhledu se zpětnou klapkou</t>
  </si>
  <si>
    <t>8</t>
  </si>
  <si>
    <t>-1590074252</t>
  </si>
  <si>
    <t>751122051</t>
  </si>
  <si>
    <t>Mtž vent rad ntl podhledového základního D do 100 mm</t>
  </si>
  <si>
    <t>-1453790435</t>
  </si>
  <si>
    <t>VENT2</t>
  </si>
  <si>
    <t>diagonální ventilátor do potrubí DN 160, Qo=560 m3/hod</t>
  </si>
  <si>
    <t>-1963607284</t>
  </si>
  <si>
    <t>751122092</t>
  </si>
  <si>
    <t>Mtž vent ntl potrubního základního D do 200 mm</t>
  </si>
  <si>
    <t>-537842482</t>
  </si>
  <si>
    <t>3</t>
  </si>
  <si>
    <t>TV-1</t>
  </si>
  <si>
    <t>talířový ventil DN 100 vč. montážního rámečku</t>
  </si>
  <si>
    <t>140063074</t>
  </si>
  <si>
    <t>751322011</t>
  </si>
  <si>
    <t>Mtž talířového ventilu D do 100 mm</t>
  </si>
  <si>
    <t>1057640467</t>
  </si>
  <si>
    <t>23</t>
  </si>
  <si>
    <t>M1</t>
  </si>
  <si>
    <t>větrací mřížka DN 160</t>
  </si>
  <si>
    <t>1705149907</t>
  </si>
  <si>
    <t>22</t>
  </si>
  <si>
    <t>751398012</t>
  </si>
  <si>
    <t>Mtž větrací mřížky na kruhové potrubí D do 200 mm</t>
  </si>
  <si>
    <t>1188280675</t>
  </si>
  <si>
    <t>751510042</t>
  </si>
  <si>
    <t>Vzduchotechnické potrubí pozink kruhové spirálně vinuté D do 200 mm</t>
  </si>
  <si>
    <t>-1497121649</t>
  </si>
  <si>
    <t>F-1</t>
  </si>
  <si>
    <t>ohebné potrubí izolované DN 100</t>
  </si>
  <si>
    <t>bm</t>
  </si>
  <si>
    <t>-1457531649</t>
  </si>
  <si>
    <t>751537111</t>
  </si>
  <si>
    <t>Mtž potrubí ohebného izol minerální vatou z Al laminátu D do 100 mm</t>
  </si>
  <si>
    <t>1351795232</t>
  </si>
  <si>
    <t>751572102</t>
  </si>
  <si>
    <t xml:space="preserve">Uchycení potrubí kruhového pomocí objímky </t>
  </si>
  <si>
    <t>-1018146237</t>
  </si>
  <si>
    <t>11</t>
  </si>
  <si>
    <t>751691111</t>
  </si>
  <si>
    <t>Zaregulování systému vzduchotechnického zařízení - 1 koncový (distribuční) prvek</t>
  </si>
  <si>
    <t>643967793</t>
  </si>
  <si>
    <t>12</t>
  </si>
  <si>
    <t>HZS2222</t>
  </si>
  <si>
    <t>Hodinová zúčtovací sazba elektrikář odborný</t>
  </si>
  <si>
    <t>-1254294457</t>
  </si>
  <si>
    <t>13</t>
  </si>
  <si>
    <t>HZS2491-2</t>
  </si>
  <si>
    <t>Hodinová zúčtovací sazba dělník zednických výpomocí -sekání drážek,  prostupy vč. zapravení</t>
  </si>
  <si>
    <t>1977058975</t>
  </si>
  <si>
    <t>24</t>
  </si>
  <si>
    <t>Hodinová zúčtovací sazba dělník zednických výpomocí -demontáž stávajících zařízení vč. likvidace dmt zařízení</t>
  </si>
  <si>
    <t>1571519254</t>
  </si>
  <si>
    <t>HZS3212-k</t>
  </si>
  <si>
    <t>Hodinová zúčtovací sazba montér vzduchotechniky a chlazení odborný- napojení na stávající potrubí vč. mat.</t>
  </si>
  <si>
    <t>-1001839768</t>
  </si>
  <si>
    <t>A2-D.1.4.1 - ZTI</t>
  </si>
  <si>
    <t>1965674123</t>
  </si>
  <si>
    <t>-1866428388</t>
  </si>
  <si>
    <t>1281271545</t>
  </si>
  <si>
    <t>1064828294</t>
  </si>
  <si>
    <t>562407115</t>
  </si>
  <si>
    <t>2095124782</t>
  </si>
  <si>
    <t>231349384</t>
  </si>
  <si>
    <t>1957155570</t>
  </si>
  <si>
    <t>-1847812208</t>
  </si>
  <si>
    <t>-885249928</t>
  </si>
  <si>
    <t>-1015972229</t>
  </si>
  <si>
    <t>328314802</t>
  </si>
  <si>
    <t>508790627</t>
  </si>
  <si>
    <t>1965754296</t>
  </si>
  <si>
    <t>451143282</t>
  </si>
  <si>
    <t>-1241543219</t>
  </si>
  <si>
    <t>753046945</t>
  </si>
  <si>
    <t>2086559291</t>
  </si>
  <si>
    <t>951348566</t>
  </si>
  <si>
    <t>2066493623</t>
  </si>
  <si>
    <t>-1821789732</t>
  </si>
  <si>
    <t>-1897997932</t>
  </si>
  <si>
    <t>2056397843</t>
  </si>
  <si>
    <t>208531665</t>
  </si>
  <si>
    <t>-2037391371</t>
  </si>
  <si>
    <t>939884154</t>
  </si>
  <si>
    <t>2062328222</t>
  </si>
  <si>
    <t>1819335880</t>
  </si>
  <si>
    <t>-1810610925</t>
  </si>
  <si>
    <t>709602360</t>
  </si>
  <si>
    <t>520643677</t>
  </si>
  <si>
    <t>1472631827</t>
  </si>
  <si>
    <t>-1114574872</t>
  </si>
  <si>
    <t>1351945780</t>
  </si>
  <si>
    <t>2131399781</t>
  </si>
  <si>
    <t>1043360213</t>
  </si>
  <si>
    <t>2010327486</t>
  </si>
  <si>
    <t>-1983569456</t>
  </si>
  <si>
    <t>-1162778214</t>
  </si>
  <si>
    <t>794832792</t>
  </si>
  <si>
    <t>1899915872</t>
  </si>
  <si>
    <t>-924017856</t>
  </si>
  <si>
    <t>1885453792</t>
  </si>
  <si>
    <t>-844855824</t>
  </si>
  <si>
    <t>-392138890</t>
  </si>
  <si>
    <t>1852512526</t>
  </si>
  <si>
    <t>-36484257</t>
  </si>
  <si>
    <t>A2-D.1.4.2 - VZT</t>
  </si>
  <si>
    <t>-448553561</t>
  </si>
  <si>
    <t>-1178139616</t>
  </si>
  <si>
    <t>354295943</t>
  </si>
  <si>
    <t>300800258</t>
  </si>
  <si>
    <t>1054131106</t>
  </si>
  <si>
    <t>1097244361</t>
  </si>
  <si>
    <t>-1297454689</t>
  </si>
  <si>
    <t>357637738</t>
  </si>
  <si>
    <t>271060840</t>
  </si>
  <si>
    <t>-239718335</t>
  </si>
  <si>
    <t>589757544</t>
  </si>
  <si>
    <t>230721305</t>
  </si>
  <si>
    <t>-725234886</t>
  </si>
  <si>
    <t>1114286411</t>
  </si>
  <si>
    <t>1153744462</t>
  </si>
  <si>
    <t>1563131238</t>
  </si>
  <si>
    <t>1784177018</t>
  </si>
  <si>
    <t>7200704A1 - STAVEBNÍ ÚPRAVY SOCIÁLNÍCH ZAŘÍZENÍ MŠ Prievidzská č. 2613 Šumperk - PAVILON A1</t>
  </si>
  <si>
    <t>D.1.4 - D.1.4 Technika prostředí staveb II - Silnoproudá elektrotechnika</t>
  </si>
  <si>
    <t>29380995</t>
  </si>
  <si>
    <t>PVLK PROJECT s.r.o.</t>
  </si>
  <si>
    <t>CZ29380995</t>
  </si>
  <si>
    <t xml:space="preserve">    741-ELU-RV25 - E1 - Svítidlo interiérové LED stropní</t>
  </si>
  <si>
    <t xml:space="preserve">    741-OSM-1809 - E2 - Svítidlo interiérové, přisazené, se zdrojem LED, 20W/4000K, IP44</t>
  </si>
  <si>
    <t xml:space="preserve">    741-OSM-9225 - E3 - Svítidlo interiérové, přisazené, plastové + sklo, zdroj LED 9W, IP43, TŘ.OCHR. II</t>
  </si>
  <si>
    <t xml:space="preserve">    741-BEG-IN05 - N1 - Svítidlo LED NOUZOVÉ AUTONOMNÍ, přisazené, 1x2,6W, IP42, 20m</t>
  </si>
  <si>
    <t xml:space="preserve">    741-PCU-AA05 - Zemnící svorka pro připojení vodovodní baterie na plastovém potrubí</t>
  </si>
  <si>
    <t xml:space="preserve">    741-TNG-RM01 - Rámečky</t>
  </si>
  <si>
    <t xml:space="preserve">    741-CSS-AA02 - Montáž zdroje pro splachovače pisoárů (bez dodávky zdroje)</t>
  </si>
  <si>
    <t xml:space="preserve">    741-CSS-AA03 - Montáž splachovače pisoárů (bez splachovače)</t>
  </si>
  <si>
    <t xml:space="preserve">    741-CYK-MA05 - Kabel CYKY-O 2x1,5 (2A) - pod omítkou</t>
  </si>
  <si>
    <t xml:space="preserve">    741-CYK-MA15 - Kabel CYKY-O 3x1,5 (3A) - pod omítkou</t>
  </si>
  <si>
    <t xml:space="preserve">    741-CYK-MB05 - Kabel CYKY-J 3x1,5 (3C) - pod omítkou</t>
  </si>
  <si>
    <t xml:space="preserve">    741-CYK-MB10 - Kabel CYKY-J 3x2,5 (3C) - pod omítkou</t>
  </si>
  <si>
    <t xml:space="preserve">    741-PCA-AA04 - CYA 4 zžl - pospojení</t>
  </si>
  <si>
    <t xml:space="preserve">    741-KRA-AA05 - Krabice přístrojová KP68 do zdiva</t>
  </si>
  <si>
    <t xml:space="preserve">    741-KRA-AA25 - Krabice rozvodná KR68 do zdiva</t>
  </si>
  <si>
    <t xml:space="preserve">    741-KRA-AP10 - Krabice na povrch do 4x4mm2</t>
  </si>
  <si>
    <t xml:space="preserve">    741-TNG-ZA61 - Zásuvka domovní 230V jednonásobná, polozapuštěná, bílá, IP20, clonky</t>
  </si>
  <si>
    <t xml:space="preserve">    741-TNG-AA40 - Spínač domovní automatický, pohybový, 1 relé, bílý, IP20</t>
  </si>
  <si>
    <t xml:space="preserve">    741-UKC-A002 - Ukončení vodiče Cu, Al do 2,5mm2</t>
  </si>
  <si>
    <t xml:space="preserve">    741-UKC-A004 - Ukončení vodiče Cu, Al do 4mm2</t>
  </si>
  <si>
    <t xml:space="preserve">    749-PRL-AA01 - Přeložky a demontážní práce</t>
  </si>
  <si>
    <t xml:space="preserve">    749-PRZ-AA01 - Celková prohlídka zařízení</t>
  </si>
  <si>
    <t xml:space="preserve">    749-PSM-AA01 - Montážní práce podružného a spojovacího materiálu</t>
  </si>
  <si>
    <t xml:space="preserve">    749-SME-AA02 - Ventilátor (zapojení zařízení bez dodávky ventilátoru)</t>
  </si>
  <si>
    <t xml:space="preserve">    HZS-SES-RR01 - R1.3 a R2.3 - Patrové rozváděče</t>
  </si>
  <si>
    <t xml:space="preserve">    741-FIR-PU05 - Požární ucpávky</t>
  </si>
  <si>
    <t>M - Práce a dodávky M</t>
  </si>
  <si>
    <t xml:space="preserve">    46-M-KAP-KP68 - Vysekání kapsy do zděného zdiva, velikosti 7x7x5 cm</t>
  </si>
  <si>
    <t xml:space="preserve">    46-M-RYH-CH25 - Vysekání rýhy do zděného zdiva šíře 5cm, hloubky 5cm</t>
  </si>
  <si>
    <t xml:space="preserve">    HZS-REV-AA01 - Vyhotovení výchozí revize</t>
  </si>
  <si>
    <t xml:space="preserve">    HZS-SKU-AA01 - Vyhotovení dokumentace skutečného stavu</t>
  </si>
  <si>
    <t>741-ELU-RV25</t>
  </si>
  <si>
    <t>E1 - Svítidlo interiérové LED stropní</t>
  </si>
  <si>
    <t>169</t>
  </si>
  <si>
    <t>741372022</t>
  </si>
  <si>
    <t>Montáž svítidlo LED bytové přisazené nástěnné panelové do 0,36 m2</t>
  </si>
  <si>
    <t>1918492169</t>
  </si>
  <si>
    <t>170</t>
  </si>
  <si>
    <t>ELURAVI</t>
  </si>
  <si>
    <t>Liniové LED svítidlo, těleso eloxovaný hliník, opálový difusor, tř. ochr. 1, IP20, 30W, 4600 lm, 4000K, Ra &gt; 80, 73 x 72,5 x 1170 mm (Š x V x D), přisazené</t>
  </si>
  <si>
    <t>KS</t>
  </si>
  <si>
    <t>80841340</t>
  </si>
  <si>
    <t>741-OSM-1809</t>
  </si>
  <si>
    <t>E2 - Svítidlo interiérové, přisazené, se zdrojem LED, 20W/4000K, IP44</t>
  </si>
  <si>
    <t>171</t>
  </si>
  <si>
    <t>2123235034</t>
  </si>
  <si>
    <t>172</t>
  </si>
  <si>
    <t>OSM51809</t>
  </si>
  <si>
    <t>Svítidlo interiérové, přisazené, se zdrojem LED, 20W/2700lm/4000K, základna ocelový plech, stínítko skleněné TRIPLEX OPÁL MAT, D360 x 88 mm, IP44, tř.ochr.1</t>
  </si>
  <si>
    <t>1599228372</t>
  </si>
  <si>
    <t>741-OSM-9225</t>
  </si>
  <si>
    <t>E3 - Svítidlo interiérové, přisazené, plastové + sklo, zdroj LED 9W, IP43, TŘ.OCHR. II</t>
  </si>
  <si>
    <t>173</t>
  </si>
  <si>
    <t>741370101</t>
  </si>
  <si>
    <t>Montáž svítidlo žárovkové průmyslové stropní přisazené 1 zdroj bez koše</t>
  </si>
  <si>
    <t>1557528989</t>
  </si>
  <si>
    <t>174</t>
  </si>
  <si>
    <t>OSM59725</t>
  </si>
  <si>
    <t>Svítidlo interiérové, přisazené, se zdrojem LED, 9W/1120lm/4000K, základna plastový výlisek, stínítko sklo TRIPLEX OPÁL MAT, 310 x 85 x 93 mm (D x Š x V), IP44, tř.ochr.2</t>
  </si>
  <si>
    <t>1566741680</t>
  </si>
  <si>
    <t>741-BEG-IN05</t>
  </si>
  <si>
    <t>N1 - Svítidlo LED NOUZOVÉ AUTONOMNÍ, přisazené, 1x2,6W, IP42, 20m</t>
  </si>
  <si>
    <t>175</t>
  </si>
  <si>
    <t>741372021</t>
  </si>
  <si>
    <t>Montáž svítidlo LED bytové přisazené nástěnné panelové do 0,09 m2</t>
  </si>
  <si>
    <t>1553171180</t>
  </si>
  <si>
    <t>176</t>
  </si>
  <si>
    <t>EMSELSVNO0676931</t>
  </si>
  <si>
    <t>LED nouz.svítidlo s hliníkovým rámečkem, SA, 1 hod, nástěnné, jednostranné, autotest, IP42, 2,6W, 58 lm/SA, 96 lm/SE, vč. piktogramu, rozměry 235x135x38mm (šířka x výška x hloubka)</t>
  </si>
  <si>
    <t>1791980447</t>
  </si>
  <si>
    <t>741-PCU-AA05</t>
  </si>
  <si>
    <t>Zemnící svorka pro připojení vodovodní baterie na plastovém potrubí</t>
  </si>
  <si>
    <t>177</t>
  </si>
  <si>
    <t>741420031</t>
  </si>
  <si>
    <t>Montáž svorka hromosvodná na potrubí D do 200 mm se zhotovením</t>
  </si>
  <si>
    <t>-1473906826</t>
  </si>
  <si>
    <t>178</t>
  </si>
  <si>
    <t>741130003</t>
  </si>
  <si>
    <t>Ukončení vodič izolovaný do 4 mm2 v rozváděči nebo na přístroji</t>
  </si>
  <si>
    <t>-1507482668</t>
  </si>
  <si>
    <t>179</t>
  </si>
  <si>
    <t>ELT10.074.693</t>
  </si>
  <si>
    <t>Zemnící svorka pro připojení vodovodní baterie na plastové potrubí, podložka pro připojení vodiče do 2,5-4mm2, matice na potrubí ze závitem Js 1/2" [ELEKTRO BEČOV:ZS 4, EAN 8595155031112]</t>
  </si>
  <si>
    <t>-659312381</t>
  </si>
  <si>
    <t>741-TNG-RM01</t>
  </si>
  <si>
    <t>Rámečky</t>
  </si>
  <si>
    <t>182</t>
  </si>
  <si>
    <t>ELT10.071.439</t>
  </si>
  <si>
    <t>Náklady na jeden rámeček přístroje</t>
  </si>
  <si>
    <t>69120905</t>
  </si>
  <si>
    <t>741-CSS-AA02</t>
  </si>
  <si>
    <t>Montáž zdroje pro splachovače pisoárů (bez dodávky zdroje)</t>
  </si>
  <si>
    <t>85</t>
  </si>
  <si>
    <t>741112104</t>
  </si>
  <si>
    <t>Montáž rozvodka zapuštěná plastová čtyřhranná bez svorkovnic</t>
  </si>
  <si>
    <t>-495573392</t>
  </si>
  <si>
    <t>86</t>
  </si>
  <si>
    <t>-284958970</t>
  </si>
  <si>
    <t>741-CSS-AA03</t>
  </si>
  <si>
    <t>Montáž splachovače pisoárů (bez splachovače)</t>
  </si>
  <si>
    <t>87</t>
  </si>
  <si>
    <t>741112352</t>
  </si>
  <si>
    <t>Otevření nebo uzavření krabice pancéřové víčkem na 2 šrouby</t>
  </si>
  <si>
    <t>315963972</t>
  </si>
  <si>
    <t>88</t>
  </si>
  <si>
    <t>-707514114</t>
  </si>
  <si>
    <t>741-CYK-MA05</t>
  </si>
  <si>
    <t>Kabel CYKY-O 2x1,5 (2A) - pod omítkou</t>
  </si>
  <si>
    <t>138</t>
  </si>
  <si>
    <t>741122011</t>
  </si>
  <si>
    <t>Montáž kabel Cu bez ukončení uložený pod omítku plný kulatý 2x1,5 až 2,5 mm2 (CYKY)</t>
  </si>
  <si>
    <t>346076869</t>
  </si>
  <si>
    <t>139</t>
  </si>
  <si>
    <t>ELT10.049.640</t>
  </si>
  <si>
    <t>Kabel CYKY-O 2x1,5 (2A)</t>
  </si>
  <si>
    <t>1670295914</t>
  </si>
  <si>
    <t>741-CYK-MA15</t>
  </si>
  <si>
    <t>Kabel CYKY-O 3x1,5 (3A) - pod omítkou</t>
  </si>
  <si>
    <t>37</t>
  </si>
  <si>
    <t>741122015</t>
  </si>
  <si>
    <t>Montáž kabel Cu bez ukončení uložený pod omítku plný kulatý 3x1,5 mm2 (CYKY)</t>
  </si>
  <si>
    <t>-2111608680</t>
  </si>
  <si>
    <t>38</t>
  </si>
  <si>
    <t>ELT10.048.186</t>
  </si>
  <si>
    <t>Kabel CYKY-O 3x1,5 (3A)</t>
  </si>
  <si>
    <t>-943526702</t>
  </si>
  <si>
    <t>741-CYK-MB05</t>
  </si>
  <si>
    <t>Kabel CYKY-J 3x1,5 (3C) - pod omítkou</t>
  </si>
  <si>
    <t>45</t>
  </si>
  <si>
    <t>-162913551</t>
  </si>
  <si>
    <t>ELT10.051.448</t>
  </si>
  <si>
    <t>Kabel CYKY-J 3x1,5 (3C)</t>
  </si>
  <si>
    <t>619877896</t>
  </si>
  <si>
    <t>741-CYK-MB10</t>
  </si>
  <si>
    <t>Kabel CYKY-J 3x2,5 (3C) - pod omítkou</t>
  </si>
  <si>
    <t>47</t>
  </si>
  <si>
    <t>741122016</t>
  </si>
  <si>
    <t>Montáž kabel Cu bez ukončení uložený pod omítku plný kulatý 3x2,5 až 6 mm2 (CYKY)</t>
  </si>
  <si>
    <t>-241781005</t>
  </si>
  <si>
    <t>ELT10.048.482</t>
  </si>
  <si>
    <t>Kabel CYKY-J 3x2,5 (3C)</t>
  </si>
  <si>
    <t>-1551313293</t>
  </si>
  <si>
    <t>741-PCA-AA04</t>
  </si>
  <si>
    <t>CYA 4 zžl - pospojení</t>
  </si>
  <si>
    <t>17</t>
  </si>
  <si>
    <t>741120301</t>
  </si>
  <si>
    <t>Montáž vodič Cu izolovaný plný a laněný s PVC pláštěm žíla 0,55-16 mm2 pevně (CY, CHAH-R(V))</t>
  </si>
  <si>
    <t>-1190283210</t>
  </si>
  <si>
    <t>ELT10.049.501</t>
  </si>
  <si>
    <t>Vodič H07V-K 4 Z/ZL (CYA 4 zlž)</t>
  </si>
  <si>
    <t>-1693924864</t>
  </si>
  <si>
    <t>741-KRA-AA05</t>
  </si>
  <si>
    <t>Krabice přístrojová KP68 do zdiva</t>
  </si>
  <si>
    <t>164</t>
  </si>
  <si>
    <t>741112061</t>
  </si>
  <si>
    <t>Montáž krabice přístrojová zapuštěná plastová kruhová</t>
  </si>
  <si>
    <t>1602626988</t>
  </si>
  <si>
    <t>165</t>
  </si>
  <si>
    <t>ELT10.079.107</t>
  </si>
  <si>
    <t>Krabice přístrojová, H43 mm, PVC, A1-D, pro spojení ve svislém i vodorovném směru s roztečí 71 nebo 81 mm</t>
  </si>
  <si>
    <t>2069749998</t>
  </si>
  <si>
    <t>741-KRA-AA25</t>
  </si>
  <si>
    <t>Krabice rozvodná KR68 do zdiva</t>
  </si>
  <si>
    <t>741112101</t>
  </si>
  <si>
    <t>Montáž rozvodka zapuštěná plastová kruhová</t>
  </si>
  <si>
    <t>1731827906</t>
  </si>
  <si>
    <t>ELT10.074.803</t>
  </si>
  <si>
    <t>Krabice rozvodná s víčkem a svorkovnicí, D71, H43,5 mm, PVC, A1-D</t>
  </si>
  <si>
    <t>-724499994</t>
  </si>
  <si>
    <t>741-KRA-AP10</t>
  </si>
  <si>
    <t>Krabice na povrch do 4x4mm2</t>
  </si>
  <si>
    <t>143</t>
  </si>
  <si>
    <t>741112111</t>
  </si>
  <si>
    <t>Montáž rozvodka nástěnná plastová čtyřhranná vodič D do 4mm2</t>
  </si>
  <si>
    <t>-1690273830</t>
  </si>
  <si>
    <t>144</t>
  </si>
  <si>
    <t>ELT10.074.486</t>
  </si>
  <si>
    <t>Krabice na povrch, plastová, 122x122x45mm, IP67, 4x svorkovnice do 4mm2</t>
  </si>
  <si>
    <t>-964199113</t>
  </si>
  <si>
    <t>741-TNG-ZA61</t>
  </si>
  <si>
    <t>Zásuvka domovní 230V jednonásobná, polozapuštěná, bílá, IP20, clonky</t>
  </si>
  <si>
    <t>180</t>
  </si>
  <si>
    <t>741313042</t>
  </si>
  <si>
    <t>Montáž zásuvka (polo)zapuštěná šroubové připojení 2P+PE dvojí zapojení - průběžná</t>
  </si>
  <si>
    <t>-2122931270</t>
  </si>
  <si>
    <t>181</t>
  </si>
  <si>
    <t>ELT10.081.243</t>
  </si>
  <si>
    <t>Zásuvka domovní jednonásobná s ochranným kolíkem a clonkami, 2P+PE, 250V/16A, bílá</t>
  </si>
  <si>
    <t>456609419</t>
  </si>
  <si>
    <t>741-TNG-AA40</t>
  </si>
  <si>
    <t>Spínač domovní automatický, pohybový, 1 relé, bílý, IP20</t>
  </si>
  <si>
    <t>166</t>
  </si>
  <si>
    <t>741310233</t>
  </si>
  <si>
    <t>Montáž přepínač (polo)zapuštěný šroubové připojení 6-střídavý</t>
  </si>
  <si>
    <t>1471765</t>
  </si>
  <si>
    <t>167</t>
  </si>
  <si>
    <t>ELT11.223.918</t>
  </si>
  <si>
    <t>Snímač automatického spínače, s rovinným snímáním, bílý, úhel pokrytí: cca 120° (1 snímací rovina)</t>
  </si>
  <si>
    <t>124872524</t>
  </si>
  <si>
    <t>168</t>
  </si>
  <si>
    <t>ELT11.223.962</t>
  </si>
  <si>
    <t>Přístroj spínací pro snímače pohybu, 1 relé, 2300W/AC1, 3 vodičové připojení, šroubové svorky</t>
  </si>
  <si>
    <t>-1977157739</t>
  </si>
  <si>
    <t>741-UKC-A002</t>
  </si>
  <si>
    <t>Ukončení vodiče Cu, Al do 2,5mm2</t>
  </si>
  <si>
    <t>741130001</t>
  </si>
  <si>
    <t>Ukončení vodič izolovaný do 2,5mm2 v rozváděči nebo na přístroji</t>
  </si>
  <si>
    <t>1156905814</t>
  </si>
  <si>
    <t>741-UKC-A004</t>
  </si>
  <si>
    <t>Ukončení vodiče Cu, Al do 4mm2</t>
  </si>
  <si>
    <t>-181744762</t>
  </si>
  <si>
    <t>749-PRL-AA01</t>
  </si>
  <si>
    <t>Přeložky a demontážní práce</t>
  </si>
  <si>
    <t>94</t>
  </si>
  <si>
    <t>PRL7200704-01-NN</t>
  </si>
  <si>
    <t>Materiál související s přeložkami a demontážních prací, včetně ostatního příslušenství</t>
  </si>
  <si>
    <t>SET</t>
  </si>
  <si>
    <t>-1208281183</t>
  </si>
  <si>
    <t>95</t>
  </si>
  <si>
    <t>HZS2221</t>
  </si>
  <si>
    <t>Hodinová zúčtovací sazba elektrikář</t>
  </si>
  <si>
    <t>-2038037864</t>
  </si>
  <si>
    <t>749-PRZ-AA01</t>
  </si>
  <si>
    <t>Celková prohlídka zařízení</t>
  </si>
  <si>
    <t>741810002</t>
  </si>
  <si>
    <t>Celková prohlídka elektrického rozvodu a zařízení do 500 000,- Kč</t>
  </si>
  <si>
    <t>172657224</t>
  </si>
  <si>
    <t>749-PSM-AA01</t>
  </si>
  <si>
    <t>Montážní práce podružného a spojovacího materiálu</t>
  </si>
  <si>
    <t>-201665316</t>
  </si>
  <si>
    <t>6</t>
  </si>
  <si>
    <t>PSM7200501-01-NN</t>
  </si>
  <si>
    <t>Podružný a spojovací materiál, včetně ostatního příslušenství</t>
  </si>
  <si>
    <t>1581898472</t>
  </si>
  <si>
    <t>749-SME-AA02</t>
  </si>
  <si>
    <t>Ventilátor (zapojení zařízení bez dodávky ventilátoru)</t>
  </si>
  <si>
    <t>89</t>
  </si>
  <si>
    <t>741112353</t>
  </si>
  <si>
    <t>Otevření nebo uzavření krabice pancéřové víčkem na 4 šrouby</t>
  </si>
  <si>
    <t>2141770437</t>
  </si>
  <si>
    <t>90</t>
  </si>
  <si>
    <t>215219925</t>
  </si>
  <si>
    <t>HZS-SES-RR01</t>
  </si>
  <si>
    <t>R1.3 a R2.3 - Patrové rozváděče</t>
  </si>
  <si>
    <t>114</t>
  </si>
  <si>
    <t>695320848</t>
  </si>
  <si>
    <t>115</t>
  </si>
  <si>
    <t>PVL7200501-SB1-RO-02</t>
  </si>
  <si>
    <t>Propojovací sběrnice, vodiče, označení, popisy, výstražné tabulky a ostatní příslušenství</t>
  </si>
  <si>
    <t>-378039080</t>
  </si>
  <si>
    <t>116</t>
  </si>
  <si>
    <t>PVL7200501-KSZ-RO-02</t>
  </si>
  <si>
    <t>Protokol o kusové zkoušce, výrobní dokumentace</t>
  </si>
  <si>
    <t>930286869</t>
  </si>
  <si>
    <t>197</t>
  </si>
  <si>
    <t>ELT10.052.344</t>
  </si>
  <si>
    <t>Domovní rozváděč pro zapuštěnou montáž - do zdiva, 5 řad přístrojů, 144 TE, IP30/20, tř. ochr. I, dveře a skříň z ocelového plechu, bílý, pozinkované lišty, sběrnice PE+N, 1070x588x136 (VxŠxH)</t>
  </si>
  <si>
    <t>-457763154</t>
  </si>
  <si>
    <t>196</t>
  </si>
  <si>
    <t>ELT10.031.786</t>
  </si>
  <si>
    <t>Hlavní vypínač na DIN lištu, modulový, Ith=80A, 75A/AC-23A/415V, uzamykatelný na visací zámek</t>
  </si>
  <si>
    <t>-982619152</t>
  </si>
  <si>
    <t>125</t>
  </si>
  <si>
    <t>ELT10.060.473</t>
  </si>
  <si>
    <t>Proudový chránič s nadproudovou ochranou modulový, 1+N/6A/B/0,03/AC, 1+N-pólový, In=6A, IΔn=30mA, charakteristika B, typ AC, Iraz=250A/8/20 µs, Ik=10kA</t>
  </si>
  <si>
    <t>-1726164349</t>
  </si>
  <si>
    <t>126</t>
  </si>
  <si>
    <t>ELT10.060.031</t>
  </si>
  <si>
    <t>Proudový chránič s nadproudovou ochranou modulový, 1+N/10A/B/0,03/AC, 1+N-pólový, In=10A, IΔn=30mA, charakteristika B, typ AC, Iraz=250A/8/20 µs, Ik=10kA</t>
  </si>
  <si>
    <t>190714954</t>
  </si>
  <si>
    <t>127</t>
  </si>
  <si>
    <t>ELT10.059.994</t>
  </si>
  <si>
    <t>Proudový chránič s nadproudovou ochranou modulový, 1+N/16A/B/0,03/AC, 1+N-pólový, In=16A, IΔn=30mA, charakteristika B, typ AC, Iraz=250A/8/20 µs, Ik=10kA</t>
  </si>
  <si>
    <t>862340606</t>
  </si>
  <si>
    <t>188</t>
  </si>
  <si>
    <t>ELT10.060.755</t>
  </si>
  <si>
    <t>Jistič modulový 6A/1/B, 1-pólový, In=6A, charakteristika B, Ik=10kA</t>
  </si>
  <si>
    <t>30909</t>
  </si>
  <si>
    <t>189</t>
  </si>
  <si>
    <t>ELT10.060.761</t>
  </si>
  <si>
    <t>Jistič modulový 10A/1/B, 1-pólový, In=10A, charakteristika B, Ik=10kA</t>
  </si>
  <si>
    <t>-1096728446</t>
  </si>
  <si>
    <t>190</t>
  </si>
  <si>
    <t>ELT10.060.768</t>
  </si>
  <si>
    <t>Jistič modulový 16A/1/B, 1-pólový, In=16A, charakteristika B, Ik=10kA</t>
  </si>
  <si>
    <t>-1384341948</t>
  </si>
  <si>
    <t>191</t>
  </si>
  <si>
    <t>ELT10.060.896</t>
  </si>
  <si>
    <t>Jistič modulový 16A/3/B, 3-pólový, In=16A, charakteristika B, Ik=10kA</t>
  </si>
  <si>
    <t>1089508703</t>
  </si>
  <si>
    <t>192</t>
  </si>
  <si>
    <t>ELT10.060.906</t>
  </si>
  <si>
    <t>Jistič modulový 20A/3/B, 3-pólový, In=20A, charakteristika B, Ik=10kA</t>
  </si>
  <si>
    <t>357227749</t>
  </si>
  <si>
    <t>193</t>
  </si>
  <si>
    <t>ELT10.060.917</t>
  </si>
  <si>
    <t>Jistič modulový 25A/3/B, 3-pólový, In=25A, charakteristika B, Ik=10kA</t>
  </si>
  <si>
    <t>231443775</t>
  </si>
  <si>
    <t>194</t>
  </si>
  <si>
    <t>ELT10.655.596</t>
  </si>
  <si>
    <t>Stykač modulový 25A/440V, 2 ZAP, In=25A/AC1, 2,5kW/230V/AC3, napětí cívky 230V AC</t>
  </si>
  <si>
    <t>-1752960385</t>
  </si>
  <si>
    <t>131</t>
  </si>
  <si>
    <t>ELT10.918.751</t>
  </si>
  <si>
    <t>Časové relé univerzální modulové 8A/230V, 1 PŘEP, In=8A/AC1, max 2000VA, napětí cívky 12 ÷ 230 V AC/DC</t>
  </si>
  <si>
    <t>-1737078570</t>
  </si>
  <si>
    <t>132</t>
  </si>
  <si>
    <t>ELT10.918.753</t>
  </si>
  <si>
    <t>Časové relé taktovací modulové 8A/230V, 1 PŘEP, In=8A/AC1, max 2000VA, napětí cívky 12 ÷ 230 V AC/DC</t>
  </si>
  <si>
    <t>241336658</t>
  </si>
  <si>
    <t>195</t>
  </si>
  <si>
    <t>ELT10.847.664</t>
  </si>
  <si>
    <t>L1-L2-L3 - Modulový kombinovaný svodič přepětí třídy T1+T2 (I+II, B+C) pro sítě TN-C 400V/230V/50Hz, Iimp=12,5kA (10/350 µs), Up(5kA)=920V (8/20 µs), Imax=50kA</t>
  </si>
  <si>
    <t>-2135481608</t>
  </si>
  <si>
    <t>133</t>
  </si>
  <si>
    <t>ELT10.078.962</t>
  </si>
  <si>
    <t>Svorka řadová, šroubová, bílá, na DIN lištu, drát 2,5mm2, šířka 5mm, In=24A</t>
  </si>
  <si>
    <t>-479653947</t>
  </si>
  <si>
    <t>183</t>
  </si>
  <si>
    <t>ELT10.075.145</t>
  </si>
  <si>
    <t>Svorka řadová, šroubová, bílá, na DIN lištu, drát 6mm2, šířka 6,6mm, In=32A</t>
  </si>
  <si>
    <t>1943000254</t>
  </si>
  <si>
    <t>184</t>
  </si>
  <si>
    <t>ELT10.076.721</t>
  </si>
  <si>
    <t>Svorka řadová, šroubová, bílá, na DIN lištu, drát 10mm2, šířka 8mm, In=42A</t>
  </si>
  <si>
    <t>-1787772788</t>
  </si>
  <si>
    <t>185</t>
  </si>
  <si>
    <t>EBCT021095</t>
  </si>
  <si>
    <t>Svorka univerzální řadová, na DIN lištu, šedá, drát 1x 95mm2, rozměry [mm] (šířka / výška / délka) 25 / 51 / 84, In=245A/Cu</t>
  </si>
  <si>
    <t>363827972</t>
  </si>
  <si>
    <t>186</t>
  </si>
  <si>
    <t>EBCT022095.Y</t>
  </si>
  <si>
    <t>Svorka univerzální řadová, na DIN lištu, zeleno-žlutá, drát 2x 95mm2, rozměry [mm] (šířka / výška / délka) 42 / 51 / 84, In=245A/Cu</t>
  </si>
  <si>
    <t>-1816141772</t>
  </si>
  <si>
    <t>187</t>
  </si>
  <si>
    <t>ELT10.228.431</t>
  </si>
  <si>
    <t>Svorka PE a N, dvojitá, šroubovací, 1xPE zelená + 1xN modrá, na DIN lištu, každá svorkovnice 3x 25mm2 + 2x 16mm, rozměry jednotlivé svorkovnice 48x35x25 mm (ŠxVxH)</t>
  </si>
  <si>
    <t>1813303152</t>
  </si>
  <si>
    <t>741-FIR-PU05</t>
  </si>
  <si>
    <t>Požární ucpávky</t>
  </si>
  <si>
    <t>140</t>
  </si>
  <si>
    <t>749212221</t>
  </si>
  <si>
    <t>Montáž se zhotovením přepážka z desek nebo omítek do 150 mm ve stěně</t>
  </si>
  <si>
    <t>m2</t>
  </si>
  <si>
    <t>-1713277450</t>
  </si>
  <si>
    <t>141</t>
  </si>
  <si>
    <t>PVLPP537070</t>
  </si>
  <si>
    <t>Deska izolační z minerální vlny, lehká, 600x1000x160 mm</t>
  </si>
  <si>
    <t>-602716170</t>
  </si>
  <si>
    <t>142</t>
  </si>
  <si>
    <t>PVL1338700</t>
  </si>
  <si>
    <t>Protipožární tmel na bázi akrylátu, jednosložkový, těsnící, 310 ml, bílý, třída reakce na oheň B-s1,d0</t>
  </si>
  <si>
    <t>ks</t>
  </si>
  <si>
    <t>1476429900</t>
  </si>
  <si>
    <t>Práce a dodávky M</t>
  </si>
  <si>
    <t>46-M-KAP-KP68</t>
  </si>
  <si>
    <t>Vysekání kapsy do zděného zdiva, velikosti 7x7x5 cm</t>
  </si>
  <si>
    <t>112</t>
  </si>
  <si>
    <t>460680401</t>
  </si>
  <si>
    <t>Vysekání kapes a výklenků ve zdivu z lehkých betonů, dutých cihel a tvárnic pro krabice 7x7x5 cm</t>
  </si>
  <si>
    <t>-1230647467</t>
  </si>
  <si>
    <t>46-M-RYH-CH25</t>
  </si>
  <si>
    <t>Vysekání rýhy do zděného zdiva šíře 5cm, hloubky 5cm</t>
  </si>
  <si>
    <t>113</t>
  </si>
  <si>
    <t>460680582</t>
  </si>
  <si>
    <t>Vysekání rýh pro montáž trubek a kabelů v cihelných zdech hloubky do 3 cm a šířky do 5 cm</t>
  </si>
  <si>
    <t>119315748</t>
  </si>
  <si>
    <t>HZS-REV-AA01</t>
  </si>
  <si>
    <t>Vyhotovení výchozí revize</t>
  </si>
  <si>
    <t>HZS4211</t>
  </si>
  <si>
    <t>Hodinová zúčtovací sazba revizní technik</t>
  </si>
  <si>
    <t>697949735</t>
  </si>
  <si>
    <t>HZS-SKU-AA01</t>
  </si>
  <si>
    <t>Vyhotovení dokumentace skutečného stavu</t>
  </si>
  <si>
    <t>-1218197260</t>
  </si>
  <si>
    <t>7200704A2 - STAVEBNÍ ÚPRAVY SOCIÁLNÍCH ZAŘÍZENÍ MŠ Prievidzská č. 2613 Šumperk - PAVILON A2</t>
  </si>
  <si>
    <t>-2119996229</t>
  </si>
  <si>
    <t>1979924066</t>
  </si>
  <si>
    <t>-628335587</t>
  </si>
  <si>
    <t>1878993502</t>
  </si>
  <si>
    <t>-837934047</t>
  </si>
  <si>
    <t>361495820</t>
  </si>
  <si>
    <t>-1750025971</t>
  </si>
  <si>
    <t>-1729926312</t>
  </si>
  <si>
    <t>323558743</t>
  </si>
  <si>
    <t>-949769063</t>
  </si>
  <si>
    <t>-343406082</t>
  </si>
  <si>
    <t>897523083</t>
  </si>
  <si>
    <t>-1279187189</t>
  </si>
  <si>
    <t>552874856</t>
  </si>
  <si>
    <t>503461605</t>
  </si>
  <si>
    <t>-1144506023</t>
  </si>
  <si>
    <t>735404084</t>
  </si>
  <si>
    <t>-2127269702</t>
  </si>
  <si>
    <t>164846348</t>
  </si>
  <si>
    <t>2088270866</t>
  </si>
  <si>
    <t>-503329898</t>
  </si>
  <si>
    <t>798387835</t>
  </si>
  <si>
    <t>-925386367</t>
  </si>
  <si>
    <t>-1226138879</t>
  </si>
  <si>
    <t>-2079812982</t>
  </si>
  <si>
    <t>-1047709930</t>
  </si>
  <si>
    <t>66725734</t>
  </si>
  <si>
    <t>-1625440288</t>
  </si>
  <si>
    <t>104251985</t>
  </si>
  <si>
    <t>-1547610019</t>
  </si>
  <si>
    <t>898902289</t>
  </si>
  <si>
    <t>707870158</t>
  </si>
  <si>
    <t>-293574345</t>
  </si>
  <si>
    <t>470951760</t>
  </si>
  <si>
    <t>285913163</t>
  </si>
  <si>
    <t>332243872</t>
  </si>
  <si>
    <t>-220126809</t>
  </si>
  <si>
    <t>1921670720</t>
  </si>
  <si>
    <t>-1735496810</t>
  </si>
  <si>
    <t>-1672074815</t>
  </si>
  <si>
    <t>1241537803</t>
  </si>
  <si>
    <t>-640550469</t>
  </si>
  <si>
    <t>119235610</t>
  </si>
  <si>
    <t>1546569453</t>
  </si>
  <si>
    <t>-1780828880</t>
  </si>
  <si>
    <t>1800549348</t>
  </si>
  <si>
    <t>1595270808</t>
  </si>
  <si>
    <t>35832623</t>
  </si>
  <si>
    <t>960255779</t>
  </si>
  <si>
    <t>1853361446</t>
  </si>
  <si>
    <t>1264485454</t>
  </si>
  <si>
    <t>1859847649</t>
  </si>
  <si>
    <t>-236809409</t>
  </si>
  <si>
    <t>674616490</t>
  </si>
  <si>
    <t>-1985013811</t>
  </si>
  <si>
    <t>-307192500</t>
  </si>
  <si>
    <t>1842995266</t>
  </si>
  <si>
    <t>1903168054</t>
  </si>
  <si>
    <t>-50215185</t>
  </si>
  <si>
    <t>-306453974</t>
  </si>
  <si>
    <t>1964865619</t>
  </si>
  <si>
    <t>-1024450390</t>
  </si>
  <si>
    <t>-1903624156</t>
  </si>
  <si>
    <t>2041459326</t>
  </si>
  <si>
    <t>-120678353</t>
  </si>
  <si>
    <t>796552539</t>
  </si>
  <si>
    <t>-800812504</t>
  </si>
  <si>
    <t>-1502770453</t>
  </si>
  <si>
    <t>610608075</t>
  </si>
  <si>
    <t>997242997</t>
  </si>
  <si>
    <t>-882107113</t>
  </si>
  <si>
    <t>1248781469</t>
  </si>
  <si>
    <t>227030456</t>
  </si>
  <si>
    <t>106361040</t>
  </si>
  <si>
    <t>1313082874</t>
  </si>
  <si>
    <t>-175726076</t>
  </si>
  <si>
    <t>1544361325</t>
  </si>
  <si>
    <t>01 - Stavební část</t>
  </si>
  <si>
    <t>SO01 - Pavilon A1, 1.NP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</si>
  <si>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</si>
  <si>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</si>
  <si>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</si>
  <si>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711 - Izolace proti vodě, vlhkosti a plynům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</si>
  <si>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</si>
  <si>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</si>
  <si>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</si>
  <si>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</si>
  <si>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</si>
  <si>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784 - Dokončovací práce - malby a tapety</t>
  </si>
  <si>
    <t>Úpravy povrchů, podlahy a osazování výplní</t>
  </si>
  <si>
    <t>612321141</t>
  </si>
  <si>
    <t>Vápenocementová omítka štuková dvouvrstvá vnitřních stěn nanášená ručně</t>
  </si>
  <si>
    <t>-1520804372</t>
  </si>
  <si>
    <t>Omítka vápenocementová vnitřních ploch  nanášená ručně dvouvrstvá, tloušťky jádrové omítky do 10 mm a tloušťky štuku do 3 mm štuková svislých konstrukcí stěn</t>
  </si>
  <si>
    <t>619991011</t>
  </si>
  <si>
    <t>Obalení konstrukcí a prvků fólií přilepenou lepící páskou oken a dveří při úpravě povrchů vnitřních</t>
  </si>
  <si>
    <t>-1972191509</t>
  </si>
  <si>
    <t>Zakrytí vnitřních ploch před znečištěním  včetně pozdějšího odkrytí konstrukcí a prvků obalením fólií a přelepením páskou</t>
  </si>
  <si>
    <t>619999033</t>
  </si>
  <si>
    <t>Zednické zapravení zdiva a omítky vnitř. po osazení revizních dvířek VZT, ZTI</t>
  </si>
  <si>
    <t>-1631675935</t>
  </si>
  <si>
    <t>Příplatky k cenám úprav vnitřních povrchů  za zaoblení omítaných ploch poloměru do 100 mm nebo rozvinuté šířky do 150 mm</t>
  </si>
  <si>
    <t>632451213.TBM</t>
  </si>
  <si>
    <t>Potěr cementový samonivelační litý CEMFLOW CF 20 tl do 45 mm</t>
  </si>
  <si>
    <t>1560674516</t>
  </si>
  <si>
    <t>632451292.TBM</t>
  </si>
  <si>
    <t>Příplatek k cementovému samonivelačnímu litému potěru CEMFLOW CF 25 ZKD 5 mm tloušťky přes 50 mm</t>
  </si>
  <si>
    <t>-1525103344</t>
  </si>
  <si>
    <t>632451491</t>
  </si>
  <si>
    <t>Příplatek k potěrům za přehlazení povrchu</t>
  </si>
  <si>
    <t>1632597995</t>
  </si>
  <si>
    <t>Potěr pískocementový běžný  Příplatek k cenám za úpravu povrchu přehlazením</t>
  </si>
  <si>
    <t>632451494</t>
  </si>
  <si>
    <t>Příplatek k cenám potěru za strojní přehlazení povrchu</t>
  </si>
  <si>
    <t>2070228067</t>
  </si>
  <si>
    <t>Potěr pískocementový běžný  Příplatek k cenám za strojní přehlazení povrchu</t>
  </si>
  <si>
    <t>632459175</t>
  </si>
  <si>
    <t>Příplatek k potěrům tl do 50 mm za plochu do 5 m2</t>
  </si>
  <si>
    <t>876175530</t>
  </si>
  <si>
    <t>Příplatky k cenám potěrů  za malou plochu do 5 m2 jednotlivě, tl. potěru přes 40 do 50 mm</t>
  </si>
  <si>
    <t>634111113</t>
  </si>
  <si>
    <t>Obvodová dilatace pružnou těsnicí páskou mezi stěnou a mazaninou nebo potěrem v 80 mm</t>
  </si>
  <si>
    <t>1449199623</t>
  </si>
  <si>
    <t>Obvodová dilatace mezi stěnou a mazaninou nebo potěrem pružnou těsnicí páskou na bázi syntetického kaučuku výšky 80 mm</t>
  </si>
  <si>
    <t>634112114</t>
  </si>
  <si>
    <t>Přistavení mobilního čerpadla betonové směsi</t>
  </si>
  <si>
    <t>kpl</t>
  </si>
  <si>
    <t>-1334491327</t>
  </si>
  <si>
    <t>Obvodová dilatace mezi stěnou a mazaninou nebo potěrem podlahovým páskem z pěnového PE tl. do 10 mm, výšky 80 mm</t>
  </si>
  <si>
    <t>634611145</t>
  </si>
  <si>
    <t>Čerpání betonové smesi do všky 6 m</t>
  </si>
  <si>
    <t>1986608015</t>
  </si>
  <si>
    <t>Výplň dilatačních spár mazanin pískem a asfaltem  tl. mazaniny do 100 mm, šířka spáry přes 30 do 40 mm</t>
  </si>
  <si>
    <t>Ostatní konstrukce a práce, bourání</t>
  </si>
  <si>
    <t>941111111</t>
  </si>
  <si>
    <t>Montáž lešení řadového trubkového lehkého s podlahami zatížení do 200 kg/m2 š do 0,9 m v do 10 m</t>
  </si>
  <si>
    <t>-26918883</t>
  </si>
  <si>
    <t>Montáž lešení řadového trubkového lehkého pracovního s podlahami  s provozním zatížením tř. 3 do 200 kg/m2 šířky tř. W06 od 0,6 do 0,9 m, výšky do 10 m</t>
  </si>
  <si>
    <t>941111211</t>
  </si>
  <si>
    <t>Příplatek k lešení řadovému trubkovému lehkému s podlahami š 0,9 m v 10 m za první a ZKD den použití</t>
  </si>
  <si>
    <t>-2015288625</t>
  </si>
  <si>
    <t>Montáž lešení řadového trubkového lehkého pracovního s podlahami  s provozním zatížením tř. 3 do 200 kg/m2 Příplatek za první a každý další den použití lešení k ceně -1111</t>
  </si>
  <si>
    <t>941111811</t>
  </si>
  <si>
    <t>Demontáž lešení řadového trubkového lehkého s podlahami zatížení do 200 kg/m2 š do 0,9 m v do 10 m</t>
  </si>
  <si>
    <t>1912885054</t>
  </si>
  <si>
    <t>Demontáž lešení řadového trubkového lehkého pracovního s podlahami  s provozním zatížením tř. 3 do 200 kg/m2 šířky tř. W06 od 0,6 do 0,9 m, výšky do 10 m</t>
  </si>
  <si>
    <t>941112811</t>
  </si>
  <si>
    <t>Doprava lešení, skládání hydr. rukou</t>
  </si>
  <si>
    <t>-1562388314</t>
  </si>
  <si>
    <t>Demontáž lešení řadového trubkového lehkého pracovního bez podlah  s provozním zatížením tř. 3 do 200 kg/m2 šířky tř. W06 přes 0,6 do 0,9 m, výšky do 10 m</t>
  </si>
  <si>
    <t>962031133</t>
  </si>
  <si>
    <t>Bourání příček z cihel pálených na MVC tl do 150 mm</t>
  </si>
  <si>
    <t>-1522858734</t>
  </si>
  <si>
    <t>Bourání příček z cihel, tvárnic nebo příčkovek  z cihel pálených, plných nebo dutých na maltu vápennou nebo vápenocementovou, tl. do 150 mm</t>
  </si>
  <si>
    <t>963015121</t>
  </si>
  <si>
    <t>Demontáž krycích desek plechových kanálů, šachet 0,09 t pro VZT do výšky 3,0 m</t>
  </si>
  <si>
    <t>-1932897157</t>
  </si>
  <si>
    <t>Demontáž prefabrikovaných krycích desek kanálů, šachet nebo žump  hmotnosti do 0,09 t</t>
  </si>
  <si>
    <t>965041321</t>
  </si>
  <si>
    <t xml:space="preserve">Bourání mazanin škvárobetonových tl do 100 mm </t>
  </si>
  <si>
    <t>m3</t>
  </si>
  <si>
    <t>1097917484</t>
  </si>
  <si>
    <t>Bourání mazanin škvárobetonových tl. do 100 mm, plochy do 1 m2</t>
  </si>
  <si>
    <t>965041331</t>
  </si>
  <si>
    <t>Očištění povrchu po odbourání</t>
  </si>
  <si>
    <t>-1419993510</t>
  </si>
  <si>
    <t>Bourání mazanin škvárobetonových tl. do 100 mm, plochy do 4 m2</t>
  </si>
  <si>
    <t>968072455</t>
  </si>
  <si>
    <t>vyvěšení dveřních křídel pl do 2 m2</t>
  </si>
  <si>
    <t>235301334</t>
  </si>
  <si>
    <t>Vybourání kovových rámů oken s křídly, dveřních zárubní, vrat, stěn, ostění nebo obkladů  dveřních zárubní, plochy do 2 m2</t>
  </si>
  <si>
    <t>968072456</t>
  </si>
  <si>
    <t>Vyřezání dveřní zárubně kovové</t>
  </si>
  <si>
    <t>460290367</t>
  </si>
  <si>
    <t>Vybourání kovových rámů oken s křídly, dveřních zárubní, vrat, stěn, ostění nebo obkladů  dveřních zárubní, plochy přes 2 m2</t>
  </si>
  <si>
    <t>971011311</t>
  </si>
  <si>
    <t>Vybourání  otvorů z lehkých betonů z prefabrikovaných dílců nebo cihel tl do 150 mm pl do 0,25 m2 VZT místnost výlevka</t>
  </si>
  <si>
    <t>-452468684</t>
  </si>
  <si>
    <t>Vybourání výplní otvorů z lehkých betonů  z prefabrikovaných stěnových dílců tl. do 150 mm, plochy do 0,25 m2</t>
  </si>
  <si>
    <t>971033261</t>
  </si>
  <si>
    <t>Vybourání otvorů ve zdivu cihelném pl do 0,0225 m2 na MVC nebo MV tl do 600 mm pro VZT fasádou</t>
  </si>
  <si>
    <t>829233667</t>
  </si>
  <si>
    <t>Vybourání otvorů ve zdivu základovém nebo nadzákladovém z cihel, tvárnic, příčkovek  z cihel pálených na maltu vápennou nebo vápenocementovou plochy do 0,0225 m2, tl. do 600 mm</t>
  </si>
  <si>
    <t>978059511</t>
  </si>
  <si>
    <t>Odsekání a odebrání obkladů stěn z vnitřních obkládaček plochy do 1 m2</t>
  </si>
  <si>
    <t>-1972432636</t>
  </si>
  <si>
    <t>Odsekání obkladů  stěn včetně otlučení podkladní omítky až na zdivo z obkládaček vnitřních, z jakýchkoliv materiálů, plochy do 1 m2</t>
  </si>
  <si>
    <t>997</t>
  </si>
  <si>
    <t>Přesun sutě</t>
  </si>
  <si>
    <t>997013112</t>
  </si>
  <si>
    <t>Vnitrostaveništní doprava suti a vybouraných hmot pro budovy v do 9 m s použitím mechanizace</t>
  </si>
  <si>
    <t>t</t>
  </si>
  <si>
    <t>-202663762</t>
  </si>
  <si>
    <t>Vnitrostaveništní doprava suti a vybouraných hmot  vodorovně do 50 m svisle s použitím mechanizace pro budovy a haly výšky přes 6 do 9 m</t>
  </si>
  <si>
    <t>997013311</t>
  </si>
  <si>
    <t>Montáž a demontáž shozu suti v do 10 m</t>
  </si>
  <si>
    <t>1407789694</t>
  </si>
  <si>
    <t>Doprava suti shozem montáž a demontáž shozu výšky do 10 m</t>
  </si>
  <si>
    <t>27</t>
  </si>
  <si>
    <t>997013321</t>
  </si>
  <si>
    <t>Příplatek k shozu suti v do 10 m za první a ZKD den použití</t>
  </si>
  <si>
    <t>-1059906626</t>
  </si>
  <si>
    <t>Doprava suti shozem montáž a demontáž shozu výšky Příplatek za první a každý další den použití shozu k ceně -3311</t>
  </si>
  <si>
    <t>997013501</t>
  </si>
  <si>
    <t>Odvoz suti a vybouraných hmot na skládku nebo meziskládku do 1 km se složením</t>
  </si>
  <si>
    <t>1436111553</t>
  </si>
  <si>
    <t>Odvoz suti a vybouraných hmot na skládku nebo meziskládku  se složením, na vzdálenost do 1 km</t>
  </si>
  <si>
    <t>997013509</t>
  </si>
  <si>
    <t>Příplatek k odvozu suti a vybouraných hmot na skládku ZKD 1 km přes 1 km</t>
  </si>
  <si>
    <t>-1741513606</t>
  </si>
  <si>
    <t>Odvoz suti a vybouraných hmot na skládku nebo meziskládku  se složením, na vzdálenost Příplatek k ceně za každý další i započatý 1 km přes 1 km</t>
  </si>
  <si>
    <t>997013609</t>
  </si>
  <si>
    <t>Poplatek za uložení na skládce (skládkovné) stavebního odpadu ze směsí nebo oddělených frakcí betonu, cihel a keramických výrobků kód odpadu 17 01 07</t>
  </si>
  <si>
    <t>306538887</t>
  </si>
  <si>
    <t>Poplatek za uložení stavebního odpadu na skládce (skládkovné) ze směsí nebo oddělených frakcí betonu, cihel a keramických výrobků zatříděného do Katalogu odpadů pod kódem 17 01 07</t>
  </si>
  <si>
    <t>997013814</t>
  </si>
  <si>
    <t>Poplatek za uložení na skládce (skládkovné) stavebního odpadu PVC podlahovin</t>
  </si>
  <si>
    <t>-1117553785</t>
  </si>
  <si>
    <t>Poplatek za uložení stavebního odpadu na skládce (skládkovné) z izolačních materiálů zatříděného do Katalogu odpadů pod kódem 17 06 04</t>
  </si>
  <si>
    <t>997211612</t>
  </si>
  <si>
    <t>Nakládání vybouraných hmot na dopravní prostředky pro vodorovnou dopravu</t>
  </si>
  <si>
    <t>2071058089</t>
  </si>
  <si>
    <t>Nakládání suti nebo vybouraných hmot  na dopravní prostředky pro vodorovnou dopravu vybouraných hmot</t>
  </si>
  <si>
    <t>711</t>
  </si>
  <si>
    <t>Izolace proti vodě, vlhkosti a plynům</t>
  </si>
  <si>
    <t>711191201</t>
  </si>
  <si>
    <t>Provedení izolace proti vlhkosti hydroizolační stěrkou vodorovné na betonu, 2 vrstvy, vodorovná i svislá</t>
  </si>
  <si>
    <t>2119662117</t>
  </si>
  <si>
    <t>Provedení izolace proti zemní vlhkosti hydroizolační stěrkou na ploše vodorovné V dvouvrstvá na betonu</t>
  </si>
  <si>
    <t>MPI.167116HN</t>
  </si>
  <si>
    <t>MAPELASTIC  /A+B   16kg</t>
  </si>
  <si>
    <t>kg</t>
  </si>
  <si>
    <t>-797404257</t>
  </si>
  <si>
    <t>KNF.00216333</t>
  </si>
  <si>
    <t>TEKUTÁ HYDROIZOLACE Hydroizolační nátěr</t>
  </si>
  <si>
    <t>-1428413032</t>
  </si>
  <si>
    <t>751111811</t>
  </si>
  <si>
    <t>Demontáž ventilátoru axiálního nízkotlakého kruhové potrubí D do 200 mm</t>
  </si>
  <si>
    <t>576798689</t>
  </si>
  <si>
    <t>Demontáž ventilátoru axiálního nízkotlakého kruhové potrubí, průměru do 200 mm</t>
  </si>
  <si>
    <t>763</t>
  </si>
  <si>
    <t>Konstrukce suché výstavby</t>
  </si>
  <si>
    <t>763131451.KNF</t>
  </si>
  <si>
    <t>SDK podhled D 112 deska 1xGREEN (H2) 12,5 bez izolace dvouvrstvá spodní kce profil CD+UD</t>
  </si>
  <si>
    <t>-1235792405</t>
  </si>
  <si>
    <t>763131712</t>
  </si>
  <si>
    <t>SDK podhled napojení na stěnu, tmelení, broušení, dilatace</t>
  </si>
  <si>
    <t>-853375763</t>
  </si>
  <si>
    <t>Podhled ze sádrokartonových desek  ostatní práce a konstrukce na podhledech ze sádrokartonových desek napojení na jiný druh podhledu</t>
  </si>
  <si>
    <t>39</t>
  </si>
  <si>
    <t>763131714</t>
  </si>
  <si>
    <t>SDK podhled základní penetrační nátěr</t>
  </si>
  <si>
    <t>-1755046542</t>
  </si>
  <si>
    <t>Podhled ze sádrokartonových desek  ostatní práce a konstrukce na podhledech ze sádrokartonových desek základní penetrační nátěr</t>
  </si>
  <si>
    <t>40</t>
  </si>
  <si>
    <t>763131761</t>
  </si>
  <si>
    <t>Příplatek k SDK podhledu za plochu do 3 m2 jednotlivě</t>
  </si>
  <si>
    <t>-316203647</t>
  </si>
  <si>
    <t>Podhled ze sádrokartonových desek  Příplatek k cenám za plochu do 3 m2 jednotlivě</t>
  </si>
  <si>
    <t>763131771</t>
  </si>
  <si>
    <t>Příplatek k SDK podhledu za rovinnost kvality Q3</t>
  </si>
  <si>
    <t>-431722382</t>
  </si>
  <si>
    <t>Podhled ze sádrokartonových desek  Příplatek k cenám za rovinnost kvality speciální tmelení kvality Q3</t>
  </si>
  <si>
    <t>763172311</t>
  </si>
  <si>
    <t>Montáž revizních dvířek SDK kcí vel. 200x200 mm</t>
  </si>
  <si>
    <t>-271450457</t>
  </si>
  <si>
    <t>Instalační technika pro konstrukce ze sádrokartonových desek  montáž revizních dvířek velikost 200 x 200 mm</t>
  </si>
  <si>
    <t>RGS.KB510318</t>
  </si>
  <si>
    <t>revizní dvířka ZTI směšovací ventil 200x200 mm</t>
  </si>
  <si>
    <t>117745328</t>
  </si>
  <si>
    <t>revizní dvířka s automat. zámkem bez požár. odolnosti 200x200 mm</t>
  </si>
  <si>
    <t>44</t>
  </si>
  <si>
    <t>763172313</t>
  </si>
  <si>
    <t>Montáž revizních dvířek ZTI  vel. 400x400 mm</t>
  </si>
  <si>
    <t>1097541767</t>
  </si>
  <si>
    <t>Instalační technika pro konstrukce ze sádrokartonových desek  montáž revizních dvířek velikost 400 x 400 mm</t>
  </si>
  <si>
    <t>RGS.KB510322</t>
  </si>
  <si>
    <t>revizní dvířka ZTI 400x400 mm</t>
  </si>
  <si>
    <t>-589017117</t>
  </si>
  <si>
    <t>revizní dvířka s automat. zámkem bez požár. odolnosti 400x400 mm</t>
  </si>
  <si>
    <t>763172314</t>
  </si>
  <si>
    <t>Montáž revizních dvířek SDK kcí vel. 500x500 mm</t>
  </si>
  <si>
    <t>79828857</t>
  </si>
  <si>
    <t>Instalační technika pro konstrukce ze sádrokartonových desek  montáž revizních dvířek velikost 500 x 500 mm</t>
  </si>
  <si>
    <t>59030713</t>
  </si>
  <si>
    <t>dvířka revizní VZT 500x500mm</t>
  </si>
  <si>
    <t>1747248222</t>
  </si>
  <si>
    <t>dvířka revizní s automatickým zámkem 500x500mm</t>
  </si>
  <si>
    <t>998763302</t>
  </si>
  <si>
    <t>Přesun hmot tonážní pro sádrokartonové konstrukce v objektech v do 12 m</t>
  </si>
  <si>
    <t>1700152694</t>
  </si>
  <si>
    <t>Přesun hmot pro konstrukce montované z desek  sádrokartonových, sádrovláknitých, cementovláknitých nebo cementových stanovený z hmotnosti přesunovaného materiálu vodorovná dopravní vzdálenost do 50 m v objektech výšky přes 6 do 12 m</t>
  </si>
  <si>
    <t>766</t>
  </si>
  <si>
    <t>Konstrukce truhlářské</t>
  </si>
  <si>
    <t>766660001</t>
  </si>
  <si>
    <t>Dodávka a montáž dveří dřevěných interier. 800x1970, otv. 1/2 sklo, HDF, falcové ozn. T1, vč. zárubeň obložková</t>
  </si>
  <si>
    <t>-1337138176</t>
  </si>
  <si>
    <t>Montáž dveřních křídel dřevěných nebo plastových otevíravých do ocelové zárubně povrchově upravených jednokřídlových, šířky do 800 mm</t>
  </si>
  <si>
    <t>766660023</t>
  </si>
  <si>
    <t>Dodávka a montáž dveří dřevěných interier. 700x1970, plné, HDF, falcové ozn. T2, vč. zárubeň obložková</t>
  </si>
  <si>
    <t>1282247568</t>
  </si>
  <si>
    <t>Montáž dveřních křídel dřevěných nebo plastových otevíravých do ocelové zárubně protipožárních jednokřídlových, šířky do 800 mm</t>
  </si>
  <si>
    <t>84</t>
  </si>
  <si>
    <t>766811452</t>
  </si>
  <si>
    <t>Demontáž a zpětná montáž dř. sušáků na ručníky</t>
  </si>
  <si>
    <t>1531599994</t>
  </si>
  <si>
    <t>Montáž kuchyňských linek světelné rampy uložené na sloupek, délky jednoho dílu přes 1000 do 2000 mm</t>
  </si>
  <si>
    <t>766811463</t>
  </si>
  <si>
    <t>Demontáž a zpětná montáž dř. krytů radiátorů</t>
  </si>
  <si>
    <t>-88712040</t>
  </si>
  <si>
    <t>Montáž kuchyňských linek zásuvek tlumiče</t>
  </si>
  <si>
    <t>82</t>
  </si>
  <si>
    <t>766821111</t>
  </si>
  <si>
    <t>Montáž sanitárních zástěn mezi klozety a pisoáry</t>
  </si>
  <si>
    <t>147003554</t>
  </si>
  <si>
    <t>Montáž nábytku vestavěného  korpusu skříně policové jednokřídlové</t>
  </si>
  <si>
    <t>83</t>
  </si>
  <si>
    <t>TKO.Z331080N55T22013</t>
  </si>
  <si>
    <t>pisoárová dělící stěna keramická 660x410x100 bílá</t>
  </si>
  <si>
    <t>-536593766</t>
  </si>
  <si>
    <t>TEIKO STANDARD NEW KLSKKH 2/80</t>
  </si>
  <si>
    <t>771</t>
  </si>
  <si>
    <t>Podlahy z dlaždic</t>
  </si>
  <si>
    <t>771111011</t>
  </si>
  <si>
    <t>Vysátí podkladu před pokládkou dlažby</t>
  </si>
  <si>
    <t>824516596</t>
  </si>
  <si>
    <t>Příprava podkladu před provedením dlažby vysátí podlah</t>
  </si>
  <si>
    <t>771121011</t>
  </si>
  <si>
    <t>Nátěr penetrační na podlahu</t>
  </si>
  <si>
    <t>1181178374</t>
  </si>
  <si>
    <t>Příprava podkladu před provedením dlažby nátěr penetrační na podlahu</t>
  </si>
  <si>
    <t>771151011</t>
  </si>
  <si>
    <t>Samonivelační stěrka podlah pevnosti 20 MPa tl 3 mm</t>
  </si>
  <si>
    <t>-1987676378</t>
  </si>
  <si>
    <t>Příprava podkladu před provedením dlažby samonivelační stěrka min.pevnosti 20 MPa, tloušťky do 3 mm</t>
  </si>
  <si>
    <t>771474113</t>
  </si>
  <si>
    <t>Montáž soklů z dlaždic keramických rovných flexibilní lepidlo v do 120 mm</t>
  </si>
  <si>
    <t>-743734905</t>
  </si>
  <si>
    <t>Montáž soklů z dlaždic keramických lepených flexibilním lepidlem rovných, výšky přes 90 do 120 mm</t>
  </si>
  <si>
    <t>59761277</t>
  </si>
  <si>
    <t>sokl-dlažba keramická 9 mm</t>
  </si>
  <si>
    <t>-955129203</t>
  </si>
  <si>
    <t>sokl-dlažba keramická slinutá hladká do interiéru i exteriéru 800x95mm</t>
  </si>
  <si>
    <t>54</t>
  </si>
  <si>
    <t>771574154</t>
  </si>
  <si>
    <t>Montáž podlah keramických velkoformátových hladkých lepených flexibilním lepidlem do 6 ks/m2</t>
  </si>
  <si>
    <t>2016631571</t>
  </si>
  <si>
    <t>Montáž podlah z dlaždic keramických lepených flexibilním lepidlem velkoformátových hladkých přes 4 do 6 ks/m2</t>
  </si>
  <si>
    <t>55</t>
  </si>
  <si>
    <t>LSS.TRUSA069</t>
  </si>
  <si>
    <t>dlaždice keramická protiskluzná 45 x 45 cm slonová kost tl. 0,9 mm</t>
  </si>
  <si>
    <t>-1579100523</t>
  </si>
  <si>
    <t>dlaždice slinutá TAURUS GRANIT, 298 x 598 x 10 mm</t>
  </si>
  <si>
    <t>56</t>
  </si>
  <si>
    <t>771591247</t>
  </si>
  <si>
    <t>Montáž těsnícího pásu vnitřní roh nebo vnější kout</t>
  </si>
  <si>
    <t>-907700852</t>
  </si>
  <si>
    <t>Izolace podlahy pod dlažbu montáž těsnícího pásu vnitřní nebo vnější kout</t>
  </si>
  <si>
    <t>57</t>
  </si>
  <si>
    <t>59054004</t>
  </si>
  <si>
    <t>páska pružná těsnící hydroizolační-roh</t>
  </si>
  <si>
    <t>-1068898524</t>
  </si>
  <si>
    <t>776</t>
  </si>
  <si>
    <t>Podlahy povlakové</t>
  </si>
  <si>
    <t>776201812</t>
  </si>
  <si>
    <t>Demontáž lepených povlakových podlah s podložkou ručně</t>
  </si>
  <si>
    <t>-1235759429</t>
  </si>
  <si>
    <t>Demontáž povlakových podlahovin lepených ručně s podložkou</t>
  </si>
  <si>
    <t>59</t>
  </si>
  <si>
    <t>776410811</t>
  </si>
  <si>
    <t>Odstranění soklíků a lišt pryžových nebo plastových</t>
  </si>
  <si>
    <t>-295369645</t>
  </si>
  <si>
    <t>Demontáž soklíků nebo lišt pryžových nebo plastových</t>
  </si>
  <si>
    <t>781</t>
  </si>
  <si>
    <t>Dokončovací práce - obklady</t>
  </si>
  <si>
    <t>60</t>
  </si>
  <si>
    <t>781111011</t>
  </si>
  <si>
    <t>Ometení (oprášení) stěny při přípravě podkladu</t>
  </si>
  <si>
    <t>1053538390</t>
  </si>
  <si>
    <t>Příprava podkladu před provedením obkladu oprášení (ometení) stěny</t>
  </si>
  <si>
    <t>781121011</t>
  </si>
  <si>
    <t>Nátěr penetrační na stěnu</t>
  </si>
  <si>
    <t>-1809705093</t>
  </si>
  <si>
    <t>Příprava podkladu před provedením obkladu nátěr penetrační na stěnu</t>
  </si>
  <si>
    <t>781151014</t>
  </si>
  <si>
    <t>Vyrovnání podkladu stěrkou do tl 5 mm</t>
  </si>
  <si>
    <t>-542758093</t>
  </si>
  <si>
    <t>Příprava podkladu před provedením obkladu lokální vyrovnání podkladu stěrkou, tloušťky do 3 mm, plochy přes 0,5 do 1,0 m2</t>
  </si>
  <si>
    <t>781151031</t>
  </si>
  <si>
    <t>Vyrovnání podkladu obroušení  tl 3 mm po odsekání stáv. obkladu</t>
  </si>
  <si>
    <t>-1563715753</t>
  </si>
  <si>
    <t>Příprava podkladu před provedením obkladu celoplošné vyrovnání podkladu stěrkou, tloušťky 3mm</t>
  </si>
  <si>
    <t>781161021</t>
  </si>
  <si>
    <t>Montáž profilu ukončujícího rohového nebo vanového</t>
  </si>
  <si>
    <t>-2064888586</t>
  </si>
  <si>
    <t>Příprava podkladu před provedením obkladu montáž profilu ukončujícího profilu rohového, vanového</t>
  </si>
  <si>
    <t>59054120</t>
  </si>
  <si>
    <t>profil ukončovací pro vnější hrany obkladů hliník matně eloxovaný 4,5x2500mm</t>
  </si>
  <si>
    <t>-1525621242</t>
  </si>
  <si>
    <t>66</t>
  </si>
  <si>
    <t>781474116</t>
  </si>
  <si>
    <t>Montáž obkladů vnitřních keramických hladkých do 35 ks/m2 lepených flexibilním lepidlem</t>
  </si>
  <si>
    <t>1856966589</t>
  </si>
  <si>
    <t>Montáž obkladů vnitřních stěn z dlaždic keramických lepených flexibilním lepidlem maloformátových hladkých přes 25 do 35 ks/m2</t>
  </si>
  <si>
    <t>67</t>
  </si>
  <si>
    <t>LSS.WR1V5435</t>
  </si>
  <si>
    <t>obklad mozaikový hexagon 7,5 x 26,5 cm</t>
  </si>
  <si>
    <t>822811607</t>
  </si>
  <si>
    <t>reliéfní obkládačka Base, 298 x 898 x 10,5 mm</t>
  </si>
  <si>
    <t>68</t>
  </si>
  <si>
    <t>781474154</t>
  </si>
  <si>
    <t>Montáž obkladů vnitřních keramických velkoformátových hladkých do 6 ks/m2 lepených flexibilním lepidlem</t>
  </si>
  <si>
    <t>953107480</t>
  </si>
  <si>
    <t>Montáž obkladů vnitřních stěn z dlaždic keramických lepených flexibilním lepidlem velkoformátových hladkých přes 4 do 6 ks/m2</t>
  </si>
  <si>
    <t>LSS.WAAMB201</t>
  </si>
  <si>
    <t>Obklad 30 x 60 cm odstín slonová kost rektif.</t>
  </si>
  <si>
    <t>1930852206</t>
  </si>
  <si>
    <t>obkládačka ColorONE, 198 x 398 x 7 mm</t>
  </si>
  <si>
    <t>70</t>
  </si>
  <si>
    <t>781491021</t>
  </si>
  <si>
    <t>Montáž zrcadel plochy do 1 m2 lepených silikonovým tmelem na keramický obklad</t>
  </si>
  <si>
    <t>288943284</t>
  </si>
  <si>
    <t>Montáž zrcadel lepených silikonovým tmelem na keramický obklad, plochy do 1 m2</t>
  </si>
  <si>
    <t>63465124</t>
  </si>
  <si>
    <t>zrcadlo  čiré tl 4mm kruhové D 300 mm</t>
  </si>
  <si>
    <t>-1128804236</t>
  </si>
  <si>
    <t>zrcadlo nemontované čiré tl 4mm max rozměr 3210x2250mm</t>
  </si>
  <si>
    <t>781493611</t>
  </si>
  <si>
    <t>Montáž vanových plastových dvířek s rámem lepených</t>
  </si>
  <si>
    <t>839609813</t>
  </si>
  <si>
    <t>Obklad - dokončující práce montáž vanových dvířek plastových lepených s rámem</t>
  </si>
  <si>
    <t>781494111</t>
  </si>
  <si>
    <t>Plastové profily rohové lepené flexibilním lepidlem</t>
  </si>
  <si>
    <t>-1530127231</t>
  </si>
  <si>
    <t>Obklad - dokončující práce profily ukončovací lepené flexibilním lepidlem rohové</t>
  </si>
  <si>
    <t>781494511</t>
  </si>
  <si>
    <t>Plastové profily ukončovací lepené flexibilním lepidlem</t>
  </si>
  <si>
    <t>1543708733</t>
  </si>
  <si>
    <t>Obklad - dokončující práce profily ukončovací lepené flexibilním lepidlem ukončovací</t>
  </si>
  <si>
    <t>781495115</t>
  </si>
  <si>
    <t>Spárování vnitřních obkladů silikonem</t>
  </si>
  <si>
    <t>-2056325153</t>
  </si>
  <si>
    <t>Obklad - dokončující práce ostatní práce spárování silikonem</t>
  </si>
  <si>
    <t>781495117</t>
  </si>
  <si>
    <t>Spárování vnitřních obkladů akrylem</t>
  </si>
  <si>
    <t>1306960047</t>
  </si>
  <si>
    <t>Obklad - dokončující práce ostatní práce spárování akrylem</t>
  </si>
  <si>
    <t>781495142</t>
  </si>
  <si>
    <t>Průnik obkladem kruhový do DN 90</t>
  </si>
  <si>
    <t>1650856233</t>
  </si>
  <si>
    <t>Obklad - dokončující práce průnik obkladem kruhový, bez izolace přes DN 30 do DN 90</t>
  </si>
  <si>
    <t>78</t>
  </si>
  <si>
    <t>781495191</t>
  </si>
  <si>
    <t>Příplatek k obkladům vnitřním za diagonální kladení obkladu</t>
  </si>
  <si>
    <t>1936005305</t>
  </si>
  <si>
    <t>Obklad - dokončující práce Příplatek k ceně obkladů za diagonální kladení</t>
  </si>
  <si>
    <t>79</t>
  </si>
  <si>
    <t>781495211</t>
  </si>
  <si>
    <t>Čištění vnitřních ploch stěn po provedení obkladu chemickými prostředky</t>
  </si>
  <si>
    <t>-215145453</t>
  </si>
  <si>
    <t>Čištění vnitřních ploch po provedení obkladu stěn chemickými prostředky</t>
  </si>
  <si>
    <t>80</t>
  </si>
  <si>
    <t>781674112</t>
  </si>
  <si>
    <t>Montáž obkladů parapetů a ostění šířky do 150 mm příplatek za montáž</t>
  </si>
  <si>
    <t>-367890758</t>
  </si>
  <si>
    <t>Montáž obkladů parapetů z dlaždic keramických lepených flexibilním lepidlem, šířky parapetu přes 100 do 150 mm</t>
  </si>
  <si>
    <t>784</t>
  </si>
  <si>
    <t>Dokončovací práce - malby a tapety</t>
  </si>
  <si>
    <t>81</t>
  </si>
  <si>
    <t>784211001</t>
  </si>
  <si>
    <t>Jednonásobné bílé malby ze směsí za mokra výborně otěruvzdorných v místnostech výšky do 3,80 m</t>
  </si>
  <si>
    <t>-1445706924</t>
  </si>
  <si>
    <t>Malby z malířských směsí otěruvzdorných za mokra jednonásobné, bílé za mokra otěruvzdorné výborně v místnostech výšky do 3,80 m</t>
  </si>
  <si>
    <t>SO02 - Pavilon A1, 2.NP</t>
  </si>
  <si>
    <t>757713762</t>
  </si>
  <si>
    <t>607735804</t>
  </si>
  <si>
    <t>-1443158175</t>
  </si>
  <si>
    <t>1396430950</t>
  </si>
  <si>
    <t>1249297226</t>
  </si>
  <si>
    <t>1337793654</t>
  </si>
  <si>
    <t>-6871527</t>
  </si>
  <si>
    <t>-1462577228</t>
  </si>
  <si>
    <t>-1489049559</t>
  </si>
  <si>
    <t>1029448276</t>
  </si>
  <si>
    <t>282236367</t>
  </si>
  <si>
    <t>-1832279323</t>
  </si>
  <si>
    <t>407705584</t>
  </si>
  <si>
    <t>1876476093</t>
  </si>
  <si>
    <t>-1543185182</t>
  </si>
  <si>
    <t>1819355989</t>
  </si>
  <si>
    <t>-1294835050</t>
  </si>
  <si>
    <t>-493512117</t>
  </si>
  <si>
    <t>-284079290</t>
  </si>
  <si>
    <t>1468407094</t>
  </si>
  <si>
    <t>753122317</t>
  </si>
  <si>
    <t>-72580128</t>
  </si>
  <si>
    <t>-2071652635</t>
  </si>
  <si>
    <t>-511335576</t>
  </si>
  <si>
    <t>1066232191</t>
  </si>
  <si>
    <t>-777846414</t>
  </si>
  <si>
    <t>2019868536</t>
  </si>
  <si>
    <t>772471569</t>
  </si>
  <si>
    <t>-1680325860</t>
  </si>
  <si>
    <t>-1834468820</t>
  </si>
  <si>
    <t>1823536220</t>
  </si>
  <si>
    <t>1271656322</t>
  </si>
  <si>
    <t>670124623</t>
  </si>
  <si>
    <t>1184789212</t>
  </si>
  <si>
    <t>-2028080782</t>
  </si>
  <si>
    <t>-1432833584</t>
  </si>
  <si>
    <t>-1448387106</t>
  </si>
  <si>
    <t>2064934026</t>
  </si>
  <si>
    <t>1247685946</t>
  </si>
  <si>
    <t>-1131035886</t>
  </si>
  <si>
    <t>551817423</t>
  </si>
  <si>
    <t>503791431</t>
  </si>
  <si>
    <t>-1912675310</t>
  </si>
  <si>
    <t>-1726276520</t>
  </si>
  <si>
    <t>1188704357</t>
  </si>
  <si>
    <t>1611130243</t>
  </si>
  <si>
    <t>288270902</t>
  </si>
  <si>
    <t>-728651357</t>
  </si>
  <si>
    <t>-1570735426</t>
  </si>
  <si>
    <t>-166137580</t>
  </si>
  <si>
    <t>-1364307103</t>
  </si>
  <si>
    <t>732828560</t>
  </si>
  <si>
    <t>1993710965</t>
  </si>
  <si>
    <t>-1204285617</t>
  </si>
  <si>
    <t>388507024</t>
  </si>
  <si>
    <t>-1291257600</t>
  </si>
  <si>
    <t>-351193831</t>
  </si>
  <si>
    <t>562057093</t>
  </si>
  <si>
    <t>-1256111882</t>
  </si>
  <si>
    <t>-1269887622</t>
  </si>
  <si>
    <t>-1406293531</t>
  </si>
  <si>
    <t>10776943</t>
  </si>
  <si>
    <t>-1169458957</t>
  </si>
  <si>
    <t>-1575857199</t>
  </si>
  <si>
    <t>1267103482</t>
  </si>
  <si>
    <t>464424970</t>
  </si>
  <si>
    <t>-1847906273</t>
  </si>
  <si>
    <t>471384187</t>
  </si>
  <si>
    <t>-2001097604</t>
  </si>
  <si>
    <t>-1927745700</t>
  </si>
  <si>
    <t>804613232</t>
  </si>
  <si>
    <t>767243725</t>
  </si>
  <si>
    <t>1912048972</t>
  </si>
  <si>
    <t>499266909</t>
  </si>
  <si>
    <t>-1034652783</t>
  </si>
  <si>
    <t>1467887103</t>
  </si>
  <si>
    <t>-1106736036</t>
  </si>
  <si>
    <t>-149004141</t>
  </si>
  <si>
    <t>959455913</t>
  </si>
  <si>
    <t>442128825</t>
  </si>
  <si>
    <t>486445739</t>
  </si>
  <si>
    <t>704233976</t>
  </si>
  <si>
    <t>-1780069751</t>
  </si>
  <si>
    <t>-1597105429</t>
  </si>
  <si>
    <t>-776656268</t>
  </si>
  <si>
    <t>-923103131</t>
  </si>
  <si>
    <t>-2097931258</t>
  </si>
  <si>
    <t>SO03 - Pavilon A2, 1.NP</t>
  </si>
  <si>
    <t>-337721170</t>
  </si>
  <si>
    <t>-1217024728</t>
  </si>
  <si>
    <t>86176389</t>
  </si>
  <si>
    <t>-691635838</t>
  </si>
  <si>
    <t>558369536</t>
  </si>
  <si>
    <t>1026412175</t>
  </si>
  <si>
    <t>-2050248946</t>
  </si>
  <si>
    <t>-241584468</t>
  </si>
  <si>
    <t>-238798834</t>
  </si>
  <si>
    <t>-47761835</t>
  </si>
  <si>
    <t>-1380710135</t>
  </si>
  <si>
    <t>-2069507033</t>
  </si>
  <si>
    <t>-1315623465</t>
  </si>
  <si>
    <t>499582962</t>
  </si>
  <si>
    <t>1220329828</t>
  </si>
  <si>
    <t>144294394</t>
  </si>
  <si>
    <t>-389281375</t>
  </si>
  <si>
    <t>2066825704</t>
  </si>
  <si>
    <t>1344330234</t>
  </si>
  <si>
    <t>1033076455</t>
  </si>
  <si>
    <t>-508901685</t>
  </si>
  <si>
    <t>770433742</t>
  </si>
  <si>
    <t>-798106341</t>
  </si>
  <si>
    <t>955885428</t>
  </si>
  <si>
    <t>1206543404</t>
  </si>
  <si>
    <t>1331673635</t>
  </si>
  <si>
    <t>33683557</t>
  </si>
  <si>
    <t>1659173633</t>
  </si>
  <si>
    <t>-1973277681</t>
  </si>
  <si>
    <t>1602822082</t>
  </si>
  <si>
    <t>-39049945</t>
  </si>
  <si>
    <t>77975574</t>
  </si>
  <si>
    <t>-435212976</t>
  </si>
  <si>
    <t>1346964663</t>
  </si>
  <si>
    <t>396300443</t>
  </si>
  <si>
    <t>-641568073</t>
  </si>
  <si>
    <t>-1125907177</t>
  </si>
  <si>
    <t>-140249960</t>
  </si>
  <si>
    <t>-2127926981</t>
  </si>
  <si>
    <t>49097216</t>
  </si>
  <si>
    <t>1772898020</t>
  </si>
  <si>
    <t>846162114</t>
  </si>
  <si>
    <t>821832870</t>
  </si>
  <si>
    <t>-869670441</t>
  </si>
  <si>
    <t>-1799824946</t>
  </si>
  <si>
    <t>2084530259</t>
  </si>
  <si>
    <t>1653573072</t>
  </si>
  <si>
    <t>348324878</t>
  </si>
  <si>
    <t>886047933</t>
  </si>
  <si>
    <t>817396928</t>
  </si>
  <si>
    <t>-2119990368</t>
  </si>
  <si>
    <t>1277330927</t>
  </si>
  <si>
    <t>2033257019</t>
  </si>
  <si>
    <t>-1228747530</t>
  </si>
  <si>
    <t>24373658</t>
  </si>
  <si>
    <t>-1893088344</t>
  </si>
  <si>
    <t>1382549970</t>
  </si>
  <si>
    <t>-428296116</t>
  </si>
  <si>
    <t>-1306260241</t>
  </si>
  <si>
    <t>497327348</t>
  </si>
  <si>
    <t>-1042393373</t>
  </si>
  <si>
    <t>2046005589</t>
  </si>
  <si>
    <t>-8872867</t>
  </si>
  <si>
    <t>-399250991</t>
  </si>
  <si>
    <t>1249938491</t>
  </si>
  <si>
    <t>805409371</t>
  </si>
  <si>
    <t>1949714210</t>
  </si>
  <si>
    <t>1076145530</t>
  </si>
  <si>
    <t>264893207</t>
  </si>
  <si>
    <t>-1227479394</t>
  </si>
  <si>
    <t>-1260705290</t>
  </si>
  <si>
    <t>273167787</t>
  </si>
  <si>
    <t>487049326</t>
  </si>
  <si>
    <t>782116509</t>
  </si>
  <si>
    <t>-6957284</t>
  </si>
  <si>
    <t>-1671697490</t>
  </si>
  <si>
    <t>1407315349</t>
  </si>
  <si>
    <t>-717017877</t>
  </si>
  <si>
    <t>-1442209133</t>
  </si>
  <si>
    <t>-1539790788</t>
  </si>
  <si>
    <t>1021922249</t>
  </si>
  <si>
    <t>-153804985</t>
  </si>
  <si>
    <t>1324305150</t>
  </si>
  <si>
    <t>-1851265814</t>
  </si>
  <si>
    <t>-389020415</t>
  </si>
  <si>
    <t>-354267339</t>
  </si>
  <si>
    <t>-884374020</t>
  </si>
  <si>
    <t>SO04 - Pavilon A2, 2.NP</t>
  </si>
  <si>
    <t>282028156</t>
  </si>
  <si>
    <t>1588722392</t>
  </si>
  <si>
    <t>469057596</t>
  </si>
  <si>
    <t>821502872</t>
  </si>
  <si>
    <t>1238527147</t>
  </si>
  <si>
    <t>-1568733538</t>
  </si>
  <si>
    <t>-550224113</t>
  </si>
  <si>
    <t>-1710429665</t>
  </si>
  <si>
    <t>1871359136</t>
  </si>
  <si>
    <t>1706303595</t>
  </si>
  <si>
    <t>652142914</t>
  </si>
  <si>
    <t>901935582</t>
  </si>
  <si>
    <t>1987980603</t>
  </si>
  <si>
    <t>412103978</t>
  </si>
  <si>
    <t>603604537</t>
  </si>
  <si>
    <t>607049028</t>
  </si>
  <si>
    <t>-969877744</t>
  </si>
  <si>
    <t>2015121310</t>
  </si>
  <si>
    <t>283347913</t>
  </si>
  <si>
    <t>1702895194</t>
  </si>
  <si>
    <t>1765698278</t>
  </si>
  <si>
    <t>-936727090</t>
  </si>
  <si>
    <t>-1779715763</t>
  </si>
  <si>
    <t>-347230139</t>
  </si>
  <si>
    <t>1113743172</t>
  </si>
  <si>
    <t>-2020058307</t>
  </si>
  <si>
    <t>543936461</t>
  </si>
  <si>
    <t>284386484</t>
  </si>
  <si>
    <t>288388839</t>
  </si>
  <si>
    <t>1101449703</t>
  </si>
  <si>
    <t>-570979490</t>
  </si>
  <si>
    <t>-1359612004</t>
  </si>
  <si>
    <t>-1342481210</t>
  </si>
  <si>
    <t>-655559961</t>
  </si>
  <si>
    <t>617346326</t>
  </si>
  <si>
    <t>-948569544</t>
  </si>
  <si>
    <t>-87329493</t>
  </si>
  <si>
    <t>885885927</t>
  </si>
  <si>
    <t>958779814</t>
  </si>
  <si>
    <t>-328878759</t>
  </si>
  <si>
    <t>101428665</t>
  </si>
  <si>
    <t>1548222823</t>
  </si>
  <si>
    <t>204573953</t>
  </si>
  <si>
    <t>-1346888389</t>
  </si>
  <si>
    <t>-1927203932</t>
  </si>
  <si>
    <t>-1029720224</t>
  </si>
  <si>
    <t>1189396647</t>
  </si>
  <si>
    <t>-1656511203</t>
  </si>
  <si>
    <t>1300729662</t>
  </si>
  <si>
    <t>924245209</t>
  </si>
  <si>
    <t>166239492</t>
  </si>
  <si>
    <t>100153564</t>
  </si>
  <si>
    <t>-1933957018</t>
  </si>
  <si>
    <t>-115218158</t>
  </si>
  <si>
    <t>-1609403477</t>
  </si>
  <si>
    <t>-539938442</t>
  </si>
  <si>
    <t>-281853562</t>
  </si>
  <si>
    <t>-204186067</t>
  </si>
  <si>
    <t>-913958810</t>
  </si>
  <si>
    <t>-1935918326</t>
  </si>
  <si>
    <t>-825298287</t>
  </si>
  <si>
    <t>1865935970</t>
  </si>
  <si>
    <t>1908298430</t>
  </si>
  <si>
    <t>1917215241</t>
  </si>
  <si>
    <t>939835722</t>
  </si>
  <si>
    <t>-509295274</t>
  </si>
  <si>
    <t>-703439190</t>
  </si>
  <si>
    <t>-1940400139</t>
  </si>
  <si>
    <t>62805095</t>
  </si>
  <si>
    <t>1265223228</t>
  </si>
  <si>
    <t>1183555849</t>
  </si>
  <si>
    <t>1758143875</t>
  </si>
  <si>
    <t>1302116150</t>
  </si>
  <si>
    <t>-186243559</t>
  </si>
  <si>
    <t>1734132247</t>
  </si>
  <si>
    <t>1890881275</t>
  </si>
  <si>
    <t>1677233634</t>
  </si>
  <si>
    <t>-1991066729</t>
  </si>
  <si>
    <t>-531326199</t>
  </si>
  <si>
    <t>1639324509</t>
  </si>
  <si>
    <t>1228086099</t>
  </si>
  <si>
    <t>-1914895078</t>
  </si>
  <si>
    <t>-1721449643</t>
  </si>
  <si>
    <t>1046958939</t>
  </si>
  <si>
    <t>-1813810159</t>
  </si>
  <si>
    <t>-794807666</t>
  </si>
  <si>
    <t>-1569029315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</si>
</sst>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sz val="7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9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0" fontId="8" fillId="0" borderId="15" xfId="0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4" fontId="32" fillId="2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</xf>
    <xf numFmtId="0" fontId="33" fillId="0" borderId="22" xfId="0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center" wrapText="1"/>
    </xf>
    <xf numFmtId="0" fontId="19" fillId="4" borderId="7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9" fillId="4" borderId="7" xfId="0" applyFont="1" applyFill="1" applyBorder="1" applyAlignment="1" applyProtection="1">
      <alignment horizontal="right"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4" fontId="24" fillId="0" borderId="0" xfId="0" applyNumberFormat="1" applyFont="1" applyAlignment="1" applyProtection="1">
      <alignment vertical="center"/>
    </xf>
    <xf numFmtId="0" fontId="19" fillId="4" borderId="8" xfId="0" applyFont="1" applyFill="1" applyBorder="1" applyAlignment="1" applyProtection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4" fontId="21" fillId="0" borderId="0" xfId="0" applyNumberFormat="1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0"/>
  <sheetViews>
    <sheetView showGridLines="0" tabSelected="1" topLeftCell="A13" workbookViewId="0">
      <selection activeCell="E14" sqref="E14:AJ14"/>
    </sheetView>
  </sheetViews>
  <sheetFormatPr defaultRowHeight="14.4"/>
  <cols>
    <col min="1" max="1" width="7.140625" style="1" customWidth="1"/>
    <col min="2" max="2" width="1.42578125" style="1" customWidth="1"/>
    <col min="3" max="3" width="3.5703125" style="1" customWidth="1"/>
    <col min="4" max="33" width="2.28515625" style="1" customWidth="1"/>
    <col min="34" max="34" width="2.85546875" style="1" customWidth="1"/>
    <col min="35" max="35" width="27.140625" style="1" customWidth="1"/>
    <col min="36" max="37" width="2.140625" style="1" customWidth="1"/>
    <col min="38" max="38" width="7.140625" style="1" customWidth="1"/>
    <col min="39" max="39" width="2.85546875" style="1" customWidth="1"/>
    <col min="40" max="40" width="11.42578125" style="1" customWidth="1"/>
    <col min="41" max="41" width="6.42578125" style="1" customWidth="1"/>
    <col min="42" max="42" width="3.5703125" style="1" customWidth="1"/>
    <col min="43" max="43" width="13.42578125" style="1" hidden="1" customWidth="1"/>
    <col min="44" max="44" width="11.7109375" style="1" customWidth="1"/>
    <col min="45" max="47" width="22.140625" style="1" hidden="1" customWidth="1"/>
    <col min="48" max="49" width="18.5703125" style="1" hidden="1" customWidth="1"/>
    <col min="50" max="51" width="21.42578125" style="1" hidden="1" customWidth="1"/>
    <col min="52" max="52" width="18.5703125" style="1" hidden="1" customWidth="1"/>
    <col min="53" max="53" width="16.42578125" style="1" hidden="1" customWidth="1"/>
    <col min="54" max="54" width="21.42578125" style="1" hidden="1" customWidth="1"/>
    <col min="55" max="55" width="18.5703125" style="1" hidden="1" customWidth="1"/>
    <col min="56" max="56" width="16.42578125" style="1" hidden="1" customWidth="1"/>
    <col min="57" max="57" width="57" style="1" customWidth="1"/>
    <col min="71" max="91" width="9.140625" style="1" hidden="1"/>
  </cols>
  <sheetData>
    <row r="1" spans="1:74" ht="10.199999999999999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" customHeight="1"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pans="1:74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9" t="s">
        <v>14</v>
      </c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19"/>
      <c r="AQ5" s="19"/>
      <c r="AR5" s="17"/>
      <c r="BE5" s="246" t="s">
        <v>15</v>
      </c>
      <c r="BS5" s="14" t="s">
        <v>6</v>
      </c>
    </row>
    <row r="6" spans="1:74" s="1" customFormat="1" ht="36.9" customHeight="1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251" t="s">
        <v>17</v>
      </c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19"/>
      <c r="AQ6" s="19"/>
      <c r="AR6" s="17"/>
      <c r="BE6" s="247"/>
      <c r="BS6" s="14" t="s">
        <v>6</v>
      </c>
    </row>
    <row r="7" spans="1:74" s="1" customFormat="1" ht="12" customHeight="1">
      <c r="B7" s="18"/>
      <c r="C7" s="19"/>
      <c r="D7" s="26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19</v>
      </c>
      <c r="AL7" s="19"/>
      <c r="AM7" s="19"/>
      <c r="AN7" s="24" t="s">
        <v>1</v>
      </c>
      <c r="AO7" s="19"/>
      <c r="AP7" s="19"/>
      <c r="AQ7" s="19"/>
      <c r="AR7" s="17"/>
      <c r="BE7" s="247"/>
      <c r="BS7" s="14" t="s">
        <v>6</v>
      </c>
    </row>
    <row r="8" spans="1:74" s="1" customFormat="1" ht="12" customHeight="1">
      <c r="B8" s="18"/>
      <c r="C8" s="19"/>
      <c r="D8" s="26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22</v>
      </c>
      <c r="AL8" s="19"/>
      <c r="AM8" s="19"/>
      <c r="AN8" s="27"/>
      <c r="AO8" s="19"/>
      <c r="AP8" s="19"/>
      <c r="AQ8" s="19"/>
      <c r="AR8" s="17"/>
      <c r="BE8" s="247"/>
      <c r="BS8" s="14" t="s">
        <v>6</v>
      </c>
    </row>
    <row r="9" spans="1:74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47"/>
      <c r="BS9" s="14" t="s">
        <v>6</v>
      </c>
    </row>
    <row r="10" spans="1:74" s="1" customFormat="1" ht="12" customHeight="1">
      <c r="B10" s="18"/>
      <c r="C10" s="19"/>
      <c r="D10" s="26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47"/>
      <c r="BS10" s="14" t="s">
        <v>6</v>
      </c>
    </row>
    <row r="11" spans="1:74" s="1" customFormat="1" ht="18.45" customHeight="1">
      <c r="B11" s="18"/>
      <c r="C11" s="19"/>
      <c r="D11" s="19"/>
      <c r="E11" s="24" t="s">
        <v>21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47"/>
      <c r="BS11" s="14" t="s">
        <v>6</v>
      </c>
    </row>
    <row r="12" spans="1:74" s="1" customFormat="1" ht="6.9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47"/>
      <c r="BS12" s="14" t="s">
        <v>6</v>
      </c>
    </row>
    <row r="13" spans="1:74" s="1" customFormat="1" ht="12" customHeight="1">
      <c r="B13" s="18"/>
      <c r="C13" s="19"/>
      <c r="D13" s="26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24</v>
      </c>
      <c r="AL13" s="19"/>
      <c r="AM13" s="19"/>
      <c r="AN13" s="28"/>
      <c r="AO13" s="19"/>
      <c r="AP13" s="19"/>
      <c r="AQ13" s="19"/>
      <c r="AR13" s="17"/>
      <c r="BE13" s="247"/>
      <c r="BS13" s="14" t="s">
        <v>6</v>
      </c>
    </row>
    <row r="14" spans="1:74" ht="13.2">
      <c r="B14" s="18"/>
      <c r="C14" s="19"/>
      <c r="D14" s="19"/>
      <c r="E14" s="252" t="s">
        <v>27</v>
      </c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6" t="s">
        <v>25</v>
      </c>
      <c r="AL14" s="19"/>
      <c r="AM14" s="19"/>
      <c r="AN14" s="28"/>
      <c r="AO14" s="19"/>
      <c r="AP14" s="19"/>
      <c r="AQ14" s="19"/>
      <c r="AR14" s="17"/>
      <c r="BE14" s="247"/>
      <c r="BS14" s="14" t="s">
        <v>6</v>
      </c>
    </row>
    <row r="15" spans="1:74" s="1" customFormat="1" ht="6.9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47"/>
      <c r="BS15" s="14" t="s">
        <v>4</v>
      </c>
    </row>
    <row r="16" spans="1:74" s="1" customFormat="1" ht="12" customHeight="1">
      <c r="B16" s="18"/>
      <c r="C16" s="19"/>
      <c r="D16" s="26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47"/>
      <c r="BS16" s="14" t="s">
        <v>4</v>
      </c>
    </row>
    <row r="17" spans="1:71" s="1" customFormat="1" ht="18.45" customHeight="1">
      <c r="B17" s="18"/>
      <c r="C17" s="19"/>
      <c r="D17" s="19"/>
      <c r="E17" s="24" t="s">
        <v>21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47"/>
      <c r="BS17" s="14" t="s">
        <v>29</v>
      </c>
    </row>
    <row r="18" spans="1:71" s="1" customFormat="1" ht="6.9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47"/>
      <c r="BS18" s="14" t="s">
        <v>6</v>
      </c>
    </row>
    <row r="19" spans="1:71" s="1" customFormat="1" ht="12" customHeight="1">
      <c r="B19" s="18"/>
      <c r="C19" s="19"/>
      <c r="D19" s="26" t="s">
        <v>30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47"/>
      <c r="BS19" s="14" t="s">
        <v>6</v>
      </c>
    </row>
    <row r="20" spans="1:71" s="1" customFormat="1" ht="18.45" customHeight="1">
      <c r="B20" s="18"/>
      <c r="C20" s="19"/>
      <c r="D20" s="19"/>
      <c r="E20" s="24" t="s">
        <v>21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47"/>
      <c r="BS20" s="14" t="s">
        <v>29</v>
      </c>
    </row>
    <row r="21" spans="1:71" s="1" customFormat="1" ht="6.9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47"/>
    </row>
    <row r="22" spans="1:71" s="1" customFormat="1" ht="12" customHeight="1">
      <c r="B22" s="18"/>
      <c r="C22" s="19"/>
      <c r="D22" s="26" t="s">
        <v>31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47"/>
    </row>
    <row r="23" spans="1:71" s="1" customFormat="1" ht="14.4" customHeight="1">
      <c r="B23" s="18"/>
      <c r="C23" s="19"/>
      <c r="D23" s="19"/>
      <c r="E23" s="254" t="s">
        <v>1</v>
      </c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19"/>
      <c r="AP23" s="19"/>
      <c r="AQ23" s="19"/>
      <c r="AR23" s="17"/>
      <c r="BE23" s="247"/>
    </row>
    <row r="24" spans="1:71" s="1" customFormat="1" ht="6.9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47"/>
    </row>
    <row r="25" spans="1:71" s="1" customFormat="1" ht="6.9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47"/>
    </row>
    <row r="26" spans="1:71" s="2" customFormat="1" ht="25.95" customHeight="1">
      <c r="A26" s="31"/>
      <c r="B26" s="32"/>
      <c r="C26" s="33"/>
      <c r="D26" s="34" t="s">
        <v>32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55">
        <f>ROUND(AG94,2)</f>
        <v>0</v>
      </c>
      <c r="AL26" s="256"/>
      <c r="AM26" s="256"/>
      <c r="AN26" s="256"/>
      <c r="AO26" s="256"/>
      <c r="AP26" s="33"/>
      <c r="AQ26" s="33"/>
      <c r="AR26" s="36"/>
      <c r="BE26" s="247"/>
    </row>
    <row r="27" spans="1:71" s="2" customFormat="1" ht="6.9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47"/>
    </row>
    <row r="28" spans="1:71" s="2" customFormat="1" ht="13.2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57" t="s">
        <v>33</v>
      </c>
      <c r="M28" s="257"/>
      <c r="N28" s="257"/>
      <c r="O28" s="257"/>
      <c r="P28" s="257"/>
      <c r="Q28" s="33"/>
      <c r="R28" s="33"/>
      <c r="S28" s="33"/>
      <c r="T28" s="33"/>
      <c r="U28" s="33"/>
      <c r="V28" s="33"/>
      <c r="W28" s="257" t="s">
        <v>34</v>
      </c>
      <c r="X28" s="257"/>
      <c r="Y28" s="257"/>
      <c r="Z28" s="257"/>
      <c r="AA28" s="257"/>
      <c r="AB28" s="257"/>
      <c r="AC28" s="257"/>
      <c r="AD28" s="257"/>
      <c r="AE28" s="257"/>
      <c r="AF28" s="33"/>
      <c r="AG28" s="33"/>
      <c r="AH28" s="33"/>
      <c r="AI28" s="33"/>
      <c r="AJ28" s="33"/>
      <c r="AK28" s="257" t="s">
        <v>35</v>
      </c>
      <c r="AL28" s="257"/>
      <c r="AM28" s="257"/>
      <c r="AN28" s="257"/>
      <c r="AO28" s="257"/>
      <c r="AP28" s="33"/>
      <c r="AQ28" s="33"/>
      <c r="AR28" s="36"/>
      <c r="BE28" s="247"/>
    </row>
    <row r="29" spans="1:71" s="3" customFormat="1" ht="14.4" customHeight="1">
      <c r="B29" s="37"/>
      <c r="C29" s="38"/>
      <c r="D29" s="26" t="s">
        <v>36</v>
      </c>
      <c r="E29" s="38"/>
      <c r="F29" s="26" t="s">
        <v>37</v>
      </c>
      <c r="G29" s="38"/>
      <c r="H29" s="38"/>
      <c r="I29" s="38"/>
      <c r="J29" s="38"/>
      <c r="K29" s="38"/>
      <c r="L29" s="260">
        <v>0.21</v>
      </c>
      <c r="M29" s="259"/>
      <c r="N29" s="259"/>
      <c r="O29" s="259"/>
      <c r="P29" s="259"/>
      <c r="Q29" s="38"/>
      <c r="R29" s="38"/>
      <c r="S29" s="38"/>
      <c r="T29" s="38"/>
      <c r="U29" s="38"/>
      <c r="V29" s="38"/>
      <c r="W29" s="258">
        <f>ROUND(AZ94, 2)</f>
        <v>0</v>
      </c>
      <c r="X29" s="259"/>
      <c r="Y29" s="259"/>
      <c r="Z29" s="259"/>
      <c r="AA29" s="259"/>
      <c r="AB29" s="259"/>
      <c r="AC29" s="259"/>
      <c r="AD29" s="259"/>
      <c r="AE29" s="259"/>
      <c r="AF29" s="38"/>
      <c r="AG29" s="38"/>
      <c r="AH29" s="38"/>
      <c r="AI29" s="38"/>
      <c r="AJ29" s="38"/>
      <c r="AK29" s="258">
        <f>ROUND(AV94, 2)</f>
        <v>0</v>
      </c>
      <c r="AL29" s="259"/>
      <c r="AM29" s="259"/>
      <c r="AN29" s="259"/>
      <c r="AO29" s="259"/>
      <c r="AP29" s="38"/>
      <c r="AQ29" s="38"/>
      <c r="AR29" s="39"/>
      <c r="BE29" s="248"/>
    </row>
    <row r="30" spans="1:71" s="3" customFormat="1" ht="14.4" customHeight="1">
      <c r="B30" s="37"/>
      <c r="C30" s="38"/>
      <c r="D30" s="38"/>
      <c r="E30" s="38"/>
      <c r="F30" s="26" t="s">
        <v>38</v>
      </c>
      <c r="G30" s="38"/>
      <c r="H30" s="38"/>
      <c r="I30" s="38"/>
      <c r="J30" s="38"/>
      <c r="K30" s="38"/>
      <c r="L30" s="260">
        <v>0.15</v>
      </c>
      <c r="M30" s="259"/>
      <c r="N30" s="259"/>
      <c r="O30" s="259"/>
      <c r="P30" s="259"/>
      <c r="Q30" s="38"/>
      <c r="R30" s="38"/>
      <c r="S30" s="38"/>
      <c r="T30" s="38"/>
      <c r="U30" s="38"/>
      <c r="V30" s="38"/>
      <c r="W30" s="258">
        <f>ROUND(BA94, 2)</f>
        <v>0</v>
      </c>
      <c r="X30" s="259"/>
      <c r="Y30" s="259"/>
      <c r="Z30" s="259"/>
      <c r="AA30" s="259"/>
      <c r="AB30" s="259"/>
      <c r="AC30" s="259"/>
      <c r="AD30" s="259"/>
      <c r="AE30" s="259"/>
      <c r="AF30" s="38"/>
      <c r="AG30" s="38"/>
      <c r="AH30" s="38"/>
      <c r="AI30" s="38"/>
      <c r="AJ30" s="38"/>
      <c r="AK30" s="258">
        <f>ROUND(AW94, 2)</f>
        <v>0</v>
      </c>
      <c r="AL30" s="259"/>
      <c r="AM30" s="259"/>
      <c r="AN30" s="259"/>
      <c r="AO30" s="259"/>
      <c r="AP30" s="38"/>
      <c r="AQ30" s="38"/>
      <c r="AR30" s="39"/>
      <c r="BE30" s="248"/>
    </row>
    <row r="31" spans="1:71" s="3" customFormat="1" ht="14.4" hidden="1" customHeight="1">
      <c r="B31" s="37"/>
      <c r="C31" s="38"/>
      <c r="D31" s="38"/>
      <c r="E31" s="38"/>
      <c r="F31" s="26" t="s">
        <v>39</v>
      </c>
      <c r="G31" s="38"/>
      <c r="H31" s="38"/>
      <c r="I31" s="38"/>
      <c r="J31" s="38"/>
      <c r="K31" s="38"/>
      <c r="L31" s="260">
        <v>0.21</v>
      </c>
      <c r="M31" s="259"/>
      <c r="N31" s="259"/>
      <c r="O31" s="259"/>
      <c r="P31" s="259"/>
      <c r="Q31" s="38"/>
      <c r="R31" s="38"/>
      <c r="S31" s="38"/>
      <c r="T31" s="38"/>
      <c r="U31" s="38"/>
      <c r="V31" s="38"/>
      <c r="W31" s="258">
        <f>ROUND(BB94, 2)</f>
        <v>0</v>
      </c>
      <c r="X31" s="259"/>
      <c r="Y31" s="259"/>
      <c r="Z31" s="259"/>
      <c r="AA31" s="259"/>
      <c r="AB31" s="259"/>
      <c r="AC31" s="259"/>
      <c r="AD31" s="259"/>
      <c r="AE31" s="259"/>
      <c r="AF31" s="38"/>
      <c r="AG31" s="38"/>
      <c r="AH31" s="38"/>
      <c r="AI31" s="38"/>
      <c r="AJ31" s="38"/>
      <c r="AK31" s="258">
        <v>0</v>
      </c>
      <c r="AL31" s="259"/>
      <c r="AM31" s="259"/>
      <c r="AN31" s="259"/>
      <c r="AO31" s="259"/>
      <c r="AP31" s="38"/>
      <c r="AQ31" s="38"/>
      <c r="AR31" s="39"/>
      <c r="BE31" s="248"/>
    </row>
    <row r="32" spans="1:71" s="3" customFormat="1" ht="14.4" hidden="1" customHeight="1">
      <c r="B32" s="37"/>
      <c r="C32" s="38"/>
      <c r="D32" s="38"/>
      <c r="E32" s="38"/>
      <c r="F32" s="26" t="s">
        <v>40</v>
      </c>
      <c r="G32" s="38"/>
      <c r="H32" s="38"/>
      <c r="I32" s="38"/>
      <c r="J32" s="38"/>
      <c r="K32" s="38"/>
      <c r="L32" s="260">
        <v>0.15</v>
      </c>
      <c r="M32" s="259"/>
      <c r="N32" s="259"/>
      <c r="O32" s="259"/>
      <c r="P32" s="259"/>
      <c r="Q32" s="38"/>
      <c r="R32" s="38"/>
      <c r="S32" s="38"/>
      <c r="T32" s="38"/>
      <c r="U32" s="38"/>
      <c r="V32" s="38"/>
      <c r="W32" s="258">
        <f>ROUND(BC94, 2)</f>
        <v>0</v>
      </c>
      <c r="X32" s="259"/>
      <c r="Y32" s="259"/>
      <c r="Z32" s="259"/>
      <c r="AA32" s="259"/>
      <c r="AB32" s="259"/>
      <c r="AC32" s="259"/>
      <c r="AD32" s="259"/>
      <c r="AE32" s="259"/>
      <c r="AF32" s="38"/>
      <c r="AG32" s="38"/>
      <c r="AH32" s="38"/>
      <c r="AI32" s="38"/>
      <c r="AJ32" s="38"/>
      <c r="AK32" s="258">
        <v>0</v>
      </c>
      <c r="AL32" s="259"/>
      <c r="AM32" s="259"/>
      <c r="AN32" s="259"/>
      <c r="AO32" s="259"/>
      <c r="AP32" s="38"/>
      <c r="AQ32" s="38"/>
      <c r="AR32" s="39"/>
      <c r="BE32" s="248"/>
    </row>
    <row r="33" spans="1:57" s="3" customFormat="1" ht="14.4" hidden="1" customHeight="1">
      <c r="B33" s="37"/>
      <c r="C33" s="38"/>
      <c r="D33" s="38"/>
      <c r="E33" s="38"/>
      <c r="F33" s="26" t="s">
        <v>41</v>
      </c>
      <c r="G33" s="38"/>
      <c r="H33" s="38"/>
      <c r="I33" s="38"/>
      <c r="J33" s="38"/>
      <c r="K33" s="38"/>
      <c r="L33" s="260">
        <v>0</v>
      </c>
      <c r="M33" s="259"/>
      <c r="N33" s="259"/>
      <c r="O33" s="259"/>
      <c r="P33" s="259"/>
      <c r="Q33" s="38"/>
      <c r="R33" s="38"/>
      <c r="S33" s="38"/>
      <c r="T33" s="38"/>
      <c r="U33" s="38"/>
      <c r="V33" s="38"/>
      <c r="W33" s="258">
        <f>ROUND(BD94, 2)</f>
        <v>0</v>
      </c>
      <c r="X33" s="259"/>
      <c r="Y33" s="259"/>
      <c r="Z33" s="259"/>
      <c r="AA33" s="259"/>
      <c r="AB33" s="259"/>
      <c r="AC33" s="259"/>
      <c r="AD33" s="259"/>
      <c r="AE33" s="259"/>
      <c r="AF33" s="38"/>
      <c r="AG33" s="38"/>
      <c r="AH33" s="38"/>
      <c r="AI33" s="38"/>
      <c r="AJ33" s="38"/>
      <c r="AK33" s="258">
        <v>0</v>
      </c>
      <c r="AL33" s="259"/>
      <c r="AM33" s="259"/>
      <c r="AN33" s="259"/>
      <c r="AO33" s="259"/>
      <c r="AP33" s="38"/>
      <c r="AQ33" s="38"/>
      <c r="AR33" s="39"/>
      <c r="BE33" s="248"/>
    </row>
    <row r="34" spans="1:57" s="2" customFormat="1" ht="6.9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47"/>
    </row>
    <row r="35" spans="1:57" s="2" customFormat="1" ht="25.95" customHeight="1">
      <c r="A35" s="31"/>
      <c r="B35" s="32"/>
      <c r="C35" s="40"/>
      <c r="D35" s="41" t="s">
        <v>42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43</v>
      </c>
      <c r="U35" s="42"/>
      <c r="V35" s="42"/>
      <c r="W35" s="42"/>
      <c r="X35" s="264" t="s">
        <v>44</v>
      </c>
      <c r="Y35" s="262"/>
      <c r="Z35" s="262"/>
      <c r="AA35" s="262"/>
      <c r="AB35" s="262"/>
      <c r="AC35" s="42"/>
      <c r="AD35" s="42"/>
      <c r="AE35" s="42"/>
      <c r="AF35" s="42"/>
      <c r="AG35" s="42"/>
      <c r="AH35" s="42"/>
      <c r="AI35" s="42"/>
      <c r="AJ35" s="42"/>
      <c r="AK35" s="261">
        <f>SUM(AK26:AK33)</f>
        <v>0</v>
      </c>
      <c r="AL35" s="262"/>
      <c r="AM35" s="262"/>
      <c r="AN35" s="262"/>
      <c r="AO35" s="263"/>
      <c r="AP35" s="40"/>
      <c r="AQ35" s="40"/>
      <c r="AR35" s="36"/>
      <c r="BE35" s="31"/>
    </row>
    <row r="36" spans="1:57" s="2" customFormat="1" ht="6.9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" customHeight="1">
      <c r="B49" s="44"/>
      <c r="C49" s="45"/>
      <c r="D49" s="46" t="s">
        <v>45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46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 ht="10.199999999999999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0.199999999999999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0.199999999999999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0.199999999999999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0.199999999999999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0.199999999999999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0.199999999999999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0.199999999999999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0.199999999999999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0.19999999999999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3.2">
      <c r="A60" s="31"/>
      <c r="B60" s="32"/>
      <c r="C60" s="33"/>
      <c r="D60" s="49" t="s">
        <v>47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48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47</v>
      </c>
      <c r="AI60" s="35"/>
      <c r="AJ60" s="35"/>
      <c r="AK60" s="35"/>
      <c r="AL60" s="35"/>
      <c r="AM60" s="49" t="s">
        <v>48</v>
      </c>
      <c r="AN60" s="35"/>
      <c r="AO60" s="35"/>
      <c r="AP60" s="33"/>
      <c r="AQ60" s="33"/>
      <c r="AR60" s="36"/>
      <c r="BE60" s="31"/>
    </row>
    <row r="61" spans="1:57" ht="10.199999999999999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0.199999999999999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0.199999999999999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3.2">
      <c r="A64" s="31"/>
      <c r="B64" s="32"/>
      <c r="C64" s="33"/>
      <c r="D64" s="46" t="s">
        <v>49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50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 ht="10.199999999999999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0.199999999999999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0.199999999999999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0.199999999999999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0.19999999999999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0.199999999999999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0.199999999999999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0.199999999999999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0.199999999999999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0.199999999999999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3.2">
      <c r="A75" s="31"/>
      <c r="B75" s="32"/>
      <c r="C75" s="33"/>
      <c r="D75" s="49" t="s">
        <v>47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48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47</v>
      </c>
      <c r="AI75" s="35"/>
      <c r="AJ75" s="35"/>
      <c r="AK75" s="35"/>
      <c r="AL75" s="35"/>
      <c r="AM75" s="49" t="s">
        <v>48</v>
      </c>
      <c r="AN75" s="35"/>
      <c r="AO75" s="35"/>
      <c r="AP75" s="33"/>
      <c r="AQ75" s="33"/>
      <c r="AR75" s="36"/>
      <c r="BE75" s="31"/>
    </row>
    <row r="76" spans="1:57" s="2" customFormat="1" ht="10.199999999999999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1" s="2" customFormat="1" ht="6.9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1" s="2" customFormat="1" ht="24.9" customHeight="1">
      <c r="A82" s="31"/>
      <c r="B82" s="32"/>
      <c r="C82" s="20" t="s">
        <v>51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5"/>
      <c r="C84" s="26" t="s">
        <v>13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01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1" s="5" customFormat="1" ht="36.9" customHeight="1">
      <c r="B85" s="58"/>
      <c r="C85" s="59" t="s">
        <v>16</v>
      </c>
      <c r="D85" s="60"/>
      <c r="E85" s="60"/>
      <c r="F85" s="60"/>
      <c r="G85" s="60"/>
      <c r="H85" s="60"/>
      <c r="I85" s="60"/>
      <c r="J85" s="60"/>
      <c r="K85" s="60"/>
      <c r="L85" s="243" t="str">
        <f>K6</f>
        <v>MŠ Šumperk Prievidzská</v>
      </c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  <c r="AJ85" s="244"/>
      <c r="AK85" s="244"/>
      <c r="AL85" s="244"/>
      <c r="AM85" s="244"/>
      <c r="AN85" s="244"/>
      <c r="AO85" s="244"/>
      <c r="AP85" s="60"/>
      <c r="AQ85" s="60"/>
      <c r="AR85" s="61"/>
    </row>
    <row r="86" spans="1:91" s="2" customFormat="1" ht="6.9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20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22</v>
      </c>
      <c r="AJ87" s="33"/>
      <c r="AK87" s="33"/>
      <c r="AL87" s="33"/>
      <c r="AM87" s="273" t="str">
        <f>IF(AN8= "","",AN8)</f>
        <v/>
      </c>
      <c r="AN87" s="273"/>
      <c r="AO87" s="33"/>
      <c r="AP87" s="33"/>
      <c r="AQ87" s="33"/>
      <c r="AR87" s="36"/>
      <c r="BE87" s="31"/>
    </row>
    <row r="88" spans="1:91" s="2" customFormat="1" ht="6.9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15.6" customHeight="1">
      <c r="A89" s="31"/>
      <c r="B89" s="32"/>
      <c r="C89" s="26" t="s">
        <v>23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 xml:space="preserve"> 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28</v>
      </c>
      <c r="AJ89" s="33"/>
      <c r="AK89" s="33"/>
      <c r="AL89" s="33"/>
      <c r="AM89" s="271" t="str">
        <f>IF(E17="","",E17)</f>
        <v xml:space="preserve"> </v>
      </c>
      <c r="AN89" s="272"/>
      <c r="AO89" s="272"/>
      <c r="AP89" s="272"/>
      <c r="AQ89" s="33"/>
      <c r="AR89" s="36"/>
      <c r="AS89" s="276" t="s">
        <v>52</v>
      </c>
      <c r="AT89" s="277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1" s="2" customFormat="1" ht="15.6" customHeight="1">
      <c r="A90" s="31"/>
      <c r="B90" s="32"/>
      <c r="C90" s="26" t="s">
        <v>26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30</v>
      </c>
      <c r="AJ90" s="33"/>
      <c r="AK90" s="33"/>
      <c r="AL90" s="33"/>
      <c r="AM90" s="271" t="str">
        <f>IF(E20="","",E20)</f>
        <v xml:space="preserve"> </v>
      </c>
      <c r="AN90" s="272"/>
      <c r="AO90" s="272"/>
      <c r="AP90" s="272"/>
      <c r="AQ90" s="33"/>
      <c r="AR90" s="36"/>
      <c r="AS90" s="278"/>
      <c r="AT90" s="279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1" s="2" customFormat="1" ht="10.8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80"/>
      <c r="AT91" s="281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1" s="2" customFormat="1" ht="29.25" customHeight="1">
      <c r="A92" s="31"/>
      <c r="B92" s="32"/>
      <c r="C92" s="238" t="s">
        <v>53</v>
      </c>
      <c r="D92" s="239"/>
      <c r="E92" s="239"/>
      <c r="F92" s="239"/>
      <c r="G92" s="239"/>
      <c r="H92" s="70"/>
      <c r="I92" s="242" t="s">
        <v>54</v>
      </c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239"/>
      <c r="AB92" s="239"/>
      <c r="AC92" s="239"/>
      <c r="AD92" s="239"/>
      <c r="AE92" s="239"/>
      <c r="AF92" s="239"/>
      <c r="AG92" s="266" t="s">
        <v>55</v>
      </c>
      <c r="AH92" s="239"/>
      <c r="AI92" s="239"/>
      <c r="AJ92" s="239"/>
      <c r="AK92" s="239"/>
      <c r="AL92" s="239"/>
      <c r="AM92" s="239"/>
      <c r="AN92" s="242" t="s">
        <v>56</v>
      </c>
      <c r="AO92" s="239"/>
      <c r="AP92" s="275"/>
      <c r="AQ92" s="71" t="s">
        <v>57</v>
      </c>
      <c r="AR92" s="36"/>
      <c r="AS92" s="72" t="s">
        <v>58</v>
      </c>
      <c r="AT92" s="73" t="s">
        <v>59</v>
      </c>
      <c r="AU92" s="73" t="s">
        <v>60</v>
      </c>
      <c r="AV92" s="73" t="s">
        <v>61</v>
      </c>
      <c r="AW92" s="73" t="s">
        <v>62</v>
      </c>
      <c r="AX92" s="73" t="s">
        <v>63</v>
      </c>
      <c r="AY92" s="73" t="s">
        <v>64</v>
      </c>
      <c r="AZ92" s="73" t="s">
        <v>65</v>
      </c>
      <c r="BA92" s="73" t="s">
        <v>66</v>
      </c>
      <c r="BB92" s="73" t="s">
        <v>67</v>
      </c>
      <c r="BC92" s="73" t="s">
        <v>68</v>
      </c>
      <c r="BD92" s="74" t="s">
        <v>69</v>
      </c>
      <c r="BE92" s="31"/>
    </row>
    <row r="93" spans="1:91" s="2" customFormat="1" ht="10.8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1" s="6" customFormat="1" ht="32.4" customHeight="1">
      <c r="B94" s="78"/>
      <c r="C94" s="79" t="s">
        <v>70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45">
        <f>ROUND(AG95+AG100+AG102+AG104,2)</f>
        <v>0</v>
      </c>
      <c r="AH94" s="245"/>
      <c r="AI94" s="245"/>
      <c r="AJ94" s="245"/>
      <c r="AK94" s="245"/>
      <c r="AL94" s="245"/>
      <c r="AM94" s="245"/>
      <c r="AN94" s="282">
        <f t="shared" ref="AN94:AN108" si="0">SUM(AG94,AT94)</f>
        <v>0</v>
      </c>
      <c r="AO94" s="282"/>
      <c r="AP94" s="282"/>
      <c r="AQ94" s="82" t="s">
        <v>1</v>
      </c>
      <c r="AR94" s="83"/>
      <c r="AS94" s="84">
        <f>ROUND(AS95+AS100+AS102+AS104,2)</f>
        <v>0</v>
      </c>
      <c r="AT94" s="85">
        <f t="shared" ref="AT94:AT108" si="1">ROUND(SUM(AV94:AW94),2)</f>
        <v>0</v>
      </c>
      <c r="AU94" s="86">
        <f>ROUND(AU95+AU100+AU102+AU104,5)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ROUND(AZ95+AZ100+AZ102+AZ104,2)</f>
        <v>0</v>
      </c>
      <c r="BA94" s="85">
        <f>ROUND(BA95+BA100+BA102+BA104,2)</f>
        <v>0</v>
      </c>
      <c r="BB94" s="85">
        <f>ROUND(BB95+BB100+BB102+BB104,2)</f>
        <v>0</v>
      </c>
      <c r="BC94" s="85">
        <f>ROUND(BC95+BC100+BC102+BC104,2)</f>
        <v>0</v>
      </c>
      <c r="BD94" s="87">
        <f>ROUND(BD95+BD100+BD102+BD104,2)</f>
        <v>0</v>
      </c>
      <c r="BS94" s="88" t="s">
        <v>71</v>
      </c>
      <c r="BT94" s="88" t="s">
        <v>72</v>
      </c>
      <c r="BU94" s="89" t="s">
        <v>73</v>
      </c>
      <c r="BV94" s="88" t="s">
        <v>74</v>
      </c>
      <c r="BW94" s="88" t="s">
        <v>5</v>
      </c>
      <c r="BX94" s="88" t="s">
        <v>75</v>
      </c>
      <c r="CL94" s="88" t="s">
        <v>1</v>
      </c>
    </row>
    <row r="95" spans="1:91" s="7" customFormat="1" ht="24.6" customHeight="1">
      <c r="B95" s="90"/>
      <c r="C95" s="91"/>
      <c r="D95" s="240" t="s">
        <v>76</v>
      </c>
      <c r="E95" s="240"/>
      <c r="F95" s="240"/>
      <c r="G95" s="240"/>
      <c r="H95" s="240"/>
      <c r="I95" s="92"/>
      <c r="J95" s="240" t="s">
        <v>77</v>
      </c>
      <c r="K95" s="240"/>
      <c r="L95" s="240"/>
      <c r="M95" s="240"/>
      <c r="N95" s="240"/>
      <c r="O95" s="240"/>
      <c r="P95" s="240"/>
      <c r="Q95" s="240"/>
      <c r="R95" s="240"/>
      <c r="S95" s="240"/>
      <c r="T95" s="240"/>
      <c r="U95" s="240"/>
      <c r="V95" s="240"/>
      <c r="W95" s="240"/>
      <c r="X95" s="240"/>
      <c r="Y95" s="240"/>
      <c r="Z95" s="240"/>
      <c r="AA95" s="240"/>
      <c r="AB95" s="240"/>
      <c r="AC95" s="240"/>
      <c r="AD95" s="240"/>
      <c r="AE95" s="240"/>
      <c r="AF95" s="240"/>
      <c r="AG95" s="269">
        <f>ROUND(SUM(AG96:AG99),2)</f>
        <v>0</v>
      </c>
      <c r="AH95" s="270"/>
      <c r="AI95" s="270"/>
      <c r="AJ95" s="270"/>
      <c r="AK95" s="270"/>
      <c r="AL95" s="270"/>
      <c r="AM95" s="270"/>
      <c r="AN95" s="274">
        <f t="shared" si="0"/>
        <v>0</v>
      </c>
      <c r="AO95" s="270"/>
      <c r="AP95" s="270"/>
      <c r="AQ95" s="93" t="s">
        <v>78</v>
      </c>
      <c r="AR95" s="94"/>
      <c r="AS95" s="95">
        <f>ROUND(SUM(AS96:AS99),2)</f>
        <v>0</v>
      </c>
      <c r="AT95" s="96">
        <f t="shared" si="1"/>
        <v>0</v>
      </c>
      <c r="AU95" s="97">
        <f>ROUND(SUM(AU96:AU99),5)</f>
        <v>0</v>
      </c>
      <c r="AV95" s="96">
        <f>ROUND(AZ95*L29,2)</f>
        <v>0</v>
      </c>
      <c r="AW95" s="96">
        <f>ROUND(BA95*L30,2)</f>
        <v>0</v>
      </c>
      <c r="AX95" s="96">
        <f>ROUND(BB95*L29,2)</f>
        <v>0</v>
      </c>
      <c r="AY95" s="96">
        <f>ROUND(BC95*L30,2)</f>
        <v>0</v>
      </c>
      <c r="AZ95" s="96">
        <f>ROUND(SUM(AZ96:AZ99),2)</f>
        <v>0</v>
      </c>
      <c r="BA95" s="96">
        <f>ROUND(SUM(BA96:BA99),2)</f>
        <v>0</v>
      </c>
      <c r="BB95" s="96">
        <f>ROUND(SUM(BB96:BB99),2)</f>
        <v>0</v>
      </c>
      <c r="BC95" s="96">
        <f>ROUND(SUM(BC96:BC99),2)</f>
        <v>0</v>
      </c>
      <c r="BD95" s="98">
        <f>ROUND(SUM(BD96:BD99),2)</f>
        <v>0</v>
      </c>
      <c r="BS95" s="99" t="s">
        <v>71</v>
      </c>
      <c r="BT95" s="99" t="s">
        <v>79</v>
      </c>
      <c r="BU95" s="99" t="s">
        <v>73</v>
      </c>
      <c r="BV95" s="99" t="s">
        <v>74</v>
      </c>
      <c r="BW95" s="99" t="s">
        <v>80</v>
      </c>
      <c r="BX95" s="99" t="s">
        <v>5</v>
      </c>
      <c r="CL95" s="99" t="s">
        <v>1</v>
      </c>
      <c r="CM95" s="99" t="s">
        <v>81</v>
      </c>
    </row>
    <row r="96" spans="1:91" s="4" customFormat="1" ht="24" customHeight="1">
      <c r="A96" s="100" t="s">
        <v>82</v>
      </c>
      <c r="B96" s="55"/>
      <c r="C96" s="101"/>
      <c r="D96" s="101"/>
      <c r="E96" s="241" t="s">
        <v>83</v>
      </c>
      <c r="F96" s="241"/>
      <c r="G96" s="241"/>
      <c r="H96" s="241"/>
      <c r="I96" s="241"/>
      <c r="J96" s="101"/>
      <c r="K96" s="241" t="s">
        <v>84</v>
      </c>
      <c r="L96" s="241"/>
      <c r="M96" s="241"/>
      <c r="N96" s="241"/>
      <c r="O96" s="241"/>
      <c r="P96" s="241"/>
      <c r="Q96" s="241"/>
      <c r="R96" s="241"/>
      <c r="S96" s="241"/>
      <c r="T96" s="241"/>
      <c r="U96" s="241"/>
      <c r="V96" s="241"/>
      <c r="W96" s="241"/>
      <c r="X96" s="241"/>
      <c r="Y96" s="241"/>
      <c r="Z96" s="241"/>
      <c r="AA96" s="241"/>
      <c r="AB96" s="241"/>
      <c r="AC96" s="241"/>
      <c r="AD96" s="241"/>
      <c r="AE96" s="241"/>
      <c r="AF96" s="241"/>
      <c r="AG96" s="267">
        <f>'A1-D.1.4.1 - ZTI'!J32</f>
        <v>0</v>
      </c>
      <c r="AH96" s="268"/>
      <c r="AI96" s="268"/>
      <c r="AJ96" s="268"/>
      <c r="AK96" s="268"/>
      <c r="AL96" s="268"/>
      <c r="AM96" s="268"/>
      <c r="AN96" s="267">
        <f t="shared" si="0"/>
        <v>0</v>
      </c>
      <c r="AO96" s="268"/>
      <c r="AP96" s="268"/>
      <c r="AQ96" s="102" t="s">
        <v>85</v>
      </c>
      <c r="AR96" s="57"/>
      <c r="AS96" s="103">
        <v>0</v>
      </c>
      <c r="AT96" s="104">
        <f t="shared" si="1"/>
        <v>0</v>
      </c>
      <c r="AU96" s="105">
        <f>'A1-D.1.4.1 - ZTI'!P128</f>
        <v>0</v>
      </c>
      <c r="AV96" s="104">
        <f>'A1-D.1.4.1 - ZTI'!J35</f>
        <v>0</v>
      </c>
      <c r="AW96" s="104">
        <f>'A1-D.1.4.1 - ZTI'!J36</f>
        <v>0</v>
      </c>
      <c r="AX96" s="104">
        <f>'A1-D.1.4.1 - ZTI'!J37</f>
        <v>0</v>
      </c>
      <c r="AY96" s="104">
        <f>'A1-D.1.4.1 - ZTI'!J38</f>
        <v>0</v>
      </c>
      <c r="AZ96" s="104">
        <f>'A1-D.1.4.1 - ZTI'!F35</f>
        <v>0</v>
      </c>
      <c r="BA96" s="104">
        <f>'A1-D.1.4.1 - ZTI'!F36</f>
        <v>0</v>
      </c>
      <c r="BB96" s="104">
        <f>'A1-D.1.4.1 - ZTI'!F37</f>
        <v>0</v>
      </c>
      <c r="BC96" s="104">
        <f>'A1-D.1.4.1 - ZTI'!F38</f>
        <v>0</v>
      </c>
      <c r="BD96" s="106">
        <f>'A1-D.1.4.1 - ZTI'!F39</f>
        <v>0</v>
      </c>
      <c r="BT96" s="107" t="s">
        <v>81</v>
      </c>
      <c r="BV96" s="107" t="s">
        <v>74</v>
      </c>
      <c r="BW96" s="107" t="s">
        <v>86</v>
      </c>
      <c r="BX96" s="107" t="s">
        <v>80</v>
      </c>
      <c r="CL96" s="107" t="s">
        <v>1</v>
      </c>
    </row>
    <row r="97" spans="1:91" s="4" customFormat="1" ht="24" customHeight="1">
      <c r="A97" s="100" t="s">
        <v>82</v>
      </c>
      <c r="B97" s="55"/>
      <c r="C97" s="101"/>
      <c r="D97" s="101"/>
      <c r="E97" s="241" t="s">
        <v>87</v>
      </c>
      <c r="F97" s="241"/>
      <c r="G97" s="241"/>
      <c r="H97" s="241"/>
      <c r="I97" s="241"/>
      <c r="J97" s="101"/>
      <c r="K97" s="241" t="s">
        <v>88</v>
      </c>
      <c r="L97" s="241"/>
      <c r="M97" s="241"/>
      <c r="N97" s="241"/>
      <c r="O97" s="241"/>
      <c r="P97" s="241"/>
      <c r="Q97" s="241"/>
      <c r="R97" s="241"/>
      <c r="S97" s="241"/>
      <c r="T97" s="241"/>
      <c r="U97" s="241"/>
      <c r="V97" s="241"/>
      <c r="W97" s="241"/>
      <c r="X97" s="241"/>
      <c r="Y97" s="241"/>
      <c r="Z97" s="241"/>
      <c r="AA97" s="241"/>
      <c r="AB97" s="241"/>
      <c r="AC97" s="241"/>
      <c r="AD97" s="241"/>
      <c r="AE97" s="241"/>
      <c r="AF97" s="241"/>
      <c r="AG97" s="267">
        <f>'A1-D.1.4.2 - VZT'!J32</f>
        <v>0</v>
      </c>
      <c r="AH97" s="268"/>
      <c r="AI97" s="268"/>
      <c r="AJ97" s="268"/>
      <c r="AK97" s="268"/>
      <c r="AL97" s="268"/>
      <c r="AM97" s="268"/>
      <c r="AN97" s="267">
        <f t="shared" si="0"/>
        <v>0</v>
      </c>
      <c r="AO97" s="268"/>
      <c r="AP97" s="268"/>
      <c r="AQ97" s="102" t="s">
        <v>85</v>
      </c>
      <c r="AR97" s="57"/>
      <c r="AS97" s="103">
        <v>0</v>
      </c>
      <c r="AT97" s="104">
        <f t="shared" si="1"/>
        <v>0</v>
      </c>
      <c r="AU97" s="105">
        <f>'A1-D.1.4.2 - VZT'!P123</f>
        <v>0</v>
      </c>
      <c r="AV97" s="104">
        <f>'A1-D.1.4.2 - VZT'!J35</f>
        <v>0</v>
      </c>
      <c r="AW97" s="104">
        <f>'A1-D.1.4.2 - VZT'!J36</f>
        <v>0</v>
      </c>
      <c r="AX97" s="104">
        <f>'A1-D.1.4.2 - VZT'!J37</f>
        <v>0</v>
      </c>
      <c r="AY97" s="104">
        <f>'A1-D.1.4.2 - VZT'!J38</f>
        <v>0</v>
      </c>
      <c r="AZ97" s="104">
        <f>'A1-D.1.4.2 - VZT'!F35</f>
        <v>0</v>
      </c>
      <c r="BA97" s="104">
        <f>'A1-D.1.4.2 - VZT'!F36</f>
        <v>0</v>
      </c>
      <c r="BB97" s="104">
        <f>'A1-D.1.4.2 - VZT'!F37</f>
        <v>0</v>
      </c>
      <c r="BC97" s="104">
        <f>'A1-D.1.4.2 - VZT'!F38</f>
        <v>0</v>
      </c>
      <c r="BD97" s="106">
        <f>'A1-D.1.4.2 - VZT'!F39</f>
        <v>0</v>
      </c>
      <c r="BT97" s="107" t="s">
        <v>81</v>
      </c>
      <c r="BV97" s="107" t="s">
        <v>74</v>
      </c>
      <c r="BW97" s="107" t="s">
        <v>89</v>
      </c>
      <c r="BX97" s="107" t="s">
        <v>80</v>
      </c>
      <c r="CL97" s="107" t="s">
        <v>1</v>
      </c>
    </row>
    <row r="98" spans="1:91" s="4" customFormat="1" ht="24" customHeight="1">
      <c r="A98" s="100" t="s">
        <v>82</v>
      </c>
      <c r="B98" s="55"/>
      <c r="C98" s="101"/>
      <c r="D98" s="101"/>
      <c r="E98" s="241" t="s">
        <v>90</v>
      </c>
      <c r="F98" s="241"/>
      <c r="G98" s="241"/>
      <c r="H98" s="241"/>
      <c r="I98" s="241"/>
      <c r="J98" s="101"/>
      <c r="K98" s="241" t="s">
        <v>84</v>
      </c>
      <c r="L98" s="241"/>
      <c r="M98" s="241"/>
      <c r="N98" s="241"/>
      <c r="O98" s="241"/>
      <c r="P98" s="241"/>
      <c r="Q98" s="241"/>
      <c r="R98" s="241"/>
      <c r="S98" s="241"/>
      <c r="T98" s="241"/>
      <c r="U98" s="241"/>
      <c r="V98" s="241"/>
      <c r="W98" s="241"/>
      <c r="X98" s="241"/>
      <c r="Y98" s="241"/>
      <c r="Z98" s="241"/>
      <c r="AA98" s="241"/>
      <c r="AB98" s="241"/>
      <c r="AC98" s="241"/>
      <c r="AD98" s="241"/>
      <c r="AE98" s="241"/>
      <c r="AF98" s="241"/>
      <c r="AG98" s="267">
        <f>'A2-D.1.4.1 - ZTI'!J32</f>
        <v>0</v>
      </c>
      <c r="AH98" s="268"/>
      <c r="AI98" s="268"/>
      <c r="AJ98" s="268"/>
      <c r="AK98" s="268"/>
      <c r="AL98" s="268"/>
      <c r="AM98" s="268"/>
      <c r="AN98" s="267">
        <f t="shared" si="0"/>
        <v>0</v>
      </c>
      <c r="AO98" s="268"/>
      <c r="AP98" s="268"/>
      <c r="AQ98" s="102" t="s">
        <v>85</v>
      </c>
      <c r="AR98" s="57"/>
      <c r="AS98" s="103">
        <v>0</v>
      </c>
      <c r="AT98" s="104">
        <f t="shared" si="1"/>
        <v>0</v>
      </c>
      <c r="AU98" s="105">
        <f>'A2-D.1.4.1 - ZTI'!P128</f>
        <v>0</v>
      </c>
      <c r="AV98" s="104">
        <f>'A2-D.1.4.1 - ZTI'!J35</f>
        <v>0</v>
      </c>
      <c r="AW98" s="104">
        <f>'A2-D.1.4.1 - ZTI'!J36</f>
        <v>0</v>
      </c>
      <c r="AX98" s="104">
        <f>'A2-D.1.4.1 - ZTI'!J37</f>
        <v>0</v>
      </c>
      <c r="AY98" s="104">
        <f>'A2-D.1.4.1 - ZTI'!J38</f>
        <v>0</v>
      </c>
      <c r="AZ98" s="104">
        <f>'A2-D.1.4.1 - ZTI'!F35</f>
        <v>0</v>
      </c>
      <c r="BA98" s="104">
        <f>'A2-D.1.4.1 - ZTI'!F36</f>
        <v>0</v>
      </c>
      <c r="BB98" s="104">
        <f>'A2-D.1.4.1 - ZTI'!F37</f>
        <v>0</v>
      </c>
      <c r="BC98" s="104">
        <f>'A2-D.1.4.1 - ZTI'!F38</f>
        <v>0</v>
      </c>
      <c r="BD98" s="106">
        <f>'A2-D.1.4.1 - ZTI'!F39</f>
        <v>0</v>
      </c>
      <c r="BT98" s="107" t="s">
        <v>81</v>
      </c>
      <c r="BV98" s="107" t="s">
        <v>74</v>
      </c>
      <c r="BW98" s="107" t="s">
        <v>91</v>
      </c>
      <c r="BX98" s="107" t="s">
        <v>80</v>
      </c>
      <c r="CL98" s="107" t="s">
        <v>1</v>
      </c>
    </row>
    <row r="99" spans="1:91" s="4" customFormat="1" ht="24" customHeight="1">
      <c r="A99" s="100" t="s">
        <v>82</v>
      </c>
      <c r="B99" s="55"/>
      <c r="C99" s="101"/>
      <c r="D99" s="101"/>
      <c r="E99" s="241" t="s">
        <v>92</v>
      </c>
      <c r="F99" s="241"/>
      <c r="G99" s="241"/>
      <c r="H99" s="241"/>
      <c r="I99" s="241"/>
      <c r="J99" s="101"/>
      <c r="K99" s="241" t="s">
        <v>88</v>
      </c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  <c r="AA99" s="241"/>
      <c r="AB99" s="241"/>
      <c r="AC99" s="241"/>
      <c r="AD99" s="241"/>
      <c r="AE99" s="241"/>
      <c r="AF99" s="241"/>
      <c r="AG99" s="267">
        <f>'A2-D.1.4.2 - VZT'!J32</f>
        <v>0</v>
      </c>
      <c r="AH99" s="268"/>
      <c r="AI99" s="268"/>
      <c r="AJ99" s="268"/>
      <c r="AK99" s="268"/>
      <c r="AL99" s="268"/>
      <c r="AM99" s="268"/>
      <c r="AN99" s="267">
        <f t="shared" si="0"/>
        <v>0</v>
      </c>
      <c r="AO99" s="268"/>
      <c r="AP99" s="268"/>
      <c r="AQ99" s="102" t="s">
        <v>85</v>
      </c>
      <c r="AR99" s="57"/>
      <c r="AS99" s="103">
        <v>0</v>
      </c>
      <c r="AT99" s="104">
        <f t="shared" si="1"/>
        <v>0</v>
      </c>
      <c r="AU99" s="105">
        <f>'A2-D.1.4.2 - VZT'!P123</f>
        <v>0</v>
      </c>
      <c r="AV99" s="104">
        <f>'A2-D.1.4.2 - VZT'!J35</f>
        <v>0</v>
      </c>
      <c r="AW99" s="104">
        <f>'A2-D.1.4.2 - VZT'!J36</f>
        <v>0</v>
      </c>
      <c r="AX99" s="104">
        <f>'A2-D.1.4.2 - VZT'!J37</f>
        <v>0</v>
      </c>
      <c r="AY99" s="104">
        <f>'A2-D.1.4.2 - VZT'!J38</f>
        <v>0</v>
      </c>
      <c r="AZ99" s="104">
        <f>'A2-D.1.4.2 - VZT'!F35</f>
        <v>0</v>
      </c>
      <c r="BA99" s="104">
        <f>'A2-D.1.4.2 - VZT'!F36</f>
        <v>0</v>
      </c>
      <c r="BB99" s="104">
        <f>'A2-D.1.4.2 - VZT'!F37</f>
        <v>0</v>
      </c>
      <c r="BC99" s="104">
        <f>'A2-D.1.4.2 - VZT'!F38</f>
        <v>0</v>
      </c>
      <c r="BD99" s="106">
        <f>'A2-D.1.4.2 - VZT'!F39</f>
        <v>0</v>
      </c>
      <c r="BT99" s="107" t="s">
        <v>81</v>
      </c>
      <c r="BV99" s="107" t="s">
        <v>74</v>
      </c>
      <c r="BW99" s="107" t="s">
        <v>93</v>
      </c>
      <c r="BX99" s="107" t="s">
        <v>80</v>
      </c>
      <c r="CL99" s="107" t="s">
        <v>1</v>
      </c>
    </row>
    <row r="100" spans="1:91" s="7" customFormat="1" ht="37.200000000000003" customHeight="1">
      <c r="B100" s="90"/>
      <c r="C100" s="91"/>
      <c r="D100" s="240" t="s">
        <v>94</v>
      </c>
      <c r="E100" s="240"/>
      <c r="F100" s="240"/>
      <c r="G100" s="240"/>
      <c r="H100" s="240"/>
      <c r="I100" s="92"/>
      <c r="J100" s="240" t="s">
        <v>95</v>
      </c>
      <c r="K100" s="240"/>
      <c r="L100" s="240"/>
      <c r="M100" s="240"/>
      <c r="N100" s="240"/>
      <c r="O100" s="240"/>
      <c r="P100" s="240"/>
      <c r="Q100" s="240"/>
      <c r="R100" s="240"/>
      <c r="S100" s="240"/>
      <c r="T100" s="240"/>
      <c r="U100" s="240"/>
      <c r="V100" s="240"/>
      <c r="W100" s="240"/>
      <c r="X100" s="240"/>
      <c r="Y100" s="240"/>
      <c r="Z100" s="240"/>
      <c r="AA100" s="240"/>
      <c r="AB100" s="240"/>
      <c r="AC100" s="240"/>
      <c r="AD100" s="240"/>
      <c r="AE100" s="240"/>
      <c r="AF100" s="240"/>
      <c r="AG100" s="269">
        <f>ROUND(AG101,2)</f>
        <v>0</v>
      </c>
      <c r="AH100" s="270"/>
      <c r="AI100" s="270"/>
      <c r="AJ100" s="270"/>
      <c r="AK100" s="270"/>
      <c r="AL100" s="270"/>
      <c r="AM100" s="270"/>
      <c r="AN100" s="274">
        <f t="shared" si="0"/>
        <v>0</v>
      </c>
      <c r="AO100" s="270"/>
      <c r="AP100" s="270"/>
      <c r="AQ100" s="93" t="s">
        <v>78</v>
      </c>
      <c r="AR100" s="94"/>
      <c r="AS100" s="95">
        <f>ROUND(AS101,2)</f>
        <v>0</v>
      </c>
      <c r="AT100" s="96">
        <f t="shared" si="1"/>
        <v>0</v>
      </c>
      <c r="AU100" s="97">
        <f>ROUND(AU101,5)</f>
        <v>0</v>
      </c>
      <c r="AV100" s="96">
        <f>ROUND(AZ100*L29,2)</f>
        <v>0</v>
      </c>
      <c r="AW100" s="96">
        <f>ROUND(BA100*L30,2)</f>
        <v>0</v>
      </c>
      <c r="AX100" s="96">
        <f>ROUND(BB100*L29,2)</f>
        <v>0</v>
      </c>
      <c r="AY100" s="96">
        <f>ROUND(BC100*L30,2)</f>
        <v>0</v>
      </c>
      <c r="AZ100" s="96">
        <f>ROUND(AZ101,2)</f>
        <v>0</v>
      </c>
      <c r="BA100" s="96">
        <f>ROUND(BA101,2)</f>
        <v>0</v>
      </c>
      <c r="BB100" s="96">
        <f>ROUND(BB101,2)</f>
        <v>0</v>
      </c>
      <c r="BC100" s="96">
        <f>ROUND(BC101,2)</f>
        <v>0</v>
      </c>
      <c r="BD100" s="98">
        <f>ROUND(BD101,2)</f>
        <v>0</v>
      </c>
      <c r="BS100" s="99" t="s">
        <v>71</v>
      </c>
      <c r="BT100" s="99" t="s">
        <v>79</v>
      </c>
      <c r="BU100" s="99" t="s">
        <v>73</v>
      </c>
      <c r="BV100" s="99" t="s">
        <v>74</v>
      </c>
      <c r="BW100" s="99" t="s">
        <v>96</v>
      </c>
      <c r="BX100" s="99" t="s">
        <v>5</v>
      </c>
      <c r="CL100" s="99" t="s">
        <v>1</v>
      </c>
      <c r="CM100" s="99" t="s">
        <v>81</v>
      </c>
    </row>
    <row r="101" spans="1:91" s="4" customFormat="1" ht="24" customHeight="1">
      <c r="A101" s="100" t="s">
        <v>82</v>
      </c>
      <c r="B101" s="55"/>
      <c r="C101" s="101"/>
      <c r="D101" s="101"/>
      <c r="E101" s="241" t="s">
        <v>97</v>
      </c>
      <c r="F101" s="241"/>
      <c r="G101" s="241"/>
      <c r="H101" s="241"/>
      <c r="I101" s="241"/>
      <c r="J101" s="101"/>
      <c r="K101" s="241" t="s">
        <v>98</v>
      </c>
      <c r="L101" s="241"/>
      <c r="M101" s="241"/>
      <c r="N101" s="241"/>
      <c r="O101" s="241"/>
      <c r="P101" s="241"/>
      <c r="Q101" s="241"/>
      <c r="R101" s="241"/>
      <c r="S101" s="241"/>
      <c r="T101" s="241"/>
      <c r="U101" s="241"/>
      <c r="V101" s="241"/>
      <c r="W101" s="241"/>
      <c r="X101" s="241"/>
      <c r="Y101" s="241"/>
      <c r="Z101" s="241"/>
      <c r="AA101" s="241"/>
      <c r="AB101" s="241"/>
      <c r="AC101" s="241"/>
      <c r="AD101" s="241"/>
      <c r="AE101" s="241"/>
      <c r="AF101" s="241"/>
      <c r="AG101" s="267">
        <f>'D.1.4 - D.1.4 Technika pr...'!J32</f>
        <v>0</v>
      </c>
      <c r="AH101" s="268"/>
      <c r="AI101" s="268"/>
      <c r="AJ101" s="268"/>
      <c r="AK101" s="268"/>
      <c r="AL101" s="268"/>
      <c r="AM101" s="268"/>
      <c r="AN101" s="267">
        <f t="shared" si="0"/>
        <v>0</v>
      </c>
      <c r="AO101" s="268"/>
      <c r="AP101" s="268"/>
      <c r="AQ101" s="102" t="s">
        <v>85</v>
      </c>
      <c r="AR101" s="57"/>
      <c r="AS101" s="103">
        <v>0</v>
      </c>
      <c r="AT101" s="104">
        <f t="shared" si="1"/>
        <v>0</v>
      </c>
      <c r="AU101" s="105">
        <f>'D.1.4 - D.1.4 Technika pr...'!P153</f>
        <v>0</v>
      </c>
      <c r="AV101" s="104">
        <f>'D.1.4 - D.1.4 Technika pr...'!J35</f>
        <v>0</v>
      </c>
      <c r="AW101" s="104">
        <f>'D.1.4 - D.1.4 Technika pr...'!J36</f>
        <v>0</v>
      </c>
      <c r="AX101" s="104">
        <f>'D.1.4 - D.1.4 Technika pr...'!J37</f>
        <v>0</v>
      </c>
      <c r="AY101" s="104">
        <f>'D.1.4 - D.1.4 Technika pr...'!J38</f>
        <v>0</v>
      </c>
      <c r="AZ101" s="104">
        <f>'D.1.4 - D.1.4 Technika pr...'!F35</f>
        <v>0</v>
      </c>
      <c r="BA101" s="104">
        <f>'D.1.4 - D.1.4 Technika pr...'!F36</f>
        <v>0</v>
      </c>
      <c r="BB101" s="104">
        <f>'D.1.4 - D.1.4 Technika pr...'!F37</f>
        <v>0</v>
      </c>
      <c r="BC101" s="104">
        <f>'D.1.4 - D.1.4 Technika pr...'!F38</f>
        <v>0</v>
      </c>
      <c r="BD101" s="106">
        <f>'D.1.4 - D.1.4 Technika pr...'!F39</f>
        <v>0</v>
      </c>
      <c r="BT101" s="107" t="s">
        <v>81</v>
      </c>
      <c r="BV101" s="107" t="s">
        <v>74</v>
      </c>
      <c r="BW101" s="107" t="s">
        <v>99</v>
      </c>
      <c r="BX101" s="107" t="s">
        <v>96</v>
      </c>
      <c r="CL101" s="107" t="s">
        <v>1</v>
      </c>
    </row>
    <row r="102" spans="1:91" s="7" customFormat="1" ht="37.200000000000003" customHeight="1">
      <c r="B102" s="90"/>
      <c r="C102" s="91"/>
      <c r="D102" s="240" t="s">
        <v>100</v>
      </c>
      <c r="E102" s="240"/>
      <c r="F102" s="240"/>
      <c r="G102" s="240"/>
      <c r="H102" s="240"/>
      <c r="I102" s="92"/>
      <c r="J102" s="240" t="s">
        <v>101</v>
      </c>
      <c r="K102" s="240"/>
      <c r="L102" s="240"/>
      <c r="M102" s="240"/>
      <c r="N102" s="240"/>
      <c r="O102" s="240"/>
      <c r="P102" s="240"/>
      <c r="Q102" s="240"/>
      <c r="R102" s="240"/>
      <c r="S102" s="240"/>
      <c r="T102" s="240"/>
      <c r="U102" s="240"/>
      <c r="V102" s="240"/>
      <c r="W102" s="240"/>
      <c r="X102" s="240"/>
      <c r="Y102" s="240"/>
      <c r="Z102" s="240"/>
      <c r="AA102" s="240"/>
      <c r="AB102" s="240"/>
      <c r="AC102" s="240"/>
      <c r="AD102" s="240"/>
      <c r="AE102" s="240"/>
      <c r="AF102" s="240"/>
      <c r="AG102" s="269">
        <f>ROUND(AG103,2)</f>
        <v>0</v>
      </c>
      <c r="AH102" s="270"/>
      <c r="AI102" s="270"/>
      <c r="AJ102" s="270"/>
      <c r="AK102" s="270"/>
      <c r="AL102" s="270"/>
      <c r="AM102" s="270"/>
      <c r="AN102" s="274">
        <f t="shared" si="0"/>
        <v>0</v>
      </c>
      <c r="AO102" s="270"/>
      <c r="AP102" s="270"/>
      <c r="AQ102" s="93" t="s">
        <v>78</v>
      </c>
      <c r="AR102" s="94"/>
      <c r="AS102" s="95">
        <f>ROUND(AS103,2)</f>
        <v>0</v>
      </c>
      <c r="AT102" s="96">
        <f t="shared" si="1"/>
        <v>0</v>
      </c>
      <c r="AU102" s="97">
        <f>ROUND(AU103,5)</f>
        <v>0</v>
      </c>
      <c r="AV102" s="96">
        <f>ROUND(AZ102*L29,2)</f>
        <v>0</v>
      </c>
      <c r="AW102" s="96">
        <f>ROUND(BA102*L30,2)</f>
        <v>0</v>
      </c>
      <c r="AX102" s="96">
        <f>ROUND(BB102*L29,2)</f>
        <v>0</v>
      </c>
      <c r="AY102" s="96">
        <f>ROUND(BC102*L30,2)</f>
        <v>0</v>
      </c>
      <c r="AZ102" s="96">
        <f>ROUND(AZ103,2)</f>
        <v>0</v>
      </c>
      <c r="BA102" s="96">
        <f>ROUND(BA103,2)</f>
        <v>0</v>
      </c>
      <c r="BB102" s="96">
        <f>ROUND(BB103,2)</f>
        <v>0</v>
      </c>
      <c r="BC102" s="96">
        <f>ROUND(BC103,2)</f>
        <v>0</v>
      </c>
      <c r="BD102" s="98">
        <f>ROUND(BD103,2)</f>
        <v>0</v>
      </c>
      <c r="BS102" s="99" t="s">
        <v>71</v>
      </c>
      <c r="BT102" s="99" t="s">
        <v>79</v>
      </c>
      <c r="BU102" s="99" t="s">
        <v>73</v>
      </c>
      <c r="BV102" s="99" t="s">
        <v>74</v>
      </c>
      <c r="BW102" s="99" t="s">
        <v>102</v>
      </c>
      <c r="BX102" s="99" t="s">
        <v>5</v>
      </c>
      <c r="CL102" s="99" t="s">
        <v>1</v>
      </c>
      <c r="CM102" s="99" t="s">
        <v>72</v>
      </c>
    </row>
    <row r="103" spans="1:91" s="4" customFormat="1" ht="24" customHeight="1">
      <c r="A103" s="100" t="s">
        <v>82</v>
      </c>
      <c r="B103" s="55"/>
      <c r="C103" s="101"/>
      <c r="D103" s="101"/>
      <c r="E103" s="241" t="s">
        <v>97</v>
      </c>
      <c r="F103" s="241"/>
      <c r="G103" s="241"/>
      <c r="H103" s="241"/>
      <c r="I103" s="241"/>
      <c r="J103" s="101"/>
      <c r="K103" s="241" t="s">
        <v>98</v>
      </c>
      <c r="L103" s="241"/>
      <c r="M103" s="241"/>
      <c r="N103" s="241"/>
      <c r="O103" s="241"/>
      <c r="P103" s="241"/>
      <c r="Q103" s="241"/>
      <c r="R103" s="241"/>
      <c r="S103" s="241"/>
      <c r="T103" s="241"/>
      <c r="U103" s="241"/>
      <c r="V103" s="241"/>
      <c r="W103" s="241"/>
      <c r="X103" s="241"/>
      <c r="Y103" s="241"/>
      <c r="Z103" s="241"/>
      <c r="AA103" s="241"/>
      <c r="AB103" s="241"/>
      <c r="AC103" s="241"/>
      <c r="AD103" s="241"/>
      <c r="AE103" s="241"/>
      <c r="AF103" s="241"/>
      <c r="AG103" s="267">
        <f>'D.1.4 - D.1.4 Technika pr..._01'!J32</f>
        <v>0</v>
      </c>
      <c r="AH103" s="268"/>
      <c r="AI103" s="268"/>
      <c r="AJ103" s="268"/>
      <c r="AK103" s="268"/>
      <c r="AL103" s="268"/>
      <c r="AM103" s="268"/>
      <c r="AN103" s="267">
        <f t="shared" si="0"/>
        <v>0</v>
      </c>
      <c r="AO103" s="268"/>
      <c r="AP103" s="268"/>
      <c r="AQ103" s="102" t="s">
        <v>85</v>
      </c>
      <c r="AR103" s="57"/>
      <c r="AS103" s="103">
        <v>0</v>
      </c>
      <c r="AT103" s="104">
        <f t="shared" si="1"/>
        <v>0</v>
      </c>
      <c r="AU103" s="105">
        <f>'D.1.4 - D.1.4 Technika pr..._01'!P153</f>
        <v>0</v>
      </c>
      <c r="AV103" s="104">
        <f>'D.1.4 - D.1.4 Technika pr..._01'!J35</f>
        <v>0</v>
      </c>
      <c r="AW103" s="104">
        <f>'D.1.4 - D.1.4 Technika pr..._01'!J36</f>
        <v>0</v>
      </c>
      <c r="AX103" s="104">
        <f>'D.1.4 - D.1.4 Technika pr..._01'!J37</f>
        <v>0</v>
      </c>
      <c r="AY103" s="104">
        <f>'D.1.4 - D.1.4 Technika pr..._01'!J38</f>
        <v>0</v>
      </c>
      <c r="AZ103" s="104">
        <f>'D.1.4 - D.1.4 Technika pr..._01'!F35</f>
        <v>0</v>
      </c>
      <c r="BA103" s="104">
        <f>'D.1.4 - D.1.4 Technika pr..._01'!F36</f>
        <v>0</v>
      </c>
      <c r="BB103" s="104">
        <f>'D.1.4 - D.1.4 Technika pr..._01'!F37</f>
        <v>0</v>
      </c>
      <c r="BC103" s="104">
        <f>'D.1.4 - D.1.4 Technika pr..._01'!F38</f>
        <v>0</v>
      </c>
      <c r="BD103" s="106">
        <f>'D.1.4 - D.1.4 Technika pr..._01'!F39</f>
        <v>0</v>
      </c>
      <c r="BT103" s="107" t="s">
        <v>81</v>
      </c>
      <c r="BV103" s="107" t="s">
        <v>74</v>
      </c>
      <c r="BW103" s="107" t="s">
        <v>103</v>
      </c>
      <c r="BX103" s="107" t="s">
        <v>102</v>
      </c>
      <c r="CL103" s="107" t="s">
        <v>1</v>
      </c>
    </row>
    <row r="104" spans="1:91" s="7" customFormat="1" ht="14.4" customHeight="1">
      <c r="B104" s="90"/>
      <c r="C104" s="91"/>
      <c r="D104" s="240" t="s">
        <v>14</v>
      </c>
      <c r="E104" s="240"/>
      <c r="F104" s="240"/>
      <c r="G104" s="240"/>
      <c r="H104" s="240"/>
      <c r="I104" s="92"/>
      <c r="J104" s="240" t="s">
        <v>104</v>
      </c>
      <c r="K104" s="240"/>
      <c r="L104" s="240"/>
      <c r="M104" s="240"/>
      <c r="N104" s="240"/>
      <c r="O104" s="240"/>
      <c r="P104" s="240"/>
      <c r="Q104" s="240"/>
      <c r="R104" s="240"/>
      <c r="S104" s="240"/>
      <c r="T104" s="240"/>
      <c r="U104" s="240"/>
      <c r="V104" s="240"/>
      <c r="W104" s="240"/>
      <c r="X104" s="240"/>
      <c r="Y104" s="240"/>
      <c r="Z104" s="240"/>
      <c r="AA104" s="240"/>
      <c r="AB104" s="240"/>
      <c r="AC104" s="240"/>
      <c r="AD104" s="240"/>
      <c r="AE104" s="240"/>
      <c r="AF104" s="240"/>
      <c r="AG104" s="269">
        <f>ROUND(SUM(AG105:AG108),2)</f>
        <v>0</v>
      </c>
      <c r="AH104" s="270"/>
      <c r="AI104" s="270"/>
      <c r="AJ104" s="270"/>
      <c r="AK104" s="270"/>
      <c r="AL104" s="270"/>
      <c r="AM104" s="270"/>
      <c r="AN104" s="274">
        <f t="shared" si="0"/>
        <v>0</v>
      </c>
      <c r="AO104" s="270"/>
      <c r="AP104" s="270"/>
      <c r="AQ104" s="93" t="s">
        <v>78</v>
      </c>
      <c r="AR104" s="94"/>
      <c r="AS104" s="95">
        <f>ROUND(SUM(AS105:AS108),2)</f>
        <v>0</v>
      </c>
      <c r="AT104" s="96">
        <f t="shared" si="1"/>
        <v>0</v>
      </c>
      <c r="AU104" s="97">
        <f>ROUND(SUM(AU105:AU108),5)</f>
        <v>0</v>
      </c>
      <c r="AV104" s="96">
        <f>ROUND(AZ104*L29,2)</f>
        <v>0</v>
      </c>
      <c r="AW104" s="96">
        <f>ROUND(BA104*L30,2)</f>
        <v>0</v>
      </c>
      <c r="AX104" s="96">
        <f>ROUND(BB104*L29,2)</f>
        <v>0</v>
      </c>
      <c r="AY104" s="96">
        <f>ROUND(BC104*L30,2)</f>
        <v>0</v>
      </c>
      <c r="AZ104" s="96">
        <f>ROUND(SUM(AZ105:AZ108),2)</f>
        <v>0</v>
      </c>
      <c r="BA104" s="96">
        <f>ROUND(SUM(BA105:BA108),2)</f>
        <v>0</v>
      </c>
      <c r="BB104" s="96">
        <f>ROUND(SUM(BB105:BB108),2)</f>
        <v>0</v>
      </c>
      <c r="BC104" s="96">
        <f>ROUND(SUM(BC105:BC108),2)</f>
        <v>0</v>
      </c>
      <c r="BD104" s="98">
        <f>ROUND(SUM(BD105:BD108),2)</f>
        <v>0</v>
      </c>
      <c r="BS104" s="99" t="s">
        <v>71</v>
      </c>
      <c r="BT104" s="99" t="s">
        <v>79</v>
      </c>
      <c r="BU104" s="99" t="s">
        <v>73</v>
      </c>
      <c r="BV104" s="99" t="s">
        <v>74</v>
      </c>
      <c r="BW104" s="99" t="s">
        <v>105</v>
      </c>
      <c r="BX104" s="99" t="s">
        <v>5</v>
      </c>
      <c r="CL104" s="99" t="s">
        <v>1</v>
      </c>
      <c r="CM104" s="99" t="s">
        <v>81</v>
      </c>
    </row>
    <row r="105" spans="1:91" s="4" customFormat="1" ht="14.4" customHeight="1">
      <c r="A105" s="100" t="s">
        <v>82</v>
      </c>
      <c r="B105" s="55"/>
      <c r="C105" s="101"/>
      <c r="D105" s="101"/>
      <c r="E105" s="241" t="s">
        <v>106</v>
      </c>
      <c r="F105" s="241"/>
      <c r="G105" s="241"/>
      <c r="H105" s="241"/>
      <c r="I105" s="241"/>
      <c r="J105" s="101"/>
      <c r="K105" s="241" t="s">
        <v>107</v>
      </c>
      <c r="L105" s="241"/>
      <c r="M105" s="241"/>
      <c r="N105" s="241"/>
      <c r="O105" s="241"/>
      <c r="P105" s="241"/>
      <c r="Q105" s="241"/>
      <c r="R105" s="241"/>
      <c r="S105" s="241"/>
      <c r="T105" s="241"/>
      <c r="U105" s="241"/>
      <c r="V105" s="241"/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241"/>
      <c r="AG105" s="267">
        <f>'SO01 - Pavilon A1, 1.NP'!J32</f>
        <v>0</v>
      </c>
      <c r="AH105" s="268"/>
      <c r="AI105" s="268"/>
      <c r="AJ105" s="268"/>
      <c r="AK105" s="268"/>
      <c r="AL105" s="268"/>
      <c r="AM105" s="268"/>
      <c r="AN105" s="267">
        <f t="shared" si="0"/>
        <v>0</v>
      </c>
      <c r="AO105" s="268"/>
      <c r="AP105" s="268"/>
      <c r="AQ105" s="102" t="s">
        <v>85</v>
      </c>
      <c r="AR105" s="57"/>
      <c r="AS105" s="103">
        <v>0</v>
      </c>
      <c r="AT105" s="104">
        <f t="shared" si="1"/>
        <v>0</v>
      </c>
      <c r="AU105" s="105">
        <f>'SO01 - Pavilon A1, 1.NP'!P133</f>
        <v>0</v>
      </c>
      <c r="AV105" s="104">
        <f>'SO01 - Pavilon A1, 1.NP'!J35</f>
        <v>0</v>
      </c>
      <c r="AW105" s="104">
        <f>'SO01 - Pavilon A1, 1.NP'!J36</f>
        <v>0</v>
      </c>
      <c r="AX105" s="104">
        <f>'SO01 - Pavilon A1, 1.NP'!J37</f>
        <v>0</v>
      </c>
      <c r="AY105" s="104">
        <f>'SO01 - Pavilon A1, 1.NP'!J38</f>
        <v>0</v>
      </c>
      <c r="AZ105" s="104">
        <f>'SO01 - Pavilon A1, 1.NP'!F35</f>
        <v>0</v>
      </c>
      <c r="BA105" s="104">
        <f>'SO01 - Pavilon A1, 1.NP'!F36</f>
        <v>0</v>
      </c>
      <c r="BB105" s="104">
        <f>'SO01 - Pavilon A1, 1.NP'!F37</f>
        <v>0</v>
      </c>
      <c r="BC105" s="104">
        <f>'SO01 - Pavilon A1, 1.NP'!F38</f>
        <v>0</v>
      </c>
      <c r="BD105" s="106">
        <f>'SO01 - Pavilon A1, 1.NP'!F39</f>
        <v>0</v>
      </c>
      <c r="BT105" s="107" t="s">
        <v>81</v>
      </c>
      <c r="BV105" s="107" t="s">
        <v>74</v>
      </c>
      <c r="BW105" s="107" t="s">
        <v>108</v>
      </c>
      <c r="BX105" s="107" t="s">
        <v>105</v>
      </c>
      <c r="CL105" s="107" t="s">
        <v>1</v>
      </c>
    </row>
    <row r="106" spans="1:91" s="4" customFormat="1" ht="14.4" customHeight="1">
      <c r="A106" s="100" t="s">
        <v>82</v>
      </c>
      <c r="B106" s="55"/>
      <c r="C106" s="101"/>
      <c r="D106" s="101"/>
      <c r="E106" s="241" t="s">
        <v>109</v>
      </c>
      <c r="F106" s="241"/>
      <c r="G106" s="241"/>
      <c r="H106" s="241"/>
      <c r="I106" s="241"/>
      <c r="J106" s="101"/>
      <c r="K106" s="241" t="s">
        <v>110</v>
      </c>
      <c r="L106" s="241"/>
      <c r="M106" s="241"/>
      <c r="N106" s="241"/>
      <c r="O106" s="241"/>
      <c r="P106" s="241"/>
      <c r="Q106" s="241"/>
      <c r="R106" s="241"/>
      <c r="S106" s="241"/>
      <c r="T106" s="241"/>
      <c r="U106" s="241"/>
      <c r="V106" s="241"/>
      <c r="W106" s="241"/>
      <c r="X106" s="241"/>
      <c r="Y106" s="241"/>
      <c r="Z106" s="241"/>
      <c r="AA106" s="241"/>
      <c r="AB106" s="241"/>
      <c r="AC106" s="241"/>
      <c r="AD106" s="241"/>
      <c r="AE106" s="241"/>
      <c r="AF106" s="241"/>
      <c r="AG106" s="267">
        <f>'SO02 - Pavilon A1, 2.NP'!J32</f>
        <v>0</v>
      </c>
      <c r="AH106" s="268"/>
      <c r="AI106" s="268"/>
      <c r="AJ106" s="268"/>
      <c r="AK106" s="268"/>
      <c r="AL106" s="268"/>
      <c r="AM106" s="268"/>
      <c r="AN106" s="267">
        <f t="shared" si="0"/>
        <v>0</v>
      </c>
      <c r="AO106" s="268"/>
      <c r="AP106" s="268"/>
      <c r="AQ106" s="102" t="s">
        <v>85</v>
      </c>
      <c r="AR106" s="57"/>
      <c r="AS106" s="103">
        <v>0</v>
      </c>
      <c r="AT106" s="104">
        <f t="shared" si="1"/>
        <v>0</v>
      </c>
      <c r="AU106" s="105">
        <f>'SO02 - Pavilon A1, 2.NP'!P133</f>
        <v>0</v>
      </c>
      <c r="AV106" s="104">
        <f>'SO02 - Pavilon A1, 2.NP'!J35</f>
        <v>0</v>
      </c>
      <c r="AW106" s="104">
        <f>'SO02 - Pavilon A1, 2.NP'!J36</f>
        <v>0</v>
      </c>
      <c r="AX106" s="104">
        <f>'SO02 - Pavilon A1, 2.NP'!J37</f>
        <v>0</v>
      </c>
      <c r="AY106" s="104">
        <f>'SO02 - Pavilon A1, 2.NP'!J38</f>
        <v>0</v>
      </c>
      <c r="AZ106" s="104">
        <f>'SO02 - Pavilon A1, 2.NP'!F35</f>
        <v>0</v>
      </c>
      <c r="BA106" s="104">
        <f>'SO02 - Pavilon A1, 2.NP'!F36</f>
        <v>0</v>
      </c>
      <c r="BB106" s="104">
        <f>'SO02 - Pavilon A1, 2.NP'!F37</f>
        <v>0</v>
      </c>
      <c r="BC106" s="104">
        <f>'SO02 - Pavilon A1, 2.NP'!F38</f>
        <v>0</v>
      </c>
      <c r="BD106" s="106">
        <f>'SO02 - Pavilon A1, 2.NP'!F39</f>
        <v>0</v>
      </c>
      <c r="BT106" s="107" t="s">
        <v>81</v>
      </c>
      <c r="BV106" s="107" t="s">
        <v>74</v>
      </c>
      <c r="BW106" s="107" t="s">
        <v>111</v>
      </c>
      <c r="BX106" s="107" t="s">
        <v>105</v>
      </c>
      <c r="CL106" s="107" t="s">
        <v>1</v>
      </c>
    </row>
    <row r="107" spans="1:91" s="4" customFormat="1" ht="14.4" customHeight="1">
      <c r="A107" s="100" t="s">
        <v>82</v>
      </c>
      <c r="B107" s="55"/>
      <c r="C107" s="101"/>
      <c r="D107" s="101"/>
      <c r="E107" s="241" t="s">
        <v>112</v>
      </c>
      <c r="F107" s="241"/>
      <c r="G107" s="241"/>
      <c r="H107" s="241"/>
      <c r="I107" s="241"/>
      <c r="J107" s="101"/>
      <c r="K107" s="241" t="s">
        <v>113</v>
      </c>
      <c r="L107" s="241"/>
      <c r="M107" s="241"/>
      <c r="N107" s="241"/>
      <c r="O107" s="241"/>
      <c r="P107" s="241"/>
      <c r="Q107" s="241"/>
      <c r="R107" s="241"/>
      <c r="S107" s="241"/>
      <c r="T107" s="241"/>
      <c r="U107" s="241"/>
      <c r="V107" s="241"/>
      <c r="W107" s="241"/>
      <c r="X107" s="241"/>
      <c r="Y107" s="241"/>
      <c r="Z107" s="241"/>
      <c r="AA107" s="241"/>
      <c r="AB107" s="241"/>
      <c r="AC107" s="241"/>
      <c r="AD107" s="241"/>
      <c r="AE107" s="241"/>
      <c r="AF107" s="241"/>
      <c r="AG107" s="267">
        <f>'SO03 - Pavilon A2, 1.NP'!J32</f>
        <v>0</v>
      </c>
      <c r="AH107" s="268"/>
      <c r="AI107" s="268"/>
      <c r="AJ107" s="268"/>
      <c r="AK107" s="268"/>
      <c r="AL107" s="268"/>
      <c r="AM107" s="268"/>
      <c r="AN107" s="267">
        <f t="shared" si="0"/>
        <v>0</v>
      </c>
      <c r="AO107" s="268"/>
      <c r="AP107" s="268"/>
      <c r="AQ107" s="102" t="s">
        <v>85</v>
      </c>
      <c r="AR107" s="57"/>
      <c r="AS107" s="103">
        <v>0</v>
      </c>
      <c r="AT107" s="104">
        <f t="shared" si="1"/>
        <v>0</v>
      </c>
      <c r="AU107" s="105">
        <f>'SO03 - Pavilon A2, 1.NP'!P133</f>
        <v>0</v>
      </c>
      <c r="AV107" s="104">
        <f>'SO03 - Pavilon A2, 1.NP'!J35</f>
        <v>0</v>
      </c>
      <c r="AW107" s="104">
        <f>'SO03 - Pavilon A2, 1.NP'!J36</f>
        <v>0</v>
      </c>
      <c r="AX107" s="104">
        <f>'SO03 - Pavilon A2, 1.NP'!J37</f>
        <v>0</v>
      </c>
      <c r="AY107" s="104">
        <f>'SO03 - Pavilon A2, 1.NP'!J38</f>
        <v>0</v>
      </c>
      <c r="AZ107" s="104">
        <f>'SO03 - Pavilon A2, 1.NP'!F35</f>
        <v>0</v>
      </c>
      <c r="BA107" s="104">
        <f>'SO03 - Pavilon A2, 1.NP'!F36</f>
        <v>0</v>
      </c>
      <c r="BB107" s="104">
        <f>'SO03 - Pavilon A2, 1.NP'!F37</f>
        <v>0</v>
      </c>
      <c r="BC107" s="104">
        <f>'SO03 - Pavilon A2, 1.NP'!F38</f>
        <v>0</v>
      </c>
      <c r="BD107" s="106">
        <f>'SO03 - Pavilon A2, 1.NP'!F39</f>
        <v>0</v>
      </c>
      <c r="BT107" s="107" t="s">
        <v>81</v>
      </c>
      <c r="BV107" s="107" t="s">
        <v>74</v>
      </c>
      <c r="BW107" s="107" t="s">
        <v>114</v>
      </c>
      <c r="BX107" s="107" t="s">
        <v>105</v>
      </c>
      <c r="CL107" s="107" t="s">
        <v>1</v>
      </c>
    </row>
    <row r="108" spans="1:91" s="4" customFormat="1" ht="14.4" customHeight="1">
      <c r="A108" s="100" t="s">
        <v>82</v>
      </c>
      <c r="B108" s="55"/>
      <c r="C108" s="101"/>
      <c r="D108" s="101"/>
      <c r="E108" s="241" t="s">
        <v>115</v>
      </c>
      <c r="F108" s="241"/>
      <c r="G108" s="241"/>
      <c r="H108" s="241"/>
      <c r="I108" s="241"/>
      <c r="J108" s="101"/>
      <c r="K108" s="241" t="s">
        <v>116</v>
      </c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  <c r="W108" s="241"/>
      <c r="X108" s="241"/>
      <c r="Y108" s="241"/>
      <c r="Z108" s="241"/>
      <c r="AA108" s="241"/>
      <c r="AB108" s="241"/>
      <c r="AC108" s="241"/>
      <c r="AD108" s="241"/>
      <c r="AE108" s="241"/>
      <c r="AF108" s="241"/>
      <c r="AG108" s="267">
        <f>'SO04 - Pavilon A2, 2.NP'!J32</f>
        <v>0</v>
      </c>
      <c r="AH108" s="268"/>
      <c r="AI108" s="268"/>
      <c r="AJ108" s="268"/>
      <c r="AK108" s="268"/>
      <c r="AL108" s="268"/>
      <c r="AM108" s="268"/>
      <c r="AN108" s="267">
        <f t="shared" si="0"/>
        <v>0</v>
      </c>
      <c r="AO108" s="268"/>
      <c r="AP108" s="268"/>
      <c r="AQ108" s="102" t="s">
        <v>85</v>
      </c>
      <c r="AR108" s="57"/>
      <c r="AS108" s="108">
        <v>0</v>
      </c>
      <c r="AT108" s="109">
        <f t="shared" si="1"/>
        <v>0</v>
      </c>
      <c r="AU108" s="110">
        <f>'SO04 - Pavilon A2, 2.NP'!P133</f>
        <v>0</v>
      </c>
      <c r="AV108" s="109">
        <f>'SO04 - Pavilon A2, 2.NP'!J35</f>
        <v>0</v>
      </c>
      <c r="AW108" s="109">
        <f>'SO04 - Pavilon A2, 2.NP'!J36</f>
        <v>0</v>
      </c>
      <c r="AX108" s="109">
        <f>'SO04 - Pavilon A2, 2.NP'!J37</f>
        <v>0</v>
      </c>
      <c r="AY108" s="109">
        <f>'SO04 - Pavilon A2, 2.NP'!J38</f>
        <v>0</v>
      </c>
      <c r="AZ108" s="109">
        <f>'SO04 - Pavilon A2, 2.NP'!F35</f>
        <v>0</v>
      </c>
      <c r="BA108" s="109">
        <f>'SO04 - Pavilon A2, 2.NP'!F36</f>
        <v>0</v>
      </c>
      <c r="BB108" s="109">
        <f>'SO04 - Pavilon A2, 2.NP'!F37</f>
        <v>0</v>
      </c>
      <c r="BC108" s="109">
        <f>'SO04 - Pavilon A2, 2.NP'!F38</f>
        <v>0</v>
      </c>
      <c r="BD108" s="111">
        <f>'SO04 - Pavilon A2, 2.NP'!F39</f>
        <v>0</v>
      </c>
      <c r="BT108" s="107" t="s">
        <v>81</v>
      </c>
      <c r="BV108" s="107" t="s">
        <v>74</v>
      </c>
      <c r="BW108" s="107" t="s">
        <v>117</v>
      </c>
      <c r="BX108" s="107" t="s">
        <v>105</v>
      </c>
      <c r="CL108" s="107" t="s">
        <v>1</v>
      </c>
    </row>
    <row r="109" spans="1:91" s="2" customFormat="1" ht="30" customHeight="1">
      <c r="A109" s="31"/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6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</row>
    <row r="110" spans="1:91" s="2" customFormat="1" ht="6.9" customHeight="1">
      <c r="A110" s="31"/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36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</row>
  </sheetData>
  <sheetProtection algorithmName="SHA-512" hashValue="xuvNpHKtl4Otz6OZkP64VqVBoeZiJUpECo4wVRRmp2tXyswb0Ms2GWh2C3HIVIb7lbRppy8WmM2346/lZRbMdw==" saltValue="8h/haaIgZYKStuQKSntJ7c90U/XkgwPyHOpklJ/gFc/IHFOY/R8S3hfhQosmfDryfnrYssXpu/Auvg0TSW8iWA==" spinCount="100000" sheet="1" objects="1" scenarios="1" formatColumns="0" formatRows="0"/>
  <mergeCells count="94">
    <mergeCell ref="AN107:AP107"/>
    <mergeCell ref="AG107:AM107"/>
    <mergeCell ref="AN108:AP108"/>
    <mergeCell ref="AG108:AM108"/>
    <mergeCell ref="AN94:AP94"/>
    <mergeCell ref="AS89:AT91"/>
    <mergeCell ref="AN105:AP105"/>
    <mergeCell ref="AG105:AM105"/>
    <mergeCell ref="AN106:AP106"/>
    <mergeCell ref="AG106:AM106"/>
    <mergeCell ref="AR2:BE2"/>
    <mergeCell ref="AG92:AM92"/>
    <mergeCell ref="AG101:AM101"/>
    <mergeCell ref="AG97:AM97"/>
    <mergeCell ref="AG103:AM103"/>
    <mergeCell ref="AG100:AM100"/>
    <mergeCell ref="AG102:AM102"/>
    <mergeCell ref="AG95:AM95"/>
    <mergeCell ref="AG96:AM96"/>
    <mergeCell ref="AG98:AM98"/>
    <mergeCell ref="AG99:AM99"/>
    <mergeCell ref="AM89:AP89"/>
    <mergeCell ref="AM87:AN87"/>
    <mergeCell ref="AM90:AP90"/>
    <mergeCell ref="AN103:AP103"/>
    <mergeCell ref="AN102:AP10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E107:I107"/>
    <mergeCell ref="K107:AF107"/>
    <mergeCell ref="E108:I108"/>
    <mergeCell ref="K108:AF108"/>
    <mergeCell ref="AG94:AM94"/>
    <mergeCell ref="AG104:AM104"/>
    <mergeCell ref="L85:AO85"/>
    <mergeCell ref="E105:I105"/>
    <mergeCell ref="K105:AF105"/>
    <mergeCell ref="E106:I106"/>
    <mergeCell ref="K106:AF106"/>
    <mergeCell ref="AN104:AP104"/>
    <mergeCell ref="AN97:AP97"/>
    <mergeCell ref="AN101:AP101"/>
    <mergeCell ref="AN100:AP100"/>
    <mergeCell ref="AN95:AP95"/>
    <mergeCell ref="AN99:AP99"/>
    <mergeCell ref="AN96:AP96"/>
    <mergeCell ref="AN92:AP92"/>
    <mergeCell ref="AN98:AP98"/>
    <mergeCell ref="K101:AF101"/>
    <mergeCell ref="K96:AF96"/>
    <mergeCell ref="K99:AF99"/>
    <mergeCell ref="K98:AF98"/>
    <mergeCell ref="K103:AF103"/>
    <mergeCell ref="K97:AF97"/>
    <mergeCell ref="C92:G92"/>
    <mergeCell ref="D104:H104"/>
    <mergeCell ref="D102:H102"/>
    <mergeCell ref="D95:H95"/>
    <mergeCell ref="D100:H100"/>
    <mergeCell ref="E103:I103"/>
    <mergeCell ref="E97:I97"/>
    <mergeCell ref="E96:I96"/>
    <mergeCell ref="E101:I101"/>
    <mergeCell ref="E98:I98"/>
    <mergeCell ref="E99:I99"/>
    <mergeCell ref="I92:AF92"/>
    <mergeCell ref="J104:AF104"/>
    <mergeCell ref="J100:AF100"/>
    <mergeCell ref="J102:AF102"/>
    <mergeCell ref="J95:AF95"/>
  </mergeCells>
  <hyperlinks>
    <hyperlink ref="A96" location="'A1-D.1.4.1 - ZTI'!C2" display="/" xr:uid="{00000000-0004-0000-0000-000000000000}"/>
    <hyperlink ref="A97" location="'A1-D.1.4.2 - VZT'!C2" display="/" xr:uid="{00000000-0004-0000-0000-000001000000}"/>
    <hyperlink ref="A98" location="'A2-D.1.4.1 - ZTI'!C2" display="/" xr:uid="{00000000-0004-0000-0000-000002000000}"/>
    <hyperlink ref="A99" location="'A2-D.1.4.2 - VZT'!C2" display="/" xr:uid="{00000000-0004-0000-0000-000003000000}"/>
    <hyperlink ref="A101" location="'D.1.4 - D.1.4 Technika pr...'!C2" display="/" xr:uid="{00000000-0004-0000-0000-000004000000}"/>
    <hyperlink ref="A103" location="'D.1.4 - D.1.4 Technika pr..._01'!C2" display="/" xr:uid="{00000000-0004-0000-0000-000005000000}"/>
    <hyperlink ref="A105" location="'SO01 - Pavilon A1, 1.NP'!C2" display="/" xr:uid="{00000000-0004-0000-0000-000006000000}"/>
    <hyperlink ref="A106" location="'SO02 - Pavilon A1, 2.NP'!C2" display="/" xr:uid="{00000000-0004-0000-0000-000007000000}"/>
    <hyperlink ref="A107" location="'SO03 - Pavilon A2, 1.NP'!C2" display="/" xr:uid="{00000000-0004-0000-0000-000008000000}"/>
    <hyperlink ref="A108" location="'SO04 - Pavilon A2, 2.NP'!C2" display="/" xr:uid="{00000000-0004-0000-0000-000009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321"/>
  <sheetViews>
    <sheetView showGridLines="0" workbookViewId="0"/>
  </sheetViews>
  <sheetFormatPr defaultRowHeight="14.4"/>
  <cols>
    <col min="1" max="1" width="7.140625" style="1" customWidth="1"/>
    <col min="2" max="2" width="1.42578125" style="1" customWidth="1"/>
    <col min="3" max="3" width="3.5703125" style="1" customWidth="1"/>
    <col min="4" max="4" width="3.7109375" style="1" customWidth="1"/>
    <col min="5" max="5" width="14.7109375" style="1" customWidth="1"/>
    <col min="6" max="6" width="43.5703125" style="1" customWidth="1"/>
    <col min="7" max="7" width="6" style="1" customWidth="1"/>
    <col min="8" max="8" width="9.85546875" style="1" customWidth="1"/>
    <col min="9" max="9" width="17.28515625" style="112" customWidth="1"/>
    <col min="10" max="10" width="17.28515625" style="1" customWidth="1"/>
    <col min="11" max="11" width="17.28515625" style="1" hidden="1" customWidth="1"/>
    <col min="12" max="12" width="8" style="1" customWidth="1"/>
    <col min="13" max="13" width="9.28515625" style="1" hidden="1" customWidth="1"/>
    <col min="14" max="14" width="9.140625" style="1" hidden="1"/>
    <col min="15" max="21" width="12.140625" style="1" hidden="1" customWidth="1"/>
    <col min="22" max="22" width="10.5703125" style="1" customWidth="1"/>
    <col min="23" max="23" width="14" style="1" customWidth="1"/>
    <col min="24" max="24" width="10.5703125" style="1" customWidth="1"/>
    <col min="25" max="25" width="12.85546875" style="1" customWidth="1"/>
    <col min="26" max="26" width="9.42578125" style="1" customWidth="1"/>
    <col min="27" max="27" width="12.85546875" style="1" customWidth="1"/>
    <col min="28" max="28" width="14" style="1" customWidth="1"/>
    <col min="29" max="29" width="9.42578125" style="1" customWidth="1"/>
    <col min="30" max="30" width="12.85546875" style="1" customWidth="1"/>
    <col min="31" max="31" width="14" style="1" customWidth="1"/>
    <col min="44" max="65" width="9.140625" style="1" hidden="1"/>
  </cols>
  <sheetData>
    <row r="2" spans="1:46" s="1" customFormat="1" ht="36.9" customHeight="1">
      <c r="I2" s="112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4" t="s">
        <v>114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81</v>
      </c>
    </row>
    <row r="4" spans="1:46" s="1" customFormat="1" ht="24.9" customHeight="1">
      <c r="B4" s="17"/>
      <c r="D4" s="116" t="s">
        <v>118</v>
      </c>
      <c r="I4" s="112"/>
      <c r="L4" s="17"/>
      <c r="M4" s="117" t="s">
        <v>10</v>
      </c>
      <c r="AT4" s="14" t="s">
        <v>4</v>
      </c>
    </row>
    <row r="5" spans="1:46" s="1" customFormat="1" ht="6.9" customHeight="1">
      <c r="B5" s="17"/>
      <c r="I5" s="112"/>
      <c r="L5" s="17"/>
    </row>
    <row r="6" spans="1:46" s="1" customFormat="1" ht="12" customHeight="1">
      <c r="B6" s="17"/>
      <c r="D6" s="118" t="s">
        <v>16</v>
      </c>
      <c r="I6" s="112"/>
      <c r="L6" s="17"/>
    </row>
    <row r="7" spans="1:46" s="1" customFormat="1" ht="14.4" customHeight="1">
      <c r="B7" s="17"/>
      <c r="E7" s="283" t="str">
        <f>'Rekapitulace stavby'!K6</f>
        <v>MŠ Šumperk Prievidzská</v>
      </c>
      <c r="F7" s="284"/>
      <c r="G7" s="284"/>
      <c r="H7" s="284"/>
      <c r="I7" s="112"/>
      <c r="L7" s="17"/>
    </row>
    <row r="8" spans="1:46" s="1" customFormat="1" ht="12" customHeight="1">
      <c r="B8" s="17"/>
      <c r="D8" s="118" t="s">
        <v>119</v>
      </c>
      <c r="I8" s="112"/>
      <c r="L8" s="17"/>
    </row>
    <row r="9" spans="1:46" s="2" customFormat="1" ht="14.4" customHeight="1">
      <c r="A9" s="31"/>
      <c r="B9" s="36"/>
      <c r="C9" s="31"/>
      <c r="D9" s="31"/>
      <c r="E9" s="283" t="s">
        <v>950</v>
      </c>
      <c r="F9" s="285"/>
      <c r="G9" s="285"/>
      <c r="H9" s="285"/>
      <c r="I9" s="119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18" t="s">
        <v>121</v>
      </c>
      <c r="E10" s="31"/>
      <c r="F10" s="31"/>
      <c r="G10" s="31"/>
      <c r="H10" s="31"/>
      <c r="I10" s="119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4.4" customHeight="1">
      <c r="A11" s="31"/>
      <c r="B11" s="36"/>
      <c r="C11" s="31"/>
      <c r="D11" s="31"/>
      <c r="E11" s="286" t="s">
        <v>1434</v>
      </c>
      <c r="F11" s="285"/>
      <c r="G11" s="285"/>
      <c r="H11" s="285"/>
      <c r="I11" s="119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0.199999999999999">
      <c r="A12" s="31"/>
      <c r="B12" s="36"/>
      <c r="C12" s="31"/>
      <c r="D12" s="31"/>
      <c r="E12" s="31"/>
      <c r="F12" s="31"/>
      <c r="G12" s="31"/>
      <c r="H12" s="31"/>
      <c r="I12" s="119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18" t="s">
        <v>18</v>
      </c>
      <c r="E13" s="31"/>
      <c r="F13" s="107" t="s">
        <v>1</v>
      </c>
      <c r="G13" s="31"/>
      <c r="H13" s="31"/>
      <c r="I13" s="120" t="s">
        <v>19</v>
      </c>
      <c r="J13" s="107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8" t="s">
        <v>20</v>
      </c>
      <c r="E14" s="31"/>
      <c r="F14" s="107" t="s">
        <v>21</v>
      </c>
      <c r="G14" s="31"/>
      <c r="H14" s="31"/>
      <c r="I14" s="120" t="s">
        <v>22</v>
      </c>
      <c r="J14" s="121">
        <f>'Rekapitulace stavby'!AN8</f>
        <v>0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8" customHeight="1">
      <c r="A15" s="31"/>
      <c r="B15" s="36"/>
      <c r="C15" s="31"/>
      <c r="D15" s="31"/>
      <c r="E15" s="31"/>
      <c r="F15" s="31"/>
      <c r="G15" s="31"/>
      <c r="H15" s="31"/>
      <c r="I15" s="119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23</v>
      </c>
      <c r="E16" s="31"/>
      <c r="F16" s="31"/>
      <c r="G16" s="31"/>
      <c r="H16" s="31"/>
      <c r="I16" s="120" t="s">
        <v>24</v>
      </c>
      <c r="J16" s="107" t="str">
        <f>IF('Rekapitulace stavby'!AN10="","",'Rekapitulace stavby'!AN10)</f>
        <v/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07" t="str">
        <f>IF('Rekapitulace stavby'!E11="","",'Rekapitulace stavby'!E11)</f>
        <v xml:space="preserve"> </v>
      </c>
      <c r="F17" s="31"/>
      <c r="G17" s="31"/>
      <c r="H17" s="31"/>
      <c r="I17" s="120" t="s">
        <v>25</v>
      </c>
      <c r="J17" s="107" t="str">
        <f>IF('Rekapitulace stavby'!AN11="","",'Rekapitulace stavby'!AN11)</f>
        <v/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" customHeight="1">
      <c r="A18" s="31"/>
      <c r="B18" s="36"/>
      <c r="C18" s="31"/>
      <c r="D18" s="31"/>
      <c r="E18" s="31"/>
      <c r="F18" s="31"/>
      <c r="G18" s="31"/>
      <c r="H18" s="31"/>
      <c r="I18" s="119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18" t="s">
        <v>26</v>
      </c>
      <c r="E19" s="31"/>
      <c r="F19" s="31"/>
      <c r="G19" s="31"/>
      <c r="H19" s="31"/>
      <c r="I19" s="120" t="s">
        <v>24</v>
      </c>
      <c r="J19" s="27">
        <f>'Rekapitulace stavby'!AN13</f>
        <v>0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287" t="str">
        <f>'Rekapitulace stavby'!E14</f>
        <v>Vyplň údaj</v>
      </c>
      <c r="F20" s="288"/>
      <c r="G20" s="288"/>
      <c r="H20" s="288"/>
      <c r="I20" s="120" t="s">
        <v>25</v>
      </c>
      <c r="J20" s="27">
        <f>'Rekapitulace stavby'!AN14</f>
        <v>0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" customHeight="1">
      <c r="A21" s="31"/>
      <c r="B21" s="36"/>
      <c r="C21" s="31"/>
      <c r="D21" s="31"/>
      <c r="E21" s="31"/>
      <c r="F21" s="31"/>
      <c r="G21" s="31"/>
      <c r="H21" s="31"/>
      <c r="I21" s="119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18" t="s">
        <v>28</v>
      </c>
      <c r="E22" s="31"/>
      <c r="F22" s="31"/>
      <c r="G22" s="31"/>
      <c r="H22" s="31"/>
      <c r="I22" s="120" t="s">
        <v>24</v>
      </c>
      <c r="J22" s="107" t="str">
        <f>IF('Rekapitulace stavby'!AN16="","",'Rekapitulace stavby'!AN16)</f>
        <v/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07" t="str">
        <f>IF('Rekapitulace stavby'!E17="","",'Rekapitulace stavby'!E17)</f>
        <v xml:space="preserve"> </v>
      </c>
      <c r="F23" s="31"/>
      <c r="G23" s="31"/>
      <c r="H23" s="31"/>
      <c r="I23" s="120" t="s">
        <v>25</v>
      </c>
      <c r="J23" s="107" t="str">
        <f>IF('Rekapitulace stavby'!AN17="","",'Rekapitulace stavby'!AN17)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" customHeight="1">
      <c r="A24" s="31"/>
      <c r="B24" s="36"/>
      <c r="C24" s="31"/>
      <c r="D24" s="31"/>
      <c r="E24" s="31"/>
      <c r="F24" s="31"/>
      <c r="G24" s="31"/>
      <c r="H24" s="31"/>
      <c r="I24" s="119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18" t="s">
        <v>30</v>
      </c>
      <c r="E25" s="31"/>
      <c r="F25" s="31"/>
      <c r="G25" s="31"/>
      <c r="H25" s="31"/>
      <c r="I25" s="120" t="s">
        <v>24</v>
      </c>
      <c r="J25" s="107" t="str">
        <f>IF('Rekapitulace stavby'!AN19="","",'Rekapitulace stavby'!AN19)</f>
        <v/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07" t="str">
        <f>IF('Rekapitulace stavby'!E20="","",'Rekapitulace stavby'!E20)</f>
        <v xml:space="preserve"> </v>
      </c>
      <c r="F26" s="31"/>
      <c r="G26" s="31"/>
      <c r="H26" s="31"/>
      <c r="I26" s="120" t="s">
        <v>25</v>
      </c>
      <c r="J26" s="107" t="str">
        <f>IF('Rekapitulace stavby'!AN20="","",'Rekapitulace stavby'!AN20)</f>
        <v/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" customHeight="1">
      <c r="A27" s="31"/>
      <c r="B27" s="36"/>
      <c r="C27" s="31"/>
      <c r="D27" s="31"/>
      <c r="E27" s="31"/>
      <c r="F27" s="31"/>
      <c r="G27" s="31"/>
      <c r="H27" s="31"/>
      <c r="I27" s="119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18" t="s">
        <v>31</v>
      </c>
      <c r="E28" s="31"/>
      <c r="F28" s="31"/>
      <c r="G28" s="31"/>
      <c r="H28" s="31"/>
      <c r="I28" s="119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4.4" customHeight="1">
      <c r="A29" s="122"/>
      <c r="B29" s="123"/>
      <c r="C29" s="122"/>
      <c r="D29" s="122"/>
      <c r="E29" s="289" t="s">
        <v>1</v>
      </c>
      <c r="F29" s="289"/>
      <c r="G29" s="289"/>
      <c r="H29" s="289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" customHeight="1">
      <c r="A30" s="31"/>
      <c r="B30" s="36"/>
      <c r="C30" s="31"/>
      <c r="D30" s="31"/>
      <c r="E30" s="31"/>
      <c r="F30" s="31"/>
      <c r="G30" s="31"/>
      <c r="H30" s="31"/>
      <c r="I30" s="119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6"/>
      <c r="C31" s="31"/>
      <c r="D31" s="126"/>
      <c r="E31" s="126"/>
      <c r="F31" s="126"/>
      <c r="G31" s="126"/>
      <c r="H31" s="126"/>
      <c r="I31" s="127"/>
      <c r="J31" s="126"/>
      <c r="K31" s="126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8" t="s">
        <v>32</v>
      </c>
      <c r="E32" s="31"/>
      <c r="F32" s="31"/>
      <c r="G32" s="31"/>
      <c r="H32" s="31"/>
      <c r="I32" s="119"/>
      <c r="J32" s="129">
        <f>ROUND(J133,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" customHeight="1">
      <c r="A33" s="31"/>
      <c r="B33" s="36"/>
      <c r="C33" s="31"/>
      <c r="D33" s="126"/>
      <c r="E33" s="126"/>
      <c r="F33" s="126"/>
      <c r="G33" s="126"/>
      <c r="H33" s="126"/>
      <c r="I33" s="127"/>
      <c r="J33" s="126"/>
      <c r="K33" s="126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31"/>
      <c r="F34" s="130" t="s">
        <v>34</v>
      </c>
      <c r="G34" s="31"/>
      <c r="H34" s="31"/>
      <c r="I34" s="131" t="s">
        <v>33</v>
      </c>
      <c r="J34" s="130" t="s">
        <v>35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customHeight="1">
      <c r="A35" s="31"/>
      <c r="B35" s="36"/>
      <c r="C35" s="31"/>
      <c r="D35" s="132" t="s">
        <v>36</v>
      </c>
      <c r="E35" s="118" t="s">
        <v>37</v>
      </c>
      <c r="F35" s="133">
        <f>ROUND((SUM(BE133:BE320)),  2)</f>
        <v>0</v>
      </c>
      <c r="G35" s="31"/>
      <c r="H35" s="31"/>
      <c r="I35" s="134">
        <v>0.21</v>
      </c>
      <c r="J35" s="133">
        <f>ROUND(((SUM(BE133:BE320))*I35),  2)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customHeight="1">
      <c r="A36" s="31"/>
      <c r="B36" s="36"/>
      <c r="C36" s="31"/>
      <c r="D36" s="31"/>
      <c r="E36" s="118" t="s">
        <v>38</v>
      </c>
      <c r="F36" s="133">
        <f>ROUND((SUM(BF133:BF320)),  2)</f>
        <v>0</v>
      </c>
      <c r="G36" s="31"/>
      <c r="H36" s="31"/>
      <c r="I36" s="134">
        <v>0.15</v>
      </c>
      <c r="J36" s="133">
        <f>ROUND(((SUM(BF133:BF320))*I36),  2)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18" t="s">
        <v>39</v>
      </c>
      <c r="F37" s="133">
        <f>ROUND((SUM(BG133:BG320)),  2)</f>
        <v>0</v>
      </c>
      <c r="G37" s="31"/>
      <c r="H37" s="31"/>
      <c r="I37" s="134">
        <v>0.21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" hidden="1" customHeight="1">
      <c r="A38" s="31"/>
      <c r="B38" s="36"/>
      <c r="C38" s="31"/>
      <c r="D38" s="31"/>
      <c r="E38" s="118" t="s">
        <v>40</v>
      </c>
      <c r="F38" s="133">
        <f>ROUND((SUM(BH133:BH320)),  2)</f>
        <v>0</v>
      </c>
      <c r="G38" s="31"/>
      <c r="H38" s="31"/>
      <c r="I38" s="134">
        <v>0.15</v>
      </c>
      <c r="J38" s="133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" hidden="1" customHeight="1">
      <c r="A39" s="31"/>
      <c r="B39" s="36"/>
      <c r="C39" s="31"/>
      <c r="D39" s="31"/>
      <c r="E39" s="118" t="s">
        <v>41</v>
      </c>
      <c r="F39" s="133">
        <f>ROUND((SUM(BI133:BI320)),  2)</f>
        <v>0</v>
      </c>
      <c r="G39" s="31"/>
      <c r="H39" s="31"/>
      <c r="I39" s="134">
        <v>0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" customHeight="1">
      <c r="A40" s="31"/>
      <c r="B40" s="36"/>
      <c r="C40" s="31"/>
      <c r="D40" s="31"/>
      <c r="E40" s="31"/>
      <c r="F40" s="31"/>
      <c r="G40" s="31"/>
      <c r="H40" s="31"/>
      <c r="I40" s="119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5"/>
      <c r="D41" s="136" t="s">
        <v>42</v>
      </c>
      <c r="E41" s="137"/>
      <c r="F41" s="137"/>
      <c r="G41" s="138" t="s">
        <v>43</v>
      </c>
      <c r="H41" s="139" t="s">
        <v>44</v>
      </c>
      <c r="I41" s="140"/>
      <c r="J41" s="141">
        <f>SUM(J32:J39)</f>
        <v>0</v>
      </c>
      <c r="K41" s="142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" customHeight="1">
      <c r="A42" s="31"/>
      <c r="B42" s="36"/>
      <c r="C42" s="31"/>
      <c r="D42" s="31"/>
      <c r="E42" s="31"/>
      <c r="F42" s="31"/>
      <c r="G42" s="31"/>
      <c r="H42" s="31"/>
      <c r="I42" s="119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" customHeight="1">
      <c r="B43" s="17"/>
      <c r="I43" s="112"/>
      <c r="L43" s="17"/>
    </row>
    <row r="44" spans="1:31" s="1" customFormat="1" ht="14.4" customHeight="1">
      <c r="B44" s="17"/>
      <c r="I44" s="112"/>
      <c r="L44" s="17"/>
    </row>
    <row r="45" spans="1:31" s="1" customFormat="1" ht="14.4" customHeight="1">
      <c r="B45" s="17"/>
      <c r="I45" s="112"/>
      <c r="L45" s="17"/>
    </row>
    <row r="46" spans="1:31" s="1" customFormat="1" ht="14.4" customHeight="1">
      <c r="B46" s="17"/>
      <c r="I46" s="112"/>
      <c r="L46" s="17"/>
    </row>
    <row r="47" spans="1:31" s="1" customFormat="1" ht="14.4" customHeight="1">
      <c r="B47" s="17"/>
      <c r="I47" s="112"/>
      <c r="L47" s="17"/>
    </row>
    <row r="48" spans="1:31" s="1" customFormat="1" ht="14.4" customHeight="1">
      <c r="B48" s="17"/>
      <c r="I48" s="112"/>
      <c r="L48" s="17"/>
    </row>
    <row r="49" spans="1:31" s="1" customFormat="1" ht="14.4" customHeight="1">
      <c r="B49" s="17"/>
      <c r="I49" s="112"/>
      <c r="L49" s="17"/>
    </row>
    <row r="50" spans="1:31" s="2" customFormat="1" ht="14.4" customHeight="1">
      <c r="B50" s="48"/>
      <c r="D50" s="143" t="s">
        <v>45</v>
      </c>
      <c r="E50" s="144"/>
      <c r="F50" s="144"/>
      <c r="G50" s="143" t="s">
        <v>46</v>
      </c>
      <c r="H50" s="144"/>
      <c r="I50" s="145"/>
      <c r="J50" s="144"/>
      <c r="K50" s="144"/>
      <c r="L50" s="48"/>
    </row>
    <row r="51" spans="1:31" ht="10.199999999999999">
      <c r="B51" s="17"/>
      <c r="L51" s="17"/>
    </row>
    <row r="52" spans="1:31" ht="10.199999999999999">
      <c r="B52" s="17"/>
      <c r="L52" s="17"/>
    </row>
    <row r="53" spans="1:31" ht="10.199999999999999">
      <c r="B53" s="17"/>
      <c r="L53" s="17"/>
    </row>
    <row r="54" spans="1:31" ht="10.199999999999999">
      <c r="B54" s="17"/>
      <c r="L54" s="17"/>
    </row>
    <row r="55" spans="1:31" ht="10.199999999999999">
      <c r="B55" s="17"/>
      <c r="L55" s="17"/>
    </row>
    <row r="56" spans="1:31" ht="10.199999999999999">
      <c r="B56" s="17"/>
      <c r="L56" s="17"/>
    </row>
    <row r="57" spans="1:31" ht="10.199999999999999">
      <c r="B57" s="17"/>
      <c r="L57" s="17"/>
    </row>
    <row r="58" spans="1:31" ht="10.199999999999999">
      <c r="B58" s="17"/>
      <c r="L58" s="17"/>
    </row>
    <row r="59" spans="1:31" ht="10.199999999999999">
      <c r="B59" s="17"/>
      <c r="L59" s="17"/>
    </row>
    <row r="60" spans="1:31" ht="10.199999999999999">
      <c r="B60" s="17"/>
      <c r="L60" s="17"/>
    </row>
    <row r="61" spans="1:31" s="2" customFormat="1" ht="13.2">
      <c r="A61" s="31"/>
      <c r="B61" s="36"/>
      <c r="C61" s="31"/>
      <c r="D61" s="146" t="s">
        <v>47</v>
      </c>
      <c r="E61" s="147"/>
      <c r="F61" s="148" t="s">
        <v>48</v>
      </c>
      <c r="G61" s="146" t="s">
        <v>47</v>
      </c>
      <c r="H61" s="147"/>
      <c r="I61" s="149"/>
      <c r="J61" s="150" t="s">
        <v>48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.199999999999999">
      <c r="B62" s="17"/>
      <c r="L62" s="17"/>
    </row>
    <row r="63" spans="1:31" ht="10.199999999999999">
      <c r="B63" s="17"/>
      <c r="L63" s="17"/>
    </row>
    <row r="64" spans="1:31" ht="10.199999999999999">
      <c r="B64" s="17"/>
      <c r="L64" s="17"/>
    </row>
    <row r="65" spans="1:31" s="2" customFormat="1" ht="13.2">
      <c r="A65" s="31"/>
      <c r="B65" s="36"/>
      <c r="C65" s="31"/>
      <c r="D65" s="143" t="s">
        <v>49</v>
      </c>
      <c r="E65" s="151"/>
      <c r="F65" s="151"/>
      <c r="G65" s="143" t="s">
        <v>50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.199999999999999">
      <c r="B66" s="17"/>
      <c r="L66" s="17"/>
    </row>
    <row r="67" spans="1:31" ht="10.199999999999999">
      <c r="B67" s="17"/>
      <c r="L67" s="17"/>
    </row>
    <row r="68" spans="1:31" ht="10.199999999999999">
      <c r="B68" s="17"/>
      <c r="L68" s="17"/>
    </row>
    <row r="69" spans="1:31" ht="10.199999999999999">
      <c r="B69" s="17"/>
      <c r="L69" s="17"/>
    </row>
    <row r="70" spans="1:31" ht="10.199999999999999">
      <c r="B70" s="17"/>
      <c r="L70" s="17"/>
    </row>
    <row r="71" spans="1:31" ht="10.199999999999999">
      <c r="B71" s="17"/>
      <c r="L71" s="17"/>
    </row>
    <row r="72" spans="1:31" ht="10.199999999999999">
      <c r="B72" s="17"/>
      <c r="L72" s="17"/>
    </row>
    <row r="73" spans="1:31" ht="10.199999999999999">
      <c r="B73" s="17"/>
      <c r="L73" s="17"/>
    </row>
    <row r="74" spans="1:31" ht="10.199999999999999">
      <c r="B74" s="17"/>
      <c r="L74" s="17"/>
    </row>
    <row r="75" spans="1:31" ht="10.199999999999999">
      <c r="B75" s="17"/>
      <c r="L75" s="17"/>
    </row>
    <row r="76" spans="1:31" s="2" customFormat="1" ht="13.2">
      <c r="A76" s="31"/>
      <c r="B76" s="36"/>
      <c r="C76" s="31"/>
      <c r="D76" s="146" t="s">
        <v>47</v>
      </c>
      <c r="E76" s="147"/>
      <c r="F76" s="148" t="s">
        <v>48</v>
      </c>
      <c r="G76" s="146" t="s">
        <v>47</v>
      </c>
      <c r="H76" s="147"/>
      <c r="I76" s="149"/>
      <c r="J76" s="150" t="s">
        <v>48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" customHeight="1">
      <c r="A82" s="31"/>
      <c r="B82" s="32"/>
      <c r="C82" s="20" t="s">
        <v>124</v>
      </c>
      <c r="D82" s="33"/>
      <c r="E82" s="33"/>
      <c r="F82" s="33"/>
      <c r="G82" s="33"/>
      <c r="H82" s="33"/>
      <c r="I82" s="119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119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19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4.4" customHeight="1">
      <c r="A85" s="31"/>
      <c r="B85" s="32"/>
      <c r="C85" s="33"/>
      <c r="D85" s="33"/>
      <c r="E85" s="290" t="str">
        <f>E7</f>
        <v>MŠ Šumperk Prievidzská</v>
      </c>
      <c r="F85" s="291"/>
      <c r="G85" s="291"/>
      <c r="H85" s="291"/>
      <c r="I85" s="119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18"/>
      <c r="C86" s="26" t="s">
        <v>119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2" customFormat="1" ht="14.4" customHeight="1">
      <c r="A87" s="31"/>
      <c r="B87" s="32"/>
      <c r="C87" s="33"/>
      <c r="D87" s="33"/>
      <c r="E87" s="290" t="s">
        <v>950</v>
      </c>
      <c r="F87" s="292"/>
      <c r="G87" s="292"/>
      <c r="H87" s="292"/>
      <c r="I87" s="119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6" t="s">
        <v>121</v>
      </c>
      <c r="D88" s="33"/>
      <c r="E88" s="33"/>
      <c r="F88" s="33"/>
      <c r="G88" s="33"/>
      <c r="H88" s="33"/>
      <c r="I88" s="119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4.4" customHeight="1">
      <c r="A89" s="31"/>
      <c r="B89" s="32"/>
      <c r="C89" s="33"/>
      <c r="D89" s="33"/>
      <c r="E89" s="243" t="str">
        <f>E11</f>
        <v>SO03 - Pavilon A2, 1.NP</v>
      </c>
      <c r="F89" s="292"/>
      <c r="G89" s="292"/>
      <c r="H89" s="292"/>
      <c r="I89" s="119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" customHeight="1">
      <c r="A90" s="31"/>
      <c r="B90" s="32"/>
      <c r="C90" s="33"/>
      <c r="D90" s="33"/>
      <c r="E90" s="33"/>
      <c r="F90" s="33"/>
      <c r="G90" s="33"/>
      <c r="H90" s="33"/>
      <c r="I90" s="119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6" t="s">
        <v>20</v>
      </c>
      <c r="D91" s="33"/>
      <c r="E91" s="33"/>
      <c r="F91" s="24" t="str">
        <f>F14</f>
        <v xml:space="preserve"> </v>
      </c>
      <c r="G91" s="33"/>
      <c r="H91" s="33"/>
      <c r="I91" s="120" t="s">
        <v>22</v>
      </c>
      <c r="J91" s="63">
        <f>IF(J14="","",J14)</f>
        <v>0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" customHeight="1">
      <c r="A92" s="31"/>
      <c r="B92" s="32"/>
      <c r="C92" s="33"/>
      <c r="D92" s="33"/>
      <c r="E92" s="33"/>
      <c r="F92" s="33"/>
      <c r="G92" s="33"/>
      <c r="H92" s="33"/>
      <c r="I92" s="119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6" customHeight="1">
      <c r="A93" s="31"/>
      <c r="B93" s="32"/>
      <c r="C93" s="26" t="s">
        <v>23</v>
      </c>
      <c r="D93" s="33"/>
      <c r="E93" s="33"/>
      <c r="F93" s="24" t="str">
        <f>E17</f>
        <v xml:space="preserve"> </v>
      </c>
      <c r="G93" s="33"/>
      <c r="H93" s="33"/>
      <c r="I93" s="120" t="s">
        <v>28</v>
      </c>
      <c r="J93" s="29" t="str">
        <f>E23</f>
        <v xml:space="preserve"> 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6" customHeight="1">
      <c r="A94" s="31"/>
      <c r="B94" s="32"/>
      <c r="C94" s="26" t="s">
        <v>26</v>
      </c>
      <c r="D94" s="33"/>
      <c r="E94" s="33"/>
      <c r="F94" s="24" t="str">
        <f>IF(E20="","",E20)</f>
        <v>Vyplň údaj</v>
      </c>
      <c r="G94" s="33"/>
      <c r="H94" s="33"/>
      <c r="I94" s="120" t="s">
        <v>30</v>
      </c>
      <c r="J94" s="29" t="str">
        <f>E26</f>
        <v xml:space="preserve"> 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9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9" t="s">
        <v>125</v>
      </c>
      <c r="D96" s="160"/>
      <c r="E96" s="160"/>
      <c r="F96" s="160"/>
      <c r="G96" s="160"/>
      <c r="H96" s="160"/>
      <c r="I96" s="161"/>
      <c r="J96" s="162" t="s">
        <v>126</v>
      </c>
      <c r="K96" s="160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119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8" customHeight="1">
      <c r="A98" s="31"/>
      <c r="B98" s="32"/>
      <c r="C98" s="163" t="s">
        <v>127</v>
      </c>
      <c r="D98" s="33"/>
      <c r="E98" s="33"/>
      <c r="F98" s="33"/>
      <c r="G98" s="33"/>
      <c r="H98" s="33"/>
      <c r="I98" s="119"/>
      <c r="J98" s="81">
        <f>J133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128</v>
      </c>
    </row>
    <row r="99" spans="1:47" s="9" customFormat="1" ht="24.9" customHeight="1">
      <c r="B99" s="164"/>
      <c r="C99" s="165"/>
      <c r="D99" s="166" t="s">
        <v>129</v>
      </c>
      <c r="E99" s="167"/>
      <c r="F99" s="167"/>
      <c r="G99" s="167"/>
      <c r="H99" s="167"/>
      <c r="I99" s="168"/>
      <c r="J99" s="169">
        <f>J134</f>
        <v>0</v>
      </c>
      <c r="K99" s="165"/>
      <c r="L99" s="170"/>
    </row>
    <row r="100" spans="1:47" s="10" customFormat="1" ht="19.95" customHeight="1">
      <c r="B100" s="171"/>
      <c r="C100" s="101"/>
      <c r="D100" s="172" t="s">
        <v>952</v>
      </c>
      <c r="E100" s="173"/>
      <c r="F100" s="173"/>
      <c r="G100" s="173"/>
      <c r="H100" s="173"/>
      <c r="I100" s="174"/>
      <c r="J100" s="175">
        <f>J135</f>
        <v>0</v>
      </c>
      <c r="K100" s="101"/>
      <c r="L100" s="176"/>
    </row>
    <row r="101" spans="1:47" s="10" customFormat="1" ht="19.95" customHeight="1">
      <c r="B101" s="171"/>
      <c r="C101" s="101"/>
      <c r="D101" s="172" t="s">
        <v>953</v>
      </c>
      <c r="E101" s="173"/>
      <c r="F101" s="173"/>
      <c r="G101" s="173"/>
      <c r="H101" s="173"/>
      <c r="I101" s="174"/>
      <c r="J101" s="175">
        <f>J158</f>
        <v>0</v>
      </c>
      <c r="K101" s="101"/>
      <c r="L101" s="176"/>
    </row>
    <row r="102" spans="1:47" s="10" customFormat="1" ht="19.95" customHeight="1">
      <c r="B102" s="171"/>
      <c r="C102" s="101"/>
      <c r="D102" s="172" t="s">
        <v>954</v>
      </c>
      <c r="E102" s="173"/>
      <c r="F102" s="173"/>
      <c r="G102" s="173"/>
      <c r="H102" s="173"/>
      <c r="I102" s="174"/>
      <c r="J102" s="175">
        <f>J185</f>
        <v>0</v>
      </c>
      <c r="K102" s="101"/>
      <c r="L102" s="176"/>
    </row>
    <row r="103" spans="1:47" s="9" customFormat="1" ht="24.9" customHeight="1">
      <c r="B103" s="164"/>
      <c r="C103" s="165"/>
      <c r="D103" s="166" t="s">
        <v>130</v>
      </c>
      <c r="E103" s="167"/>
      <c r="F103" s="167"/>
      <c r="G103" s="167"/>
      <c r="H103" s="167"/>
      <c r="I103" s="168"/>
      <c r="J103" s="169">
        <f>J202</f>
        <v>0</v>
      </c>
      <c r="K103" s="165"/>
      <c r="L103" s="170"/>
    </row>
    <row r="104" spans="1:47" s="10" customFormat="1" ht="19.95" customHeight="1">
      <c r="B104" s="171"/>
      <c r="C104" s="101"/>
      <c r="D104" s="172" t="s">
        <v>955</v>
      </c>
      <c r="E104" s="173"/>
      <c r="F104" s="173"/>
      <c r="G104" s="173"/>
      <c r="H104" s="173"/>
      <c r="I104" s="174"/>
      <c r="J104" s="175">
        <f>J203</f>
        <v>0</v>
      </c>
      <c r="K104" s="101"/>
      <c r="L104" s="176"/>
    </row>
    <row r="105" spans="1:47" s="10" customFormat="1" ht="19.95" customHeight="1">
      <c r="B105" s="171"/>
      <c r="C105" s="101"/>
      <c r="D105" s="172" t="s">
        <v>364</v>
      </c>
      <c r="E105" s="173"/>
      <c r="F105" s="173"/>
      <c r="G105" s="173"/>
      <c r="H105" s="173"/>
      <c r="I105" s="174"/>
      <c r="J105" s="175">
        <f>J210</f>
        <v>0</v>
      </c>
      <c r="K105" s="101"/>
      <c r="L105" s="176"/>
    </row>
    <row r="106" spans="1:47" s="10" customFormat="1" ht="19.95" customHeight="1">
      <c r="B106" s="171"/>
      <c r="C106" s="101"/>
      <c r="D106" s="172" t="s">
        <v>956</v>
      </c>
      <c r="E106" s="173"/>
      <c r="F106" s="173"/>
      <c r="G106" s="173"/>
      <c r="H106" s="173"/>
      <c r="I106" s="174"/>
      <c r="J106" s="175">
        <f>J213</f>
        <v>0</v>
      </c>
      <c r="K106" s="101"/>
      <c r="L106" s="176"/>
    </row>
    <row r="107" spans="1:47" s="10" customFormat="1" ht="19.95" customHeight="1">
      <c r="B107" s="171"/>
      <c r="C107" s="101"/>
      <c r="D107" s="172" t="s">
        <v>957</v>
      </c>
      <c r="E107" s="173"/>
      <c r="F107" s="173"/>
      <c r="G107" s="173"/>
      <c r="H107" s="173"/>
      <c r="I107" s="174"/>
      <c r="J107" s="175">
        <f>J238</f>
        <v>0</v>
      </c>
      <c r="K107" s="101"/>
      <c r="L107" s="176"/>
    </row>
    <row r="108" spans="1:47" s="10" customFormat="1" ht="19.95" customHeight="1">
      <c r="B108" s="171"/>
      <c r="C108" s="101"/>
      <c r="D108" s="172" t="s">
        <v>958</v>
      </c>
      <c r="E108" s="173"/>
      <c r="F108" s="173"/>
      <c r="G108" s="173"/>
      <c r="H108" s="173"/>
      <c r="I108" s="174"/>
      <c r="J108" s="175">
        <f>J251</f>
        <v>0</v>
      </c>
      <c r="K108" s="101"/>
      <c r="L108" s="176"/>
    </row>
    <row r="109" spans="1:47" s="10" customFormat="1" ht="19.95" customHeight="1">
      <c r="B109" s="171"/>
      <c r="C109" s="101"/>
      <c r="D109" s="172" t="s">
        <v>959</v>
      </c>
      <c r="E109" s="173"/>
      <c r="F109" s="173"/>
      <c r="G109" s="173"/>
      <c r="H109" s="173"/>
      <c r="I109" s="174"/>
      <c r="J109" s="175">
        <f>J270</f>
        <v>0</v>
      </c>
      <c r="K109" s="101"/>
      <c r="L109" s="176"/>
    </row>
    <row r="110" spans="1:47" s="10" customFormat="1" ht="19.95" customHeight="1">
      <c r="B110" s="171"/>
      <c r="C110" s="101"/>
      <c r="D110" s="172" t="s">
        <v>960</v>
      </c>
      <c r="E110" s="173"/>
      <c r="F110" s="173"/>
      <c r="G110" s="173"/>
      <c r="H110" s="173"/>
      <c r="I110" s="174"/>
      <c r="J110" s="175">
        <f>J275</f>
        <v>0</v>
      </c>
      <c r="K110" s="101"/>
      <c r="L110" s="176"/>
    </row>
    <row r="111" spans="1:47" s="10" customFormat="1" ht="19.95" customHeight="1">
      <c r="B111" s="171"/>
      <c r="C111" s="101"/>
      <c r="D111" s="172" t="s">
        <v>961</v>
      </c>
      <c r="E111" s="173"/>
      <c r="F111" s="173"/>
      <c r="G111" s="173"/>
      <c r="H111" s="173"/>
      <c r="I111" s="174"/>
      <c r="J111" s="175">
        <f>J318</f>
        <v>0</v>
      </c>
      <c r="K111" s="101"/>
      <c r="L111" s="176"/>
    </row>
    <row r="112" spans="1:47" s="2" customFormat="1" ht="21.75" customHeight="1">
      <c r="A112" s="31"/>
      <c r="B112" s="32"/>
      <c r="C112" s="33"/>
      <c r="D112" s="33"/>
      <c r="E112" s="33"/>
      <c r="F112" s="33"/>
      <c r="G112" s="33"/>
      <c r="H112" s="33"/>
      <c r="I112" s="119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s="2" customFormat="1" ht="6.9" customHeight="1">
      <c r="A113" s="31"/>
      <c r="B113" s="51"/>
      <c r="C113" s="52"/>
      <c r="D113" s="52"/>
      <c r="E113" s="52"/>
      <c r="F113" s="52"/>
      <c r="G113" s="52"/>
      <c r="H113" s="52"/>
      <c r="I113" s="155"/>
      <c r="J113" s="52"/>
      <c r="K113" s="52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7" spans="1:31" s="2" customFormat="1" ht="6.9" customHeight="1">
      <c r="A117" s="31"/>
      <c r="B117" s="53"/>
      <c r="C117" s="54"/>
      <c r="D117" s="54"/>
      <c r="E117" s="54"/>
      <c r="F117" s="54"/>
      <c r="G117" s="54"/>
      <c r="H117" s="54"/>
      <c r="I117" s="158"/>
      <c r="J117" s="54"/>
      <c r="K117" s="54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24.9" customHeight="1">
      <c r="A118" s="31"/>
      <c r="B118" s="32"/>
      <c r="C118" s="20" t="s">
        <v>137</v>
      </c>
      <c r="D118" s="33"/>
      <c r="E118" s="33"/>
      <c r="F118" s="33"/>
      <c r="G118" s="33"/>
      <c r="H118" s="33"/>
      <c r="I118" s="119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6.9" customHeight="1">
      <c r="A119" s="31"/>
      <c r="B119" s="32"/>
      <c r="C119" s="33"/>
      <c r="D119" s="33"/>
      <c r="E119" s="33"/>
      <c r="F119" s="33"/>
      <c r="G119" s="33"/>
      <c r="H119" s="33"/>
      <c r="I119" s="119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>
      <c r="A120" s="31"/>
      <c r="B120" s="32"/>
      <c r="C120" s="26" t="s">
        <v>16</v>
      </c>
      <c r="D120" s="33"/>
      <c r="E120" s="33"/>
      <c r="F120" s="33"/>
      <c r="G120" s="33"/>
      <c r="H120" s="33"/>
      <c r="I120" s="119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4.4" customHeight="1">
      <c r="A121" s="31"/>
      <c r="B121" s="32"/>
      <c r="C121" s="33"/>
      <c r="D121" s="33"/>
      <c r="E121" s="290" t="str">
        <f>E7</f>
        <v>MŠ Šumperk Prievidzská</v>
      </c>
      <c r="F121" s="291"/>
      <c r="G121" s="291"/>
      <c r="H121" s="291"/>
      <c r="I121" s="119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1" customFormat="1" ht="12" customHeight="1">
      <c r="B122" s="18"/>
      <c r="C122" s="26" t="s">
        <v>119</v>
      </c>
      <c r="D122" s="19"/>
      <c r="E122" s="19"/>
      <c r="F122" s="19"/>
      <c r="G122" s="19"/>
      <c r="H122" s="19"/>
      <c r="I122" s="112"/>
      <c r="J122" s="19"/>
      <c r="K122" s="19"/>
      <c r="L122" s="17"/>
    </row>
    <row r="123" spans="1:31" s="2" customFormat="1" ht="14.4" customHeight="1">
      <c r="A123" s="31"/>
      <c r="B123" s="32"/>
      <c r="C123" s="33"/>
      <c r="D123" s="33"/>
      <c r="E123" s="290" t="s">
        <v>950</v>
      </c>
      <c r="F123" s="292"/>
      <c r="G123" s="292"/>
      <c r="H123" s="292"/>
      <c r="I123" s="119"/>
      <c r="J123" s="33"/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2" customHeight="1">
      <c r="A124" s="31"/>
      <c r="B124" s="32"/>
      <c r="C124" s="26" t="s">
        <v>121</v>
      </c>
      <c r="D124" s="33"/>
      <c r="E124" s="33"/>
      <c r="F124" s="33"/>
      <c r="G124" s="33"/>
      <c r="H124" s="33"/>
      <c r="I124" s="119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4.4" customHeight="1">
      <c r="A125" s="31"/>
      <c r="B125" s="32"/>
      <c r="C125" s="33"/>
      <c r="D125" s="33"/>
      <c r="E125" s="243" t="str">
        <f>E11</f>
        <v>SO03 - Pavilon A2, 1.NP</v>
      </c>
      <c r="F125" s="292"/>
      <c r="G125" s="292"/>
      <c r="H125" s="292"/>
      <c r="I125" s="119"/>
      <c r="J125" s="33"/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6.9" customHeight="1">
      <c r="A126" s="31"/>
      <c r="B126" s="32"/>
      <c r="C126" s="33"/>
      <c r="D126" s="33"/>
      <c r="E126" s="33"/>
      <c r="F126" s="33"/>
      <c r="G126" s="33"/>
      <c r="H126" s="33"/>
      <c r="I126" s="119"/>
      <c r="J126" s="33"/>
      <c r="K126" s="33"/>
      <c r="L126" s="48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2" customHeight="1">
      <c r="A127" s="31"/>
      <c r="B127" s="32"/>
      <c r="C127" s="26" t="s">
        <v>20</v>
      </c>
      <c r="D127" s="33"/>
      <c r="E127" s="33"/>
      <c r="F127" s="24" t="str">
        <f>F14</f>
        <v xml:space="preserve"> </v>
      </c>
      <c r="G127" s="33"/>
      <c r="H127" s="33"/>
      <c r="I127" s="120" t="s">
        <v>22</v>
      </c>
      <c r="J127" s="63">
        <f>IF(J14="","",J14)</f>
        <v>0</v>
      </c>
      <c r="K127" s="33"/>
      <c r="L127" s="48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6.9" customHeight="1">
      <c r="A128" s="31"/>
      <c r="B128" s="32"/>
      <c r="C128" s="33"/>
      <c r="D128" s="33"/>
      <c r="E128" s="33"/>
      <c r="F128" s="33"/>
      <c r="G128" s="33"/>
      <c r="H128" s="33"/>
      <c r="I128" s="119"/>
      <c r="J128" s="33"/>
      <c r="K128" s="33"/>
      <c r="L128" s="48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5.6" customHeight="1">
      <c r="A129" s="31"/>
      <c r="B129" s="32"/>
      <c r="C129" s="26" t="s">
        <v>23</v>
      </c>
      <c r="D129" s="33"/>
      <c r="E129" s="33"/>
      <c r="F129" s="24" t="str">
        <f>E17</f>
        <v xml:space="preserve"> </v>
      </c>
      <c r="G129" s="33"/>
      <c r="H129" s="33"/>
      <c r="I129" s="120" t="s">
        <v>28</v>
      </c>
      <c r="J129" s="29" t="str">
        <f>E23</f>
        <v xml:space="preserve"> </v>
      </c>
      <c r="K129" s="33"/>
      <c r="L129" s="48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5.6" customHeight="1">
      <c r="A130" s="31"/>
      <c r="B130" s="32"/>
      <c r="C130" s="26" t="s">
        <v>26</v>
      </c>
      <c r="D130" s="33"/>
      <c r="E130" s="33"/>
      <c r="F130" s="24" t="str">
        <f>IF(E20="","",E20)</f>
        <v>Vyplň údaj</v>
      </c>
      <c r="G130" s="33"/>
      <c r="H130" s="33"/>
      <c r="I130" s="120" t="s">
        <v>30</v>
      </c>
      <c r="J130" s="29" t="str">
        <f>E26</f>
        <v xml:space="preserve"> </v>
      </c>
      <c r="K130" s="33"/>
      <c r="L130" s="48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10.35" customHeight="1">
      <c r="A131" s="31"/>
      <c r="B131" s="32"/>
      <c r="C131" s="33"/>
      <c r="D131" s="33"/>
      <c r="E131" s="33"/>
      <c r="F131" s="33"/>
      <c r="G131" s="33"/>
      <c r="H131" s="33"/>
      <c r="I131" s="119"/>
      <c r="J131" s="33"/>
      <c r="K131" s="33"/>
      <c r="L131" s="48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11" customFormat="1" ht="29.25" customHeight="1">
      <c r="A132" s="177"/>
      <c r="B132" s="178"/>
      <c r="C132" s="179" t="s">
        <v>138</v>
      </c>
      <c r="D132" s="180" t="s">
        <v>57</v>
      </c>
      <c r="E132" s="180" t="s">
        <v>53</v>
      </c>
      <c r="F132" s="180" t="s">
        <v>54</v>
      </c>
      <c r="G132" s="180" t="s">
        <v>139</v>
      </c>
      <c r="H132" s="180" t="s">
        <v>140</v>
      </c>
      <c r="I132" s="181" t="s">
        <v>141</v>
      </c>
      <c r="J132" s="182" t="s">
        <v>126</v>
      </c>
      <c r="K132" s="183" t="s">
        <v>142</v>
      </c>
      <c r="L132" s="184"/>
      <c r="M132" s="72" t="s">
        <v>1</v>
      </c>
      <c r="N132" s="73" t="s">
        <v>36</v>
      </c>
      <c r="O132" s="73" t="s">
        <v>143</v>
      </c>
      <c r="P132" s="73" t="s">
        <v>144</v>
      </c>
      <c r="Q132" s="73" t="s">
        <v>145</v>
      </c>
      <c r="R132" s="73" t="s">
        <v>146</v>
      </c>
      <c r="S132" s="73" t="s">
        <v>147</v>
      </c>
      <c r="T132" s="73" t="s">
        <v>148</v>
      </c>
      <c r="U132" s="74" t="s">
        <v>149</v>
      </c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</row>
    <row r="133" spans="1:65" s="2" customFormat="1" ht="22.8" customHeight="1">
      <c r="A133" s="31"/>
      <c r="B133" s="32"/>
      <c r="C133" s="79" t="s">
        <v>150</v>
      </c>
      <c r="D133" s="33"/>
      <c r="E133" s="33"/>
      <c r="F133" s="33"/>
      <c r="G133" s="33"/>
      <c r="H133" s="33"/>
      <c r="I133" s="119"/>
      <c r="J133" s="185">
        <f>BK133</f>
        <v>0</v>
      </c>
      <c r="K133" s="33"/>
      <c r="L133" s="36"/>
      <c r="M133" s="75"/>
      <c r="N133" s="186"/>
      <c r="O133" s="76"/>
      <c r="P133" s="187">
        <f>P134+P202</f>
        <v>0</v>
      </c>
      <c r="Q133" s="76"/>
      <c r="R133" s="187">
        <f>R134+R202</f>
        <v>7.8214808999999992</v>
      </c>
      <c r="S133" s="76"/>
      <c r="T133" s="187">
        <f>T134+T202</f>
        <v>90.232827000000015</v>
      </c>
      <c r="U133" s="77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T133" s="14" t="s">
        <v>71</v>
      </c>
      <c r="AU133" s="14" t="s">
        <v>128</v>
      </c>
      <c r="BK133" s="188">
        <f>BK134+BK202</f>
        <v>0</v>
      </c>
    </row>
    <row r="134" spans="1:65" s="12" customFormat="1" ht="25.95" customHeight="1">
      <c r="B134" s="189"/>
      <c r="C134" s="190"/>
      <c r="D134" s="191" t="s">
        <v>71</v>
      </c>
      <c r="E134" s="192" t="s">
        <v>151</v>
      </c>
      <c r="F134" s="192" t="s">
        <v>152</v>
      </c>
      <c r="G134" s="190"/>
      <c r="H134" s="190"/>
      <c r="I134" s="193"/>
      <c r="J134" s="194">
        <f>BK134</f>
        <v>0</v>
      </c>
      <c r="K134" s="190"/>
      <c r="L134" s="195"/>
      <c r="M134" s="196"/>
      <c r="N134" s="197"/>
      <c r="O134" s="197"/>
      <c r="P134" s="198">
        <f>P135+P158+P185</f>
        <v>0</v>
      </c>
      <c r="Q134" s="197"/>
      <c r="R134" s="198">
        <f>R135+R158+R185</f>
        <v>4.0304021999999993</v>
      </c>
      <c r="S134" s="197"/>
      <c r="T134" s="198">
        <f>T135+T158+T185</f>
        <v>90.136200000000017</v>
      </c>
      <c r="U134" s="199"/>
      <c r="AR134" s="200" t="s">
        <v>79</v>
      </c>
      <c r="AT134" s="201" t="s">
        <v>71</v>
      </c>
      <c r="AU134" s="201" t="s">
        <v>72</v>
      </c>
      <c r="AY134" s="200" t="s">
        <v>153</v>
      </c>
      <c r="BK134" s="202">
        <f>BK135+BK158+BK185</f>
        <v>0</v>
      </c>
    </row>
    <row r="135" spans="1:65" s="12" customFormat="1" ht="22.8" customHeight="1">
      <c r="B135" s="189"/>
      <c r="C135" s="190"/>
      <c r="D135" s="191" t="s">
        <v>71</v>
      </c>
      <c r="E135" s="203" t="s">
        <v>727</v>
      </c>
      <c r="F135" s="203" t="s">
        <v>962</v>
      </c>
      <c r="G135" s="190"/>
      <c r="H135" s="190"/>
      <c r="I135" s="193"/>
      <c r="J135" s="204">
        <f>BK135</f>
        <v>0</v>
      </c>
      <c r="K135" s="190"/>
      <c r="L135" s="195"/>
      <c r="M135" s="196"/>
      <c r="N135" s="197"/>
      <c r="O135" s="197"/>
      <c r="P135" s="198">
        <f>SUM(P136:P157)</f>
        <v>0</v>
      </c>
      <c r="Q135" s="197"/>
      <c r="R135" s="198">
        <f>SUM(R136:R157)</f>
        <v>4.0304021999999993</v>
      </c>
      <c r="S135" s="197"/>
      <c r="T135" s="198">
        <f>SUM(T136:T157)</f>
        <v>0</v>
      </c>
      <c r="U135" s="199"/>
      <c r="AR135" s="200" t="s">
        <v>79</v>
      </c>
      <c r="AT135" s="201" t="s">
        <v>71</v>
      </c>
      <c r="AU135" s="201" t="s">
        <v>79</v>
      </c>
      <c r="AY135" s="200" t="s">
        <v>153</v>
      </c>
      <c r="BK135" s="202">
        <f>SUM(BK136:BK157)</f>
        <v>0</v>
      </c>
    </row>
    <row r="136" spans="1:65" s="2" customFormat="1" ht="19.8" customHeight="1">
      <c r="A136" s="31"/>
      <c r="B136" s="32"/>
      <c r="C136" s="224" t="s">
        <v>79</v>
      </c>
      <c r="D136" s="224" t="s">
        <v>176</v>
      </c>
      <c r="E136" s="225" t="s">
        <v>963</v>
      </c>
      <c r="F136" s="226" t="s">
        <v>964</v>
      </c>
      <c r="G136" s="227" t="s">
        <v>840</v>
      </c>
      <c r="H136" s="228">
        <v>68.52</v>
      </c>
      <c r="I136" s="229"/>
      <c r="J136" s="230">
        <f>ROUND(I136*H136,2)</f>
        <v>0</v>
      </c>
      <c r="K136" s="231"/>
      <c r="L136" s="36"/>
      <c r="M136" s="232" t="s">
        <v>1</v>
      </c>
      <c r="N136" s="233" t="s">
        <v>37</v>
      </c>
      <c r="O136" s="68"/>
      <c r="P136" s="216">
        <f>O136*H136</f>
        <v>0</v>
      </c>
      <c r="Q136" s="216">
        <v>1.8380000000000001E-2</v>
      </c>
      <c r="R136" s="216">
        <f>Q136*H136</f>
        <v>1.2593976</v>
      </c>
      <c r="S136" s="216">
        <v>0</v>
      </c>
      <c r="T136" s="216">
        <f>S136*H136</f>
        <v>0</v>
      </c>
      <c r="U136" s="217" t="s">
        <v>1</v>
      </c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158</v>
      </c>
      <c r="AT136" s="218" t="s">
        <v>176</v>
      </c>
      <c r="AU136" s="218" t="s">
        <v>81</v>
      </c>
      <c r="AY136" s="14" t="s">
        <v>153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14" t="s">
        <v>79</v>
      </c>
      <c r="BK136" s="219">
        <f>ROUND(I136*H136,2)</f>
        <v>0</v>
      </c>
      <c r="BL136" s="14" t="s">
        <v>158</v>
      </c>
      <c r="BM136" s="218" t="s">
        <v>1435</v>
      </c>
    </row>
    <row r="137" spans="1:65" s="2" customFormat="1" ht="38.4">
      <c r="A137" s="31"/>
      <c r="B137" s="32"/>
      <c r="C137" s="33"/>
      <c r="D137" s="220" t="s">
        <v>166</v>
      </c>
      <c r="E137" s="33"/>
      <c r="F137" s="221" t="s">
        <v>966</v>
      </c>
      <c r="G137" s="33"/>
      <c r="H137" s="33"/>
      <c r="I137" s="119"/>
      <c r="J137" s="33"/>
      <c r="K137" s="33"/>
      <c r="L137" s="36"/>
      <c r="M137" s="222"/>
      <c r="N137" s="223"/>
      <c r="O137" s="68"/>
      <c r="P137" s="68"/>
      <c r="Q137" s="68"/>
      <c r="R137" s="68"/>
      <c r="S137" s="68"/>
      <c r="T137" s="68"/>
      <c r="U137" s="69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T137" s="14" t="s">
        <v>166</v>
      </c>
      <c r="AU137" s="14" t="s">
        <v>81</v>
      </c>
    </row>
    <row r="138" spans="1:65" s="2" customFormat="1" ht="30" customHeight="1">
      <c r="A138" s="31"/>
      <c r="B138" s="32"/>
      <c r="C138" s="224" t="s">
        <v>81</v>
      </c>
      <c r="D138" s="224" t="s">
        <v>176</v>
      </c>
      <c r="E138" s="225" t="s">
        <v>967</v>
      </c>
      <c r="F138" s="226" t="s">
        <v>968</v>
      </c>
      <c r="G138" s="227" t="s">
        <v>840</v>
      </c>
      <c r="H138" s="228">
        <v>12.8</v>
      </c>
      <c r="I138" s="229"/>
      <c r="J138" s="230">
        <f>ROUND(I138*H138,2)</f>
        <v>0</v>
      </c>
      <c r="K138" s="231"/>
      <c r="L138" s="36"/>
      <c r="M138" s="232" t="s">
        <v>1</v>
      </c>
      <c r="N138" s="233" t="s">
        <v>37</v>
      </c>
      <c r="O138" s="68"/>
      <c r="P138" s="216">
        <f>O138*H138</f>
        <v>0</v>
      </c>
      <c r="Q138" s="216">
        <v>0</v>
      </c>
      <c r="R138" s="216">
        <f>Q138*H138</f>
        <v>0</v>
      </c>
      <c r="S138" s="216">
        <v>0</v>
      </c>
      <c r="T138" s="216">
        <f>S138*H138</f>
        <v>0</v>
      </c>
      <c r="U138" s="217" t="s">
        <v>1</v>
      </c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158</v>
      </c>
      <c r="AT138" s="218" t="s">
        <v>176</v>
      </c>
      <c r="AU138" s="218" t="s">
        <v>81</v>
      </c>
      <c r="AY138" s="14" t="s">
        <v>153</v>
      </c>
      <c r="BE138" s="219">
        <f>IF(N138="základní",J138,0)</f>
        <v>0</v>
      </c>
      <c r="BF138" s="219">
        <f>IF(N138="snížená",J138,0)</f>
        <v>0</v>
      </c>
      <c r="BG138" s="219">
        <f>IF(N138="zákl. přenesená",J138,0)</f>
        <v>0</v>
      </c>
      <c r="BH138" s="219">
        <f>IF(N138="sníž. přenesená",J138,0)</f>
        <v>0</v>
      </c>
      <c r="BI138" s="219">
        <f>IF(N138="nulová",J138,0)</f>
        <v>0</v>
      </c>
      <c r="BJ138" s="14" t="s">
        <v>79</v>
      </c>
      <c r="BK138" s="219">
        <f>ROUND(I138*H138,2)</f>
        <v>0</v>
      </c>
      <c r="BL138" s="14" t="s">
        <v>158</v>
      </c>
      <c r="BM138" s="218" t="s">
        <v>1436</v>
      </c>
    </row>
    <row r="139" spans="1:65" s="2" customFormat="1" ht="28.8">
      <c r="A139" s="31"/>
      <c r="B139" s="32"/>
      <c r="C139" s="33"/>
      <c r="D139" s="220" t="s">
        <v>166</v>
      </c>
      <c r="E139" s="33"/>
      <c r="F139" s="221" t="s">
        <v>970</v>
      </c>
      <c r="G139" s="33"/>
      <c r="H139" s="33"/>
      <c r="I139" s="119"/>
      <c r="J139" s="33"/>
      <c r="K139" s="33"/>
      <c r="L139" s="36"/>
      <c r="M139" s="222"/>
      <c r="N139" s="223"/>
      <c r="O139" s="68"/>
      <c r="P139" s="68"/>
      <c r="Q139" s="68"/>
      <c r="R139" s="68"/>
      <c r="S139" s="68"/>
      <c r="T139" s="68"/>
      <c r="U139" s="69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T139" s="14" t="s">
        <v>166</v>
      </c>
      <c r="AU139" s="14" t="s">
        <v>81</v>
      </c>
    </row>
    <row r="140" spans="1:65" s="2" customFormat="1" ht="19.8" customHeight="1">
      <c r="A140" s="31"/>
      <c r="B140" s="32"/>
      <c r="C140" s="224" t="s">
        <v>380</v>
      </c>
      <c r="D140" s="224" t="s">
        <v>176</v>
      </c>
      <c r="E140" s="225" t="s">
        <v>971</v>
      </c>
      <c r="F140" s="226" t="s">
        <v>972</v>
      </c>
      <c r="G140" s="227" t="s">
        <v>849</v>
      </c>
      <c r="H140" s="228">
        <v>4</v>
      </c>
      <c r="I140" s="229"/>
      <c r="J140" s="230">
        <f>ROUND(I140*H140,2)</f>
        <v>0</v>
      </c>
      <c r="K140" s="231"/>
      <c r="L140" s="36"/>
      <c r="M140" s="232" t="s">
        <v>1</v>
      </c>
      <c r="N140" s="233" t="s">
        <v>37</v>
      </c>
      <c r="O140" s="68"/>
      <c r="P140" s="216">
        <f>O140*H140</f>
        <v>0</v>
      </c>
      <c r="Q140" s="216">
        <v>0</v>
      </c>
      <c r="R140" s="216">
        <f>Q140*H140</f>
        <v>0</v>
      </c>
      <c r="S140" s="216">
        <v>0</v>
      </c>
      <c r="T140" s="216">
        <f>S140*H140</f>
        <v>0</v>
      </c>
      <c r="U140" s="217" t="s">
        <v>1</v>
      </c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158</v>
      </c>
      <c r="AT140" s="218" t="s">
        <v>176</v>
      </c>
      <c r="AU140" s="218" t="s">
        <v>81</v>
      </c>
      <c r="AY140" s="14" t="s">
        <v>153</v>
      </c>
      <c r="BE140" s="219">
        <f>IF(N140="základní",J140,0)</f>
        <v>0</v>
      </c>
      <c r="BF140" s="219">
        <f>IF(N140="snížená",J140,0)</f>
        <v>0</v>
      </c>
      <c r="BG140" s="219">
        <f>IF(N140="zákl. přenesená",J140,0)</f>
        <v>0</v>
      </c>
      <c r="BH140" s="219">
        <f>IF(N140="sníž. přenesená",J140,0)</f>
        <v>0</v>
      </c>
      <c r="BI140" s="219">
        <f>IF(N140="nulová",J140,0)</f>
        <v>0</v>
      </c>
      <c r="BJ140" s="14" t="s">
        <v>79</v>
      </c>
      <c r="BK140" s="219">
        <f>ROUND(I140*H140,2)</f>
        <v>0</v>
      </c>
      <c r="BL140" s="14" t="s">
        <v>158</v>
      </c>
      <c r="BM140" s="218" t="s">
        <v>1437</v>
      </c>
    </row>
    <row r="141" spans="1:65" s="2" customFormat="1" ht="28.8">
      <c r="A141" s="31"/>
      <c r="B141" s="32"/>
      <c r="C141" s="33"/>
      <c r="D141" s="220" t="s">
        <v>166</v>
      </c>
      <c r="E141" s="33"/>
      <c r="F141" s="221" t="s">
        <v>974</v>
      </c>
      <c r="G141" s="33"/>
      <c r="H141" s="33"/>
      <c r="I141" s="119"/>
      <c r="J141" s="33"/>
      <c r="K141" s="33"/>
      <c r="L141" s="36"/>
      <c r="M141" s="222"/>
      <c r="N141" s="223"/>
      <c r="O141" s="68"/>
      <c r="P141" s="68"/>
      <c r="Q141" s="68"/>
      <c r="R141" s="68"/>
      <c r="S141" s="68"/>
      <c r="T141" s="68"/>
      <c r="U141" s="69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T141" s="14" t="s">
        <v>166</v>
      </c>
      <c r="AU141" s="14" t="s">
        <v>81</v>
      </c>
    </row>
    <row r="142" spans="1:65" s="2" customFormat="1" ht="19.8" customHeight="1">
      <c r="A142" s="31"/>
      <c r="B142" s="32"/>
      <c r="C142" s="224" t="s">
        <v>158</v>
      </c>
      <c r="D142" s="224" t="s">
        <v>176</v>
      </c>
      <c r="E142" s="225" t="s">
        <v>975</v>
      </c>
      <c r="F142" s="226" t="s">
        <v>976</v>
      </c>
      <c r="G142" s="227" t="s">
        <v>840</v>
      </c>
      <c r="H142" s="228">
        <v>24.815999999999999</v>
      </c>
      <c r="I142" s="229"/>
      <c r="J142" s="230">
        <f>ROUND(I142*H142,2)</f>
        <v>0</v>
      </c>
      <c r="K142" s="231"/>
      <c r="L142" s="36"/>
      <c r="M142" s="232" t="s">
        <v>1</v>
      </c>
      <c r="N142" s="233" t="s">
        <v>37</v>
      </c>
      <c r="O142" s="68"/>
      <c r="P142" s="216">
        <f>O142*H142</f>
        <v>0</v>
      </c>
      <c r="Q142" s="216">
        <v>9.9000000000000005E-2</v>
      </c>
      <c r="R142" s="216">
        <f>Q142*H142</f>
        <v>2.4567839999999999</v>
      </c>
      <c r="S142" s="216">
        <v>0</v>
      </c>
      <c r="T142" s="216">
        <f>S142*H142</f>
        <v>0</v>
      </c>
      <c r="U142" s="217" t="s">
        <v>1</v>
      </c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8" t="s">
        <v>158</v>
      </c>
      <c r="AT142" s="218" t="s">
        <v>176</v>
      </c>
      <c r="AU142" s="218" t="s">
        <v>81</v>
      </c>
      <c r="AY142" s="14" t="s">
        <v>153</v>
      </c>
      <c r="BE142" s="219">
        <f>IF(N142="základní",J142,0)</f>
        <v>0</v>
      </c>
      <c r="BF142" s="219">
        <f>IF(N142="snížená",J142,0)</f>
        <v>0</v>
      </c>
      <c r="BG142" s="219">
        <f>IF(N142="zákl. přenesená",J142,0)</f>
        <v>0</v>
      </c>
      <c r="BH142" s="219">
        <f>IF(N142="sníž. přenesená",J142,0)</f>
        <v>0</v>
      </c>
      <c r="BI142" s="219">
        <f>IF(N142="nulová",J142,0)</f>
        <v>0</v>
      </c>
      <c r="BJ142" s="14" t="s">
        <v>79</v>
      </c>
      <c r="BK142" s="219">
        <f>ROUND(I142*H142,2)</f>
        <v>0</v>
      </c>
      <c r="BL142" s="14" t="s">
        <v>158</v>
      </c>
      <c r="BM142" s="218" t="s">
        <v>1438</v>
      </c>
    </row>
    <row r="143" spans="1:65" s="2" customFormat="1" ht="19.2">
      <c r="A143" s="31"/>
      <c r="B143" s="32"/>
      <c r="C143" s="33"/>
      <c r="D143" s="220" t="s">
        <v>166</v>
      </c>
      <c r="E143" s="33"/>
      <c r="F143" s="221" t="s">
        <v>976</v>
      </c>
      <c r="G143" s="33"/>
      <c r="H143" s="33"/>
      <c r="I143" s="119"/>
      <c r="J143" s="33"/>
      <c r="K143" s="33"/>
      <c r="L143" s="36"/>
      <c r="M143" s="222"/>
      <c r="N143" s="223"/>
      <c r="O143" s="68"/>
      <c r="P143" s="68"/>
      <c r="Q143" s="68"/>
      <c r="R143" s="68"/>
      <c r="S143" s="68"/>
      <c r="T143" s="68"/>
      <c r="U143" s="69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T143" s="14" t="s">
        <v>166</v>
      </c>
      <c r="AU143" s="14" t="s">
        <v>81</v>
      </c>
    </row>
    <row r="144" spans="1:65" s="2" customFormat="1" ht="30" customHeight="1">
      <c r="A144" s="31"/>
      <c r="B144" s="32"/>
      <c r="C144" s="224" t="s">
        <v>167</v>
      </c>
      <c r="D144" s="224" t="s">
        <v>176</v>
      </c>
      <c r="E144" s="225" t="s">
        <v>978</v>
      </c>
      <c r="F144" s="226" t="s">
        <v>979</v>
      </c>
      <c r="G144" s="227" t="s">
        <v>840</v>
      </c>
      <c r="H144" s="228">
        <v>24.815999999999999</v>
      </c>
      <c r="I144" s="229"/>
      <c r="J144" s="230">
        <f>ROUND(I144*H144,2)</f>
        <v>0</v>
      </c>
      <c r="K144" s="231"/>
      <c r="L144" s="36"/>
      <c r="M144" s="232" t="s">
        <v>1</v>
      </c>
      <c r="N144" s="233" t="s">
        <v>37</v>
      </c>
      <c r="O144" s="68"/>
      <c r="P144" s="216">
        <f>O144*H144</f>
        <v>0</v>
      </c>
      <c r="Q144" s="216">
        <v>1.0999999999999999E-2</v>
      </c>
      <c r="R144" s="216">
        <f>Q144*H144</f>
        <v>0.272976</v>
      </c>
      <c r="S144" s="216">
        <v>0</v>
      </c>
      <c r="T144" s="216">
        <f>S144*H144</f>
        <v>0</v>
      </c>
      <c r="U144" s="217" t="s">
        <v>1</v>
      </c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8" t="s">
        <v>158</v>
      </c>
      <c r="AT144" s="218" t="s">
        <v>176</v>
      </c>
      <c r="AU144" s="218" t="s">
        <v>81</v>
      </c>
      <c r="AY144" s="14" t="s">
        <v>153</v>
      </c>
      <c r="BE144" s="219">
        <f>IF(N144="základní",J144,0)</f>
        <v>0</v>
      </c>
      <c r="BF144" s="219">
        <f>IF(N144="snížená",J144,0)</f>
        <v>0</v>
      </c>
      <c r="BG144" s="219">
        <f>IF(N144="zákl. přenesená",J144,0)</f>
        <v>0</v>
      </c>
      <c r="BH144" s="219">
        <f>IF(N144="sníž. přenesená",J144,0)</f>
        <v>0</v>
      </c>
      <c r="BI144" s="219">
        <f>IF(N144="nulová",J144,0)</f>
        <v>0</v>
      </c>
      <c r="BJ144" s="14" t="s">
        <v>79</v>
      </c>
      <c r="BK144" s="219">
        <f>ROUND(I144*H144,2)</f>
        <v>0</v>
      </c>
      <c r="BL144" s="14" t="s">
        <v>158</v>
      </c>
      <c r="BM144" s="218" t="s">
        <v>1439</v>
      </c>
    </row>
    <row r="145" spans="1:65" s="2" customFormat="1" ht="28.8">
      <c r="A145" s="31"/>
      <c r="B145" s="32"/>
      <c r="C145" s="33"/>
      <c r="D145" s="220" t="s">
        <v>166</v>
      </c>
      <c r="E145" s="33"/>
      <c r="F145" s="221" t="s">
        <v>979</v>
      </c>
      <c r="G145" s="33"/>
      <c r="H145" s="33"/>
      <c r="I145" s="119"/>
      <c r="J145" s="33"/>
      <c r="K145" s="33"/>
      <c r="L145" s="36"/>
      <c r="M145" s="222"/>
      <c r="N145" s="223"/>
      <c r="O145" s="68"/>
      <c r="P145" s="68"/>
      <c r="Q145" s="68"/>
      <c r="R145" s="68"/>
      <c r="S145" s="68"/>
      <c r="T145" s="68"/>
      <c r="U145" s="69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T145" s="14" t="s">
        <v>166</v>
      </c>
      <c r="AU145" s="14" t="s">
        <v>81</v>
      </c>
    </row>
    <row r="146" spans="1:65" s="2" customFormat="1" ht="14.4" customHeight="1">
      <c r="A146" s="31"/>
      <c r="B146" s="32"/>
      <c r="C146" s="224" t="s">
        <v>727</v>
      </c>
      <c r="D146" s="224" t="s">
        <v>176</v>
      </c>
      <c r="E146" s="225" t="s">
        <v>981</v>
      </c>
      <c r="F146" s="226" t="s">
        <v>982</v>
      </c>
      <c r="G146" s="227" t="s">
        <v>840</v>
      </c>
      <c r="H146" s="228">
        <v>24.815999999999999</v>
      </c>
      <c r="I146" s="229"/>
      <c r="J146" s="230">
        <f>ROUND(I146*H146,2)</f>
        <v>0</v>
      </c>
      <c r="K146" s="231"/>
      <c r="L146" s="36"/>
      <c r="M146" s="232" t="s">
        <v>1</v>
      </c>
      <c r="N146" s="233" t="s">
        <v>37</v>
      </c>
      <c r="O146" s="68"/>
      <c r="P146" s="216">
        <f>O146*H146</f>
        <v>0</v>
      </c>
      <c r="Q146" s="216">
        <v>1E-3</v>
      </c>
      <c r="R146" s="216">
        <f>Q146*H146</f>
        <v>2.4815999999999998E-2</v>
      </c>
      <c r="S146" s="216">
        <v>0</v>
      </c>
      <c r="T146" s="216">
        <f>S146*H146</f>
        <v>0</v>
      </c>
      <c r="U146" s="217" t="s">
        <v>1</v>
      </c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8" t="s">
        <v>158</v>
      </c>
      <c r="AT146" s="218" t="s">
        <v>176</v>
      </c>
      <c r="AU146" s="218" t="s">
        <v>81</v>
      </c>
      <c r="AY146" s="14" t="s">
        <v>153</v>
      </c>
      <c r="BE146" s="219">
        <f>IF(N146="základní",J146,0)</f>
        <v>0</v>
      </c>
      <c r="BF146" s="219">
        <f>IF(N146="snížená",J146,0)</f>
        <v>0</v>
      </c>
      <c r="BG146" s="219">
        <f>IF(N146="zákl. přenesená",J146,0)</f>
        <v>0</v>
      </c>
      <c r="BH146" s="219">
        <f>IF(N146="sníž. přenesená",J146,0)</f>
        <v>0</v>
      </c>
      <c r="BI146" s="219">
        <f>IF(N146="nulová",J146,0)</f>
        <v>0</v>
      </c>
      <c r="BJ146" s="14" t="s">
        <v>79</v>
      </c>
      <c r="BK146" s="219">
        <f>ROUND(I146*H146,2)</f>
        <v>0</v>
      </c>
      <c r="BL146" s="14" t="s">
        <v>158</v>
      </c>
      <c r="BM146" s="218" t="s">
        <v>1440</v>
      </c>
    </row>
    <row r="147" spans="1:65" s="2" customFormat="1" ht="19.2">
      <c r="A147" s="31"/>
      <c r="B147" s="32"/>
      <c r="C147" s="33"/>
      <c r="D147" s="220" t="s">
        <v>166</v>
      </c>
      <c r="E147" s="33"/>
      <c r="F147" s="221" t="s">
        <v>984</v>
      </c>
      <c r="G147" s="33"/>
      <c r="H147" s="33"/>
      <c r="I147" s="119"/>
      <c r="J147" s="33"/>
      <c r="K147" s="33"/>
      <c r="L147" s="36"/>
      <c r="M147" s="222"/>
      <c r="N147" s="223"/>
      <c r="O147" s="68"/>
      <c r="P147" s="68"/>
      <c r="Q147" s="68"/>
      <c r="R147" s="68"/>
      <c r="S147" s="68"/>
      <c r="T147" s="68"/>
      <c r="U147" s="69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T147" s="14" t="s">
        <v>166</v>
      </c>
      <c r="AU147" s="14" t="s">
        <v>81</v>
      </c>
    </row>
    <row r="148" spans="1:65" s="2" customFormat="1" ht="19.8" customHeight="1">
      <c r="A148" s="31"/>
      <c r="B148" s="32"/>
      <c r="C148" s="224" t="s">
        <v>171</v>
      </c>
      <c r="D148" s="224" t="s">
        <v>176</v>
      </c>
      <c r="E148" s="225" t="s">
        <v>985</v>
      </c>
      <c r="F148" s="226" t="s">
        <v>986</v>
      </c>
      <c r="G148" s="227" t="s">
        <v>840</v>
      </c>
      <c r="H148" s="228">
        <v>24.815999999999999</v>
      </c>
      <c r="I148" s="229"/>
      <c r="J148" s="230">
        <f>ROUND(I148*H148,2)</f>
        <v>0</v>
      </c>
      <c r="K148" s="231"/>
      <c r="L148" s="36"/>
      <c r="M148" s="232" t="s">
        <v>1</v>
      </c>
      <c r="N148" s="233" t="s">
        <v>37</v>
      </c>
      <c r="O148" s="68"/>
      <c r="P148" s="216">
        <f>O148*H148</f>
        <v>0</v>
      </c>
      <c r="Q148" s="216">
        <v>0</v>
      </c>
      <c r="R148" s="216">
        <f>Q148*H148</f>
        <v>0</v>
      </c>
      <c r="S148" s="216">
        <v>0</v>
      </c>
      <c r="T148" s="216">
        <f>S148*H148</f>
        <v>0</v>
      </c>
      <c r="U148" s="217" t="s">
        <v>1</v>
      </c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8" t="s">
        <v>158</v>
      </c>
      <c r="AT148" s="218" t="s">
        <v>176</v>
      </c>
      <c r="AU148" s="218" t="s">
        <v>81</v>
      </c>
      <c r="AY148" s="14" t="s">
        <v>153</v>
      </c>
      <c r="BE148" s="219">
        <f>IF(N148="základní",J148,0)</f>
        <v>0</v>
      </c>
      <c r="BF148" s="219">
        <f>IF(N148="snížená",J148,0)</f>
        <v>0</v>
      </c>
      <c r="BG148" s="219">
        <f>IF(N148="zákl. přenesená",J148,0)</f>
        <v>0</v>
      </c>
      <c r="BH148" s="219">
        <f>IF(N148="sníž. přenesená",J148,0)</f>
        <v>0</v>
      </c>
      <c r="BI148" s="219">
        <f>IF(N148="nulová",J148,0)</f>
        <v>0</v>
      </c>
      <c r="BJ148" s="14" t="s">
        <v>79</v>
      </c>
      <c r="BK148" s="219">
        <f>ROUND(I148*H148,2)</f>
        <v>0</v>
      </c>
      <c r="BL148" s="14" t="s">
        <v>158</v>
      </c>
      <c r="BM148" s="218" t="s">
        <v>1441</v>
      </c>
    </row>
    <row r="149" spans="1:65" s="2" customFormat="1" ht="19.2">
      <c r="A149" s="31"/>
      <c r="B149" s="32"/>
      <c r="C149" s="33"/>
      <c r="D149" s="220" t="s">
        <v>166</v>
      </c>
      <c r="E149" s="33"/>
      <c r="F149" s="221" t="s">
        <v>988</v>
      </c>
      <c r="G149" s="33"/>
      <c r="H149" s="33"/>
      <c r="I149" s="119"/>
      <c r="J149" s="33"/>
      <c r="K149" s="33"/>
      <c r="L149" s="36"/>
      <c r="M149" s="222"/>
      <c r="N149" s="223"/>
      <c r="O149" s="68"/>
      <c r="P149" s="68"/>
      <c r="Q149" s="68"/>
      <c r="R149" s="68"/>
      <c r="S149" s="68"/>
      <c r="T149" s="68"/>
      <c r="U149" s="69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T149" s="14" t="s">
        <v>166</v>
      </c>
      <c r="AU149" s="14" t="s">
        <v>81</v>
      </c>
    </row>
    <row r="150" spans="1:65" s="2" customFormat="1" ht="19.8" customHeight="1">
      <c r="A150" s="31"/>
      <c r="B150" s="32"/>
      <c r="C150" s="224" t="s">
        <v>369</v>
      </c>
      <c r="D150" s="224" t="s">
        <v>176</v>
      </c>
      <c r="E150" s="225" t="s">
        <v>989</v>
      </c>
      <c r="F150" s="226" t="s">
        <v>990</v>
      </c>
      <c r="G150" s="227" t="s">
        <v>840</v>
      </c>
      <c r="H150" s="228">
        <v>5.42</v>
      </c>
      <c r="I150" s="229"/>
      <c r="J150" s="230">
        <f>ROUND(I150*H150,2)</f>
        <v>0</v>
      </c>
      <c r="K150" s="231"/>
      <c r="L150" s="36"/>
      <c r="M150" s="232" t="s">
        <v>1</v>
      </c>
      <c r="N150" s="233" t="s">
        <v>37</v>
      </c>
      <c r="O150" s="68"/>
      <c r="P150" s="216">
        <f>O150*H150</f>
        <v>0</v>
      </c>
      <c r="Q150" s="216">
        <v>0</v>
      </c>
      <c r="R150" s="216">
        <f>Q150*H150</f>
        <v>0</v>
      </c>
      <c r="S150" s="216">
        <v>0</v>
      </c>
      <c r="T150" s="216">
        <f>S150*H150</f>
        <v>0</v>
      </c>
      <c r="U150" s="217" t="s">
        <v>1</v>
      </c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8" t="s">
        <v>158</v>
      </c>
      <c r="AT150" s="218" t="s">
        <v>176</v>
      </c>
      <c r="AU150" s="218" t="s">
        <v>81</v>
      </c>
      <c r="AY150" s="14" t="s">
        <v>153</v>
      </c>
      <c r="BE150" s="219">
        <f>IF(N150="základní",J150,0)</f>
        <v>0</v>
      </c>
      <c r="BF150" s="219">
        <f>IF(N150="snížená",J150,0)</f>
        <v>0</v>
      </c>
      <c r="BG150" s="219">
        <f>IF(N150="zákl. přenesená",J150,0)</f>
        <v>0</v>
      </c>
      <c r="BH150" s="219">
        <f>IF(N150="sníž. přenesená",J150,0)</f>
        <v>0</v>
      </c>
      <c r="BI150" s="219">
        <f>IF(N150="nulová",J150,0)</f>
        <v>0</v>
      </c>
      <c r="BJ150" s="14" t="s">
        <v>79</v>
      </c>
      <c r="BK150" s="219">
        <f>ROUND(I150*H150,2)</f>
        <v>0</v>
      </c>
      <c r="BL150" s="14" t="s">
        <v>158</v>
      </c>
      <c r="BM150" s="218" t="s">
        <v>1442</v>
      </c>
    </row>
    <row r="151" spans="1:65" s="2" customFormat="1" ht="19.2">
      <c r="A151" s="31"/>
      <c r="B151" s="32"/>
      <c r="C151" s="33"/>
      <c r="D151" s="220" t="s">
        <v>166</v>
      </c>
      <c r="E151" s="33"/>
      <c r="F151" s="221" t="s">
        <v>992</v>
      </c>
      <c r="G151" s="33"/>
      <c r="H151" s="33"/>
      <c r="I151" s="119"/>
      <c r="J151" s="33"/>
      <c r="K151" s="33"/>
      <c r="L151" s="36"/>
      <c r="M151" s="222"/>
      <c r="N151" s="223"/>
      <c r="O151" s="68"/>
      <c r="P151" s="68"/>
      <c r="Q151" s="68"/>
      <c r="R151" s="68"/>
      <c r="S151" s="68"/>
      <c r="T151" s="68"/>
      <c r="U151" s="69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T151" s="14" t="s">
        <v>166</v>
      </c>
      <c r="AU151" s="14" t="s">
        <v>81</v>
      </c>
    </row>
    <row r="152" spans="1:65" s="2" customFormat="1" ht="30" customHeight="1">
      <c r="A152" s="31"/>
      <c r="B152" s="32"/>
      <c r="C152" s="224" t="s">
        <v>175</v>
      </c>
      <c r="D152" s="224" t="s">
        <v>176</v>
      </c>
      <c r="E152" s="225" t="s">
        <v>993</v>
      </c>
      <c r="F152" s="226" t="s">
        <v>994</v>
      </c>
      <c r="G152" s="227" t="s">
        <v>162</v>
      </c>
      <c r="H152" s="228">
        <v>53.93</v>
      </c>
      <c r="I152" s="229"/>
      <c r="J152" s="230">
        <f>ROUND(I152*H152,2)</f>
        <v>0</v>
      </c>
      <c r="K152" s="231"/>
      <c r="L152" s="36"/>
      <c r="M152" s="232" t="s">
        <v>1</v>
      </c>
      <c r="N152" s="233" t="s">
        <v>37</v>
      </c>
      <c r="O152" s="68"/>
      <c r="P152" s="216">
        <f>O152*H152</f>
        <v>0</v>
      </c>
      <c r="Q152" s="216">
        <v>2.0000000000000002E-5</v>
      </c>
      <c r="R152" s="216">
        <f>Q152*H152</f>
        <v>1.0786000000000001E-3</v>
      </c>
      <c r="S152" s="216">
        <v>0</v>
      </c>
      <c r="T152" s="216">
        <f>S152*H152</f>
        <v>0</v>
      </c>
      <c r="U152" s="217" t="s">
        <v>1</v>
      </c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8" t="s">
        <v>158</v>
      </c>
      <c r="AT152" s="218" t="s">
        <v>176</v>
      </c>
      <c r="AU152" s="218" t="s">
        <v>81</v>
      </c>
      <c r="AY152" s="14" t="s">
        <v>153</v>
      </c>
      <c r="BE152" s="219">
        <f>IF(N152="základní",J152,0)</f>
        <v>0</v>
      </c>
      <c r="BF152" s="219">
        <f>IF(N152="snížená",J152,0)</f>
        <v>0</v>
      </c>
      <c r="BG152" s="219">
        <f>IF(N152="zákl. přenesená",J152,0)</f>
        <v>0</v>
      </c>
      <c r="BH152" s="219">
        <f>IF(N152="sníž. přenesená",J152,0)</f>
        <v>0</v>
      </c>
      <c r="BI152" s="219">
        <f>IF(N152="nulová",J152,0)</f>
        <v>0</v>
      </c>
      <c r="BJ152" s="14" t="s">
        <v>79</v>
      </c>
      <c r="BK152" s="219">
        <f>ROUND(I152*H152,2)</f>
        <v>0</v>
      </c>
      <c r="BL152" s="14" t="s">
        <v>158</v>
      </c>
      <c r="BM152" s="218" t="s">
        <v>1443</v>
      </c>
    </row>
    <row r="153" spans="1:65" s="2" customFormat="1" ht="28.8">
      <c r="A153" s="31"/>
      <c r="B153" s="32"/>
      <c r="C153" s="33"/>
      <c r="D153" s="220" t="s">
        <v>166</v>
      </c>
      <c r="E153" s="33"/>
      <c r="F153" s="221" t="s">
        <v>996</v>
      </c>
      <c r="G153" s="33"/>
      <c r="H153" s="33"/>
      <c r="I153" s="119"/>
      <c r="J153" s="33"/>
      <c r="K153" s="33"/>
      <c r="L153" s="36"/>
      <c r="M153" s="222"/>
      <c r="N153" s="223"/>
      <c r="O153" s="68"/>
      <c r="P153" s="68"/>
      <c r="Q153" s="68"/>
      <c r="R153" s="68"/>
      <c r="S153" s="68"/>
      <c r="T153" s="68"/>
      <c r="U153" s="69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T153" s="14" t="s">
        <v>166</v>
      </c>
      <c r="AU153" s="14" t="s">
        <v>81</v>
      </c>
    </row>
    <row r="154" spans="1:65" s="2" customFormat="1" ht="14.4" customHeight="1">
      <c r="A154" s="31"/>
      <c r="B154" s="32"/>
      <c r="C154" s="224" t="s">
        <v>180</v>
      </c>
      <c r="D154" s="224" t="s">
        <v>176</v>
      </c>
      <c r="E154" s="225" t="s">
        <v>997</v>
      </c>
      <c r="F154" s="226" t="s">
        <v>998</v>
      </c>
      <c r="G154" s="227" t="s">
        <v>999</v>
      </c>
      <c r="H154" s="228">
        <v>1</v>
      </c>
      <c r="I154" s="229"/>
      <c r="J154" s="230">
        <f>ROUND(I154*H154,2)</f>
        <v>0</v>
      </c>
      <c r="K154" s="231"/>
      <c r="L154" s="36"/>
      <c r="M154" s="232" t="s">
        <v>1</v>
      </c>
      <c r="N154" s="233" t="s">
        <v>37</v>
      </c>
      <c r="O154" s="68"/>
      <c r="P154" s="216">
        <f>O154*H154</f>
        <v>0</v>
      </c>
      <c r="Q154" s="216">
        <v>2.0000000000000002E-5</v>
      </c>
      <c r="R154" s="216">
        <f>Q154*H154</f>
        <v>2.0000000000000002E-5</v>
      </c>
      <c r="S154" s="216">
        <v>0</v>
      </c>
      <c r="T154" s="216">
        <f>S154*H154</f>
        <v>0</v>
      </c>
      <c r="U154" s="217" t="s">
        <v>1</v>
      </c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18" t="s">
        <v>158</v>
      </c>
      <c r="AT154" s="218" t="s">
        <v>176</v>
      </c>
      <c r="AU154" s="218" t="s">
        <v>81</v>
      </c>
      <c r="AY154" s="14" t="s">
        <v>153</v>
      </c>
      <c r="BE154" s="219">
        <f>IF(N154="základní",J154,0)</f>
        <v>0</v>
      </c>
      <c r="BF154" s="219">
        <f>IF(N154="snížená",J154,0)</f>
        <v>0</v>
      </c>
      <c r="BG154" s="219">
        <f>IF(N154="zákl. přenesená",J154,0)</f>
        <v>0</v>
      </c>
      <c r="BH154" s="219">
        <f>IF(N154="sníž. přenesená",J154,0)</f>
        <v>0</v>
      </c>
      <c r="BI154" s="219">
        <f>IF(N154="nulová",J154,0)</f>
        <v>0</v>
      </c>
      <c r="BJ154" s="14" t="s">
        <v>79</v>
      </c>
      <c r="BK154" s="219">
        <f>ROUND(I154*H154,2)</f>
        <v>0</v>
      </c>
      <c r="BL154" s="14" t="s">
        <v>158</v>
      </c>
      <c r="BM154" s="218" t="s">
        <v>1444</v>
      </c>
    </row>
    <row r="155" spans="1:65" s="2" customFormat="1" ht="28.8">
      <c r="A155" s="31"/>
      <c r="B155" s="32"/>
      <c r="C155" s="33"/>
      <c r="D155" s="220" t="s">
        <v>166</v>
      </c>
      <c r="E155" s="33"/>
      <c r="F155" s="221" t="s">
        <v>1001</v>
      </c>
      <c r="G155" s="33"/>
      <c r="H155" s="33"/>
      <c r="I155" s="119"/>
      <c r="J155" s="33"/>
      <c r="K155" s="33"/>
      <c r="L155" s="36"/>
      <c r="M155" s="222"/>
      <c r="N155" s="223"/>
      <c r="O155" s="68"/>
      <c r="P155" s="68"/>
      <c r="Q155" s="68"/>
      <c r="R155" s="68"/>
      <c r="S155" s="68"/>
      <c r="T155" s="68"/>
      <c r="U155" s="69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T155" s="14" t="s">
        <v>166</v>
      </c>
      <c r="AU155" s="14" t="s">
        <v>81</v>
      </c>
    </row>
    <row r="156" spans="1:65" s="2" customFormat="1" ht="14.4" customHeight="1">
      <c r="A156" s="31"/>
      <c r="B156" s="32"/>
      <c r="C156" s="224" t="s">
        <v>408</v>
      </c>
      <c r="D156" s="224" t="s">
        <v>176</v>
      </c>
      <c r="E156" s="225" t="s">
        <v>1002</v>
      </c>
      <c r="F156" s="226" t="s">
        <v>1003</v>
      </c>
      <c r="G156" s="227" t="s">
        <v>352</v>
      </c>
      <c r="H156" s="228">
        <v>3</v>
      </c>
      <c r="I156" s="229"/>
      <c r="J156" s="230">
        <f>ROUND(I156*H156,2)</f>
        <v>0</v>
      </c>
      <c r="K156" s="231"/>
      <c r="L156" s="36"/>
      <c r="M156" s="232" t="s">
        <v>1</v>
      </c>
      <c r="N156" s="233" t="s">
        <v>37</v>
      </c>
      <c r="O156" s="68"/>
      <c r="P156" s="216">
        <f>O156*H156</f>
        <v>0</v>
      </c>
      <c r="Q156" s="216">
        <v>5.11E-3</v>
      </c>
      <c r="R156" s="216">
        <f>Q156*H156</f>
        <v>1.533E-2</v>
      </c>
      <c r="S156" s="216">
        <v>0</v>
      </c>
      <c r="T156" s="216">
        <f>S156*H156</f>
        <v>0</v>
      </c>
      <c r="U156" s="217" t="s">
        <v>1</v>
      </c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8" t="s">
        <v>158</v>
      </c>
      <c r="AT156" s="218" t="s">
        <v>176</v>
      </c>
      <c r="AU156" s="218" t="s">
        <v>81</v>
      </c>
      <c r="AY156" s="14" t="s">
        <v>153</v>
      </c>
      <c r="BE156" s="219">
        <f>IF(N156="základní",J156,0)</f>
        <v>0</v>
      </c>
      <c r="BF156" s="219">
        <f>IF(N156="snížená",J156,0)</f>
        <v>0</v>
      </c>
      <c r="BG156" s="219">
        <f>IF(N156="zákl. přenesená",J156,0)</f>
        <v>0</v>
      </c>
      <c r="BH156" s="219">
        <f>IF(N156="sníž. přenesená",J156,0)</f>
        <v>0</v>
      </c>
      <c r="BI156" s="219">
        <f>IF(N156="nulová",J156,0)</f>
        <v>0</v>
      </c>
      <c r="BJ156" s="14" t="s">
        <v>79</v>
      </c>
      <c r="BK156" s="219">
        <f>ROUND(I156*H156,2)</f>
        <v>0</v>
      </c>
      <c r="BL156" s="14" t="s">
        <v>158</v>
      </c>
      <c r="BM156" s="218" t="s">
        <v>1445</v>
      </c>
    </row>
    <row r="157" spans="1:65" s="2" customFormat="1" ht="19.2">
      <c r="A157" s="31"/>
      <c r="B157" s="32"/>
      <c r="C157" s="33"/>
      <c r="D157" s="220" t="s">
        <v>166</v>
      </c>
      <c r="E157" s="33"/>
      <c r="F157" s="221" t="s">
        <v>1005</v>
      </c>
      <c r="G157" s="33"/>
      <c r="H157" s="33"/>
      <c r="I157" s="119"/>
      <c r="J157" s="33"/>
      <c r="K157" s="33"/>
      <c r="L157" s="36"/>
      <c r="M157" s="222"/>
      <c r="N157" s="223"/>
      <c r="O157" s="68"/>
      <c r="P157" s="68"/>
      <c r="Q157" s="68"/>
      <c r="R157" s="68"/>
      <c r="S157" s="68"/>
      <c r="T157" s="68"/>
      <c r="U157" s="69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T157" s="14" t="s">
        <v>166</v>
      </c>
      <c r="AU157" s="14" t="s">
        <v>81</v>
      </c>
    </row>
    <row r="158" spans="1:65" s="12" customFormat="1" ht="22.8" customHeight="1">
      <c r="B158" s="189"/>
      <c r="C158" s="190"/>
      <c r="D158" s="191" t="s">
        <v>71</v>
      </c>
      <c r="E158" s="203" t="s">
        <v>175</v>
      </c>
      <c r="F158" s="203" t="s">
        <v>1006</v>
      </c>
      <c r="G158" s="190"/>
      <c r="H158" s="190"/>
      <c r="I158" s="193"/>
      <c r="J158" s="204">
        <f>BK158</f>
        <v>0</v>
      </c>
      <c r="K158" s="190"/>
      <c r="L158" s="195"/>
      <c r="M158" s="196"/>
      <c r="N158" s="197"/>
      <c r="O158" s="197"/>
      <c r="P158" s="198">
        <f>SUM(P159:P184)</f>
        <v>0</v>
      </c>
      <c r="Q158" s="197"/>
      <c r="R158" s="198">
        <f>SUM(R159:R184)</f>
        <v>0</v>
      </c>
      <c r="S158" s="197"/>
      <c r="T158" s="198">
        <f>SUM(T159:T184)</f>
        <v>90.136200000000017</v>
      </c>
      <c r="U158" s="199"/>
      <c r="AR158" s="200" t="s">
        <v>79</v>
      </c>
      <c r="AT158" s="201" t="s">
        <v>71</v>
      </c>
      <c r="AU158" s="201" t="s">
        <v>79</v>
      </c>
      <c r="AY158" s="200" t="s">
        <v>153</v>
      </c>
      <c r="BK158" s="202">
        <f>SUM(BK159:BK184)</f>
        <v>0</v>
      </c>
    </row>
    <row r="159" spans="1:65" s="2" customFormat="1" ht="30" customHeight="1">
      <c r="A159" s="31"/>
      <c r="B159" s="32"/>
      <c r="C159" s="224" t="s">
        <v>412</v>
      </c>
      <c r="D159" s="224" t="s">
        <v>176</v>
      </c>
      <c r="E159" s="225" t="s">
        <v>1007</v>
      </c>
      <c r="F159" s="226" t="s">
        <v>1008</v>
      </c>
      <c r="G159" s="227" t="s">
        <v>840</v>
      </c>
      <c r="H159" s="228">
        <v>4</v>
      </c>
      <c r="I159" s="229"/>
      <c r="J159" s="230">
        <f>ROUND(I159*H159,2)</f>
        <v>0</v>
      </c>
      <c r="K159" s="231"/>
      <c r="L159" s="36"/>
      <c r="M159" s="232" t="s">
        <v>1</v>
      </c>
      <c r="N159" s="233" t="s">
        <v>37</v>
      </c>
      <c r="O159" s="68"/>
      <c r="P159" s="216">
        <f>O159*H159</f>
        <v>0</v>
      </c>
      <c r="Q159" s="216">
        <v>0</v>
      </c>
      <c r="R159" s="216">
        <f>Q159*H159</f>
        <v>0</v>
      </c>
      <c r="S159" s="216">
        <v>0</v>
      </c>
      <c r="T159" s="216">
        <f>S159*H159</f>
        <v>0</v>
      </c>
      <c r="U159" s="217" t="s">
        <v>1</v>
      </c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18" t="s">
        <v>158</v>
      </c>
      <c r="AT159" s="218" t="s">
        <v>176</v>
      </c>
      <c r="AU159" s="218" t="s">
        <v>81</v>
      </c>
      <c r="AY159" s="14" t="s">
        <v>153</v>
      </c>
      <c r="BE159" s="219">
        <f>IF(N159="základní",J159,0)</f>
        <v>0</v>
      </c>
      <c r="BF159" s="219">
        <f>IF(N159="snížená",J159,0)</f>
        <v>0</v>
      </c>
      <c r="BG159" s="219">
        <f>IF(N159="zákl. přenesená",J159,0)</f>
        <v>0</v>
      </c>
      <c r="BH159" s="219">
        <f>IF(N159="sníž. přenesená",J159,0)</f>
        <v>0</v>
      </c>
      <c r="BI159" s="219">
        <f>IF(N159="nulová",J159,0)</f>
        <v>0</v>
      </c>
      <c r="BJ159" s="14" t="s">
        <v>79</v>
      </c>
      <c r="BK159" s="219">
        <f>ROUND(I159*H159,2)</f>
        <v>0</v>
      </c>
      <c r="BL159" s="14" t="s">
        <v>158</v>
      </c>
      <c r="BM159" s="218" t="s">
        <v>1446</v>
      </c>
    </row>
    <row r="160" spans="1:65" s="2" customFormat="1" ht="38.4">
      <c r="A160" s="31"/>
      <c r="B160" s="32"/>
      <c r="C160" s="33"/>
      <c r="D160" s="220" t="s">
        <v>166</v>
      </c>
      <c r="E160" s="33"/>
      <c r="F160" s="221" t="s">
        <v>1010</v>
      </c>
      <c r="G160" s="33"/>
      <c r="H160" s="33"/>
      <c r="I160" s="119"/>
      <c r="J160" s="33"/>
      <c r="K160" s="33"/>
      <c r="L160" s="36"/>
      <c r="M160" s="222"/>
      <c r="N160" s="223"/>
      <c r="O160" s="68"/>
      <c r="P160" s="68"/>
      <c r="Q160" s="68"/>
      <c r="R160" s="68"/>
      <c r="S160" s="68"/>
      <c r="T160" s="68"/>
      <c r="U160" s="69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T160" s="14" t="s">
        <v>166</v>
      </c>
      <c r="AU160" s="14" t="s">
        <v>81</v>
      </c>
    </row>
    <row r="161" spans="1:65" s="2" customFormat="1" ht="30" customHeight="1">
      <c r="A161" s="31"/>
      <c r="B161" s="32"/>
      <c r="C161" s="224" t="s">
        <v>416</v>
      </c>
      <c r="D161" s="224" t="s">
        <v>176</v>
      </c>
      <c r="E161" s="225" t="s">
        <v>1011</v>
      </c>
      <c r="F161" s="226" t="s">
        <v>1012</v>
      </c>
      <c r="G161" s="227" t="s">
        <v>840</v>
      </c>
      <c r="H161" s="228">
        <v>4</v>
      </c>
      <c r="I161" s="229"/>
      <c r="J161" s="230">
        <f>ROUND(I161*H161,2)</f>
        <v>0</v>
      </c>
      <c r="K161" s="231"/>
      <c r="L161" s="36"/>
      <c r="M161" s="232" t="s">
        <v>1</v>
      </c>
      <c r="N161" s="233" t="s">
        <v>37</v>
      </c>
      <c r="O161" s="68"/>
      <c r="P161" s="216">
        <f>O161*H161</f>
        <v>0</v>
      </c>
      <c r="Q161" s="216">
        <v>0</v>
      </c>
      <c r="R161" s="216">
        <f>Q161*H161</f>
        <v>0</v>
      </c>
      <c r="S161" s="216">
        <v>0</v>
      </c>
      <c r="T161" s="216">
        <f>S161*H161</f>
        <v>0</v>
      </c>
      <c r="U161" s="217" t="s">
        <v>1</v>
      </c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18" t="s">
        <v>158</v>
      </c>
      <c r="AT161" s="218" t="s">
        <v>176</v>
      </c>
      <c r="AU161" s="218" t="s">
        <v>81</v>
      </c>
      <c r="AY161" s="14" t="s">
        <v>153</v>
      </c>
      <c r="BE161" s="219">
        <f>IF(N161="základní",J161,0)</f>
        <v>0</v>
      </c>
      <c r="BF161" s="219">
        <f>IF(N161="snížená",J161,0)</f>
        <v>0</v>
      </c>
      <c r="BG161" s="219">
        <f>IF(N161="zákl. přenesená",J161,0)</f>
        <v>0</v>
      </c>
      <c r="BH161" s="219">
        <f>IF(N161="sníž. přenesená",J161,0)</f>
        <v>0</v>
      </c>
      <c r="BI161" s="219">
        <f>IF(N161="nulová",J161,0)</f>
        <v>0</v>
      </c>
      <c r="BJ161" s="14" t="s">
        <v>79</v>
      </c>
      <c r="BK161" s="219">
        <f>ROUND(I161*H161,2)</f>
        <v>0</v>
      </c>
      <c r="BL161" s="14" t="s">
        <v>158</v>
      </c>
      <c r="BM161" s="218" t="s">
        <v>1447</v>
      </c>
    </row>
    <row r="162" spans="1:65" s="2" customFormat="1" ht="38.4">
      <c r="A162" s="31"/>
      <c r="B162" s="32"/>
      <c r="C162" s="33"/>
      <c r="D162" s="220" t="s">
        <v>166</v>
      </c>
      <c r="E162" s="33"/>
      <c r="F162" s="221" t="s">
        <v>1014</v>
      </c>
      <c r="G162" s="33"/>
      <c r="H162" s="33"/>
      <c r="I162" s="119"/>
      <c r="J162" s="33"/>
      <c r="K162" s="33"/>
      <c r="L162" s="36"/>
      <c r="M162" s="222"/>
      <c r="N162" s="223"/>
      <c r="O162" s="68"/>
      <c r="P162" s="68"/>
      <c r="Q162" s="68"/>
      <c r="R162" s="68"/>
      <c r="S162" s="68"/>
      <c r="T162" s="68"/>
      <c r="U162" s="69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T162" s="14" t="s">
        <v>166</v>
      </c>
      <c r="AU162" s="14" t="s">
        <v>81</v>
      </c>
    </row>
    <row r="163" spans="1:65" s="2" customFormat="1" ht="30" customHeight="1">
      <c r="A163" s="31"/>
      <c r="B163" s="32"/>
      <c r="C163" s="224" t="s">
        <v>186</v>
      </c>
      <c r="D163" s="224" t="s">
        <v>176</v>
      </c>
      <c r="E163" s="225" t="s">
        <v>1015</v>
      </c>
      <c r="F163" s="226" t="s">
        <v>1016</v>
      </c>
      <c r="G163" s="227" t="s">
        <v>840</v>
      </c>
      <c r="H163" s="228">
        <v>4</v>
      </c>
      <c r="I163" s="229"/>
      <c r="J163" s="230">
        <f>ROUND(I163*H163,2)</f>
        <v>0</v>
      </c>
      <c r="K163" s="231"/>
      <c r="L163" s="36"/>
      <c r="M163" s="232" t="s">
        <v>1</v>
      </c>
      <c r="N163" s="233" t="s">
        <v>37</v>
      </c>
      <c r="O163" s="68"/>
      <c r="P163" s="216">
        <f>O163*H163</f>
        <v>0</v>
      </c>
      <c r="Q163" s="216">
        <v>0</v>
      </c>
      <c r="R163" s="216">
        <f>Q163*H163</f>
        <v>0</v>
      </c>
      <c r="S163" s="216">
        <v>0</v>
      </c>
      <c r="T163" s="216">
        <f>S163*H163</f>
        <v>0</v>
      </c>
      <c r="U163" s="217" t="s">
        <v>1</v>
      </c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18" t="s">
        <v>158</v>
      </c>
      <c r="AT163" s="218" t="s">
        <v>176</v>
      </c>
      <c r="AU163" s="218" t="s">
        <v>81</v>
      </c>
      <c r="AY163" s="14" t="s">
        <v>153</v>
      </c>
      <c r="BE163" s="219">
        <f>IF(N163="základní",J163,0)</f>
        <v>0</v>
      </c>
      <c r="BF163" s="219">
        <f>IF(N163="snížená",J163,0)</f>
        <v>0</v>
      </c>
      <c r="BG163" s="219">
        <f>IF(N163="zákl. přenesená",J163,0)</f>
        <v>0</v>
      </c>
      <c r="BH163" s="219">
        <f>IF(N163="sníž. přenesená",J163,0)</f>
        <v>0</v>
      </c>
      <c r="BI163" s="219">
        <f>IF(N163="nulová",J163,0)</f>
        <v>0</v>
      </c>
      <c r="BJ163" s="14" t="s">
        <v>79</v>
      </c>
      <c r="BK163" s="219">
        <f>ROUND(I163*H163,2)</f>
        <v>0</v>
      </c>
      <c r="BL163" s="14" t="s">
        <v>158</v>
      </c>
      <c r="BM163" s="218" t="s">
        <v>1448</v>
      </c>
    </row>
    <row r="164" spans="1:65" s="2" customFormat="1" ht="38.4">
      <c r="A164" s="31"/>
      <c r="B164" s="32"/>
      <c r="C164" s="33"/>
      <c r="D164" s="220" t="s">
        <v>166</v>
      </c>
      <c r="E164" s="33"/>
      <c r="F164" s="221" t="s">
        <v>1018</v>
      </c>
      <c r="G164" s="33"/>
      <c r="H164" s="33"/>
      <c r="I164" s="119"/>
      <c r="J164" s="33"/>
      <c r="K164" s="33"/>
      <c r="L164" s="36"/>
      <c r="M164" s="222"/>
      <c r="N164" s="223"/>
      <c r="O164" s="68"/>
      <c r="P164" s="68"/>
      <c r="Q164" s="68"/>
      <c r="R164" s="68"/>
      <c r="S164" s="68"/>
      <c r="T164" s="68"/>
      <c r="U164" s="69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T164" s="14" t="s">
        <v>166</v>
      </c>
      <c r="AU164" s="14" t="s">
        <v>81</v>
      </c>
    </row>
    <row r="165" spans="1:65" s="2" customFormat="1" ht="14.4" customHeight="1">
      <c r="A165" s="31"/>
      <c r="B165" s="32"/>
      <c r="C165" s="224" t="s">
        <v>8</v>
      </c>
      <c r="D165" s="224" t="s">
        <v>176</v>
      </c>
      <c r="E165" s="225" t="s">
        <v>1019</v>
      </c>
      <c r="F165" s="226" t="s">
        <v>1020</v>
      </c>
      <c r="G165" s="227" t="s">
        <v>840</v>
      </c>
      <c r="H165" s="228">
        <v>1</v>
      </c>
      <c r="I165" s="229"/>
      <c r="J165" s="230">
        <f>ROUND(I165*H165,2)</f>
        <v>0</v>
      </c>
      <c r="K165" s="231"/>
      <c r="L165" s="36"/>
      <c r="M165" s="232" t="s">
        <v>1</v>
      </c>
      <c r="N165" s="233" t="s">
        <v>37</v>
      </c>
      <c r="O165" s="68"/>
      <c r="P165" s="216">
        <f>O165*H165</f>
        <v>0</v>
      </c>
      <c r="Q165" s="216">
        <v>0</v>
      </c>
      <c r="R165" s="216">
        <f>Q165*H165</f>
        <v>0</v>
      </c>
      <c r="S165" s="216">
        <v>0</v>
      </c>
      <c r="T165" s="216">
        <f>S165*H165</f>
        <v>0</v>
      </c>
      <c r="U165" s="217" t="s">
        <v>1</v>
      </c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18" t="s">
        <v>158</v>
      </c>
      <c r="AT165" s="218" t="s">
        <v>176</v>
      </c>
      <c r="AU165" s="218" t="s">
        <v>81</v>
      </c>
      <c r="AY165" s="14" t="s">
        <v>153</v>
      </c>
      <c r="BE165" s="219">
        <f>IF(N165="základní",J165,0)</f>
        <v>0</v>
      </c>
      <c r="BF165" s="219">
        <f>IF(N165="snížená",J165,0)</f>
        <v>0</v>
      </c>
      <c r="BG165" s="219">
        <f>IF(N165="zákl. přenesená",J165,0)</f>
        <v>0</v>
      </c>
      <c r="BH165" s="219">
        <f>IF(N165="sníž. přenesená",J165,0)</f>
        <v>0</v>
      </c>
      <c r="BI165" s="219">
        <f>IF(N165="nulová",J165,0)</f>
        <v>0</v>
      </c>
      <c r="BJ165" s="14" t="s">
        <v>79</v>
      </c>
      <c r="BK165" s="219">
        <f>ROUND(I165*H165,2)</f>
        <v>0</v>
      </c>
      <c r="BL165" s="14" t="s">
        <v>158</v>
      </c>
      <c r="BM165" s="218" t="s">
        <v>1449</v>
      </c>
    </row>
    <row r="166" spans="1:65" s="2" customFormat="1" ht="38.4">
      <c r="A166" s="31"/>
      <c r="B166" s="32"/>
      <c r="C166" s="33"/>
      <c r="D166" s="220" t="s">
        <v>166</v>
      </c>
      <c r="E166" s="33"/>
      <c r="F166" s="221" t="s">
        <v>1022</v>
      </c>
      <c r="G166" s="33"/>
      <c r="H166" s="33"/>
      <c r="I166" s="119"/>
      <c r="J166" s="33"/>
      <c r="K166" s="33"/>
      <c r="L166" s="36"/>
      <c r="M166" s="222"/>
      <c r="N166" s="223"/>
      <c r="O166" s="68"/>
      <c r="P166" s="68"/>
      <c r="Q166" s="68"/>
      <c r="R166" s="68"/>
      <c r="S166" s="68"/>
      <c r="T166" s="68"/>
      <c r="U166" s="69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T166" s="14" t="s">
        <v>166</v>
      </c>
      <c r="AU166" s="14" t="s">
        <v>81</v>
      </c>
    </row>
    <row r="167" spans="1:65" s="2" customFormat="1" ht="19.8" customHeight="1">
      <c r="A167" s="31"/>
      <c r="B167" s="32"/>
      <c r="C167" s="224" t="s">
        <v>164</v>
      </c>
      <c r="D167" s="224" t="s">
        <v>176</v>
      </c>
      <c r="E167" s="225" t="s">
        <v>1023</v>
      </c>
      <c r="F167" s="226" t="s">
        <v>1024</v>
      </c>
      <c r="G167" s="227" t="s">
        <v>840</v>
      </c>
      <c r="H167" s="228">
        <v>28.8</v>
      </c>
      <c r="I167" s="229"/>
      <c r="J167" s="230">
        <f>ROUND(I167*H167,2)</f>
        <v>0</v>
      </c>
      <c r="K167" s="231"/>
      <c r="L167" s="36"/>
      <c r="M167" s="232" t="s">
        <v>1</v>
      </c>
      <c r="N167" s="233" t="s">
        <v>37</v>
      </c>
      <c r="O167" s="68"/>
      <c r="P167" s="216">
        <f>O167*H167</f>
        <v>0</v>
      </c>
      <c r="Q167" s="216">
        <v>0</v>
      </c>
      <c r="R167" s="216">
        <f>Q167*H167</f>
        <v>0</v>
      </c>
      <c r="S167" s="216">
        <v>0.26100000000000001</v>
      </c>
      <c r="T167" s="216">
        <f>S167*H167</f>
        <v>7.5168000000000008</v>
      </c>
      <c r="U167" s="217" t="s">
        <v>1</v>
      </c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18" t="s">
        <v>158</v>
      </c>
      <c r="AT167" s="218" t="s">
        <v>176</v>
      </c>
      <c r="AU167" s="218" t="s">
        <v>81</v>
      </c>
      <c r="AY167" s="14" t="s">
        <v>153</v>
      </c>
      <c r="BE167" s="219">
        <f>IF(N167="základní",J167,0)</f>
        <v>0</v>
      </c>
      <c r="BF167" s="219">
        <f>IF(N167="snížená",J167,0)</f>
        <v>0</v>
      </c>
      <c r="BG167" s="219">
        <f>IF(N167="zákl. přenesená",J167,0)</f>
        <v>0</v>
      </c>
      <c r="BH167" s="219">
        <f>IF(N167="sníž. přenesená",J167,0)</f>
        <v>0</v>
      </c>
      <c r="BI167" s="219">
        <f>IF(N167="nulová",J167,0)</f>
        <v>0</v>
      </c>
      <c r="BJ167" s="14" t="s">
        <v>79</v>
      </c>
      <c r="BK167" s="219">
        <f>ROUND(I167*H167,2)</f>
        <v>0</v>
      </c>
      <c r="BL167" s="14" t="s">
        <v>158</v>
      </c>
      <c r="BM167" s="218" t="s">
        <v>1450</v>
      </c>
    </row>
    <row r="168" spans="1:65" s="2" customFormat="1" ht="28.8">
      <c r="A168" s="31"/>
      <c r="B168" s="32"/>
      <c r="C168" s="33"/>
      <c r="D168" s="220" t="s">
        <v>166</v>
      </c>
      <c r="E168" s="33"/>
      <c r="F168" s="221" t="s">
        <v>1026</v>
      </c>
      <c r="G168" s="33"/>
      <c r="H168" s="33"/>
      <c r="I168" s="119"/>
      <c r="J168" s="33"/>
      <c r="K168" s="33"/>
      <c r="L168" s="36"/>
      <c r="M168" s="222"/>
      <c r="N168" s="223"/>
      <c r="O168" s="68"/>
      <c r="P168" s="68"/>
      <c r="Q168" s="68"/>
      <c r="R168" s="68"/>
      <c r="S168" s="68"/>
      <c r="T168" s="68"/>
      <c r="U168" s="69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T168" s="14" t="s">
        <v>166</v>
      </c>
      <c r="AU168" s="14" t="s">
        <v>81</v>
      </c>
    </row>
    <row r="169" spans="1:65" s="2" customFormat="1" ht="19.8" customHeight="1">
      <c r="A169" s="31"/>
      <c r="B169" s="32"/>
      <c r="C169" s="224" t="s">
        <v>641</v>
      </c>
      <c r="D169" s="224" t="s">
        <v>176</v>
      </c>
      <c r="E169" s="225" t="s">
        <v>1027</v>
      </c>
      <c r="F169" s="226" t="s">
        <v>1028</v>
      </c>
      <c r="G169" s="227" t="s">
        <v>162</v>
      </c>
      <c r="H169" s="228">
        <v>8.52</v>
      </c>
      <c r="I169" s="229"/>
      <c r="J169" s="230">
        <f>ROUND(I169*H169,2)</f>
        <v>0</v>
      </c>
      <c r="K169" s="231"/>
      <c r="L169" s="36"/>
      <c r="M169" s="232" t="s">
        <v>1</v>
      </c>
      <c r="N169" s="233" t="s">
        <v>37</v>
      </c>
      <c r="O169" s="68"/>
      <c r="P169" s="216">
        <f>O169*H169</f>
        <v>0</v>
      </c>
      <c r="Q169" s="216">
        <v>0</v>
      </c>
      <c r="R169" s="216">
        <f>Q169*H169</f>
        <v>0</v>
      </c>
      <c r="S169" s="216">
        <v>8.5999999999999993E-2</v>
      </c>
      <c r="T169" s="216">
        <f>S169*H169</f>
        <v>0.73271999999999993</v>
      </c>
      <c r="U169" s="217" t="s">
        <v>1</v>
      </c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18" t="s">
        <v>158</v>
      </c>
      <c r="AT169" s="218" t="s">
        <v>176</v>
      </c>
      <c r="AU169" s="218" t="s">
        <v>81</v>
      </c>
      <c r="AY169" s="14" t="s">
        <v>153</v>
      </c>
      <c r="BE169" s="219">
        <f>IF(N169="základní",J169,0)</f>
        <v>0</v>
      </c>
      <c r="BF169" s="219">
        <f>IF(N169="snížená",J169,0)</f>
        <v>0</v>
      </c>
      <c r="BG169" s="219">
        <f>IF(N169="zákl. přenesená",J169,0)</f>
        <v>0</v>
      </c>
      <c r="BH169" s="219">
        <f>IF(N169="sníž. přenesená",J169,0)</f>
        <v>0</v>
      </c>
      <c r="BI169" s="219">
        <f>IF(N169="nulová",J169,0)</f>
        <v>0</v>
      </c>
      <c r="BJ169" s="14" t="s">
        <v>79</v>
      </c>
      <c r="BK169" s="219">
        <f>ROUND(I169*H169,2)</f>
        <v>0</v>
      </c>
      <c r="BL169" s="14" t="s">
        <v>158</v>
      </c>
      <c r="BM169" s="218" t="s">
        <v>1451</v>
      </c>
    </row>
    <row r="170" spans="1:65" s="2" customFormat="1" ht="19.2">
      <c r="A170" s="31"/>
      <c r="B170" s="32"/>
      <c r="C170" s="33"/>
      <c r="D170" s="220" t="s">
        <v>166</v>
      </c>
      <c r="E170" s="33"/>
      <c r="F170" s="221" t="s">
        <v>1030</v>
      </c>
      <c r="G170" s="33"/>
      <c r="H170" s="33"/>
      <c r="I170" s="119"/>
      <c r="J170" s="33"/>
      <c r="K170" s="33"/>
      <c r="L170" s="36"/>
      <c r="M170" s="222"/>
      <c r="N170" s="223"/>
      <c r="O170" s="68"/>
      <c r="P170" s="68"/>
      <c r="Q170" s="68"/>
      <c r="R170" s="68"/>
      <c r="S170" s="68"/>
      <c r="T170" s="68"/>
      <c r="U170" s="69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T170" s="14" t="s">
        <v>166</v>
      </c>
      <c r="AU170" s="14" t="s">
        <v>81</v>
      </c>
    </row>
    <row r="171" spans="1:65" s="2" customFormat="1" ht="19.8" customHeight="1">
      <c r="A171" s="31"/>
      <c r="B171" s="32"/>
      <c r="C171" s="224" t="s">
        <v>196</v>
      </c>
      <c r="D171" s="224" t="s">
        <v>176</v>
      </c>
      <c r="E171" s="225" t="s">
        <v>1031</v>
      </c>
      <c r="F171" s="226" t="s">
        <v>1032</v>
      </c>
      <c r="G171" s="227" t="s">
        <v>1033</v>
      </c>
      <c r="H171" s="228">
        <v>24.815999999999999</v>
      </c>
      <c r="I171" s="229"/>
      <c r="J171" s="230">
        <f>ROUND(I171*H171,2)</f>
        <v>0</v>
      </c>
      <c r="K171" s="231"/>
      <c r="L171" s="36"/>
      <c r="M171" s="232" t="s">
        <v>1</v>
      </c>
      <c r="N171" s="233" t="s">
        <v>37</v>
      </c>
      <c r="O171" s="68"/>
      <c r="P171" s="216">
        <f>O171*H171</f>
        <v>0</v>
      </c>
      <c r="Q171" s="216">
        <v>0</v>
      </c>
      <c r="R171" s="216">
        <f>Q171*H171</f>
        <v>0</v>
      </c>
      <c r="S171" s="216">
        <v>1.6</v>
      </c>
      <c r="T171" s="216">
        <f>S171*H171</f>
        <v>39.705600000000004</v>
      </c>
      <c r="U171" s="217" t="s">
        <v>1</v>
      </c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18" t="s">
        <v>158</v>
      </c>
      <c r="AT171" s="218" t="s">
        <v>176</v>
      </c>
      <c r="AU171" s="218" t="s">
        <v>81</v>
      </c>
      <c r="AY171" s="14" t="s">
        <v>153</v>
      </c>
      <c r="BE171" s="219">
        <f>IF(N171="základní",J171,0)</f>
        <v>0</v>
      </c>
      <c r="BF171" s="219">
        <f>IF(N171="snížená",J171,0)</f>
        <v>0</v>
      </c>
      <c r="BG171" s="219">
        <f>IF(N171="zákl. přenesená",J171,0)</f>
        <v>0</v>
      </c>
      <c r="BH171" s="219">
        <f>IF(N171="sníž. přenesená",J171,0)</f>
        <v>0</v>
      </c>
      <c r="BI171" s="219">
        <f>IF(N171="nulová",J171,0)</f>
        <v>0</v>
      </c>
      <c r="BJ171" s="14" t="s">
        <v>79</v>
      </c>
      <c r="BK171" s="219">
        <f>ROUND(I171*H171,2)</f>
        <v>0</v>
      </c>
      <c r="BL171" s="14" t="s">
        <v>158</v>
      </c>
      <c r="BM171" s="218" t="s">
        <v>1452</v>
      </c>
    </row>
    <row r="172" spans="1:65" s="2" customFormat="1" ht="19.2">
      <c r="A172" s="31"/>
      <c r="B172" s="32"/>
      <c r="C172" s="33"/>
      <c r="D172" s="220" t="s">
        <v>166</v>
      </c>
      <c r="E172" s="33"/>
      <c r="F172" s="221" t="s">
        <v>1035</v>
      </c>
      <c r="G172" s="33"/>
      <c r="H172" s="33"/>
      <c r="I172" s="119"/>
      <c r="J172" s="33"/>
      <c r="K172" s="33"/>
      <c r="L172" s="36"/>
      <c r="M172" s="222"/>
      <c r="N172" s="223"/>
      <c r="O172" s="68"/>
      <c r="P172" s="68"/>
      <c r="Q172" s="68"/>
      <c r="R172" s="68"/>
      <c r="S172" s="68"/>
      <c r="T172" s="68"/>
      <c r="U172" s="69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T172" s="14" t="s">
        <v>166</v>
      </c>
      <c r="AU172" s="14" t="s">
        <v>81</v>
      </c>
    </row>
    <row r="173" spans="1:65" s="2" customFormat="1" ht="14.4" customHeight="1">
      <c r="A173" s="31"/>
      <c r="B173" s="32"/>
      <c r="C173" s="224" t="s">
        <v>200</v>
      </c>
      <c r="D173" s="224" t="s">
        <v>176</v>
      </c>
      <c r="E173" s="225" t="s">
        <v>1036</v>
      </c>
      <c r="F173" s="226" t="s">
        <v>1037</v>
      </c>
      <c r="G173" s="227" t="s">
        <v>840</v>
      </c>
      <c r="H173" s="228">
        <v>24.815999999999999</v>
      </c>
      <c r="I173" s="229"/>
      <c r="J173" s="230">
        <f>ROUND(I173*H173,2)</f>
        <v>0</v>
      </c>
      <c r="K173" s="231"/>
      <c r="L173" s="36"/>
      <c r="M173" s="232" t="s">
        <v>1</v>
      </c>
      <c r="N173" s="233" t="s">
        <v>37</v>
      </c>
      <c r="O173" s="68"/>
      <c r="P173" s="216">
        <f>O173*H173</f>
        <v>0</v>
      </c>
      <c r="Q173" s="216">
        <v>0</v>
      </c>
      <c r="R173" s="216">
        <f>Q173*H173</f>
        <v>0</v>
      </c>
      <c r="S173" s="216">
        <v>1.6</v>
      </c>
      <c r="T173" s="216">
        <f>S173*H173</f>
        <v>39.705600000000004</v>
      </c>
      <c r="U173" s="217" t="s">
        <v>1</v>
      </c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18" t="s">
        <v>158</v>
      </c>
      <c r="AT173" s="218" t="s">
        <v>176</v>
      </c>
      <c r="AU173" s="218" t="s">
        <v>81</v>
      </c>
      <c r="AY173" s="14" t="s">
        <v>153</v>
      </c>
      <c r="BE173" s="219">
        <f>IF(N173="základní",J173,0)</f>
        <v>0</v>
      </c>
      <c r="BF173" s="219">
        <f>IF(N173="snížená",J173,0)</f>
        <v>0</v>
      </c>
      <c r="BG173" s="219">
        <f>IF(N173="zákl. přenesená",J173,0)</f>
        <v>0</v>
      </c>
      <c r="BH173" s="219">
        <f>IF(N173="sníž. přenesená",J173,0)</f>
        <v>0</v>
      </c>
      <c r="BI173" s="219">
        <f>IF(N173="nulová",J173,0)</f>
        <v>0</v>
      </c>
      <c r="BJ173" s="14" t="s">
        <v>79</v>
      </c>
      <c r="BK173" s="219">
        <f>ROUND(I173*H173,2)</f>
        <v>0</v>
      </c>
      <c r="BL173" s="14" t="s">
        <v>158</v>
      </c>
      <c r="BM173" s="218" t="s">
        <v>1453</v>
      </c>
    </row>
    <row r="174" spans="1:65" s="2" customFormat="1" ht="19.2">
      <c r="A174" s="31"/>
      <c r="B174" s="32"/>
      <c r="C174" s="33"/>
      <c r="D174" s="220" t="s">
        <v>166</v>
      </c>
      <c r="E174" s="33"/>
      <c r="F174" s="221" t="s">
        <v>1039</v>
      </c>
      <c r="G174" s="33"/>
      <c r="H174" s="33"/>
      <c r="I174" s="119"/>
      <c r="J174" s="33"/>
      <c r="K174" s="33"/>
      <c r="L174" s="36"/>
      <c r="M174" s="222"/>
      <c r="N174" s="223"/>
      <c r="O174" s="68"/>
      <c r="P174" s="68"/>
      <c r="Q174" s="68"/>
      <c r="R174" s="68"/>
      <c r="S174" s="68"/>
      <c r="T174" s="68"/>
      <c r="U174" s="69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T174" s="14" t="s">
        <v>166</v>
      </c>
      <c r="AU174" s="14" t="s">
        <v>81</v>
      </c>
    </row>
    <row r="175" spans="1:65" s="2" customFormat="1" ht="14.4" customHeight="1">
      <c r="A175" s="31"/>
      <c r="B175" s="32"/>
      <c r="C175" s="224" t="s">
        <v>205</v>
      </c>
      <c r="D175" s="224" t="s">
        <v>176</v>
      </c>
      <c r="E175" s="225" t="s">
        <v>1040</v>
      </c>
      <c r="F175" s="226" t="s">
        <v>1041</v>
      </c>
      <c r="G175" s="227" t="s">
        <v>840</v>
      </c>
      <c r="H175" s="228">
        <v>6</v>
      </c>
      <c r="I175" s="229"/>
      <c r="J175" s="230">
        <f>ROUND(I175*H175,2)</f>
        <v>0</v>
      </c>
      <c r="K175" s="231"/>
      <c r="L175" s="36"/>
      <c r="M175" s="232" t="s">
        <v>1</v>
      </c>
      <c r="N175" s="233" t="s">
        <v>37</v>
      </c>
      <c r="O175" s="68"/>
      <c r="P175" s="216">
        <f>O175*H175</f>
        <v>0</v>
      </c>
      <c r="Q175" s="216">
        <v>0</v>
      </c>
      <c r="R175" s="216">
        <f>Q175*H175</f>
        <v>0</v>
      </c>
      <c r="S175" s="216">
        <v>7.5999999999999998E-2</v>
      </c>
      <c r="T175" s="216">
        <f>S175*H175</f>
        <v>0.45599999999999996</v>
      </c>
      <c r="U175" s="217" t="s">
        <v>1</v>
      </c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18" t="s">
        <v>158</v>
      </c>
      <c r="AT175" s="218" t="s">
        <v>176</v>
      </c>
      <c r="AU175" s="218" t="s">
        <v>81</v>
      </c>
      <c r="AY175" s="14" t="s">
        <v>153</v>
      </c>
      <c r="BE175" s="219">
        <f>IF(N175="základní",J175,0)</f>
        <v>0</v>
      </c>
      <c r="BF175" s="219">
        <f>IF(N175="snížená",J175,0)</f>
        <v>0</v>
      </c>
      <c r="BG175" s="219">
        <f>IF(N175="zákl. přenesená",J175,0)</f>
        <v>0</v>
      </c>
      <c r="BH175" s="219">
        <f>IF(N175="sníž. přenesená",J175,0)</f>
        <v>0</v>
      </c>
      <c r="BI175" s="219">
        <f>IF(N175="nulová",J175,0)</f>
        <v>0</v>
      </c>
      <c r="BJ175" s="14" t="s">
        <v>79</v>
      </c>
      <c r="BK175" s="219">
        <f>ROUND(I175*H175,2)</f>
        <v>0</v>
      </c>
      <c r="BL175" s="14" t="s">
        <v>158</v>
      </c>
      <c r="BM175" s="218" t="s">
        <v>1454</v>
      </c>
    </row>
    <row r="176" spans="1:65" s="2" customFormat="1" ht="28.8">
      <c r="A176" s="31"/>
      <c r="B176" s="32"/>
      <c r="C176" s="33"/>
      <c r="D176" s="220" t="s">
        <v>166</v>
      </c>
      <c r="E176" s="33"/>
      <c r="F176" s="221" t="s">
        <v>1043</v>
      </c>
      <c r="G176" s="33"/>
      <c r="H176" s="33"/>
      <c r="I176" s="119"/>
      <c r="J176" s="33"/>
      <c r="K176" s="33"/>
      <c r="L176" s="36"/>
      <c r="M176" s="222"/>
      <c r="N176" s="223"/>
      <c r="O176" s="68"/>
      <c r="P176" s="68"/>
      <c r="Q176" s="68"/>
      <c r="R176" s="68"/>
      <c r="S176" s="68"/>
      <c r="T176" s="68"/>
      <c r="U176" s="69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T176" s="14" t="s">
        <v>166</v>
      </c>
      <c r="AU176" s="14" t="s">
        <v>81</v>
      </c>
    </row>
    <row r="177" spans="1:65" s="2" customFormat="1" ht="14.4" customHeight="1">
      <c r="A177" s="31"/>
      <c r="B177" s="32"/>
      <c r="C177" s="224" t="s">
        <v>7</v>
      </c>
      <c r="D177" s="224" t="s">
        <v>176</v>
      </c>
      <c r="E177" s="225" t="s">
        <v>1044</v>
      </c>
      <c r="F177" s="226" t="s">
        <v>1045</v>
      </c>
      <c r="G177" s="227" t="s">
        <v>840</v>
      </c>
      <c r="H177" s="228">
        <v>6</v>
      </c>
      <c r="I177" s="229"/>
      <c r="J177" s="230">
        <f>ROUND(I177*H177,2)</f>
        <v>0</v>
      </c>
      <c r="K177" s="231"/>
      <c r="L177" s="36"/>
      <c r="M177" s="232" t="s">
        <v>1</v>
      </c>
      <c r="N177" s="233" t="s">
        <v>37</v>
      </c>
      <c r="O177" s="68"/>
      <c r="P177" s="216">
        <f>O177*H177</f>
        <v>0</v>
      </c>
      <c r="Q177" s="216">
        <v>0</v>
      </c>
      <c r="R177" s="216">
        <f>Q177*H177</f>
        <v>0</v>
      </c>
      <c r="S177" s="216">
        <v>6.3E-2</v>
      </c>
      <c r="T177" s="216">
        <f>S177*H177</f>
        <v>0.378</v>
      </c>
      <c r="U177" s="217" t="s">
        <v>1</v>
      </c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18" t="s">
        <v>158</v>
      </c>
      <c r="AT177" s="218" t="s">
        <v>176</v>
      </c>
      <c r="AU177" s="218" t="s">
        <v>81</v>
      </c>
      <c r="AY177" s="14" t="s">
        <v>153</v>
      </c>
      <c r="BE177" s="219">
        <f>IF(N177="základní",J177,0)</f>
        <v>0</v>
      </c>
      <c r="BF177" s="219">
        <f>IF(N177="snížená",J177,0)</f>
        <v>0</v>
      </c>
      <c r="BG177" s="219">
        <f>IF(N177="zákl. přenesená",J177,0)</f>
        <v>0</v>
      </c>
      <c r="BH177" s="219">
        <f>IF(N177="sníž. přenesená",J177,0)</f>
        <v>0</v>
      </c>
      <c r="BI177" s="219">
        <f>IF(N177="nulová",J177,0)</f>
        <v>0</v>
      </c>
      <c r="BJ177" s="14" t="s">
        <v>79</v>
      </c>
      <c r="BK177" s="219">
        <f>ROUND(I177*H177,2)</f>
        <v>0</v>
      </c>
      <c r="BL177" s="14" t="s">
        <v>158</v>
      </c>
      <c r="BM177" s="218" t="s">
        <v>1455</v>
      </c>
    </row>
    <row r="178" spans="1:65" s="2" customFormat="1" ht="28.8">
      <c r="A178" s="31"/>
      <c r="B178" s="32"/>
      <c r="C178" s="33"/>
      <c r="D178" s="220" t="s">
        <v>166</v>
      </c>
      <c r="E178" s="33"/>
      <c r="F178" s="221" t="s">
        <v>1047</v>
      </c>
      <c r="G178" s="33"/>
      <c r="H178" s="33"/>
      <c r="I178" s="119"/>
      <c r="J178" s="33"/>
      <c r="K178" s="33"/>
      <c r="L178" s="36"/>
      <c r="M178" s="222"/>
      <c r="N178" s="223"/>
      <c r="O178" s="68"/>
      <c r="P178" s="68"/>
      <c r="Q178" s="68"/>
      <c r="R178" s="68"/>
      <c r="S178" s="68"/>
      <c r="T178" s="68"/>
      <c r="U178" s="69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T178" s="14" t="s">
        <v>166</v>
      </c>
      <c r="AU178" s="14" t="s">
        <v>81</v>
      </c>
    </row>
    <row r="179" spans="1:65" s="2" customFormat="1" ht="30" customHeight="1">
      <c r="A179" s="31"/>
      <c r="B179" s="32"/>
      <c r="C179" s="224" t="s">
        <v>391</v>
      </c>
      <c r="D179" s="224" t="s">
        <v>176</v>
      </c>
      <c r="E179" s="225" t="s">
        <v>1048</v>
      </c>
      <c r="F179" s="226" t="s">
        <v>1049</v>
      </c>
      <c r="G179" s="227" t="s">
        <v>203</v>
      </c>
      <c r="H179" s="228">
        <v>1</v>
      </c>
      <c r="I179" s="229"/>
      <c r="J179" s="230">
        <f>ROUND(I179*H179,2)</f>
        <v>0</v>
      </c>
      <c r="K179" s="231"/>
      <c r="L179" s="36"/>
      <c r="M179" s="232" t="s">
        <v>1</v>
      </c>
      <c r="N179" s="233" t="s">
        <v>37</v>
      </c>
      <c r="O179" s="68"/>
      <c r="P179" s="216">
        <f>O179*H179</f>
        <v>0</v>
      </c>
      <c r="Q179" s="216">
        <v>0</v>
      </c>
      <c r="R179" s="216">
        <f>Q179*H179</f>
        <v>0</v>
      </c>
      <c r="S179" s="216">
        <v>0.02</v>
      </c>
      <c r="T179" s="216">
        <f>S179*H179</f>
        <v>0.02</v>
      </c>
      <c r="U179" s="217" t="s">
        <v>1</v>
      </c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18" t="s">
        <v>158</v>
      </c>
      <c r="AT179" s="218" t="s">
        <v>176</v>
      </c>
      <c r="AU179" s="218" t="s">
        <v>81</v>
      </c>
      <c r="AY179" s="14" t="s">
        <v>153</v>
      </c>
      <c r="BE179" s="219">
        <f>IF(N179="základní",J179,0)</f>
        <v>0</v>
      </c>
      <c r="BF179" s="219">
        <f>IF(N179="snížená",J179,0)</f>
        <v>0</v>
      </c>
      <c r="BG179" s="219">
        <f>IF(N179="zákl. přenesená",J179,0)</f>
        <v>0</v>
      </c>
      <c r="BH179" s="219">
        <f>IF(N179="sníž. přenesená",J179,0)</f>
        <v>0</v>
      </c>
      <c r="BI179" s="219">
        <f>IF(N179="nulová",J179,0)</f>
        <v>0</v>
      </c>
      <c r="BJ179" s="14" t="s">
        <v>79</v>
      </c>
      <c r="BK179" s="219">
        <f>ROUND(I179*H179,2)</f>
        <v>0</v>
      </c>
      <c r="BL179" s="14" t="s">
        <v>158</v>
      </c>
      <c r="BM179" s="218" t="s">
        <v>1456</v>
      </c>
    </row>
    <row r="180" spans="1:65" s="2" customFormat="1" ht="28.8">
      <c r="A180" s="31"/>
      <c r="B180" s="32"/>
      <c r="C180" s="33"/>
      <c r="D180" s="220" t="s">
        <v>166</v>
      </c>
      <c r="E180" s="33"/>
      <c r="F180" s="221" t="s">
        <v>1051</v>
      </c>
      <c r="G180" s="33"/>
      <c r="H180" s="33"/>
      <c r="I180" s="119"/>
      <c r="J180" s="33"/>
      <c r="K180" s="33"/>
      <c r="L180" s="36"/>
      <c r="M180" s="222"/>
      <c r="N180" s="223"/>
      <c r="O180" s="68"/>
      <c r="P180" s="68"/>
      <c r="Q180" s="68"/>
      <c r="R180" s="68"/>
      <c r="S180" s="68"/>
      <c r="T180" s="68"/>
      <c r="U180" s="69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T180" s="14" t="s">
        <v>166</v>
      </c>
      <c r="AU180" s="14" t="s">
        <v>81</v>
      </c>
    </row>
    <row r="181" spans="1:65" s="2" customFormat="1" ht="30" customHeight="1">
      <c r="A181" s="31"/>
      <c r="B181" s="32"/>
      <c r="C181" s="224" t="s">
        <v>387</v>
      </c>
      <c r="D181" s="224" t="s">
        <v>176</v>
      </c>
      <c r="E181" s="225" t="s">
        <v>1052</v>
      </c>
      <c r="F181" s="226" t="s">
        <v>1053</v>
      </c>
      <c r="G181" s="227" t="s">
        <v>203</v>
      </c>
      <c r="H181" s="228">
        <v>1</v>
      </c>
      <c r="I181" s="229"/>
      <c r="J181" s="230">
        <f>ROUND(I181*H181,2)</f>
        <v>0</v>
      </c>
      <c r="K181" s="231"/>
      <c r="L181" s="36"/>
      <c r="M181" s="232" t="s">
        <v>1</v>
      </c>
      <c r="N181" s="233" t="s">
        <v>37</v>
      </c>
      <c r="O181" s="68"/>
      <c r="P181" s="216">
        <f>O181*H181</f>
        <v>0</v>
      </c>
      <c r="Q181" s="216">
        <v>0</v>
      </c>
      <c r="R181" s="216">
        <f>Q181*H181</f>
        <v>0</v>
      </c>
      <c r="S181" s="216">
        <v>1.6E-2</v>
      </c>
      <c r="T181" s="216">
        <f>S181*H181</f>
        <v>1.6E-2</v>
      </c>
      <c r="U181" s="217" t="s">
        <v>1</v>
      </c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18" t="s">
        <v>158</v>
      </c>
      <c r="AT181" s="218" t="s">
        <v>176</v>
      </c>
      <c r="AU181" s="218" t="s">
        <v>81</v>
      </c>
      <c r="AY181" s="14" t="s">
        <v>153</v>
      </c>
      <c r="BE181" s="219">
        <f>IF(N181="základní",J181,0)</f>
        <v>0</v>
      </c>
      <c r="BF181" s="219">
        <f>IF(N181="snížená",J181,0)</f>
        <v>0</v>
      </c>
      <c r="BG181" s="219">
        <f>IF(N181="zákl. přenesená",J181,0)</f>
        <v>0</v>
      </c>
      <c r="BH181" s="219">
        <f>IF(N181="sníž. přenesená",J181,0)</f>
        <v>0</v>
      </c>
      <c r="BI181" s="219">
        <f>IF(N181="nulová",J181,0)</f>
        <v>0</v>
      </c>
      <c r="BJ181" s="14" t="s">
        <v>79</v>
      </c>
      <c r="BK181" s="219">
        <f>ROUND(I181*H181,2)</f>
        <v>0</v>
      </c>
      <c r="BL181" s="14" t="s">
        <v>158</v>
      </c>
      <c r="BM181" s="218" t="s">
        <v>1457</v>
      </c>
    </row>
    <row r="182" spans="1:65" s="2" customFormat="1" ht="48">
      <c r="A182" s="31"/>
      <c r="B182" s="32"/>
      <c r="C182" s="33"/>
      <c r="D182" s="220" t="s">
        <v>166</v>
      </c>
      <c r="E182" s="33"/>
      <c r="F182" s="221" t="s">
        <v>1055</v>
      </c>
      <c r="G182" s="33"/>
      <c r="H182" s="33"/>
      <c r="I182" s="119"/>
      <c r="J182" s="33"/>
      <c r="K182" s="33"/>
      <c r="L182" s="36"/>
      <c r="M182" s="222"/>
      <c r="N182" s="223"/>
      <c r="O182" s="68"/>
      <c r="P182" s="68"/>
      <c r="Q182" s="68"/>
      <c r="R182" s="68"/>
      <c r="S182" s="68"/>
      <c r="T182" s="68"/>
      <c r="U182" s="69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T182" s="14" t="s">
        <v>166</v>
      </c>
      <c r="AU182" s="14" t="s">
        <v>81</v>
      </c>
    </row>
    <row r="183" spans="1:65" s="2" customFormat="1" ht="19.8" customHeight="1">
      <c r="A183" s="31"/>
      <c r="B183" s="32"/>
      <c r="C183" s="224" t="s">
        <v>420</v>
      </c>
      <c r="D183" s="224" t="s">
        <v>176</v>
      </c>
      <c r="E183" s="225" t="s">
        <v>1056</v>
      </c>
      <c r="F183" s="226" t="s">
        <v>1057</v>
      </c>
      <c r="G183" s="227" t="s">
        <v>840</v>
      </c>
      <c r="H183" s="228">
        <v>23.61</v>
      </c>
      <c r="I183" s="229"/>
      <c r="J183" s="230">
        <f>ROUND(I183*H183,2)</f>
        <v>0</v>
      </c>
      <c r="K183" s="231"/>
      <c r="L183" s="36"/>
      <c r="M183" s="232" t="s">
        <v>1</v>
      </c>
      <c r="N183" s="233" t="s">
        <v>37</v>
      </c>
      <c r="O183" s="68"/>
      <c r="P183" s="216">
        <f>O183*H183</f>
        <v>0</v>
      </c>
      <c r="Q183" s="216">
        <v>0</v>
      </c>
      <c r="R183" s="216">
        <f>Q183*H183</f>
        <v>0</v>
      </c>
      <c r="S183" s="216">
        <v>6.8000000000000005E-2</v>
      </c>
      <c r="T183" s="216">
        <f>S183*H183</f>
        <v>1.60548</v>
      </c>
      <c r="U183" s="217" t="s">
        <v>1</v>
      </c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18" t="s">
        <v>158</v>
      </c>
      <c r="AT183" s="218" t="s">
        <v>176</v>
      </c>
      <c r="AU183" s="218" t="s">
        <v>81</v>
      </c>
      <c r="AY183" s="14" t="s">
        <v>153</v>
      </c>
      <c r="BE183" s="219">
        <f>IF(N183="základní",J183,0)</f>
        <v>0</v>
      </c>
      <c r="BF183" s="219">
        <f>IF(N183="snížená",J183,0)</f>
        <v>0</v>
      </c>
      <c r="BG183" s="219">
        <f>IF(N183="zákl. přenesená",J183,0)</f>
        <v>0</v>
      </c>
      <c r="BH183" s="219">
        <f>IF(N183="sníž. přenesená",J183,0)</f>
        <v>0</v>
      </c>
      <c r="BI183" s="219">
        <f>IF(N183="nulová",J183,0)</f>
        <v>0</v>
      </c>
      <c r="BJ183" s="14" t="s">
        <v>79</v>
      </c>
      <c r="BK183" s="219">
        <f>ROUND(I183*H183,2)</f>
        <v>0</v>
      </c>
      <c r="BL183" s="14" t="s">
        <v>158</v>
      </c>
      <c r="BM183" s="218" t="s">
        <v>1458</v>
      </c>
    </row>
    <row r="184" spans="1:65" s="2" customFormat="1" ht="28.8">
      <c r="A184" s="31"/>
      <c r="B184" s="32"/>
      <c r="C184" s="33"/>
      <c r="D184" s="220" t="s">
        <v>166</v>
      </c>
      <c r="E184" s="33"/>
      <c r="F184" s="221" t="s">
        <v>1059</v>
      </c>
      <c r="G184" s="33"/>
      <c r="H184" s="33"/>
      <c r="I184" s="119"/>
      <c r="J184" s="33"/>
      <c r="K184" s="33"/>
      <c r="L184" s="36"/>
      <c r="M184" s="222"/>
      <c r="N184" s="223"/>
      <c r="O184" s="68"/>
      <c r="P184" s="68"/>
      <c r="Q184" s="68"/>
      <c r="R184" s="68"/>
      <c r="S184" s="68"/>
      <c r="T184" s="68"/>
      <c r="U184" s="69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T184" s="14" t="s">
        <v>166</v>
      </c>
      <c r="AU184" s="14" t="s">
        <v>81</v>
      </c>
    </row>
    <row r="185" spans="1:65" s="12" customFormat="1" ht="22.8" customHeight="1">
      <c r="B185" s="189"/>
      <c r="C185" s="190"/>
      <c r="D185" s="191" t="s">
        <v>71</v>
      </c>
      <c r="E185" s="203" t="s">
        <v>1060</v>
      </c>
      <c r="F185" s="203" t="s">
        <v>1061</v>
      </c>
      <c r="G185" s="190"/>
      <c r="H185" s="190"/>
      <c r="I185" s="193"/>
      <c r="J185" s="204">
        <f>BK185</f>
        <v>0</v>
      </c>
      <c r="K185" s="190"/>
      <c r="L185" s="195"/>
      <c r="M185" s="196"/>
      <c r="N185" s="197"/>
      <c r="O185" s="197"/>
      <c r="P185" s="198">
        <f>SUM(P186:P201)</f>
        <v>0</v>
      </c>
      <c r="Q185" s="197"/>
      <c r="R185" s="198">
        <f>SUM(R186:R201)</f>
        <v>0</v>
      </c>
      <c r="S185" s="197"/>
      <c r="T185" s="198">
        <f>SUM(T186:T201)</f>
        <v>0</v>
      </c>
      <c r="U185" s="199"/>
      <c r="AR185" s="200" t="s">
        <v>79</v>
      </c>
      <c r="AT185" s="201" t="s">
        <v>71</v>
      </c>
      <c r="AU185" s="201" t="s">
        <v>79</v>
      </c>
      <c r="AY185" s="200" t="s">
        <v>153</v>
      </c>
      <c r="BK185" s="202">
        <f>SUM(BK186:BK201)</f>
        <v>0</v>
      </c>
    </row>
    <row r="186" spans="1:65" s="2" customFormat="1" ht="30" customHeight="1">
      <c r="A186" s="31"/>
      <c r="B186" s="32"/>
      <c r="C186" s="224" t="s">
        <v>212</v>
      </c>
      <c r="D186" s="224" t="s">
        <v>176</v>
      </c>
      <c r="E186" s="225" t="s">
        <v>1062</v>
      </c>
      <c r="F186" s="226" t="s">
        <v>1063</v>
      </c>
      <c r="G186" s="227" t="s">
        <v>1064</v>
      </c>
      <c r="H186" s="228">
        <v>30.34</v>
      </c>
      <c r="I186" s="229"/>
      <c r="J186" s="230">
        <f>ROUND(I186*H186,2)</f>
        <v>0</v>
      </c>
      <c r="K186" s="231"/>
      <c r="L186" s="36"/>
      <c r="M186" s="232" t="s">
        <v>1</v>
      </c>
      <c r="N186" s="233" t="s">
        <v>37</v>
      </c>
      <c r="O186" s="68"/>
      <c r="P186" s="216">
        <f>O186*H186</f>
        <v>0</v>
      </c>
      <c r="Q186" s="216">
        <v>0</v>
      </c>
      <c r="R186" s="216">
        <f>Q186*H186</f>
        <v>0</v>
      </c>
      <c r="S186" s="216">
        <v>0</v>
      </c>
      <c r="T186" s="216">
        <f>S186*H186</f>
        <v>0</v>
      </c>
      <c r="U186" s="217" t="s">
        <v>1</v>
      </c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18" t="s">
        <v>158</v>
      </c>
      <c r="AT186" s="218" t="s">
        <v>176</v>
      </c>
      <c r="AU186" s="218" t="s">
        <v>81</v>
      </c>
      <c r="AY186" s="14" t="s">
        <v>153</v>
      </c>
      <c r="BE186" s="219">
        <f>IF(N186="základní",J186,0)</f>
        <v>0</v>
      </c>
      <c r="BF186" s="219">
        <f>IF(N186="snížená",J186,0)</f>
        <v>0</v>
      </c>
      <c r="BG186" s="219">
        <f>IF(N186="zákl. přenesená",J186,0)</f>
        <v>0</v>
      </c>
      <c r="BH186" s="219">
        <f>IF(N186="sníž. přenesená",J186,0)</f>
        <v>0</v>
      </c>
      <c r="BI186" s="219">
        <f>IF(N186="nulová",J186,0)</f>
        <v>0</v>
      </c>
      <c r="BJ186" s="14" t="s">
        <v>79</v>
      </c>
      <c r="BK186" s="219">
        <f>ROUND(I186*H186,2)</f>
        <v>0</v>
      </c>
      <c r="BL186" s="14" t="s">
        <v>158</v>
      </c>
      <c r="BM186" s="218" t="s">
        <v>1459</v>
      </c>
    </row>
    <row r="187" spans="1:65" s="2" customFormat="1" ht="28.8">
      <c r="A187" s="31"/>
      <c r="B187" s="32"/>
      <c r="C187" s="33"/>
      <c r="D187" s="220" t="s">
        <v>166</v>
      </c>
      <c r="E187" s="33"/>
      <c r="F187" s="221" t="s">
        <v>1066</v>
      </c>
      <c r="G187" s="33"/>
      <c r="H187" s="33"/>
      <c r="I187" s="119"/>
      <c r="J187" s="33"/>
      <c r="K187" s="33"/>
      <c r="L187" s="36"/>
      <c r="M187" s="222"/>
      <c r="N187" s="223"/>
      <c r="O187" s="68"/>
      <c r="P187" s="68"/>
      <c r="Q187" s="68"/>
      <c r="R187" s="68"/>
      <c r="S187" s="68"/>
      <c r="T187" s="68"/>
      <c r="U187" s="69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T187" s="14" t="s">
        <v>166</v>
      </c>
      <c r="AU187" s="14" t="s">
        <v>81</v>
      </c>
    </row>
    <row r="188" spans="1:65" s="2" customFormat="1" ht="14.4" customHeight="1">
      <c r="A188" s="31"/>
      <c r="B188" s="32"/>
      <c r="C188" s="224" t="s">
        <v>216</v>
      </c>
      <c r="D188" s="224" t="s">
        <v>176</v>
      </c>
      <c r="E188" s="225" t="s">
        <v>1067</v>
      </c>
      <c r="F188" s="226" t="s">
        <v>1068</v>
      </c>
      <c r="G188" s="227" t="s">
        <v>162</v>
      </c>
      <c r="H188" s="228">
        <v>3</v>
      </c>
      <c r="I188" s="229"/>
      <c r="J188" s="230">
        <f>ROUND(I188*H188,2)</f>
        <v>0</v>
      </c>
      <c r="K188" s="231"/>
      <c r="L188" s="36"/>
      <c r="M188" s="232" t="s">
        <v>1</v>
      </c>
      <c r="N188" s="233" t="s">
        <v>37</v>
      </c>
      <c r="O188" s="68"/>
      <c r="P188" s="216">
        <f>O188*H188</f>
        <v>0</v>
      </c>
      <c r="Q188" s="216">
        <v>0</v>
      </c>
      <c r="R188" s="216">
        <f>Q188*H188</f>
        <v>0</v>
      </c>
      <c r="S188" s="216">
        <v>0</v>
      </c>
      <c r="T188" s="216">
        <f>S188*H188</f>
        <v>0</v>
      </c>
      <c r="U188" s="217" t="s">
        <v>1</v>
      </c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18" t="s">
        <v>158</v>
      </c>
      <c r="AT188" s="218" t="s">
        <v>176</v>
      </c>
      <c r="AU188" s="218" t="s">
        <v>81</v>
      </c>
      <c r="AY188" s="14" t="s">
        <v>153</v>
      </c>
      <c r="BE188" s="219">
        <f>IF(N188="základní",J188,0)</f>
        <v>0</v>
      </c>
      <c r="BF188" s="219">
        <f>IF(N188="snížená",J188,0)</f>
        <v>0</v>
      </c>
      <c r="BG188" s="219">
        <f>IF(N188="zákl. přenesená",J188,0)</f>
        <v>0</v>
      </c>
      <c r="BH188" s="219">
        <f>IF(N188="sníž. přenesená",J188,0)</f>
        <v>0</v>
      </c>
      <c r="BI188" s="219">
        <f>IF(N188="nulová",J188,0)</f>
        <v>0</v>
      </c>
      <c r="BJ188" s="14" t="s">
        <v>79</v>
      </c>
      <c r="BK188" s="219">
        <f>ROUND(I188*H188,2)</f>
        <v>0</v>
      </c>
      <c r="BL188" s="14" t="s">
        <v>158</v>
      </c>
      <c r="BM188" s="218" t="s">
        <v>1460</v>
      </c>
    </row>
    <row r="189" spans="1:65" s="2" customFormat="1" ht="19.2">
      <c r="A189" s="31"/>
      <c r="B189" s="32"/>
      <c r="C189" s="33"/>
      <c r="D189" s="220" t="s">
        <v>166</v>
      </c>
      <c r="E189" s="33"/>
      <c r="F189" s="221" t="s">
        <v>1070</v>
      </c>
      <c r="G189" s="33"/>
      <c r="H189" s="33"/>
      <c r="I189" s="119"/>
      <c r="J189" s="33"/>
      <c r="K189" s="33"/>
      <c r="L189" s="36"/>
      <c r="M189" s="222"/>
      <c r="N189" s="223"/>
      <c r="O189" s="68"/>
      <c r="P189" s="68"/>
      <c r="Q189" s="68"/>
      <c r="R189" s="68"/>
      <c r="S189" s="68"/>
      <c r="T189" s="68"/>
      <c r="U189" s="69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T189" s="14" t="s">
        <v>166</v>
      </c>
      <c r="AU189" s="14" t="s">
        <v>81</v>
      </c>
    </row>
    <row r="190" spans="1:65" s="2" customFormat="1" ht="19.8" customHeight="1">
      <c r="A190" s="31"/>
      <c r="B190" s="32"/>
      <c r="C190" s="224" t="s">
        <v>1071</v>
      </c>
      <c r="D190" s="224" t="s">
        <v>176</v>
      </c>
      <c r="E190" s="225" t="s">
        <v>1072</v>
      </c>
      <c r="F190" s="226" t="s">
        <v>1073</v>
      </c>
      <c r="G190" s="227" t="s">
        <v>162</v>
      </c>
      <c r="H190" s="228">
        <v>30</v>
      </c>
      <c r="I190" s="229"/>
      <c r="J190" s="230">
        <f>ROUND(I190*H190,2)</f>
        <v>0</v>
      </c>
      <c r="K190" s="231"/>
      <c r="L190" s="36"/>
      <c r="M190" s="232" t="s">
        <v>1</v>
      </c>
      <c r="N190" s="233" t="s">
        <v>37</v>
      </c>
      <c r="O190" s="68"/>
      <c r="P190" s="216">
        <f>O190*H190</f>
        <v>0</v>
      </c>
      <c r="Q190" s="216">
        <v>0</v>
      </c>
      <c r="R190" s="216">
        <f>Q190*H190</f>
        <v>0</v>
      </c>
      <c r="S190" s="216">
        <v>0</v>
      </c>
      <c r="T190" s="216">
        <f>S190*H190</f>
        <v>0</v>
      </c>
      <c r="U190" s="217" t="s">
        <v>1</v>
      </c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18" t="s">
        <v>158</v>
      </c>
      <c r="AT190" s="218" t="s">
        <v>176</v>
      </c>
      <c r="AU190" s="218" t="s">
        <v>81</v>
      </c>
      <c r="AY190" s="14" t="s">
        <v>153</v>
      </c>
      <c r="BE190" s="219">
        <f>IF(N190="základní",J190,0)</f>
        <v>0</v>
      </c>
      <c r="BF190" s="219">
        <f>IF(N190="snížená",J190,0)</f>
        <v>0</v>
      </c>
      <c r="BG190" s="219">
        <f>IF(N190="zákl. přenesená",J190,0)</f>
        <v>0</v>
      </c>
      <c r="BH190" s="219">
        <f>IF(N190="sníž. přenesená",J190,0)</f>
        <v>0</v>
      </c>
      <c r="BI190" s="219">
        <f>IF(N190="nulová",J190,0)</f>
        <v>0</v>
      </c>
      <c r="BJ190" s="14" t="s">
        <v>79</v>
      </c>
      <c r="BK190" s="219">
        <f>ROUND(I190*H190,2)</f>
        <v>0</v>
      </c>
      <c r="BL190" s="14" t="s">
        <v>158</v>
      </c>
      <c r="BM190" s="218" t="s">
        <v>1461</v>
      </c>
    </row>
    <row r="191" spans="1:65" s="2" customFormat="1" ht="28.8">
      <c r="A191" s="31"/>
      <c r="B191" s="32"/>
      <c r="C191" s="33"/>
      <c r="D191" s="220" t="s">
        <v>166</v>
      </c>
      <c r="E191" s="33"/>
      <c r="F191" s="221" t="s">
        <v>1075</v>
      </c>
      <c r="G191" s="33"/>
      <c r="H191" s="33"/>
      <c r="I191" s="119"/>
      <c r="J191" s="33"/>
      <c r="K191" s="33"/>
      <c r="L191" s="36"/>
      <c r="M191" s="222"/>
      <c r="N191" s="223"/>
      <c r="O191" s="68"/>
      <c r="P191" s="68"/>
      <c r="Q191" s="68"/>
      <c r="R191" s="68"/>
      <c r="S191" s="68"/>
      <c r="T191" s="68"/>
      <c r="U191" s="69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T191" s="14" t="s">
        <v>166</v>
      </c>
      <c r="AU191" s="14" t="s">
        <v>81</v>
      </c>
    </row>
    <row r="192" spans="1:65" s="2" customFormat="1" ht="19.8" customHeight="1">
      <c r="A192" s="31"/>
      <c r="B192" s="32"/>
      <c r="C192" s="224" t="s">
        <v>222</v>
      </c>
      <c r="D192" s="224" t="s">
        <v>176</v>
      </c>
      <c r="E192" s="225" t="s">
        <v>1076</v>
      </c>
      <c r="F192" s="226" t="s">
        <v>1077</v>
      </c>
      <c r="G192" s="227" t="s">
        <v>1064</v>
      </c>
      <c r="H192" s="228">
        <v>30.34</v>
      </c>
      <c r="I192" s="229"/>
      <c r="J192" s="230">
        <f>ROUND(I192*H192,2)</f>
        <v>0</v>
      </c>
      <c r="K192" s="231"/>
      <c r="L192" s="36"/>
      <c r="M192" s="232" t="s">
        <v>1</v>
      </c>
      <c r="N192" s="233" t="s">
        <v>37</v>
      </c>
      <c r="O192" s="68"/>
      <c r="P192" s="216">
        <f>O192*H192</f>
        <v>0</v>
      </c>
      <c r="Q192" s="216">
        <v>0</v>
      </c>
      <c r="R192" s="216">
        <f>Q192*H192</f>
        <v>0</v>
      </c>
      <c r="S192" s="216">
        <v>0</v>
      </c>
      <c r="T192" s="216">
        <f>S192*H192</f>
        <v>0</v>
      </c>
      <c r="U192" s="217" t="s">
        <v>1</v>
      </c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18" t="s">
        <v>158</v>
      </c>
      <c r="AT192" s="218" t="s">
        <v>176</v>
      </c>
      <c r="AU192" s="218" t="s">
        <v>81</v>
      </c>
      <c r="AY192" s="14" t="s">
        <v>153</v>
      </c>
      <c r="BE192" s="219">
        <f>IF(N192="základní",J192,0)</f>
        <v>0</v>
      </c>
      <c r="BF192" s="219">
        <f>IF(N192="snížená",J192,0)</f>
        <v>0</v>
      </c>
      <c r="BG192" s="219">
        <f>IF(N192="zákl. přenesená",J192,0)</f>
        <v>0</v>
      </c>
      <c r="BH192" s="219">
        <f>IF(N192="sníž. přenesená",J192,0)</f>
        <v>0</v>
      </c>
      <c r="BI192" s="219">
        <f>IF(N192="nulová",J192,0)</f>
        <v>0</v>
      </c>
      <c r="BJ192" s="14" t="s">
        <v>79</v>
      </c>
      <c r="BK192" s="219">
        <f>ROUND(I192*H192,2)</f>
        <v>0</v>
      </c>
      <c r="BL192" s="14" t="s">
        <v>158</v>
      </c>
      <c r="BM192" s="218" t="s">
        <v>1462</v>
      </c>
    </row>
    <row r="193" spans="1:65" s="2" customFormat="1" ht="19.2">
      <c r="A193" s="31"/>
      <c r="B193" s="32"/>
      <c r="C193" s="33"/>
      <c r="D193" s="220" t="s">
        <v>166</v>
      </c>
      <c r="E193" s="33"/>
      <c r="F193" s="221" t="s">
        <v>1079</v>
      </c>
      <c r="G193" s="33"/>
      <c r="H193" s="33"/>
      <c r="I193" s="119"/>
      <c r="J193" s="33"/>
      <c r="K193" s="33"/>
      <c r="L193" s="36"/>
      <c r="M193" s="222"/>
      <c r="N193" s="223"/>
      <c r="O193" s="68"/>
      <c r="P193" s="68"/>
      <c r="Q193" s="68"/>
      <c r="R193" s="68"/>
      <c r="S193" s="68"/>
      <c r="T193" s="68"/>
      <c r="U193" s="69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T193" s="14" t="s">
        <v>166</v>
      </c>
      <c r="AU193" s="14" t="s">
        <v>81</v>
      </c>
    </row>
    <row r="194" spans="1:65" s="2" customFormat="1" ht="19.8" customHeight="1">
      <c r="A194" s="31"/>
      <c r="B194" s="32"/>
      <c r="C194" s="224" t="s">
        <v>226</v>
      </c>
      <c r="D194" s="224" t="s">
        <v>176</v>
      </c>
      <c r="E194" s="225" t="s">
        <v>1080</v>
      </c>
      <c r="F194" s="226" t="s">
        <v>1081</v>
      </c>
      <c r="G194" s="227" t="s">
        <v>1064</v>
      </c>
      <c r="H194" s="228">
        <v>606.79999999999995</v>
      </c>
      <c r="I194" s="229"/>
      <c r="J194" s="230">
        <f>ROUND(I194*H194,2)</f>
        <v>0</v>
      </c>
      <c r="K194" s="231"/>
      <c r="L194" s="36"/>
      <c r="M194" s="232" t="s">
        <v>1</v>
      </c>
      <c r="N194" s="233" t="s">
        <v>37</v>
      </c>
      <c r="O194" s="68"/>
      <c r="P194" s="216">
        <f>O194*H194</f>
        <v>0</v>
      </c>
      <c r="Q194" s="216">
        <v>0</v>
      </c>
      <c r="R194" s="216">
        <f>Q194*H194</f>
        <v>0</v>
      </c>
      <c r="S194" s="216">
        <v>0</v>
      </c>
      <c r="T194" s="216">
        <f>S194*H194</f>
        <v>0</v>
      </c>
      <c r="U194" s="217" t="s">
        <v>1</v>
      </c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218" t="s">
        <v>158</v>
      </c>
      <c r="AT194" s="218" t="s">
        <v>176</v>
      </c>
      <c r="AU194" s="218" t="s">
        <v>81</v>
      </c>
      <c r="AY194" s="14" t="s">
        <v>153</v>
      </c>
      <c r="BE194" s="219">
        <f>IF(N194="základní",J194,0)</f>
        <v>0</v>
      </c>
      <c r="BF194" s="219">
        <f>IF(N194="snížená",J194,0)</f>
        <v>0</v>
      </c>
      <c r="BG194" s="219">
        <f>IF(N194="zákl. přenesená",J194,0)</f>
        <v>0</v>
      </c>
      <c r="BH194" s="219">
        <f>IF(N194="sníž. přenesená",J194,0)</f>
        <v>0</v>
      </c>
      <c r="BI194" s="219">
        <f>IF(N194="nulová",J194,0)</f>
        <v>0</v>
      </c>
      <c r="BJ194" s="14" t="s">
        <v>79</v>
      </c>
      <c r="BK194" s="219">
        <f>ROUND(I194*H194,2)</f>
        <v>0</v>
      </c>
      <c r="BL194" s="14" t="s">
        <v>158</v>
      </c>
      <c r="BM194" s="218" t="s">
        <v>1463</v>
      </c>
    </row>
    <row r="195" spans="1:65" s="2" customFormat="1" ht="28.8">
      <c r="A195" s="31"/>
      <c r="B195" s="32"/>
      <c r="C195" s="33"/>
      <c r="D195" s="220" t="s">
        <v>166</v>
      </c>
      <c r="E195" s="33"/>
      <c r="F195" s="221" t="s">
        <v>1083</v>
      </c>
      <c r="G195" s="33"/>
      <c r="H195" s="33"/>
      <c r="I195" s="119"/>
      <c r="J195" s="33"/>
      <c r="K195" s="33"/>
      <c r="L195" s="36"/>
      <c r="M195" s="222"/>
      <c r="N195" s="223"/>
      <c r="O195" s="68"/>
      <c r="P195" s="68"/>
      <c r="Q195" s="68"/>
      <c r="R195" s="68"/>
      <c r="S195" s="68"/>
      <c r="T195" s="68"/>
      <c r="U195" s="69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T195" s="14" t="s">
        <v>166</v>
      </c>
      <c r="AU195" s="14" t="s">
        <v>81</v>
      </c>
    </row>
    <row r="196" spans="1:65" s="2" customFormat="1" ht="40.200000000000003" customHeight="1">
      <c r="A196" s="31"/>
      <c r="B196" s="32"/>
      <c r="C196" s="224" t="s">
        <v>230</v>
      </c>
      <c r="D196" s="224" t="s">
        <v>176</v>
      </c>
      <c r="E196" s="225" t="s">
        <v>1084</v>
      </c>
      <c r="F196" s="226" t="s">
        <v>1085</v>
      </c>
      <c r="G196" s="227" t="s">
        <v>1064</v>
      </c>
      <c r="H196" s="228">
        <v>30.34</v>
      </c>
      <c r="I196" s="229"/>
      <c r="J196" s="230">
        <f>ROUND(I196*H196,2)</f>
        <v>0</v>
      </c>
      <c r="K196" s="231"/>
      <c r="L196" s="36"/>
      <c r="M196" s="232" t="s">
        <v>1</v>
      </c>
      <c r="N196" s="233" t="s">
        <v>37</v>
      </c>
      <c r="O196" s="68"/>
      <c r="P196" s="216">
        <f>O196*H196</f>
        <v>0</v>
      </c>
      <c r="Q196" s="216">
        <v>0</v>
      </c>
      <c r="R196" s="216">
        <f>Q196*H196</f>
        <v>0</v>
      </c>
      <c r="S196" s="216">
        <v>0</v>
      </c>
      <c r="T196" s="216">
        <f>S196*H196</f>
        <v>0</v>
      </c>
      <c r="U196" s="217" t="s">
        <v>1</v>
      </c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218" t="s">
        <v>158</v>
      </c>
      <c r="AT196" s="218" t="s">
        <v>176</v>
      </c>
      <c r="AU196" s="218" t="s">
        <v>81</v>
      </c>
      <c r="AY196" s="14" t="s">
        <v>153</v>
      </c>
      <c r="BE196" s="219">
        <f>IF(N196="základní",J196,0)</f>
        <v>0</v>
      </c>
      <c r="BF196" s="219">
        <f>IF(N196="snížená",J196,0)</f>
        <v>0</v>
      </c>
      <c r="BG196" s="219">
        <f>IF(N196="zákl. přenesená",J196,0)</f>
        <v>0</v>
      </c>
      <c r="BH196" s="219">
        <f>IF(N196="sníž. přenesená",J196,0)</f>
        <v>0</v>
      </c>
      <c r="BI196" s="219">
        <f>IF(N196="nulová",J196,0)</f>
        <v>0</v>
      </c>
      <c r="BJ196" s="14" t="s">
        <v>79</v>
      </c>
      <c r="BK196" s="219">
        <f>ROUND(I196*H196,2)</f>
        <v>0</v>
      </c>
      <c r="BL196" s="14" t="s">
        <v>158</v>
      </c>
      <c r="BM196" s="218" t="s">
        <v>1464</v>
      </c>
    </row>
    <row r="197" spans="1:65" s="2" customFormat="1" ht="38.4">
      <c r="A197" s="31"/>
      <c r="B197" s="32"/>
      <c r="C197" s="33"/>
      <c r="D197" s="220" t="s">
        <v>166</v>
      </c>
      <c r="E197" s="33"/>
      <c r="F197" s="221" t="s">
        <v>1087</v>
      </c>
      <c r="G197" s="33"/>
      <c r="H197" s="33"/>
      <c r="I197" s="119"/>
      <c r="J197" s="33"/>
      <c r="K197" s="33"/>
      <c r="L197" s="36"/>
      <c r="M197" s="222"/>
      <c r="N197" s="223"/>
      <c r="O197" s="68"/>
      <c r="P197" s="68"/>
      <c r="Q197" s="68"/>
      <c r="R197" s="68"/>
      <c r="S197" s="68"/>
      <c r="T197" s="68"/>
      <c r="U197" s="69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T197" s="14" t="s">
        <v>166</v>
      </c>
      <c r="AU197" s="14" t="s">
        <v>81</v>
      </c>
    </row>
    <row r="198" spans="1:65" s="2" customFormat="1" ht="19.8" customHeight="1">
      <c r="A198" s="31"/>
      <c r="B198" s="32"/>
      <c r="C198" s="224" t="s">
        <v>234</v>
      </c>
      <c r="D198" s="224" t="s">
        <v>176</v>
      </c>
      <c r="E198" s="225" t="s">
        <v>1088</v>
      </c>
      <c r="F198" s="226" t="s">
        <v>1089</v>
      </c>
      <c r="G198" s="227" t="s">
        <v>1064</v>
      </c>
      <c r="H198" s="228">
        <v>0.52</v>
      </c>
      <c r="I198" s="229"/>
      <c r="J198" s="230">
        <f>ROUND(I198*H198,2)</f>
        <v>0</v>
      </c>
      <c r="K198" s="231"/>
      <c r="L198" s="36"/>
      <c r="M198" s="232" t="s">
        <v>1</v>
      </c>
      <c r="N198" s="233" t="s">
        <v>37</v>
      </c>
      <c r="O198" s="68"/>
      <c r="P198" s="216">
        <f>O198*H198</f>
        <v>0</v>
      </c>
      <c r="Q198" s="216">
        <v>0</v>
      </c>
      <c r="R198" s="216">
        <f>Q198*H198</f>
        <v>0</v>
      </c>
      <c r="S198" s="216">
        <v>0</v>
      </c>
      <c r="T198" s="216">
        <f>S198*H198</f>
        <v>0</v>
      </c>
      <c r="U198" s="217" t="s">
        <v>1</v>
      </c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18" t="s">
        <v>158</v>
      </c>
      <c r="AT198" s="218" t="s">
        <v>176</v>
      </c>
      <c r="AU198" s="218" t="s">
        <v>81</v>
      </c>
      <c r="AY198" s="14" t="s">
        <v>153</v>
      </c>
      <c r="BE198" s="219">
        <f>IF(N198="základní",J198,0)</f>
        <v>0</v>
      </c>
      <c r="BF198" s="219">
        <f>IF(N198="snížená",J198,0)</f>
        <v>0</v>
      </c>
      <c r="BG198" s="219">
        <f>IF(N198="zákl. přenesená",J198,0)</f>
        <v>0</v>
      </c>
      <c r="BH198" s="219">
        <f>IF(N198="sníž. přenesená",J198,0)</f>
        <v>0</v>
      </c>
      <c r="BI198" s="219">
        <f>IF(N198="nulová",J198,0)</f>
        <v>0</v>
      </c>
      <c r="BJ198" s="14" t="s">
        <v>79</v>
      </c>
      <c r="BK198" s="219">
        <f>ROUND(I198*H198,2)</f>
        <v>0</v>
      </c>
      <c r="BL198" s="14" t="s">
        <v>158</v>
      </c>
      <c r="BM198" s="218" t="s">
        <v>1465</v>
      </c>
    </row>
    <row r="199" spans="1:65" s="2" customFormat="1" ht="28.8">
      <c r="A199" s="31"/>
      <c r="B199" s="32"/>
      <c r="C199" s="33"/>
      <c r="D199" s="220" t="s">
        <v>166</v>
      </c>
      <c r="E199" s="33"/>
      <c r="F199" s="221" t="s">
        <v>1091</v>
      </c>
      <c r="G199" s="33"/>
      <c r="H199" s="33"/>
      <c r="I199" s="119"/>
      <c r="J199" s="33"/>
      <c r="K199" s="33"/>
      <c r="L199" s="36"/>
      <c r="M199" s="222"/>
      <c r="N199" s="223"/>
      <c r="O199" s="68"/>
      <c r="P199" s="68"/>
      <c r="Q199" s="68"/>
      <c r="R199" s="68"/>
      <c r="S199" s="68"/>
      <c r="T199" s="68"/>
      <c r="U199" s="69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T199" s="14" t="s">
        <v>166</v>
      </c>
      <c r="AU199" s="14" t="s">
        <v>81</v>
      </c>
    </row>
    <row r="200" spans="1:65" s="2" customFormat="1" ht="19.8" customHeight="1">
      <c r="A200" s="31"/>
      <c r="B200" s="32"/>
      <c r="C200" s="224" t="s">
        <v>163</v>
      </c>
      <c r="D200" s="224" t="s">
        <v>176</v>
      </c>
      <c r="E200" s="225" t="s">
        <v>1092</v>
      </c>
      <c r="F200" s="226" t="s">
        <v>1093</v>
      </c>
      <c r="G200" s="227" t="s">
        <v>1064</v>
      </c>
      <c r="H200" s="228">
        <v>90.233000000000004</v>
      </c>
      <c r="I200" s="229"/>
      <c r="J200" s="230">
        <f>ROUND(I200*H200,2)</f>
        <v>0</v>
      </c>
      <c r="K200" s="231"/>
      <c r="L200" s="36"/>
      <c r="M200" s="232" t="s">
        <v>1</v>
      </c>
      <c r="N200" s="233" t="s">
        <v>37</v>
      </c>
      <c r="O200" s="68"/>
      <c r="P200" s="216">
        <f>O200*H200</f>
        <v>0</v>
      </c>
      <c r="Q200" s="216">
        <v>0</v>
      </c>
      <c r="R200" s="216">
        <f>Q200*H200</f>
        <v>0</v>
      </c>
      <c r="S200" s="216">
        <v>0</v>
      </c>
      <c r="T200" s="216">
        <f>S200*H200</f>
        <v>0</v>
      </c>
      <c r="U200" s="217" t="s">
        <v>1</v>
      </c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218" t="s">
        <v>158</v>
      </c>
      <c r="AT200" s="218" t="s">
        <v>176</v>
      </c>
      <c r="AU200" s="218" t="s">
        <v>81</v>
      </c>
      <c r="AY200" s="14" t="s">
        <v>153</v>
      </c>
      <c r="BE200" s="219">
        <f>IF(N200="základní",J200,0)</f>
        <v>0</v>
      </c>
      <c r="BF200" s="219">
        <f>IF(N200="snížená",J200,0)</f>
        <v>0</v>
      </c>
      <c r="BG200" s="219">
        <f>IF(N200="zákl. přenesená",J200,0)</f>
        <v>0</v>
      </c>
      <c r="BH200" s="219">
        <f>IF(N200="sníž. přenesená",J200,0)</f>
        <v>0</v>
      </c>
      <c r="BI200" s="219">
        <f>IF(N200="nulová",J200,0)</f>
        <v>0</v>
      </c>
      <c r="BJ200" s="14" t="s">
        <v>79</v>
      </c>
      <c r="BK200" s="219">
        <f>ROUND(I200*H200,2)</f>
        <v>0</v>
      </c>
      <c r="BL200" s="14" t="s">
        <v>158</v>
      </c>
      <c r="BM200" s="218" t="s">
        <v>1466</v>
      </c>
    </row>
    <row r="201" spans="1:65" s="2" customFormat="1" ht="28.8">
      <c r="A201" s="31"/>
      <c r="B201" s="32"/>
      <c r="C201" s="33"/>
      <c r="D201" s="220" t="s">
        <v>166</v>
      </c>
      <c r="E201" s="33"/>
      <c r="F201" s="221" t="s">
        <v>1095</v>
      </c>
      <c r="G201" s="33"/>
      <c r="H201" s="33"/>
      <c r="I201" s="119"/>
      <c r="J201" s="33"/>
      <c r="K201" s="33"/>
      <c r="L201" s="36"/>
      <c r="M201" s="222"/>
      <c r="N201" s="223"/>
      <c r="O201" s="68"/>
      <c r="P201" s="68"/>
      <c r="Q201" s="68"/>
      <c r="R201" s="68"/>
      <c r="S201" s="68"/>
      <c r="T201" s="68"/>
      <c r="U201" s="69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T201" s="14" t="s">
        <v>166</v>
      </c>
      <c r="AU201" s="14" t="s">
        <v>81</v>
      </c>
    </row>
    <row r="202" spans="1:65" s="12" customFormat="1" ht="25.95" customHeight="1">
      <c r="B202" s="189"/>
      <c r="C202" s="190"/>
      <c r="D202" s="191" t="s">
        <v>71</v>
      </c>
      <c r="E202" s="192" t="s">
        <v>154</v>
      </c>
      <c r="F202" s="192" t="s">
        <v>155</v>
      </c>
      <c r="G202" s="190"/>
      <c r="H202" s="190"/>
      <c r="I202" s="193"/>
      <c r="J202" s="194">
        <f>BK202</f>
        <v>0</v>
      </c>
      <c r="K202" s="190"/>
      <c r="L202" s="195"/>
      <c r="M202" s="196"/>
      <c r="N202" s="197"/>
      <c r="O202" s="197"/>
      <c r="P202" s="198">
        <f>P203+P210+P213+P238+P251+P270+P275+P318</f>
        <v>0</v>
      </c>
      <c r="Q202" s="197"/>
      <c r="R202" s="198">
        <f>R203+R210+R213+R238+R251+R270+R275+R318</f>
        <v>3.7910786999999999</v>
      </c>
      <c r="S202" s="197"/>
      <c r="T202" s="198">
        <f>T203+T210+T213+T238+T251+T270+T275+T318</f>
        <v>9.6627000000000005E-2</v>
      </c>
      <c r="U202" s="199"/>
      <c r="AR202" s="200" t="s">
        <v>81</v>
      </c>
      <c r="AT202" s="201" t="s">
        <v>71</v>
      </c>
      <c r="AU202" s="201" t="s">
        <v>72</v>
      </c>
      <c r="AY202" s="200" t="s">
        <v>153</v>
      </c>
      <c r="BK202" s="202">
        <f>BK203+BK210+BK213+BK238+BK251+BK270+BK275+BK318</f>
        <v>0</v>
      </c>
    </row>
    <row r="203" spans="1:65" s="12" customFormat="1" ht="22.8" customHeight="1">
      <c r="B203" s="189"/>
      <c r="C203" s="190"/>
      <c r="D203" s="191" t="s">
        <v>71</v>
      </c>
      <c r="E203" s="203" t="s">
        <v>1096</v>
      </c>
      <c r="F203" s="203" t="s">
        <v>1097</v>
      </c>
      <c r="G203" s="190"/>
      <c r="H203" s="190"/>
      <c r="I203" s="193"/>
      <c r="J203" s="204">
        <f>BK203</f>
        <v>0</v>
      </c>
      <c r="K203" s="190"/>
      <c r="L203" s="195"/>
      <c r="M203" s="196"/>
      <c r="N203" s="197"/>
      <c r="O203" s="197"/>
      <c r="P203" s="198">
        <f>SUM(P204:P209)</f>
        <v>0</v>
      </c>
      <c r="Q203" s="197"/>
      <c r="R203" s="198">
        <f>SUM(R204:R209)</f>
        <v>7.2132000000000002E-2</v>
      </c>
      <c r="S203" s="197"/>
      <c r="T203" s="198">
        <f>SUM(T204:T209)</f>
        <v>0</v>
      </c>
      <c r="U203" s="199"/>
      <c r="AR203" s="200" t="s">
        <v>81</v>
      </c>
      <c r="AT203" s="201" t="s">
        <v>71</v>
      </c>
      <c r="AU203" s="201" t="s">
        <v>79</v>
      </c>
      <c r="AY203" s="200" t="s">
        <v>153</v>
      </c>
      <c r="BK203" s="202">
        <f>SUM(BK204:BK209)</f>
        <v>0</v>
      </c>
    </row>
    <row r="204" spans="1:65" s="2" customFormat="1" ht="30" customHeight="1">
      <c r="A204" s="31"/>
      <c r="B204" s="32"/>
      <c r="C204" s="224" t="s">
        <v>241</v>
      </c>
      <c r="D204" s="224" t="s">
        <v>176</v>
      </c>
      <c r="E204" s="225" t="s">
        <v>1098</v>
      </c>
      <c r="F204" s="226" t="s">
        <v>1099</v>
      </c>
      <c r="G204" s="227" t="s">
        <v>840</v>
      </c>
      <c r="H204" s="228">
        <v>36.066000000000003</v>
      </c>
      <c r="I204" s="229"/>
      <c r="J204" s="230">
        <f>ROUND(I204*H204,2)</f>
        <v>0</v>
      </c>
      <c r="K204" s="231"/>
      <c r="L204" s="36"/>
      <c r="M204" s="232" t="s">
        <v>1</v>
      </c>
      <c r="N204" s="233" t="s">
        <v>37</v>
      </c>
      <c r="O204" s="68"/>
      <c r="P204" s="216">
        <f>O204*H204</f>
        <v>0</v>
      </c>
      <c r="Q204" s="216">
        <v>0</v>
      </c>
      <c r="R204" s="216">
        <f>Q204*H204</f>
        <v>0</v>
      </c>
      <c r="S204" s="216">
        <v>0</v>
      </c>
      <c r="T204" s="216">
        <f>S204*H204</f>
        <v>0</v>
      </c>
      <c r="U204" s="217" t="s">
        <v>1</v>
      </c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218" t="s">
        <v>164</v>
      </c>
      <c r="AT204" s="218" t="s">
        <v>176</v>
      </c>
      <c r="AU204" s="218" t="s">
        <v>81</v>
      </c>
      <c r="AY204" s="14" t="s">
        <v>153</v>
      </c>
      <c r="BE204" s="219">
        <f>IF(N204="základní",J204,0)</f>
        <v>0</v>
      </c>
      <c r="BF204" s="219">
        <f>IF(N204="snížená",J204,0)</f>
        <v>0</v>
      </c>
      <c r="BG204" s="219">
        <f>IF(N204="zákl. přenesená",J204,0)</f>
        <v>0</v>
      </c>
      <c r="BH204" s="219">
        <f>IF(N204="sníž. přenesená",J204,0)</f>
        <v>0</v>
      </c>
      <c r="BI204" s="219">
        <f>IF(N204="nulová",J204,0)</f>
        <v>0</v>
      </c>
      <c r="BJ204" s="14" t="s">
        <v>79</v>
      </c>
      <c r="BK204" s="219">
        <f>ROUND(I204*H204,2)</f>
        <v>0</v>
      </c>
      <c r="BL204" s="14" t="s">
        <v>164</v>
      </c>
      <c r="BM204" s="218" t="s">
        <v>1467</v>
      </c>
    </row>
    <row r="205" spans="1:65" s="2" customFormat="1" ht="19.2">
      <c r="A205" s="31"/>
      <c r="B205" s="32"/>
      <c r="C205" s="33"/>
      <c r="D205" s="220" t="s">
        <v>166</v>
      </c>
      <c r="E205" s="33"/>
      <c r="F205" s="221" t="s">
        <v>1101</v>
      </c>
      <c r="G205" s="33"/>
      <c r="H205" s="33"/>
      <c r="I205" s="119"/>
      <c r="J205" s="33"/>
      <c r="K205" s="33"/>
      <c r="L205" s="36"/>
      <c r="M205" s="222"/>
      <c r="N205" s="223"/>
      <c r="O205" s="68"/>
      <c r="P205" s="68"/>
      <c r="Q205" s="68"/>
      <c r="R205" s="68"/>
      <c r="S205" s="68"/>
      <c r="T205" s="68"/>
      <c r="U205" s="69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T205" s="14" t="s">
        <v>166</v>
      </c>
      <c r="AU205" s="14" t="s">
        <v>81</v>
      </c>
    </row>
    <row r="206" spans="1:65" s="2" customFormat="1" ht="14.4" customHeight="1">
      <c r="A206" s="31"/>
      <c r="B206" s="32"/>
      <c r="C206" s="205" t="s">
        <v>245</v>
      </c>
      <c r="D206" s="205" t="s">
        <v>159</v>
      </c>
      <c r="E206" s="206" t="s">
        <v>1102</v>
      </c>
      <c r="F206" s="207" t="s">
        <v>1103</v>
      </c>
      <c r="G206" s="208" t="s">
        <v>1104</v>
      </c>
      <c r="H206" s="209">
        <v>36.066000000000003</v>
      </c>
      <c r="I206" s="210"/>
      <c r="J206" s="211">
        <f>ROUND(I206*H206,2)</f>
        <v>0</v>
      </c>
      <c r="K206" s="212"/>
      <c r="L206" s="213"/>
      <c r="M206" s="214" t="s">
        <v>1</v>
      </c>
      <c r="N206" s="215" t="s">
        <v>37</v>
      </c>
      <c r="O206" s="68"/>
      <c r="P206" s="216">
        <f>O206*H206</f>
        <v>0</v>
      </c>
      <c r="Q206" s="216">
        <v>1E-3</v>
      </c>
      <c r="R206" s="216">
        <f>Q206*H206</f>
        <v>3.6066000000000001E-2</v>
      </c>
      <c r="S206" s="216">
        <v>0</v>
      </c>
      <c r="T206" s="216">
        <f>S206*H206</f>
        <v>0</v>
      </c>
      <c r="U206" s="217" t="s">
        <v>1</v>
      </c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218" t="s">
        <v>163</v>
      </c>
      <c r="AT206" s="218" t="s">
        <v>159</v>
      </c>
      <c r="AU206" s="218" t="s">
        <v>81</v>
      </c>
      <c r="AY206" s="14" t="s">
        <v>153</v>
      </c>
      <c r="BE206" s="219">
        <f>IF(N206="základní",J206,0)</f>
        <v>0</v>
      </c>
      <c r="BF206" s="219">
        <f>IF(N206="snížená",J206,0)</f>
        <v>0</v>
      </c>
      <c r="BG206" s="219">
        <f>IF(N206="zákl. přenesená",J206,0)</f>
        <v>0</v>
      </c>
      <c r="BH206" s="219">
        <f>IF(N206="sníž. přenesená",J206,0)</f>
        <v>0</v>
      </c>
      <c r="BI206" s="219">
        <f>IF(N206="nulová",J206,0)</f>
        <v>0</v>
      </c>
      <c r="BJ206" s="14" t="s">
        <v>79</v>
      </c>
      <c r="BK206" s="219">
        <f>ROUND(I206*H206,2)</f>
        <v>0</v>
      </c>
      <c r="BL206" s="14" t="s">
        <v>164</v>
      </c>
      <c r="BM206" s="218" t="s">
        <v>1468</v>
      </c>
    </row>
    <row r="207" spans="1:65" s="2" customFormat="1" ht="10.199999999999999">
      <c r="A207" s="31"/>
      <c r="B207" s="32"/>
      <c r="C207" s="33"/>
      <c r="D207" s="220" t="s">
        <v>166</v>
      </c>
      <c r="E207" s="33"/>
      <c r="F207" s="221" t="s">
        <v>1103</v>
      </c>
      <c r="G207" s="33"/>
      <c r="H207" s="33"/>
      <c r="I207" s="119"/>
      <c r="J207" s="33"/>
      <c r="K207" s="33"/>
      <c r="L207" s="36"/>
      <c r="M207" s="222"/>
      <c r="N207" s="223"/>
      <c r="O207" s="68"/>
      <c r="P207" s="68"/>
      <c r="Q207" s="68"/>
      <c r="R207" s="68"/>
      <c r="S207" s="68"/>
      <c r="T207" s="68"/>
      <c r="U207" s="69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T207" s="14" t="s">
        <v>166</v>
      </c>
      <c r="AU207" s="14" t="s">
        <v>81</v>
      </c>
    </row>
    <row r="208" spans="1:65" s="2" customFormat="1" ht="19.8" customHeight="1">
      <c r="A208" s="31"/>
      <c r="B208" s="32"/>
      <c r="C208" s="205" t="s">
        <v>249</v>
      </c>
      <c r="D208" s="205" t="s">
        <v>159</v>
      </c>
      <c r="E208" s="206" t="s">
        <v>1106</v>
      </c>
      <c r="F208" s="207" t="s">
        <v>1107</v>
      </c>
      <c r="G208" s="208" t="s">
        <v>1104</v>
      </c>
      <c r="H208" s="209">
        <v>36.066000000000003</v>
      </c>
      <c r="I208" s="210"/>
      <c r="J208" s="211">
        <f>ROUND(I208*H208,2)</f>
        <v>0</v>
      </c>
      <c r="K208" s="212"/>
      <c r="L208" s="213"/>
      <c r="M208" s="214" t="s">
        <v>1</v>
      </c>
      <c r="N208" s="215" t="s">
        <v>37</v>
      </c>
      <c r="O208" s="68"/>
      <c r="P208" s="216">
        <f>O208*H208</f>
        <v>0</v>
      </c>
      <c r="Q208" s="216">
        <v>1E-3</v>
      </c>
      <c r="R208" s="216">
        <f>Q208*H208</f>
        <v>3.6066000000000001E-2</v>
      </c>
      <c r="S208" s="216">
        <v>0</v>
      </c>
      <c r="T208" s="216">
        <f>S208*H208</f>
        <v>0</v>
      </c>
      <c r="U208" s="217" t="s">
        <v>1</v>
      </c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218" t="s">
        <v>163</v>
      </c>
      <c r="AT208" s="218" t="s">
        <v>159</v>
      </c>
      <c r="AU208" s="218" t="s">
        <v>81</v>
      </c>
      <c r="AY208" s="14" t="s">
        <v>153</v>
      </c>
      <c r="BE208" s="219">
        <f>IF(N208="základní",J208,0)</f>
        <v>0</v>
      </c>
      <c r="BF208" s="219">
        <f>IF(N208="snížená",J208,0)</f>
        <v>0</v>
      </c>
      <c r="BG208" s="219">
        <f>IF(N208="zákl. přenesená",J208,0)</f>
        <v>0</v>
      </c>
      <c r="BH208" s="219">
        <f>IF(N208="sníž. přenesená",J208,0)</f>
        <v>0</v>
      </c>
      <c r="BI208" s="219">
        <f>IF(N208="nulová",J208,0)</f>
        <v>0</v>
      </c>
      <c r="BJ208" s="14" t="s">
        <v>79</v>
      </c>
      <c r="BK208" s="219">
        <f>ROUND(I208*H208,2)</f>
        <v>0</v>
      </c>
      <c r="BL208" s="14" t="s">
        <v>164</v>
      </c>
      <c r="BM208" s="218" t="s">
        <v>1469</v>
      </c>
    </row>
    <row r="209" spans="1:65" s="2" customFormat="1" ht="10.199999999999999">
      <c r="A209" s="31"/>
      <c r="B209" s="32"/>
      <c r="C209" s="33"/>
      <c r="D209" s="220" t="s">
        <v>166</v>
      </c>
      <c r="E209" s="33"/>
      <c r="F209" s="221" t="s">
        <v>1107</v>
      </c>
      <c r="G209" s="33"/>
      <c r="H209" s="33"/>
      <c r="I209" s="119"/>
      <c r="J209" s="33"/>
      <c r="K209" s="33"/>
      <c r="L209" s="36"/>
      <c r="M209" s="222"/>
      <c r="N209" s="223"/>
      <c r="O209" s="68"/>
      <c r="P209" s="68"/>
      <c r="Q209" s="68"/>
      <c r="R209" s="68"/>
      <c r="S209" s="68"/>
      <c r="T209" s="68"/>
      <c r="U209" s="69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T209" s="14" t="s">
        <v>166</v>
      </c>
      <c r="AU209" s="14" t="s">
        <v>81</v>
      </c>
    </row>
    <row r="210" spans="1:65" s="12" customFormat="1" ht="22.8" customHeight="1">
      <c r="B210" s="189"/>
      <c r="C210" s="190"/>
      <c r="D210" s="191" t="s">
        <v>71</v>
      </c>
      <c r="E210" s="203" t="s">
        <v>365</v>
      </c>
      <c r="F210" s="203" t="s">
        <v>366</v>
      </c>
      <c r="G210" s="190"/>
      <c r="H210" s="190"/>
      <c r="I210" s="193"/>
      <c r="J210" s="204">
        <f>BK210</f>
        <v>0</v>
      </c>
      <c r="K210" s="190"/>
      <c r="L210" s="195"/>
      <c r="M210" s="196"/>
      <c r="N210" s="197"/>
      <c r="O210" s="197"/>
      <c r="P210" s="198">
        <f>SUM(P211:P212)</f>
        <v>0</v>
      </c>
      <c r="Q210" s="197"/>
      <c r="R210" s="198">
        <f>SUM(R211:R212)</f>
        <v>0</v>
      </c>
      <c r="S210" s="197"/>
      <c r="T210" s="198">
        <f>SUM(T211:T212)</f>
        <v>6.0000000000000001E-3</v>
      </c>
      <c r="U210" s="199"/>
      <c r="AR210" s="200" t="s">
        <v>81</v>
      </c>
      <c r="AT210" s="201" t="s">
        <v>71</v>
      </c>
      <c r="AU210" s="201" t="s">
        <v>79</v>
      </c>
      <c r="AY210" s="200" t="s">
        <v>153</v>
      </c>
      <c r="BK210" s="202">
        <f>SUM(BK211:BK212)</f>
        <v>0</v>
      </c>
    </row>
    <row r="211" spans="1:65" s="2" customFormat="1" ht="19.8" customHeight="1">
      <c r="A211" s="31"/>
      <c r="B211" s="32"/>
      <c r="C211" s="224" t="s">
        <v>254</v>
      </c>
      <c r="D211" s="224" t="s">
        <v>176</v>
      </c>
      <c r="E211" s="225" t="s">
        <v>1109</v>
      </c>
      <c r="F211" s="226" t="s">
        <v>1110</v>
      </c>
      <c r="G211" s="227" t="s">
        <v>203</v>
      </c>
      <c r="H211" s="228">
        <v>3</v>
      </c>
      <c r="I211" s="229"/>
      <c r="J211" s="230">
        <f>ROUND(I211*H211,2)</f>
        <v>0</v>
      </c>
      <c r="K211" s="231"/>
      <c r="L211" s="36"/>
      <c r="M211" s="232" t="s">
        <v>1</v>
      </c>
      <c r="N211" s="233" t="s">
        <v>37</v>
      </c>
      <c r="O211" s="68"/>
      <c r="P211" s="216">
        <f>O211*H211</f>
        <v>0</v>
      </c>
      <c r="Q211" s="216">
        <v>0</v>
      </c>
      <c r="R211" s="216">
        <f>Q211*H211</f>
        <v>0</v>
      </c>
      <c r="S211" s="216">
        <v>2E-3</v>
      </c>
      <c r="T211" s="216">
        <f>S211*H211</f>
        <v>6.0000000000000001E-3</v>
      </c>
      <c r="U211" s="217" t="s">
        <v>1</v>
      </c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218" t="s">
        <v>164</v>
      </c>
      <c r="AT211" s="218" t="s">
        <v>176</v>
      </c>
      <c r="AU211" s="218" t="s">
        <v>81</v>
      </c>
      <c r="AY211" s="14" t="s">
        <v>153</v>
      </c>
      <c r="BE211" s="219">
        <f>IF(N211="základní",J211,0)</f>
        <v>0</v>
      </c>
      <c r="BF211" s="219">
        <f>IF(N211="snížená",J211,0)</f>
        <v>0</v>
      </c>
      <c r="BG211" s="219">
        <f>IF(N211="zákl. přenesená",J211,0)</f>
        <v>0</v>
      </c>
      <c r="BH211" s="219">
        <f>IF(N211="sníž. přenesená",J211,0)</f>
        <v>0</v>
      </c>
      <c r="BI211" s="219">
        <f>IF(N211="nulová",J211,0)</f>
        <v>0</v>
      </c>
      <c r="BJ211" s="14" t="s">
        <v>79</v>
      </c>
      <c r="BK211" s="219">
        <f>ROUND(I211*H211,2)</f>
        <v>0</v>
      </c>
      <c r="BL211" s="14" t="s">
        <v>164</v>
      </c>
      <c r="BM211" s="218" t="s">
        <v>1470</v>
      </c>
    </row>
    <row r="212" spans="1:65" s="2" customFormat="1" ht="19.2">
      <c r="A212" s="31"/>
      <c r="B212" s="32"/>
      <c r="C212" s="33"/>
      <c r="D212" s="220" t="s">
        <v>166</v>
      </c>
      <c r="E212" s="33"/>
      <c r="F212" s="221" t="s">
        <v>1112</v>
      </c>
      <c r="G212" s="33"/>
      <c r="H212" s="33"/>
      <c r="I212" s="119"/>
      <c r="J212" s="33"/>
      <c r="K212" s="33"/>
      <c r="L212" s="36"/>
      <c r="M212" s="222"/>
      <c r="N212" s="223"/>
      <c r="O212" s="68"/>
      <c r="P212" s="68"/>
      <c r="Q212" s="68"/>
      <c r="R212" s="68"/>
      <c r="S212" s="68"/>
      <c r="T212" s="68"/>
      <c r="U212" s="69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T212" s="14" t="s">
        <v>166</v>
      </c>
      <c r="AU212" s="14" t="s">
        <v>81</v>
      </c>
    </row>
    <row r="213" spans="1:65" s="12" customFormat="1" ht="22.8" customHeight="1">
      <c r="B213" s="189"/>
      <c r="C213" s="190"/>
      <c r="D213" s="191" t="s">
        <v>71</v>
      </c>
      <c r="E213" s="203" t="s">
        <v>1113</v>
      </c>
      <c r="F213" s="203" t="s">
        <v>1114</v>
      </c>
      <c r="G213" s="190"/>
      <c r="H213" s="190"/>
      <c r="I213" s="193"/>
      <c r="J213" s="204">
        <f>BK213</f>
        <v>0</v>
      </c>
      <c r="K213" s="190"/>
      <c r="L213" s="195"/>
      <c r="M213" s="196"/>
      <c r="N213" s="197"/>
      <c r="O213" s="197"/>
      <c r="P213" s="198">
        <f>SUM(P214:P237)</f>
        <v>0</v>
      </c>
      <c r="Q213" s="197"/>
      <c r="R213" s="198">
        <f>SUM(R214:R237)</f>
        <v>0.34023829999999999</v>
      </c>
      <c r="S213" s="197"/>
      <c r="T213" s="198">
        <f>SUM(T214:T237)</f>
        <v>0</v>
      </c>
      <c r="U213" s="199"/>
      <c r="AR213" s="200" t="s">
        <v>81</v>
      </c>
      <c r="AT213" s="201" t="s">
        <v>71</v>
      </c>
      <c r="AU213" s="201" t="s">
        <v>79</v>
      </c>
      <c r="AY213" s="200" t="s">
        <v>153</v>
      </c>
      <c r="BK213" s="202">
        <f>SUM(BK214:BK237)</f>
        <v>0</v>
      </c>
    </row>
    <row r="214" spans="1:65" s="2" customFormat="1" ht="30" customHeight="1">
      <c r="A214" s="31"/>
      <c r="B214" s="32"/>
      <c r="C214" s="224" t="s">
        <v>615</v>
      </c>
      <c r="D214" s="224" t="s">
        <v>176</v>
      </c>
      <c r="E214" s="225" t="s">
        <v>1115</v>
      </c>
      <c r="F214" s="226" t="s">
        <v>1116</v>
      </c>
      <c r="G214" s="227" t="s">
        <v>840</v>
      </c>
      <c r="H214" s="228">
        <v>24.815999999999999</v>
      </c>
      <c r="I214" s="229"/>
      <c r="J214" s="230">
        <f>ROUND(I214*H214,2)</f>
        <v>0</v>
      </c>
      <c r="K214" s="231"/>
      <c r="L214" s="36"/>
      <c r="M214" s="232" t="s">
        <v>1</v>
      </c>
      <c r="N214" s="233" t="s">
        <v>37</v>
      </c>
      <c r="O214" s="68"/>
      <c r="P214" s="216">
        <f>O214*H214</f>
        <v>0</v>
      </c>
      <c r="Q214" s="216">
        <v>1.2500000000000001E-2</v>
      </c>
      <c r="R214" s="216">
        <f>Q214*H214</f>
        <v>0.31020000000000003</v>
      </c>
      <c r="S214" s="216">
        <v>0</v>
      </c>
      <c r="T214" s="216">
        <f>S214*H214</f>
        <v>0</v>
      </c>
      <c r="U214" s="217" t="s">
        <v>1</v>
      </c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218" t="s">
        <v>164</v>
      </c>
      <c r="AT214" s="218" t="s">
        <v>176</v>
      </c>
      <c r="AU214" s="218" t="s">
        <v>81</v>
      </c>
      <c r="AY214" s="14" t="s">
        <v>153</v>
      </c>
      <c r="BE214" s="219">
        <f>IF(N214="základní",J214,0)</f>
        <v>0</v>
      </c>
      <c r="BF214" s="219">
        <f>IF(N214="snížená",J214,0)</f>
        <v>0</v>
      </c>
      <c r="BG214" s="219">
        <f>IF(N214="zákl. přenesená",J214,0)</f>
        <v>0</v>
      </c>
      <c r="BH214" s="219">
        <f>IF(N214="sníž. přenesená",J214,0)</f>
        <v>0</v>
      </c>
      <c r="BI214" s="219">
        <f>IF(N214="nulová",J214,0)</f>
        <v>0</v>
      </c>
      <c r="BJ214" s="14" t="s">
        <v>79</v>
      </c>
      <c r="BK214" s="219">
        <f>ROUND(I214*H214,2)</f>
        <v>0</v>
      </c>
      <c r="BL214" s="14" t="s">
        <v>164</v>
      </c>
      <c r="BM214" s="218" t="s">
        <v>1471</v>
      </c>
    </row>
    <row r="215" spans="1:65" s="2" customFormat="1" ht="19.2">
      <c r="A215" s="31"/>
      <c r="B215" s="32"/>
      <c r="C215" s="33"/>
      <c r="D215" s="220" t="s">
        <v>166</v>
      </c>
      <c r="E215" s="33"/>
      <c r="F215" s="221" t="s">
        <v>1116</v>
      </c>
      <c r="G215" s="33"/>
      <c r="H215" s="33"/>
      <c r="I215" s="119"/>
      <c r="J215" s="33"/>
      <c r="K215" s="33"/>
      <c r="L215" s="36"/>
      <c r="M215" s="222"/>
      <c r="N215" s="223"/>
      <c r="O215" s="68"/>
      <c r="P215" s="68"/>
      <c r="Q215" s="68"/>
      <c r="R215" s="68"/>
      <c r="S215" s="68"/>
      <c r="T215" s="68"/>
      <c r="U215" s="69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T215" s="14" t="s">
        <v>166</v>
      </c>
      <c r="AU215" s="14" t="s">
        <v>81</v>
      </c>
    </row>
    <row r="216" spans="1:65" s="2" customFormat="1" ht="19.8" customHeight="1">
      <c r="A216" s="31"/>
      <c r="B216" s="32"/>
      <c r="C216" s="224" t="s">
        <v>619</v>
      </c>
      <c r="D216" s="224" t="s">
        <v>176</v>
      </c>
      <c r="E216" s="225" t="s">
        <v>1118</v>
      </c>
      <c r="F216" s="226" t="s">
        <v>1119</v>
      </c>
      <c r="G216" s="227" t="s">
        <v>162</v>
      </c>
      <c r="H216" s="228">
        <v>53.93</v>
      </c>
      <c r="I216" s="229"/>
      <c r="J216" s="230">
        <f>ROUND(I216*H216,2)</f>
        <v>0</v>
      </c>
      <c r="K216" s="231"/>
      <c r="L216" s="36"/>
      <c r="M216" s="232" t="s">
        <v>1</v>
      </c>
      <c r="N216" s="233" t="s">
        <v>37</v>
      </c>
      <c r="O216" s="68"/>
      <c r="P216" s="216">
        <f>O216*H216</f>
        <v>0</v>
      </c>
      <c r="Q216" s="216">
        <v>1.0000000000000001E-5</v>
      </c>
      <c r="R216" s="216">
        <f>Q216*H216</f>
        <v>5.3930000000000004E-4</v>
      </c>
      <c r="S216" s="216">
        <v>0</v>
      </c>
      <c r="T216" s="216">
        <f>S216*H216</f>
        <v>0</v>
      </c>
      <c r="U216" s="217" t="s">
        <v>1</v>
      </c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218" t="s">
        <v>158</v>
      </c>
      <c r="AT216" s="218" t="s">
        <v>176</v>
      </c>
      <c r="AU216" s="218" t="s">
        <v>81</v>
      </c>
      <c r="AY216" s="14" t="s">
        <v>153</v>
      </c>
      <c r="BE216" s="219">
        <f>IF(N216="základní",J216,0)</f>
        <v>0</v>
      </c>
      <c r="BF216" s="219">
        <f>IF(N216="snížená",J216,0)</f>
        <v>0</v>
      </c>
      <c r="BG216" s="219">
        <f>IF(N216="zákl. přenesená",J216,0)</f>
        <v>0</v>
      </c>
      <c r="BH216" s="219">
        <f>IF(N216="sníž. přenesená",J216,0)</f>
        <v>0</v>
      </c>
      <c r="BI216" s="219">
        <f>IF(N216="nulová",J216,0)</f>
        <v>0</v>
      </c>
      <c r="BJ216" s="14" t="s">
        <v>79</v>
      </c>
      <c r="BK216" s="219">
        <f>ROUND(I216*H216,2)</f>
        <v>0</v>
      </c>
      <c r="BL216" s="14" t="s">
        <v>158</v>
      </c>
      <c r="BM216" s="218" t="s">
        <v>1472</v>
      </c>
    </row>
    <row r="217" spans="1:65" s="2" customFormat="1" ht="28.8">
      <c r="A217" s="31"/>
      <c r="B217" s="32"/>
      <c r="C217" s="33"/>
      <c r="D217" s="220" t="s">
        <v>166</v>
      </c>
      <c r="E217" s="33"/>
      <c r="F217" s="221" t="s">
        <v>1121</v>
      </c>
      <c r="G217" s="33"/>
      <c r="H217" s="33"/>
      <c r="I217" s="119"/>
      <c r="J217" s="33"/>
      <c r="K217" s="33"/>
      <c r="L217" s="36"/>
      <c r="M217" s="222"/>
      <c r="N217" s="223"/>
      <c r="O217" s="68"/>
      <c r="P217" s="68"/>
      <c r="Q217" s="68"/>
      <c r="R217" s="68"/>
      <c r="S217" s="68"/>
      <c r="T217" s="68"/>
      <c r="U217" s="69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T217" s="14" t="s">
        <v>166</v>
      </c>
      <c r="AU217" s="14" t="s">
        <v>81</v>
      </c>
    </row>
    <row r="218" spans="1:65" s="2" customFormat="1" ht="14.4" customHeight="1">
      <c r="A218" s="31"/>
      <c r="B218" s="32"/>
      <c r="C218" s="224" t="s">
        <v>1122</v>
      </c>
      <c r="D218" s="224" t="s">
        <v>176</v>
      </c>
      <c r="E218" s="225" t="s">
        <v>1123</v>
      </c>
      <c r="F218" s="226" t="s">
        <v>1124</v>
      </c>
      <c r="G218" s="227" t="s">
        <v>840</v>
      </c>
      <c r="H218" s="228">
        <v>24.815999999999999</v>
      </c>
      <c r="I218" s="229"/>
      <c r="J218" s="230">
        <f>ROUND(I218*H218,2)</f>
        <v>0</v>
      </c>
      <c r="K218" s="231"/>
      <c r="L218" s="36"/>
      <c r="M218" s="232" t="s">
        <v>1</v>
      </c>
      <c r="N218" s="233" t="s">
        <v>37</v>
      </c>
      <c r="O218" s="68"/>
      <c r="P218" s="216">
        <f>O218*H218</f>
        <v>0</v>
      </c>
      <c r="Q218" s="216">
        <v>1E-4</v>
      </c>
      <c r="R218" s="216">
        <f>Q218*H218</f>
        <v>2.4816E-3</v>
      </c>
      <c r="S218" s="216">
        <v>0</v>
      </c>
      <c r="T218" s="216">
        <f>S218*H218</f>
        <v>0</v>
      </c>
      <c r="U218" s="217" t="s">
        <v>1</v>
      </c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218" t="s">
        <v>164</v>
      </c>
      <c r="AT218" s="218" t="s">
        <v>176</v>
      </c>
      <c r="AU218" s="218" t="s">
        <v>81</v>
      </c>
      <c r="AY218" s="14" t="s">
        <v>153</v>
      </c>
      <c r="BE218" s="219">
        <f>IF(N218="základní",J218,0)</f>
        <v>0</v>
      </c>
      <c r="BF218" s="219">
        <f>IF(N218="snížená",J218,0)</f>
        <v>0</v>
      </c>
      <c r="BG218" s="219">
        <f>IF(N218="zákl. přenesená",J218,0)</f>
        <v>0</v>
      </c>
      <c r="BH218" s="219">
        <f>IF(N218="sníž. přenesená",J218,0)</f>
        <v>0</v>
      </c>
      <c r="BI218" s="219">
        <f>IF(N218="nulová",J218,0)</f>
        <v>0</v>
      </c>
      <c r="BJ218" s="14" t="s">
        <v>79</v>
      </c>
      <c r="BK218" s="219">
        <f>ROUND(I218*H218,2)</f>
        <v>0</v>
      </c>
      <c r="BL218" s="14" t="s">
        <v>164</v>
      </c>
      <c r="BM218" s="218" t="s">
        <v>1473</v>
      </c>
    </row>
    <row r="219" spans="1:65" s="2" customFormat="1" ht="28.8">
      <c r="A219" s="31"/>
      <c r="B219" s="32"/>
      <c r="C219" s="33"/>
      <c r="D219" s="220" t="s">
        <v>166</v>
      </c>
      <c r="E219" s="33"/>
      <c r="F219" s="221" t="s">
        <v>1126</v>
      </c>
      <c r="G219" s="33"/>
      <c r="H219" s="33"/>
      <c r="I219" s="119"/>
      <c r="J219" s="33"/>
      <c r="K219" s="33"/>
      <c r="L219" s="36"/>
      <c r="M219" s="222"/>
      <c r="N219" s="223"/>
      <c r="O219" s="68"/>
      <c r="P219" s="68"/>
      <c r="Q219" s="68"/>
      <c r="R219" s="68"/>
      <c r="S219" s="68"/>
      <c r="T219" s="68"/>
      <c r="U219" s="69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T219" s="14" t="s">
        <v>166</v>
      </c>
      <c r="AU219" s="14" t="s">
        <v>81</v>
      </c>
    </row>
    <row r="220" spans="1:65" s="2" customFormat="1" ht="19.8" customHeight="1">
      <c r="A220" s="31"/>
      <c r="B220" s="32"/>
      <c r="C220" s="224" t="s">
        <v>1127</v>
      </c>
      <c r="D220" s="224" t="s">
        <v>176</v>
      </c>
      <c r="E220" s="225" t="s">
        <v>1128</v>
      </c>
      <c r="F220" s="226" t="s">
        <v>1129</v>
      </c>
      <c r="G220" s="227" t="s">
        <v>840</v>
      </c>
      <c r="H220" s="228">
        <v>2.2200000000000002</v>
      </c>
      <c r="I220" s="229"/>
      <c r="J220" s="230">
        <f>ROUND(I220*H220,2)</f>
        <v>0</v>
      </c>
      <c r="K220" s="231"/>
      <c r="L220" s="36"/>
      <c r="M220" s="232" t="s">
        <v>1</v>
      </c>
      <c r="N220" s="233" t="s">
        <v>37</v>
      </c>
      <c r="O220" s="68"/>
      <c r="P220" s="216">
        <f>O220*H220</f>
        <v>0</v>
      </c>
      <c r="Q220" s="216">
        <v>0</v>
      </c>
      <c r="R220" s="216">
        <f>Q220*H220</f>
        <v>0</v>
      </c>
      <c r="S220" s="216">
        <v>0</v>
      </c>
      <c r="T220" s="216">
        <f>S220*H220</f>
        <v>0</v>
      </c>
      <c r="U220" s="217" t="s">
        <v>1</v>
      </c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218" t="s">
        <v>164</v>
      </c>
      <c r="AT220" s="218" t="s">
        <v>176</v>
      </c>
      <c r="AU220" s="218" t="s">
        <v>81</v>
      </c>
      <c r="AY220" s="14" t="s">
        <v>153</v>
      </c>
      <c r="BE220" s="219">
        <f>IF(N220="základní",J220,0)</f>
        <v>0</v>
      </c>
      <c r="BF220" s="219">
        <f>IF(N220="snížená",J220,0)</f>
        <v>0</v>
      </c>
      <c r="BG220" s="219">
        <f>IF(N220="zákl. přenesená",J220,0)</f>
        <v>0</v>
      </c>
      <c r="BH220" s="219">
        <f>IF(N220="sníž. přenesená",J220,0)</f>
        <v>0</v>
      </c>
      <c r="BI220" s="219">
        <f>IF(N220="nulová",J220,0)</f>
        <v>0</v>
      </c>
      <c r="BJ220" s="14" t="s">
        <v>79</v>
      </c>
      <c r="BK220" s="219">
        <f>ROUND(I220*H220,2)</f>
        <v>0</v>
      </c>
      <c r="BL220" s="14" t="s">
        <v>164</v>
      </c>
      <c r="BM220" s="218" t="s">
        <v>1474</v>
      </c>
    </row>
    <row r="221" spans="1:65" s="2" customFormat="1" ht="19.2">
      <c r="A221" s="31"/>
      <c r="B221" s="32"/>
      <c r="C221" s="33"/>
      <c r="D221" s="220" t="s">
        <v>166</v>
      </c>
      <c r="E221" s="33"/>
      <c r="F221" s="221" t="s">
        <v>1131</v>
      </c>
      <c r="G221" s="33"/>
      <c r="H221" s="33"/>
      <c r="I221" s="119"/>
      <c r="J221" s="33"/>
      <c r="K221" s="33"/>
      <c r="L221" s="36"/>
      <c r="M221" s="222"/>
      <c r="N221" s="223"/>
      <c r="O221" s="68"/>
      <c r="P221" s="68"/>
      <c r="Q221" s="68"/>
      <c r="R221" s="68"/>
      <c r="S221" s="68"/>
      <c r="T221" s="68"/>
      <c r="U221" s="69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T221" s="14" t="s">
        <v>166</v>
      </c>
      <c r="AU221" s="14" t="s">
        <v>81</v>
      </c>
    </row>
    <row r="222" spans="1:65" s="2" customFormat="1" ht="19.8" customHeight="1">
      <c r="A222" s="31"/>
      <c r="B222" s="32"/>
      <c r="C222" s="224" t="s">
        <v>259</v>
      </c>
      <c r="D222" s="224" t="s">
        <v>176</v>
      </c>
      <c r="E222" s="225" t="s">
        <v>1132</v>
      </c>
      <c r="F222" s="226" t="s">
        <v>1133</v>
      </c>
      <c r="G222" s="227" t="s">
        <v>840</v>
      </c>
      <c r="H222" s="228">
        <v>24.815999999999999</v>
      </c>
      <c r="I222" s="229"/>
      <c r="J222" s="230">
        <f>ROUND(I222*H222,2)</f>
        <v>0</v>
      </c>
      <c r="K222" s="231"/>
      <c r="L222" s="36"/>
      <c r="M222" s="232" t="s">
        <v>1</v>
      </c>
      <c r="N222" s="233" t="s">
        <v>37</v>
      </c>
      <c r="O222" s="68"/>
      <c r="P222" s="216">
        <f>O222*H222</f>
        <v>0</v>
      </c>
      <c r="Q222" s="216">
        <v>6.9999999999999999E-4</v>
      </c>
      <c r="R222" s="216">
        <f>Q222*H222</f>
        <v>1.73712E-2</v>
      </c>
      <c r="S222" s="216">
        <v>0</v>
      </c>
      <c r="T222" s="216">
        <f>S222*H222</f>
        <v>0</v>
      </c>
      <c r="U222" s="217" t="s">
        <v>1</v>
      </c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218" t="s">
        <v>164</v>
      </c>
      <c r="AT222" s="218" t="s">
        <v>176</v>
      </c>
      <c r="AU222" s="218" t="s">
        <v>81</v>
      </c>
      <c r="AY222" s="14" t="s">
        <v>153</v>
      </c>
      <c r="BE222" s="219">
        <f>IF(N222="základní",J222,0)</f>
        <v>0</v>
      </c>
      <c r="BF222" s="219">
        <f>IF(N222="snížená",J222,0)</f>
        <v>0</v>
      </c>
      <c r="BG222" s="219">
        <f>IF(N222="zákl. přenesená",J222,0)</f>
        <v>0</v>
      </c>
      <c r="BH222" s="219">
        <f>IF(N222="sníž. přenesená",J222,0)</f>
        <v>0</v>
      </c>
      <c r="BI222" s="219">
        <f>IF(N222="nulová",J222,0)</f>
        <v>0</v>
      </c>
      <c r="BJ222" s="14" t="s">
        <v>79</v>
      </c>
      <c r="BK222" s="219">
        <f>ROUND(I222*H222,2)</f>
        <v>0</v>
      </c>
      <c r="BL222" s="14" t="s">
        <v>164</v>
      </c>
      <c r="BM222" s="218" t="s">
        <v>1475</v>
      </c>
    </row>
    <row r="223" spans="1:65" s="2" customFormat="1" ht="28.8">
      <c r="A223" s="31"/>
      <c r="B223" s="32"/>
      <c r="C223" s="33"/>
      <c r="D223" s="220" t="s">
        <v>166</v>
      </c>
      <c r="E223" s="33"/>
      <c r="F223" s="221" t="s">
        <v>1135</v>
      </c>
      <c r="G223" s="33"/>
      <c r="H223" s="33"/>
      <c r="I223" s="119"/>
      <c r="J223" s="33"/>
      <c r="K223" s="33"/>
      <c r="L223" s="36"/>
      <c r="M223" s="222"/>
      <c r="N223" s="223"/>
      <c r="O223" s="68"/>
      <c r="P223" s="68"/>
      <c r="Q223" s="68"/>
      <c r="R223" s="68"/>
      <c r="S223" s="68"/>
      <c r="T223" s="68"/>
      <c r="U223" s="69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T223" s="14" t="s">
        <v>166</v>
      </c>
      <c r="AU223" s="14" t="s">
        <v>81</v>
      </c>
    </row>
    <row r="224" spans="1:65" s="2" customFormat="1" ht="19.8" customHeight="1">
      <c r="A224" s="31"/>
      <c r="B224" s="32"/>
      <c r="C224" s="224" t="s">
        <v>263</v>
      </c>
      <c r="D224" s="224" t="s">
        <v>176</v>
      </c>
      <c r="E224" s="225" t="s">
        <v>1136</v>
      </c>
      <c r="F224" s="226" t="s">
        <v>1137</v>
      </c>
      <c r="G224" s="227" t="s">
        <v>203</v>
      </c>
      <c r="H224" s="228">
        <v>1</v>
      </c>
      <c r="I224" s="229"/>
      <c r="J224" s="230">
        <f>ROUND(I224*H224,2)</f>
        <v>0</v>
      </c>
      <c r="K224" s="231"/>
      <c r="L224" s="36"/>
      <c r="M224" s="232" t="s">
        <v>1</v>
      </c>
      <c r="N224" s="233" t="s">
        <v>37</v>
      </c>
      <c r="O224" s="68"/>
      <c r="P224" s="216">
        <f>O224*H224</f>
        <v>0</v>
      </c>
      <c r="Q224" s="216">
        <v>3.0000000000000001E-5</v>
      </c>
      <c r="R224" s="216">
        <f>Q224*H224</f>
        <v>3.0000000000000001E-5</v>
      </c>
      <c r="S224" s="216">
        <v>0</v>
      </c>
      <c r="T224" s="216">
        <f>S224*H224</f>
        <v>0</v>
      </c>
      <c r="U224" s="217" t="s">
        <v>1</v>
      </c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218" t="s">
        <v>164</v>
      </c>
      <c r="AT224" s="218" t="s">
        <v>176</v>
      </c>
      <c r="AU224" s="218" t="s">
        <v>81</v>
      </c>
      <c r="AY224" s="14" t="s">
        <v>153</v>
      </c>
      <c r="BE224" s="219">
        <f>IF(N224="základní",J224,0)</f>
        <v>0</v>
      </c>
      <c r="BF224" s="219">
        <f>IF(N224="snížená",J224,0)</f>
        <v>0</v>
      </c>
      <c r="BG224" s="219">
        <f>IF(N224="zákl. přenesená",J224,0)</f>
        <v>0</v>
      </c>
      <c r="BH224" s="219">
        <f>IF(N224="sníž. přenesená",J224,0)</f>
        <v>0</v>
      </c>
      <c r="BI224" s="219">
        <f>IF(N224="nulová",J224,0)</f>
        <v>0</v>
      </c>
      <c r="BJ224" s="14" t="s">
        <v>79</v>
      </c>
      <c r="BK224" s="219">
        <f>ROUND(I224*H224,2)</f>
        <v>0</v>
      </c>
      <c r="BL224" s="14" t="s">
        <v>164</v>
      </c>
      <c r="BM224" s="218" t="s">
        <v>1476</v>
      </c>
    </row>
    <row r="225" spans="1:65" s="2" customFormat="1" ht="28.8">
      <c r="A225" s="31"/>
      <c r="B225" s="32"/>
      <c r="C225" s="33"/>
      <c r="D225" s="220" t="s">
        <v>166</v>
      </c>
      <c r="E225" s="33"/>
      <c r="F225" s="221" t="s">
        <v>1139</v>
      </c>
      <c r="G225" s="33"/>
      <c r="H225" s="33"/>
      <c r="I225" s="119"/>
      <c r="J225" s="33"/>
      <c r="K225" s="33"/>
      <c r="L225" s="36"/>
      <c r="M225" s="222"/>
      <c r="N225" s="223"/>
      <c r="O225" s="68"/>
      <c r="P225" s="68"/>
      <c r="Q225" s="68"/>
      <c r="R225" s="68"/>
      <c r="S225" s="68"/>
      <c r="T225" s="68"/>
      <c r="U225" s="69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T225" s="14" t="s">
        <v>166</v>
      </c>
      <c r="AU225" s="14" t="s">
        <v>81</v>
      </c>
    </row>
    <row r="226" spans="1:65" s="2" customFormat="1" ht="19.8" customHeight="1">
      <c r="A226" s="31"/>
      <c r="B226" s="32"/>
      <c r="C226" s="205" t="s">
        <v>267</v>
      </c>
      <c r="D226" s="205" t="s">
        <v>159</v>
      </c>
      <c r="E226" s="206" t="s">
        <v>1140</v>
      </c>
      <c r="F226" s="207" t="s">
        <v>1141</v>
      </c>
      <c r="G226" s="208" t="s">
        <v>203</v>
      </c>
      <c r="H226" s="209">
        <v>1</v>
      </c>
      <c r="I226" s="210"/>
      <c r="J226" s="211">
        <f>ROUND(I226*H226,2)</f>
        <v>0</v>
      </c>
      <c r="K226" s="212"/>
      <c r="L226" s="213"/>
      <c r="M226" s="214" t="s">
        <v>1</v>
      </c>
      <c r="N226" s="215" t="s">
        <v>37</v>
      </c>
      <c r="O226" s="68"/>
      <c r="P226" s="216">
        <f>O226*H226</f>
        <v>0</v>
      </c>
      <c r="Q226" s="216">
        <v>8.9999999999999998E-4</v>
      </c>
      <c r="R226" s="216">
        <f>Q226*H226</f>
        <v>8.9999999999999998E-4</v>
      </c>
      <c r="S226" s="216">
        <v>0</v>
      </c>
      <c r="T226" s="216">
        <f>S226*H226</f>
        <v>0</v>
      </c>
      <c r="U226" s="217" t="s">
        <v>1</v>
      </c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218" t="s">
        <v>163</v>
      </c>
      <c r="AT226" s="218" t="s">
        <v>159</v>
      </c>
      <c r="AU226" s="218" t="s">
        <v>81</v>
      </c>
      <c r="AY226" s="14" t="s">
        <v>153</v>
      </c>
      <c r="BE226" s="219">
        <f>IF(N226="základní",J226,0)</f>
        <v>0</v>
      </c>
      <c r="BF226" s="219">
        <f>IF(N226="snížená",J226,0)</f>
        <v>0</v>
      </c>
      <c r="BG226" s="219">
        <f>IF(N226="zákl. přenesená",J226,0)</f>
        <v>0</v>
      </c>
      <c r="BH226" s="219">
        <f>IF(N226="sníž. přenesená",J226,0)</f>
        <v>0</v>
      </c>
      <c r="BI226" s="219">
        <f>IF(N226="nulová",J226,0)</f>
        <v>0</v>
      </c>
      <c r="BJ226" s="14" t="s">
        <v>79</v>
      </c>
      <c r="BK226" s="219">
        <f>ROUND(I226*H226,2)</f>
        <v>0</v>
      </c>
      <c r="BL226" s="14" t="s">
        <v>164</v>
      </c>
      <c r="BM226" s="218" t="s">
        <v>1477</v>
      </c>
    </row>
    <row r="227" spans="1:65" s="2" customFormat="1" ht="19.2">
      <c r="A227" s="31"/>
      <c r="B227" s="32"/>
      <c r="C227" s="33"/>
      <c r="D227" s="220" t="s">
        <v>166</v>
      </c>
      <c r="E227" s="33"/>
      <c r="F227" s="221" t="s">
        <v>1143</v>
      </c>
      <c r="G227" s="33"/>
      <c r="H227" s="33"/>
      <c r="I227" s="119"/>
      <c r="J227" s="33"/>
      <c r="K227" s="33"/>
      <c r="L227" s="36"/>
      <c r="M227" s="222"/>
      <c r="N227" s="223"/>
      <c r="O227" s="68"/>
      <c r="P227" s="68"/>
      <c r="Q227" s="68"/>
      <c r="R227" s="68"/>
      <c r="S227" s="68"/>
      <c r="T227" s="68"/>
      <c r="U227" s="69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T227" s="14" t="s">
        <v>166</v>
      </c>
      <c r="AU227" s="14" t="s">
        <v>81</v>
      </c>
    </row>
    <row r="228" spans="1:65" s="2" customFormat="1" ht="14.4" customHeight="1">
      <c r="A228" s="31"/>
      <c r="B228" s="32"/>
      <c r="C228" s="224" t="s">
        <v>1144</v>
      </c>
      <c r="D228" s="224" t="s">
        <v>176</v>
      </c>
      <c r="E228" s="225" t="s">
        <v>1145</v>
      </c>
      <c r="F228" s="226" t="s">
        <v>1146</v>
      </c>
      <c r="G228" s="227" t="s">
        <v>203</v>
      </c>
      <c r="H228" s="228">
        <v>1</v>
      </c>
      <c r="I228" s="229"/>
      <c r="J228" s="230">
        <f>ROUND(I228*H228,2)</f>
        <v>0</v>
      </c>
      <c r="K228" s="231"/>
      <c r="L228" s="36"/>
      <c r="M228" s="232" t="s">
        <v>1</v>
      </c>
      <c r="N228" s="233" t="s">
        <v>37</v>
      </c>
      <c r="O228" s="68"/>
      <c r="P228" s="216">
        <f>O228*H228</f>
        <v>0</v>
      </c>
      <c r="Q228" s="216">
        <v>6.9999999999999994E-5</v>
      </c>
      <c r="R228" s="216">
        <f>Q228*H228</f>
        <v>6.9999999999999994E-5</v>
      </c>
      <c r="S228" s="216">
        <v>0</v>
      </c>
      <c r="T228" s="216">
        <f>S228*H228</f>
        <v>0</v>
      </c>
      <c r="U228" s="217" t="s">
        <v>1</v>
      </c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218" t="s">
        <v>164</v>
      </c>
      <c r="AT228" s="218" t="s">
        <v>176</v>
      </c>
      <c r="AU228" s="218" t="s">
        <v>81</v>
      </c>
      <c r="AY228" s="14" t="s">
        <v>153</v>
      </c>
      <c r="BE228" s="219">
        <f>IF(N228="základní",J228,0)</f>
        <v>0</v>
      </c>
      <c r="BF228" s="219">
        <f>IF(N228="snížená",J228,0)</f>
        <v>0</v>
      </c>
      <c r="BG228" s="219">
        <f>IF(N228="zákl. přenesená",J228,0)</f>
        <v>0</v>
      </c>
      <c r="BH228" s="219">
        <f>IF(N228="sníž. přenesená",J228,0)</f>
        <v>0</v>
      </c>
      <c r="BI228" s="219">
        <f>IF(N228="nulová",J228,0)</f>
        <v>0</v>
      </c>
      <c r="BJ228" s="14" t="s">
        <v>79</v>
      </c>
      <c r="BK228" s="219">
        <f>ROUND(I228*H228,2)</f>
        <v>0</v>
      </c>
      <c r="BL228" s="14" t="s">
        <v>164</v>
      </c>
      <c r="BM228" s="218" t="s">
        <v>1478</v>
      </c>
    </row>
    <row r="229" spans="1:65" s="2" customFormat="1" ht="28.8">
      <c r="A229" s="31"/>
      <c r="B229" s="32"/>
      <c r="C229" s="33"/>
      <c r="D229" s="220" t="s">
        <v>166</v>
      </c>
      <c r="E229" s="33"/>
      <c r="F229" s="221" t="s">
        <v>1148</v>
      </c>
      <c r="G229" s="33"/>
      <c r="H229" s="33"/>
      <c r="I229" s="119"/>
      <c r="J229" s="33"/>
      <c r="K229" s="33"/>
      <c r="L229" s="36"/>
      <c r="M229" s="222"/>
      <c r="N229" s="223"/>
      <c r="O229" s="68"/>
      <c r="P229" s="68"/>
      <c r="Q229" s="68"/>
      <c r="R229" s="68"/>
      <c r="S229" s="68"/>
      <c r="T229" s="68"/>
      <c r="U229" s="69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T229" s="14" t="s">
        <v>166</v>
      </c>
      <c r="AU229" s="14" t="s">
        <v>81</v>
      </c>
    </row>
    <row r="230" spans="1:65" s="2" customFormat="1" ht="14.4" customHeight="1">
      <c r="A230" s="31"/>
      <c r="B230" s="32"/>
      <c r="C230" s="205" t="s">
        <v>625</v>
      </c>
      <c r="D230" s="205" t="s">
        <v>159</v>
      </c>
      <c r="E230" s="206" t="s">
        <v>1149</v>
      </c>
      <c r="F230" s="207" t="s">
        <v>1150</v>
      </c>
      <c r="G230" s="208" t="s">
        <v>203</v>
      </c>
      <c r="H230" s="209">
        <v>1</v>
      </c>
      <c r="I230" s="210"/>
      <c r="J230" s="211">
        <f>ROUND(I230*H230,2)</f>
        <v>0</v>
      </c>
      <c r="K230" s="212"/>
      <c r="L230" s="213"/>
      <c r="M230" s="214" t="s">
        <v>1</v>
      </c>
      <c r="N230" s="215" t="s">
        <v>37</v>
      </c>
      <c r="O230" s="68"/>
      <c r="P230" s="216">
        <f>O230*H230</f>
        <v>0</v>
      </c>
      <c r="Q230" s="216">
        <v>2.2000000000000001E-3</v>
      </c>
      <c r="R230" s="216">
        <f>Q230*H230</f>
        <v>2.2000000000000001E-3</v>
      </c>
      <c r="S230" s="216">
        <v>0</v>
      </c>
      <c r="T230" s="216">
        <f>S230*H230</f>
        <v>0</v>
      </c>
      <c r="U230" s="217" t="s">
        <v>1</v>
      </c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218" t="s">
        <v>163</v>
      </c>
      <c r="AT230" s="218" t="s">
        <v>159</v>
      </c>
      <c r="AU230" s="218" t="s">
        <v>81</v>
      </c>
      <c r="AY230" s="14" t="s">
        <v>153</v>
      </c>
      <c r="BE230" s="219">
        <f>IF(N230="základní",J230,0)</f>
        <v>0</v>
      </c>
      <c r="BF230" s="219">
        <f>IF(N230="snížená",J230,0)</f>
        <v>0</v>
      </c>
      <c r="BG230" s="219">
        <f>IF(N230="zákl. přenesená",J230,0)</f>
        <v>0</v>
      </c>
      <c r="BH230" s="219">
        <f>IF(N230="sníž. přenesená",J230,0)</f>
        <v>0</v>
      </c>
      <c r="BI230" s="219">
        <f>IF(N230="nulová",J230,0)</f>
        <v>0</v>
      </c>
      <c r="BJ230" s="14" t="s">
        <v>79</v>
      </c>
      <c r="BK230" s="219">
        <f>ROUND(I230*H230,2)</f>
        <v>0</v>
      </c>
      <c r="BL230" s="14" t="s">
        <v>164</v>
      </c>
      <c r="BM230" s="218" t="s">
        <v>1479</v>
      </c>
    </row>
    <row r="231" spans="1:65" s="2" customFormat="1" ht="19.2">
      <c r="A231" s="31"/>
      <c r="B231" s="32"/>
      <c r="C231" s="33"/>
      <c r="D231" s="220" t="s">
        <v>166</v>
      </c>
      <c r="E231" s="33"/>
      <c r="F231" s="221" t="s">
        <v>1152</v>
      </c>
      <c r="G231" s="33"/>
      <c r="H231" s="33"/>
      <c r="I231" s="119"/>
      <c r="J231" s="33"/>
      <c r="K231" s="33"/>
      <c r="L231" s="36"/>
      <c r="M231" s="222"/>
      <c r="N231" s="223"/>
      <c r="O231" s="68"/>
      <c r="P231" s="68"/>
      <c r="Q231" s="68"/>
      <c r="R231" s="68"/>
      <c r="S231" s="68"/>
      <c r="T231" s="68"/>
      <c r="U231" s="69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T231" s="14" t="s">
        <v>166</v>
      </c>
      <c r="AU231" s="14" t="s">
        <v>81</v>
      </c>
    </row>
    <row r="232" spans="1:65" s="2" customFormat="1" ht="19.8" customHeight="1">
      <c r="A232" s="31"/>
      <c r="B232" s="32"/>
      <c r="C232" s="224" t="s">
        <v>271</v>
      </c>
      <c r="D232" s="224" t="s">
        <v>176</v>
      </c>
      <c r="E232" s="225" t="s">
        <v>1153</v>
      </c>
      <c r="F232" s="226" t="s">
        <v>1154</v>
      </c>
      <c r="G232" s="227" t="s">
        <v>203</v>
      </c>
      <c r="H232" s="228">
        <v>0.66</v>
      </c>
      <c r="I232" s="229"/>
      <c r="J232" s="230">
        <f>ROUND(I232*H232,2)</f>
        <v>0</v>
      </c>
      <c r="K232" s="231"/>
      <c r="L232" s="36"/>
      <c r="M232" s="232" t="s">
        <v>1</v>
      </c>
      <c r="N232" s="233" t="s">
        <v>37</v>
      </c>
      <c r="O232" s="68"/>
      <c r="P232" s="216">
        <f>O232*H232</f>
        <v>0</v>
      </c>
      <c r="Q232" s="216">
        <v>6.9999999999999994E-5</v>
      </c>
      <c r="R232" s="216">
        <f>Q232*H232</f>
        <v>4.6199999999999998E-5</v>
      </c>
      <c r="S232" s="216">
        <v>0</v>
      </c>
      <c r="T232" s="216">
        <f>S232*H232</f>
        <v>0</v>
      </c>
      <c r="U232" s="217" t="s">
        <v>1</v>
      </c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218" t="s">
        <v>164</v>
      </c>
      <c r="AT232" s="218" t="s">
        <v>176</v>
      </c>
      <c r="AU232" s="218" t="s">
        <v>81</v>
      </c>
      <c r="AY232" s="14" t="s">
        <v>153</v>
      </c>
      <c r="BE232" s="219">
        <f>IF(N232="základní",J232,0)</f>
        <v>0</v>
      </c>
      <c r="BF232" s="219">
        <f>IF(N232="snížená",J232,0)</f>
        <v>0</v>
      </c>
      <c r="BG232" s="219">
        <f>IF(N232="zákl. přenesená",J232,0)</f>
        <v>0</v>
      </c>
      <c r="BH232" s="219">
        <f>IF(N232="sníž. přenesená",J232,0)</f>
        <v>0</v>
      </c>
      <c r="BI232" s="219">
        <f>IF(N232="nulová",J232,0)</f>
        <v>0</v>
      </c>
      <c r="BJ232" s="14" t="s">
        <v>79</v>
      </c>
      <c r="BK232" s="219">
        <f>ROUND(I232*H232,2)</f>
        <v>0</v>
      </c>
      <c r="BL232" s="14" t="s">
        <v>164</v>
      </c>
      <c r="BM232" s="218" t="s">
        <v>1480</v>
      </c>
    </row>
    <row r="233" spans="1:65" s="2" customFormat="1" ht="28.8">
      <c r="A233" s="31"/>
      <c r="B233" s="32"/>
      <c r="C233" s="33"/>
      <c r="D233" s="220" t="s">
        <v>166</v>
      </c>
      <c r="E233" s="33"/>
      <c r="F233" s="221" t="s">
        <v>1156</v>
      </c>
      <c r="G233" s="33"/>
      <c r="H233" s="33"/>
      <c r="I233" s="119"/>
      <c r="J233" s="33"/>
      <c r="K233" s="33"/>
      <c r="L233" s="36"/>
      <c r="M233" s="222"/>
      <c r="N233" s="223"/>
      <c r="O233" s="68"/>
      <c r="P233" s="68"/>
      <c r="Q233" s="68"/>
      <c r="R233" s="68"/>
      <c r="S233" s="68"/>
      <c r="T233" s="68"/>
      <c r="U233" s="69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T233" s="14" t="s">
        <v>166</v>
      </c>
      <c r="AU233" s="14" t="s">
        <v>81</v>
      </c>
    </row>
    <row r="234" spans="1:65" s="2" customFormat="1" ht="14.4" customHeight="1">
      <c r="A234" s="31"/>
      <c r="B234" s="32"/>
      <c r="C234" s="205" t="s">
        <v>632</v>
      </c>
      <c r="D234" s="205" t="s">
        <v>159</v>
      </c>
      <c r="E234" s="206" t="s">
        <v>1157</v>
      </c>
      <c r="F234" s="207" t="s">
        <v>1158</v>
      </c>
      <c r="G234" s="208" t="s">
        <v>203</v>
      </c>
      <c r="H234" s="209">
        <v>2</v>
      </c>
      <c r="I234" s="210"/>
      <c r="J234" s="211">
        <f>ROUND(I234*H234,2)</f>
        <v>0</v>
      </c>
      <c r="K234" s="212"/>
      <c r="L234" s="213"/>
      <c r="M234" s="214" t="s">
        <v>1</v>
      </c>
      <c r="N234" s="215" t="s">
        <v>37</v>
      </c>
      <c r="O234" s="68"/>
      <c r="P234" s="216">
        <f>O234*H234</f>
        <v>0</v>
      </c>
      <c r="Q234" s="216">
        <v>3.2000000000000002E-3</v>
      </c>
      <c r="R234" s="216">
        <f>Q234*H234</f>
        <v>6.4000000000000003E-3</v>
      </c>
      <c r="S234" s="216">
        <v>0</v>
      </c>
      <c r="T234" s="216">
        <f>S234*H234</f>
        <v>0</v>
      </c>
      <c r="U234" s="217" t="s">
        <v>1</v>
      </c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218" t="s">
        <v>163</v>
      </c>
      <c r="AT234" s="218" t="s">
        <v>159</v>
      </c>
      <c r="AU234" s="218" t="s">
        <v>81</v>
      </c>
      <c r="AY234" s="14" t="s">
        <v>153</v>
      </c>
      <c r="BE234" s="219">
        <f>IF(N234="základní",J234,0)</f>
        <v>0</v>
      </c>
      <c r="BF234" s="219">
        <f>IF(N234="snížená",J234,0)</f>
        <v>0</v>
      </c>
      <c r="BG234" s="219">
        <f>IF(N234="zákl. přenesená",J234,0)</f>
        <v>0</v>
      </c>
      <c r="BH234" s="219">
        <f>IF(N234="sníž. přenesená",J234,0)</f>
        <v>0</v>
      </c>
      <c r="BI234" s="219">
        <f>IF(N234="nulová",J234,0)</f>
        <v>0</v>
      </c>
      <c r="BJ234" s="14" t="s">
        <v>79</v>
      </c>
      <c r="BK234" s="219">
        <f>ROUND(I234*H234,2)</f>
        <v>0</v>
      </c>
      <c r="BL234" s="14" t="s">
        <v>164</v>
      </c>
      <c r="BM234" s="218" t="s">
        <v>1481</v>
      </c>
    </row>
    <row r="235" spans="1:65" s="2" customFormat="1" ht="10.199999999999999">
      <c r="A235" s="31"/>
      <c r="B235" s="32"/>
      <c r="C235" s="33"/>
      <c r="D235" s="220" t="s">
        <v>166</v>
      </c>
      <c r="E235" s="33"/>
      <c r="F235" s="221" t="s">
        <v>1160</v>
      </c>
      <c r="G235" s="33"/>
      <c r="H235" s="33"/>
      <c r="I235" s="119"/>
      <c r="J235" s="33"/>
      <c r="K235" s="33"/>
      <c r="L235" s="36"/>
      <c r="M235" s="222"/>
      <c r="N235" s="223"/>
      <c r="O235" s="68"/>
      <c r="P235" s="68"/>
      <c r="Q235" s="68"/>
      <c r="R235" s="68"/>
      <c r="S235" s="68"/>
      <c r="T235" s="68"/>
      <c r="U235" s="69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T235" s="14" t="s">
        <v>166</v>
      </c>
      <c r="AU235" s="14" t="s">
        <v>81</v>
      </c>
    </row>
    <row r="236" spans="1:65" s="2" customFormat="1" ht="19.8" customHeight="1">
      <c r="A236" s="31"/>
      <c r="B236" s="32"/>
      <c r="C236" s="224" t="s">
        <v>275</v>
      </c>
      <c r="D236" s="224" t="s">
        <v>176</v>
      </c>
      <c r="E236" s="225" t="s">
        <v>1161</v>
      </c>
      <c r="F236" s="226" t="s">
        <v>1162</v>
      </c>
      <c r="G236" s="227" t="s">
        <v>1064</v>
      </c>
      <c r="H236" s="228">
        <v>0.34</v>
      </c>
      <c r="I236" s="229"/>
      <c r="J236" s="230">
        <f>ROUND(I236*H236,2)</f>
        <v>0</v>
      </c>
      <c r="K236" s="231"/>
      <c r="L236" s="36"/>
      <c r="M236" s="232" t="s">
        <v>1</v>
      </c>
      <c r="N236" s="233" t="s">
        <v>37</v>
      </c>
      <c r="O236" s="68"/>
      <c r="P236" s="216">
        <f>O236*H236</f>
        <v>0</v>
      </c>
      <c r="Q236" s="216">
        <v>0</v>
      </c>
      <c r="R236" s="216">
        <f>Q236*H236</f>
        <v>0</v>
      </c>
      <c r="S236" s="216">
        <v>0</v>
      </c>
      <c r="T236" s="216">
        <f>S236*H236</f>
        <v>0</v>
      </c>
      <c r="U236" s="217" t="s">
        <v>1</v>
      </c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218" t="s">
        <v>164</v>
      </c>
      <c r="AT236" s="218" t="s">
        <v>176</v>
      </c>
      <c r="AU236" s="218" t="s">
        <v>81</v>
      </c>
      <c r="AY236" s="14" t="s">
        <v>153</v>
      </c>
      <c r="BE236" s="219">
        <f>IF(N236="základní",J236,0)</f>
        <v>0</v>
      </c>
      <c r="BF236" s="219">
        <f>IF(N236="snížená",J236,0)</f>
        <v>0</v>
      </c>
      <c r="BG236" s="219">
        <f>IF(N236="zákl. přenesená",J236,0)</f>
        <v>0</v>
      </c>
      <c r="BH236" s="219">
        <f>IF(N236="sníž. přenesená",J236,0)</f>
        <v>0</v>
      </c>
      <c r="BI236" s="219">
        <f>IF(N236="nulová",J236,0)</f>
        <v>0</v>
      </c>
      <c r="BJ236" s="14" t="s">
        <v>79</v>
      </c>
      <c r="BK236" s="219">
        <f>ROUND(I236*H236,2)</f>
        <v>0</v>
      </c>
      <c r="BL236" s="14" t="s">
        <v>164</v>
      </c>
      <c r="BM236" s="218" t="s">
        <v>1482</v>
      </c>
    </row>
    <row r="237" spans="1:65" s="2" customFormat="1" ht="57.6">
      <c r="A237" s="31"/>
      <c r="B237" s="32"/>
      <c r="C237" s="33"/>
      <c r="D237" s="220" t="s">
        <v>166</v>
      </c>
      <c r="E237" s="33"/>
      <c r="F237" s="221" t="s">
        <v>1164</v>
      </c>
      <c r="G237" s="33"/>
      <c r="H237" s="33"/>
      <c r="I237" s="119"/>
      <c r="J237" s="33"/>
      <c r="K237" s="33"/>
      <c r="L237" s="36"/>
      <c r="M237" s="222"/>
      <c r="N237" s="223"/>
      <c r="O237" s="68"/>
      <c r="P237" s="68"/>
      <c r="Q237" s="68"/>
      <c r="R237" s="68"/>
      <c r="S237" s="68"/>
      <c r="T237" s="68"/>
      <c r="U237" s="69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T237" s="14" t="s">
        <v>166</v>
      </c>
      <c r="AU237" s="14" t="s">
        <v>81</v>
      </c>
    </row>
    <row r="238" spans="1:65" s="12" customFormat="1" ht="22.8" customHeight="1">
      <c r="B238" s="189"/>
      <c r="C238" s="190"/>
      <c r="D238" s="191" t="s">
        <v>71</v>
      </c>
      <c r="E238" s="203" t="s">
        <v>1165</v>
      </c>
      <c r="F238" s="203" t="s">
        <v>1166</v>
      </c>
      <c r="G238" s="190"/>
      <c r="H238" s="190"/>
      <c r="I238" s="193"/>
      <c r="J238" s="204">
        <f>BK238</f>
        <v>0</v>
      </c>
      <c r="K238" s="190"/>
      <c r="L238" s="195"/>
      <c r="M238" s="196"/>
      <c r="N238" s="197"/>
      <c r="O238" s="197"/>
      <c r="P238" s="198">
        <f>SUM(P239:P250)</f>
        <v>0</v>
      </c>
      <c r="Q238" s="197"/>
      <c r="R238" s="198">
        <f>SUM(R239:R250)</f>
        <v>0.16</v>
      </c>
      <c r="S238" s="197"/>
      <c r="T238" s="198">
        <f>SUM(T239:T250)</f>
        <v>0</v>
      </c>
      <c r="U238" s="199"/>
      <c r="AR238" s="200" t="s">
        <v>81</v>
      </c>
      <c r="AT238" s="201" t="s">
        <v>71</v>
      </c>
      <c r="AU238" s="201" t="s">
        <v>79</v>
      </c>
      <c r="AY238" s="200" t="s">
        <v>153</v>
      </c>
      <c r="BK238" s="202">
        <f>SUM(BK239:BK250)</f>
        <v>0</v>
      </c>
    </row>
    <row r="239" spans="1:65" s="2" customFormat="1" ht="30" customHeight="1">
      <c r="A239" s="31"/>
      <c r="B239" s="32"/>
      <c r="C239" s="224" t="s">
        <v>1184</v>
      </c>
      <c r="D239" s="224" t="s">
        <v>176</v>
      </c>
      <c r="E239" s="225" t="s">
        <v>1167</v>
      </c>
      <c r="F239" s="226" t="s">
        <v>1168</v>
      </c>
      <c r="G239" s="227" t="s">
        <v>203</v>
      </c>
      <c r="H239" s="228">
        <v>1</v>
      </c>
      <c r="I239" s="229"/>
      <c r="J239" s="230">
        <f>ROUND(I239*H239,2)</f>
        <v>0</v>
      </c>
      <c r="K239" s="231"/>
      <c r="L239" s="36"/>
      <c r="M239" s="232" t="s">
        <v>1</v>
      </c>
      <c r="N239" s="233" t="s">
        <v>37</v>
      </c>
      <c r="O239" s="68"/>
      <c r="P239" s="216">
        <f>O239*H239</f>
        <v>0</v>
      </c>
      <c r="Q239" s="216">
        <v>0</v>
      </c>
      <c r="R239" s="216">
        <f>Q239*H239</f>
        <v>0</v>
      </c>
      <c r="S239" s="216">
        <v>0</v>
      </c>
      <c r="T239" s="216">
        <f>S239*H239</f>
        <v>0</v>
      </c>
      <c r="U239" s="217" t="s">
        <v>1</v>
      </c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218" t="s">
        <v>164</v>
      </c>
      <c r="AT239" s="218" t="s">
        <v>176</v>
      </c>
      <c r="AU239" s="218" t="s">
        <v>81</v>
      </c>
      <c r="AY239" s="14" t="s">
        <v>153</v>
      </c>
      <c r="BE239" s="219">
        <f>IF(N239="základní",J239,0)</f>
        <v>0</v>
      </c>
      <c r="BF239" s="219">
        <f>IF(N239="snížená",J239,0)</f>
        <v>0</v>
      </c>
      <c r="BG239" s="219">
        <f>IF(N239="zákl. přenesená",J239,0)</f>
        <v>0</v>
      </c>
      <c r="BH239" s="219">
        <f>IF(N239="sníž. přenesená",J239,0)</f>
        <v>0</v>
      </c>
      <c r="BI239" s="219">
        <f>IF(N239="nulová",J239,0)</f>
        <v>0</v>
      </c>
      <c r="BJ239" s="14" t="s">
        <v>79</v>
      </c>
      <c r="BK239" s="219">
        <f>ROUND(I239*H239,2)</f>
        <v>0</v>
      </c>
      <c r="BL239" s="14" t="s">
        <v>164</v>
      </c>
      <c r="BM239" s="218" t="s">
        <v>1483</v>
      </c>
    </row>
    <row r="240" spans="1:65" s="2" customFormat="1" ht="28.8">
      <c r="A240" s="31"/>
      <c r="B240" s="32"/>
      <c r="C240" s="33"/>
      <c r="D240" s="220" t="s">
        <v>166</v>
      </c>
      <c r="E240" s="33"/>
      <c r="F240" s="221" t="s">
        <v>1170</v>
      </c>
      <c r="G240" s="33"/>
      <c r="H240" s="33"/>
      <c r="I240" s="119"/>
      <c r="J240" s="33"/>
      <c r="K240" s="33"/>
      <c r="L240" s="36"/>
      <c r="M240" s="222"/>
      <c r="N240" s="223"/>
      <c r="O240" s="68"/>
      <c r="P240" s="68"/>
      <c r="Q240" s="68"/>
      <c r="R240" s="68"/>
      <c r="S240" s="68"/>
      <c r="T240" s="68"/>
      <c r="U240" s="69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T240" s="14" t="s">
        <v>166</v>
      </c>
      <c r="AU240" s="14" t="s">
        <v>81</v>
      </c>
    </row>
    <row r="241" spans="1:65" s="2" customFormat="1" ht="30" customHeight="1">
      <c r="A241" s="31"/>
      <c r="B241" s="32"/>
      <c r="C241" s="224" t="s">
        <v>1189</v>
      </c>
      <c r="D241" s="224" t="s">
        <v>176</v>
      </c>
      <c r="E241" s="225" t="s">
        <v>1171</v>
      </c>
      <c r="F241" s="226" t="s">
        <v>1172</v>
      </c>
      <c r="G241" s="227" t="s">
        <v>203</v>
      </c>
      <c r="H241" s="228">
        <v>2</v>
      </c>
      <c r="I241" s="229"/>
      <c r="J241" s="230">
        <f>ROUND(I241*H241,2)</f>
        <v>0</v>
      </c>
      <c r="K241" s="231"/>
      <c r="L241" s="36"/>
      <c r="M241" s="232" t="s">
        <v>1</v>
      </c>
      <c r="N241" s="233" t="s">
        <v>37</v>
      </c>
      <c r="O241" s="68"/>
      <c r="P241" s="216">
        <f>O241*H241</f>
        <v>0</v>
      </c>
      <c r="Q241" s="216">
        <v>0</v>
      </c>
      <c r="R241" s="216">
        <f>Q241*H241</f>
        <v>0</v>
      </c>
      <c r="S241" s="216">
        <v>0</v>
      </c>
      <c r="T241" s="216">
        <f>S241*H241</f>
        <v>0</v>
      </c>
      <c r="U241" s="217" t="s">
        <v>1</v>
      </c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218" t="s">
        <v>164</v>
      </c>
      <c r="AT241" s="218" t="s">
        <v>176</v>
      </c>
      <c r="AU241" s="218" t="s">
        <v>81</v>
      </c>
      <c r="AY241" s="14" t="s">
        <v>153</v>
      </c>
      <c r="BE241" s="219">
        <f>IF(N241="základní",J241,0)</f>
        <v>0</v>
      </c>
      <c r="BF241" s="219">
        <f>IF(N241="snížená",J241,0)</f>
        <v>0</v>
      </c>
      <c r="BG241" s="219">
        <f>IF(N241="zákl. přenesená",J241,0)</f>
        <v>0</v>
      </c>
      <c r="BH241" s="219">
        <f>IF(N241="sníž. přenesená",J241,0)</f>
        <v>0</v>
      </c>
      <c r="BI241" s="219">
        <f>IF(N241="nulová",J241,0)</f>
        <v>0</v>
      </c>
      <c r="BJ241" s="14" t="s">
        <v>79</v>
      </c>
      <c r="BK241" s="219">
        <f>ROUND(I241*H241,2)</f>
        <v>0</v>
      </c>
      <c r="BL241" s="14" t="s">
        <v>164</v>
      </c>
      <c r="BM241" s="218" t="s">
        <v>1484</v>
      </c>
    </row>
    <row r="242" spans="1:65" s="2" customFormat="1" ht="28.8">
      <c r="A242" s="31"/>
      <c r="B242" s="32"/>
      <c r="C242" s="33"/>
      <c r="D242" s="220" t="s">
        <v>166</v>
      </c>
      <c r="E242" s="33"/>
      <c r="F242" s="221" t="s">
        <v>1174</v>
      </c>
      <c r="G242" s="33"/>
      <c r="H242" s="33"/>
      <c r="I242" s="119"/>
      <c r="J242" s="33"/>
      <c r="K242" s="33"/>
      <c r="L242" s="36"/>
      <c r="M242" s="222"/>
      <c r="N242" s="223"/>
      <c r="O242" s="68"/>
      <c r="P242" s="68"/>
      <c r="Q242" s="68"/>
      <c r="R242" s="68"/>
      <c r="S242" s="68"/>
      <c r="T242" s="68"/>
      <c r="U242" s="69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T242" s="14" t="s">
        <v>166</v>
      </c>
      <c r="AU242" s="14" t="s">
        <v>81</v>
      </c>
    </row>
    <row r="243" spans="1:65" s="2" customFormat="1" ht="19.8" customHeight="1">
      <c r="A243" s="31"/>
      <c r="B243" s="32"/>
      <c r="C243" s="224" t="s">
        <v>1175</v>
      </c>
      <c r="D243" s="224" t="s">
        <v>176</v>
      </c>
      <c r="E243" s="225" t="s">
        <v>1176</v>
      </c>
      <c r="F243" s="226" t="s">
        <v>1177</v>
      </c>
      <c r="G243" s="227" t="s">
        <v>257</v>
      </c>
      <c r="H243" s="228">
        <v>1</v>
      </c>
      <c r="I243" s="229"/>
      <c r="J243" s="230">
        <f>ROUND(I243*H243,2)</f>
        <v>0</v>
      </c>
      <c r="K243" s="231"/>
      <c r="L243" s="36"/>
      <c r="M243" s="232" t="s">
        <v>1</v>
      </c>
      <c r="N243" s="233" t="s">
        <v>37</v>
      </c>
      <c r="O243" s="68"/>
      <c r="P243" s="216">
        <f>O243*H243</f>
        <v>0</v>
      </c>
      <c r="Q243" s="216">
        <v>0</v>
      </c>
      <c r="R243" s="216">
        <f>Q243*H243</f>
        <v>0</v>
      </c>
      <c r="S243" s="216">
        <v>0</v>
      </c>
      <c r="T243" s="216">
        <f>S243*H243</f>
        <v>0</v>
      </c>
      <c r="U243" s="217" t="s">
        <v>1</v>
      </c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218" t="s">
        <v>164</v>
      </c>
      <c r="AT243" s="218" t="s">
        <v>176</v>
      </c>
      <c r="AU243" s="218" t="s">
        <v>81</v>
      </c>
      <c r="AY243" s="14" t="s">
        <v>153</v>
      </c>
      <c r="BE243" s="219">
        <f>IF(N243="základní",J243,0)</f>
        <v>0</v>
      </c>
      <c r="BF243" s="219">
        <f>IF(N243="snížená",J243,0)</f>
        <v>0</v>
      </c>
      <c r="BG243" s="219">
        <f>IF(N243="zákl. přenesená",J243,0)</f>
        <v>0</v>
      </c>
      <c r="BH243" s="219">
        <f>IF(N243="sníž. přenesená",J243,0)</f>
        <v>0</v>
      </c>
      <c r="BI243" s="219">
        <f>IF(N243="nulová",J243,0)</f>
        <v>0</v>
      </c>
      <c r="BJ243" s="14" t="s">
        <v>79</v>
      </c>
      <c r="BK243" s="219">
        <f>ROUND(I243*H243,2)</f>
        <v>0</v>
      </c>
      <c r="BL243" s="14" t="s">
        <v>164</v>
      </c>
      <c r="BM243" s="218" t="s">
        <v>1485</v>
      </c>
    </row>
    <row r="244" spans="1:65" s="2" customFormat="1" ht="19.2">
      <c r="A244" s="31"/>
      <c r="B244" s="32"/>
      <c r="C244" s="33"/>
      <c r="D244" s="220" t="s">
        <v>166</v>
      </c>
      <c r="E244" s="33"/>
      <c r="F244" s="221" t="s">
        <v>1179</v>
      </c>
      <c r="G244" s="33"/>
      <c r="H244" s="33"/>
      <c r="I244" s="119"/>
      <c r="J244" s="33"/>
      <c r="K244" s="33"/>
      <c r="L244" s="36"/>
      <c r="M244" s="222"/>
      <c r="N244" s="223"/>
      <c r="O244" s="68"/>
      <c r="P244" s="68"/>
      <c r="Q244" s="68"/>
      <c r="R244" s="68"/>
      <c r="S244" s="68"/>
      <c r="T244" s="68"/>
      <c r="U244" s="69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T244" s="14" t="s">
        <v>166</v>
      </c>
      <c r="AU244" s="14" t="s">
        <v>81</v>
      </c>
    </row>
    <row r="245" spans="1:65" s="2" customFormat="1" ht="14.4" customHeight="1">
      <c r="A245" s="31"/>
      <c r="B245" s="32"/>
      <c r="C245" s="224" t="s">
        <v>589</v>
      </c>
      <c r="D245" s="224" t="s">
        <v>176</v>
      </c>
      <c r="E245" s="225" t="s">
        <v>1180</v>
      </c>
      <c r="F245" s="226" t="s">
        <v>1181</v>
      </c>
      <c r="G245" s="227" t="s">
        <v>203</v>
      </c>
      <c r="H245" s="228">
        <v>2</v>
      </c>
      <c r="I245" s="229"/>
      <c r="J245" s="230">
        <f>ROUND(I245*H245,2)</f>
        <v>0</v>
      </c>
      <c r="K245" s="231"/>
      <c r="L245" s="36"/>
      <c r="M245" s="232" t="s">
        <v>1</v>
      </c>
      <c r="N245" s="233" t="s">
        <v>37</v>
      </c>
      <c r="O245" s="68"/>
      <c r="P245" s="216">
        <f>O245*H245</f>
        <v>0</v>
      </c>
      <c r="Q245" s="216">
        <v>0</v>
      </c>
      <c r="R245" s="216">
        <f>Q245*H245</f>
        <v>0</v>
      </c>
      <c r="S245" s="216">
        <v>0</v>
      </c>
      <c r="T245" s="216">
        <f>S245*H245</f>
        <v>0</v>
      </c>
      <c r="U245" s="217" t="s">
        <v>1</v>
      </c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218" t="s">
        <v>164</v>
      </c>
      <c r="AT245" s="218" t="s">
        <v>176</v>
      </c>
      <c r="AU245" s="218" t="s">
        <v>81</v>
      </c>
      <c r="AY245" s="14" t="s">
        <v>153</v>
      </c>
      <c r="BE245" s="219">
        <f>IF(N245="základní",J245,0)</f>
        <v>0</v>
      </c>
      <c r="BF245" s="219">
        <f>IF(N245="snížená",J245,0)</f>
        <v>0</v>
      </c>
      <c r="BG245" s="219">
        <f>IF(N245="zákl. přenesená",J245,0)</f>
        <v>0</v>
      </c>
      <c r="BH245" s="219">
        <f>IF(N245="sníž. přenesená",J245,0)</f>
        <v>0</v>
      </c>
      <c r="BI245" s="219">
        <f>IF(N245="nulová",J245,0)</f>
        <v>0</v>
      </c>
      <c r="BJ245" s="14" t="s">
        <v>79</v>
      </c>
      <c r="BK245" s="219">
        <f>ROUND(I245*H245,2)</f>
        <v>0</v>
      </c>
      <c r="BL245" s="14" t="s">
        <v>164</v>
      </c>
      <c r="BM245" s="218" t="s">
        <v>1486</v>
      </c>
    </row>
    <row r="246" spans="1:65" s="2" customFormat="1" ht="10.199999999999999">
      <c r="A246" s="31"/>
      <c r="B246" s="32"/>
      <c r="C246" s="33"/>
      <c r="D246" s="220" t="s">
        <v>166</v>
      </c>
      <c r="E246" s="33"/>
      <c r="F246" s="221" t="s">
        <v>1183</v>
      </c>
      <c r="G246" s="33"/>
      <c r="H246" s="33"/>
      <c r="I246" s="119"/>
      <c r="J246" s="33"/>
      <c r="K246" s="33"/>
      <c r="L246" s="36"/>
      <c r="M246" s="222"/>
      <c r="N246" s="223"/>
      <c r="O246" s="68"/>
      <c r="P246" s="68"/>
      <c r="Q246" s="68"/>
      <c r="R246" s="68"/>
      <c r="S246" s="68"/>
      <c r="T246" s="68"/>
      <c r="U246" s="69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T246" s="14" t="s">
        <v>166</v>
      </c>
      <c r="AU246" s="14" t="s">
        <v>81</v>
      </c>
    </row>
    <row r="247" spans="1:65" s="2" customFormat="1" ht="19.8" customHeight="1">
      <c r="A247" s="31"/>
      <c r="B247" s="32"/>
      <c r="C247" s="224" t="s">
        <v>593</v>
      </c>
      <c r="D247" s="224" t="s">
        <v>176</v>
      </c>
      <c r="E247" s="225" t="s">
        <v>1185</v>
      </c>
      <c r="F247" s="226" t="s">
        <v>1186</v>
      </c>
      <c r="G247" s="227" t="s">
        <v>203</v>
      </c>
      <c r="H247" s="228">
        <v>5</v>
      </c>
      <c r="I247" s="229"/>
      <c r="J247" s="230">
        <f>ROUND(I247*H247,2)</f>
        <v>0</v>
      </c>
      <c r="K247" s="231"/>
      <c r="L247" s="36"/>
      <c r="M247" s="232" t="s">
        <v>1</v>
      </c>
      <c r="N247" s="233" t="s">
        <v>37</v>
      </c>
      <c r="O247" s="68"/>
      <c r="P247" s="216">
        <f>O247*H247</f>
        <v>0</v>
      </c>
      <c r="Q247" s="216">
        <v>0</v>
      </c>
      <c r="R247" s="216">
        <f>Q247*H247</f>
        <v>0</v>
      </c>
      <c r="S247" s="216">
        <v>0</v>
      </c>
      <c r="T247" s="216">
        <f>S247*H247</f>
        <v>0</v>
      </c>
      <c r="U247" s="217" t="s">
        <v>1</v>
      </c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218" t="s">
        <v>164</v>
      </c>
      <c r="AT247" s="218" t="s">
        <v>176</v>
      </c>
      <c r="AU247" s="218" t="s">
        <v>81</v>
      </c>
      <c r="AY247" s="14" t="s">
        <v>153</v>
      </c>
      <c r="BE247" s="219">
        <f>IF(N247="základní",J247,0)</f>
        <v>0</v>
      </c>
      <c r="BF247" s="219">
        <f>IF(N247="snížená",J247,0)</f>
        <v>0</v>
      </c>
      <c r="BG247" s="219">
        <f>IF(N247="zákl. přenesená",J247,0)</f>
        <v>0</v>
      </c>
      <c r="BH247" s="219">
        <f>IF(N247="sníž. přenesená",J247,0)</f>
        <v>0</v>
      </c>
      <c r="BI247" s="219">
        <f>IF(N247="nulová",J247,0)</f>
        <v>0</v>
      </c>
      <c r="BJ247" s="14" t="s">
        <v>79</v>
      </c>
      <c r="BK247" s="219">
        <f>ROUND(I247*H247,2)</f>
        <v>0</v>
      </c>
      <c r="BL247" s="14" t="s">
        <v>164</v>
      </c>
      <c r="BM247" s="218" t="s">
        <v>1487</v>
      </c>
    </row>
    <row r="248" spans="1:65" s="2" customFormat="1" ht="19.2">
      <c r="A248" s="31"/>
      <c r="B248" s="32"/>
      <c r="C248" s="33"/>
      <c r="D248" s="220" t="s">
        <v>166</v>
      </c>
      <c r="E248" s="33"/>
      <c r="F248" s="221" t="s">
        <v>1188</v>
      </c>
      <c r="G248" s="33"/>
      <c r="H248" s="33"/>
      <c r="I248" s="119"/>
      <c r="J248" s="33"/>
      <c r="K248" s="33"/>
      <c r="L248" s="36"/>
      <c r="M248" s="222"/>
      <c r="N248" s="223"/>
      <c r="O248" s="68"/>
      <c r="P248" s="68"/>
      <c r="Q248" s="68"/>
      <c r="R248" s="68"/>
      <c r="S248" s="68"/>
      <c r="T248" s="68"/>
      <c r="U248" s="69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T248" s="14" t="s">
        <v>166</v>
      </c>
      <c r="AU248" s="14" t="s">
        <v>81</v>
      </c>
    </row>
    <row r="249" spans="1:65" s="2" customFormat="1" ht="19.8" customHeight="1">
      <c r="A249" s="31"/>
      <c r="B249" s="32"/>
      <c r="C249" s="205" t="s">
        <v>597</v>
      </c>
      <c r="D249" s="205" t="s">
        <v>159</v>
      </c>
      <c r="E249" s="206" t="s">
        <v>1190</v>
      </c>
      <c r="F249" s="207" t="s">
        <v>1191</v>
      </c>
      <c r="G249" s="208" t="s">
        <v>203</v>
      </c>
      <c r="H249" s="209">
        <v>5</v>
      </c>
      <c r="I249" s="210"/>
      <c r="J249" s="211">
        <f>ROUND(I249*H249,2)</f>
        <v>0</v>
      </c>
      <c r="K249" s="212"/>
      <c r="L249" s="213"/>
      <c r="M249" s="214" t="s">
        <v>1</v>
      </c>
      <c r="N249" s="215" t="s">
        <v>37</v>
      </c>
      <c r="O249" s="68"/>
      <c r="P249" s="216">
        <f>O249*H249</f>
        <v>0</v>
      </c>
      <c r="Q249" s="216">
        <v>3.2000000000000001E-2</v>
      </c>
      <c r="R249" s="216">
        <f>Q249*H249</f>
        <v>0.16</v>
      </c>
      <c r="S249" s="216">
        <v>0</v>
      </c>
      <c r="T249" s="216">
        <f>S249*H249</f>
        <v>0</v>
      </c>
      <c r="U249" s="217" t="s">
        <v>1</v>
      </c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218" t="s">
        <v>163</v>
      </c>
      <c r="AT249" s="218" t="s">
        <v>159</v>
      </c>
      <c r="AU249" s="218" t="s">
        <v>81</v>
      </c>
      <c r="AY249" s="14" t="s">
        <v>153</v>
      </c>
      <c r="BE249" s="219">
        <f>IF(N249="základní",J249,0)</f>
        <v>0</v>
      </c>
      <c r="BF249" s="219">
        <f>IF(N249="snížená",J249,0)</f>
        <v>0</v>
      </c>
      <c r="BG249" s="219">
        <f>IF(N249="zákl. přenesená",J249,0)</f>
        <v>0</v>
      </c>
      <c r="BH249" s="219">
        <f>IF(N249="sníž. přenesená",J249,0)</f>
        <v>0</v>
      </c>
      <c r="BI249" s="219">
        <f>IF(N249="nulová",J249,0)</f>
        <v>0</v>
      </c>
      <c r="BJ249" s="14" t="s">
        <v>79</v>
      </c>
      <c r="BK249" s="219">
        <f>ROUND(I249*H249,2)</f>
        <v>0</v>
      </c>
      <c r="BL249" s="14" t="s">
        <v>164</v>
      </c>
      <c r="BM249" s="218" t="s">
        <v>1488</v>
      </c>
    </row>
    <row r="250" spans="1:65" s="2" customFormat="1" ht="10.199999999999999">
      <c r="A250" s="31"/>
      <c r="B250" s="32"/>
      <c r="C250" s="33"/>
      <c r="D250" s="220" t="s">
        <v>166</v>
      </c>
      <c r="E250" s="33"/>
      <c r="F250" s="221" t="s">
        <v>1193</v>
      </c>
      <c r="G250" s="33"/>
      <c r="H250" s="33"/>
      <c r="I250" s="119"/>
      <c r="J250" s="33"/>
      <c r="K250" s="33"/>
      <c r="L250" s="36"/>
      <c r="M250" s="222"/>
      <c r="N250" s="223"/>
      <c r="O250" s="68"/>
      <c r="P250" s="68"/>
      <c r="Q250" s="68"/>
      <c r="R250" s="68"/>
      <c r="S250" s="68"/>
      <c r="T250" s="68"/>
      <c r="U250" s="69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T250" s="14" t="s">
        <v>166</v>
      </c>
      <c r="AU250" s="14" t="s">
        <v>81</v>
      </c>
    </row>
    <row r="251" spans="1:65" s="12" customFormat="1" ht="22.8" customHeight="1">
      <c r="B251" s="189"/>
      <c r="C251" s="190"/>
      <c r="D251" s="191" t="s">
        <v>71</v>
      </c>
      <c r="E251" s="203" t="s">
        <v>1194</v>
      </c>
      <c r="F251" s="203" t="s">
        <v>1195</v>
      </c>
      <c r="G251" s="190"/>
      <c r="H251" s="190"/>
      <c r="I251" s="193"/>
      <c r="J251" s="204">
        <f>BK251</f>
        <v>0</v>
      </c>
      <c r="K251" s="190"/>
      <c r="L251" s="195"/>
      <c r="M251" s="196"/>
      <c r="N251" s="197"/>
      <c r="O251" s="197"/>
      <c r="P251" s="198">
        <f>SUM(P252:P269)</f>
        <v>0</v>
      </c>
      <c r="Q251" s="197"/>
      <c r="R251" s="198">
        <f>SUM(R252:R269)</f>
        <v>0.90827314999999986</v>
      </c>
      <c r="S251" s="197"/>
      <c r="T251" s="198">
        <f>SUM(T252:T269)</f>
        <v>0</v>
      </c>
      <c r="U251" s="199"/>
      <c r="AR251" s="200" t="s">
        <v>81</v>
      </c>
      <c r="AT251" s="201" t="s">
        <v>71</v>
      </c>
      <c r="AU251" s="201" t="s">
        <v>79</v>
      </c>
      <c r="AY251" s="200" t="s">
        <v>153</v>
      </c>
      <c r="BK251" s="202">
        <f>SUM(BK252:BK269)</f>
        <v>0</v>
      </c>
    </row>
    <row r="252" spans="1:65" s="2" customFormat="1" ht="14.4" customHeight="1">
      <c r="A252" s="31"/>
      <c r="B252" s="32"/>
      <c r="C252" s="224" t="s">
        <v>279</v>
      </c>
      <c r="D252" s="224" t="s">
        <v>176</v>
      </c>
      <c r="E252" s="225" t="s">
        <v>1196</v>
      </c>
      <c r="F252" s="226" t="s">
        <v>1197</v>
      </c>
      <c r="G252" s="227" t="s">
        <v>840</v>
      </c>
      <c r="H252" s="228">
        <v>6</v>
      </c>
      <c r="I252" s="229"/>
      <c r="J252" s="230">
        <f>ROUND(I252*H252,2)</f>
        <v>0</v>
      </c>
      <c r="K252" s="231"/>
      <c r="L252" s="36"/>
      <c r="M252" s="232" t="s">
        <v>1</v>
      </c>
      <c r="N252" s="233" t="s">
        <v>37</v>
      </c>
      <c r="O252" s="68"/>
      <c r="P252" s="216">
        <f>O252*H252</f>
        <v>0</v>
      </c>
      <c r="Q252" s="216">
        <v>0</v>
      </c>
      <c r="R252" s="216">
        <f>Q252*H252</f>
        <v>0</v>
      </c>
      <c r="S252" s="216">
        <v>0</v>
      </c>
      <c r="T252" s="216">
        <f>S252*H252</f>
        <v>0</v>
      </c>
      <c r="U252" s="217" t="s">
        <v>1</v>
      </c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218" t="s">
        <v>164</v>
      </c>
      <c r="AT252" s="218" t="s">
        <v>176</v>
      </c>
      <c r="AU252" s="218" t="s">
        <v>81</v>
      </c>
      <c r="AY252" s="14" t="s">
        <v>153</v>
      </c>
      <c r="BE252" s="219">
        <f>IF(N252="základní",J252,0)</f>
        <v>0</v>
      </c>
      <c r="BF252" s="219">
        <f>IF(N252="snížená",J252,0)</f>
        <v>0</v>
      </c>
      <c r="BG252" s="219">
        <f>IF(N252="zákl. přenesená",J252,0)</f>
        <v>0</v>
      </c>
      <c r="BH252" s="219">
        <f>IF(N252="sníž. přenesená",J252,0)</f>
        <v>0</v>
      </c>
      <c r="BI252" s="219">
        <f>IF(N252="nulová",J252,0)</f>
        <v>0</v>
      </c>
      <c r="BJ252" s="14" t="s">
        <v>79</v>
      </c>
      <c r="BK252" s="219">
        <f>ROUND(I252*H252,2)</f>
        <v>0</v>
      </c>
      <c r="BL252" s="14" t="s">
        <v>164</v>
      </c>
      <c r="BM252" s="218" t="s">
        <v>1489</v>
      </c>
    </row>
    <row r="253" spans="1:65" s="2" customFormat="1" ht="19.2">
      <c r="A253" s="31"/>
      <c r="B253" s="32"/>
      <c r="C253" s="33"/>
      <c r="D253" s="220" t="s">
        <v>166</v>
      </c>
      <c r="E253" s="33"/>
      <c r="F253" s="221" t="s">
        <v>1199</v>
      </c>
      <c r="G253" s="33"/>
      <c r="H253" s="33"/>
      <c r="I253" s="119"/>
      <c r="J253" s="33"/>
      <c r="K253" s="33"/>
      <c r="L253" s="36"/>
      <c r="M253" s="222"/>
      <c r="N253" s="223"/>
      <c r="O253" s="68"/>
      <c r="P253" s="68"/>
      <c r="Q253" s="68"/>
      <c r="R253" s="68"/>
      <c r="S253" s="68"/>
      <c r="T253" s="68"/>
      <c r="U253" s="69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T253" s="14" t="s">
        <v>166</v>
      </c>
      <c r="AU253" s="14" t="s">
        <v>81</v>
      </c>
    </row>
    <row r="254" spans="1:65" s="2" customFormat="1" ht="14.4" customHeight="1">
      <c r="A254" s="31"/>
      <c r="B254" s="32"/>
      <c r="C254" s="224" t="s">
        <v>283</v>
      </c>
      <c r="D254" s="224" t="s">
        <v>176</v>
      </c>
      <c r="E254" s="225" t="s">
        <v>1200</v>
      </c>
      <c r="F254" s="226" t="s">
        <v>1201</v>
      </c>
      <c r="G254" s="227" t="s">
        <v>840</v>
      </c>
      <c r="H254" s="228">
        <v>6</v>
      </c>
      <c r="I254" s="229"/>
      <c r="J254" s="230">
        <f>ROUND(I254*H254,2)</f>
        <v>0</v>
      </c>
      <c r="K254" s="231"/>
      <c r="L254" s="36"/>
      <c r="M254" s="232" t="s">
        <v>1</v>
      </c>
      <c r="N254" s="233" t="s">
        <v>37</v>
      </c>
      <c r="O254" s="68"/>
      <c r="P254" s="216">
        <f>O254*H254</f>
        <v>0</v>
      </c>
      <c r="Q254" s="216">
        <v>2.9999999999999997E-4</v>
      </c>
      <c r="R254" s="216">
        <f>Q254*H254</f>
        <v>1.8E-3</v>
      </c>
      <c r="S254" s="216">
        <v>0</v>
      </c>
      <c r="T254" s="216">
        <f>S254*H254</f>
        <v>0</v>
      </c>
      <c r="U254" s="217" t="s">
        <v>1</v>
      </c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218" t="s">
        <v>164</v>
      </c>
      <c r="AT254" s="218" t="s">
        <v>176</v>
      </c>
      <c r="AU254" s="218" t="s">
        <v>81</v>
      </c>
      <c r="AY254" s="14" t="s">
        <v>153</v>
      </c>
      <c r="BE254" s="219">
        <f>IF(N254="základní",J254,0)</f>
        <v>0</v>
      </c>
      <c r="BF254" s="219">
        <f>IF(N254="snížená",J254,0)</f>
        <v>0</v>
      </c>
      <c r="BG254" s="219">
        <f>IF(N254="zákl. přenesená",J254,0)</f>
        <v>0</v>
      </c>
      <c r="BH254" s="219">
        <f>IF(N254="sníž. přenesená",J254,0)</f>
        <v>0</v>
      </c>
      <c r="BI254" s="219">
        <f>IF(N254="nulová",J254,0)</f>
        <v>0</v>
      </c>
      <c r="BJ254" s="14" t="s">
        <v>79</v>
      </c>
      <c r="BK254" s="219">
        <f>ROUND(I254*H254,2)</f>
        <v>0</v>
      </c>
      <c r="BL254" s="14" t="s">
        <v>164</v>
      </c>
      <c r="BM254" s="218" t="s">
        <v>1490</v>
      </c>
    </row>
    <row r="255" spans="1:65" s="2" customFormat="1" ht="19.2">
      <c r="A255" s="31"/>
      <c r="B255" s="32"/>
      <c r="C255" s="33"/>
      <c r="D255" s="220" t="s">
        <v>166</v>
      </c>
      <c r="E255" s="33"/>
      <c r="F255" s="221" t="s">
        <v>1203</v>
      </c>
      <c r="G255" s="33"/>
      <c r="H255" s="33"/>
      <c r="I255" s="119"/>
      <c r="J255" s="33"/>
      <c r="K255" s="33"/>
      <c r="L255" s="36"/>
      <c r="M255" s="222"/>
      <c r="N255" s="223"/>
      <c r="O255" s="68"/>
      <c r="P255" s="68"/>
      <c r="Q255" s="68"/>
      <c r="R255" s="68"/>
      <c r="S255" s="68"/>
      <c r="T255" s="68"/>
      <c r="U255" s="69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T255" s="14" t="s">
        <v>166</v>
      </c>
      <c r="AU255" s="14" t="s">
        <v>81</v>
      </c>
    </row>
    <row r="256" spans="1:65" s="2" customFormat="1" ht="19.8" customHeight="1">
      <c r="A256" s="31"/>
      <c r="B256" s="32"/>
      <c r="C256" s="224" t="s">
        <v>289</v>
      </c>
      <c r="D256" s="224" t="s">
        <v>176</v>
      </c>
      <c r="E256" s="225" t="s">
        <v>1204</v>
      </c>
      <c r="F256" s="226" t="s">
        <v>1205</v>
      </c>
      <c r="G256" s="227" t="s">
        <v>840</v>
      </c>
      <c r="H256" s="228">
        <v>6</v>
      </c>
      <c r="I256" s="229"/>
      <c r="J256" s="230">
        <f>ROUND(I256*H256,2)</f>
        <v>0</v>
      </c>
      <c r="K256" s="231"/>
      <c r="L256" s="36"/>
      <c r="M256" s="232" t="s">
        <v>1</v>
      </c>
      <c r="N256" s="233" t="s">
        <v>37</v>
      </c>
      <c r="O256" s="68"/>
      <c r="P256" s="216">
        <f>O256*H256</f>
        <v>0</v>
      </c>
      <c r="Q256" s="216">
        <v>4.5500000000000002E-3</v>
      </c>
      <c r="R256" s="216">
        <f>Q256*H256</f>
        <v>2.7300000000000001E-2</v>
      </c>
      <c r="S256" s="216">
        <v>0</v>
      </c>
      <c r="T256" s="216">
        <f>S256*H256</f>
        <v>0</v>
      </c>
      <c r="U256" s="217" t="s">
        <v>1</v>
      </c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218" t="s">
        <v>164</v>
      </c>
      <c r="AT256" s="218" t="s">
        <v>176</v>
      </c>
      <c r="AU256" s="218" t="s">
        <v>81</v>
      </c>
      <c r="AY256" s="14" t="s">
        <v>153</v>
      </c>
      <c r="BE256" s="219">
        <f>IF(N256="základní",J256,0)</f>
        <v>0</v>
      </c>
      <c r="BF256" s="219">
        <f>IF(N256="snížená",J256,0)</f>
        <v>0</v>
      </c>
      <c r="BG256" s="219">
        <f>IF(N256="zákl. přenesená",J256,0)</f>
        <v>0</v>
      </c>
      <c r="BH256" s="219">
        <f>IF(N256="sníž. přenesená",J256,0)</f>
        <v>0</v>
      </c>
      <c r="BI256" s="219">
        <f>IF(N256="nulová",J256,0)</f>
        <v>0</v>
      </c>
      <c r="BJ256" s="14" t="s">
        <v>79</v>
      </c>
      <c r="BK256" s="219">
        <f>ROUND(I256*H256,2)</f>
        <v>0</v>
      </c>
      <c r="BL256" s="14" t="s">
        <v>164</v>
      </c>
      <c r="BM256" s="218" t="s">
        <v>1491</v>
      </c>
    </row>
    <row r="257" spans="1:65" s="2" customFormat="1" ht="28.8">
      <c r="A257" s="31"/>
      <c r="B257" s="32"/>
      <c r="C257" s="33"/>
      <c r="D257" s="220" t="s">
        <v>166</v>
      </c>
      <c r="E257" s="33"/>
      <c r="F257" s="221" t="s">
        <v>1207</v>
      </c>
      <c r="G257" s="33"/>
      <c r="H257" s="33"/>
      <c r="I257" s="119"/>
      <c r="J257" s="33"/>
      <c r="K257" s="33"/>
      <c r="L257" s="36"/>
      <c r="M257" s="222"/>
      <c r="N257" s="223"/>
      <c r="O257" s="68"/>
      <c r="P257" s="68"/>
      <c r="Q257" s="68"/>
      <c r="R257" s="68"/>
      <c r="S257" s="68"/>
      <c r="T257" s="68"/>
      <c r="U257" s="69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T257" s="14" t="s">
        <v>166</v>
      </c>
      <c r="AU257" s="14" t="s">
        <v>81</v>
      </c>
    </row>
    <row r="258" spans="1:65" s="2" customFormat="1" ht="19.8" customHeight="1">
      <c r="A258" s="31"/>
      <c r="B258" s="32"/>
      <c r="C258" s="224" t="s">
        <v>293</v>
      </c>
      <c r="D258" s="224" t="s">
        <v>176</v>
      </c>
      <c r="E258" s="225" t="s">
        <v>1208</v>
      </c>
      <c r="F258" s="226" t="s">
        <v>1209</v>
      </c>
      <c r="G258" s="227" t="s">
        <v>162</v>
      </c>
      <c r="H258" s="228">
        <v>15.95</v>
      </c>
      <c r="I258" s="229"/>
      <c r="J258" s="230">
        <f>ROUND(I258*H258,2)</f>
        <v>0</v>
      </c>
      <c r="K258" s="231"/>
      <c r="L258" s="36"/>
      <c r="M258" s="232" t="s">
        <v>1</v>
      </c>
      <c r="N258" s="233" t="s">
        <v>37</v>
      </c>
      <c r="O258" s="68"/>
      <c r="P258" s="216">
        <f>O258*H258</f>
        <v>0</v>
      </c>
      <c r="Q258" s="216">
        <v>5.8E-4</v>
      </c>
      <c r="R258" s="216">
        <f>Q258*H258</f>
        <v>9.2509999999999988E-3</v>
      </c>
      <c r="S258" s="216">
        <v>0</v>
      </c>
      <c r="T258" s="216">
        <f>S258*H258</f>
        <v>0</v>
      </c>
      <c r="U258" s="217" t="s">
        <v>1</v>
      </c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R258" s="218" t="s">
        <v>164</v>
      </c>
      <c r="AT258" s="218" t="s">
        <v>176</v>
      </c>
      <c r="AU258" s="218" t="s">
        <v>81</v>
      </c>
      <c r="AY258" s="14" t="s">
        <v>153</v>
      </c>
      <c r="BE258" s="219">
        <f>IF(N258="základní",J258,0)</f>
        <v>0</v>
      </c>
      <c r="BF258" s="219">
        <f>IF(N258="snížená",J258,0)</f>
        <v>0</v>
      </c>
      <c r="BG258" s="219">
        <f>IF(N258="zákl. přenesená",J258,0)</f>
        <v>0</v>
      </c>
      <c r="BH258" s="219">
        <f>IF(N258="sníž. přenesená",J258,0)</f>
        <v>0</v>
      </c>
      <c r="BI258" s="219">
        <f>IF(N258="nulová",J258,0)</f>
        <v>0</v>
      </c>
      <c r="BJ258" s="14" t="s">
        <v>79</v>
      </c>
      <c r="BK258" s="219">
        <f>ROUND(I258*H258,2)</f>
        <v>0</v>
      </c>
      <c r="BL258" s="14" t="s">
        <v>164</v>
      </c>
      <c r="BM258" s="218" t="s">
        <v>1492</v>
      </c>
    </row>
    <row r="259" spans="1:65" s="2" customFormat="1" ht="28.8">
      <c r="A259" s="31"/>
      <c r="B259" s="32"/>
      <c r="C259" s="33"/>
      <c r="D259" s="220" t="s">
        <v>166</v>
      </c>
      <c r="E259" s="33"/>
      <c r="F259" s="221" t="s">
        <v>1211</v>
      </c>
      <c r="G259" s="33"/>
      <c r="H259" s="33"/>
      <c r="I259" s="119"/>
      <c r="J259" s="33"/>
      <c r="K259" s="33"/>
      <c r="L259" s="36"/>
      <c r="M259" s="222"/>
      <c r="N259" s="223"/>
      <c r="O259" s="68"/>
      <c r="P259" s="68"/>
      <c r="Q259" s="68"/>
      <c r="R259" s="68"/>
      <c r="S259" s="68"/>
      <c r="T259" s="68"/>
      <c r="U259" s="69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T259" s="14" t="s">
        <v>166</v>
      </c>
      <c r="AU259" s="14" t="s">
        <v>81</v>
      </c>
    </row>
    <row r="260" spans="1:65" s="2" customFormat="1" ht="14.4" customHeight="1">
      <c r="A260" s="31"/>
      <c r="B260" s="32"/>
      <c r="C260" s="205" t="s">
        <v>297</v>
      </c>
      <c r="D260" s="205" t="s">
        <v>159</v>
      </c>
      <c r="E260" s="206" t="s">
        <v>1212</v>
      </c>
      <c r="F260" s="207" t="s">
        <v>1213</v>
      </c>
      <c r="G260" s="208" t="s">
        <v>203</v>
      </c>
      <c r="H260" s="209">
        <v>17.545000000000002</v>
      </c>
      <c r="I260" s="210"/>
      <c r="J260" s="211">
        <f>ROUND(I260*H260,2)</f>
        <v>0</v>
      </c>
      <c r="K260" s="212"/>
      <c r="L260" s="213"/>
      <c r="M260" s="214" t="s">
        <v>1</v>
      </c>
      <c r="N260" s="215" t="s">
        <v>37</v>
      </c>
      <c r="O260" s="68"/>
      <c r="P260" s="216">
        <f>O260*H260</f>
        <v>0</v>
      </c>
      <c r="Q260" s="216">
        <v>1.67E-3</v>
      </c>
      <c r="R260" s="216">
        <f>Q260*H260</f>
        <v>2.9300150000000004E-2</v>
      </c>
      <c r="S260" s="216">
        <v>0</v>
      </c>
      <c r="T260" s="216">
        <f>S260*H260</f>
        <v>0</v>
      </c>
      <c r="U260" s="217" t="s">
        <v>1</v>
      </c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R260" s="218" t="s">
        <v>163</v>
      </c>
      <c r="AT260" s="218" t="s">
        <v>159</v>
      </c>
      <c r="AU260" s="218" t="s">
        <v>81</v>
      </c>
      <c r="AY260" s="14" t="s">
        <v>153</v>
      </c>
      <c r="BE260" s="219">
        <f>IF(N260="základní",J260,0)</f>
        <v>0</v>
      </c>
      <c r="BF260" s="219">
        <f>IF(N260="snížená",J260,0)</f>
        <v>0</v>
      </c>
      <c r="BG260" s="219">
        <f>IF(N260="zákl. přenesená",J260,0)</f>
        <v>0</v>
      </c>
      <c r="BH260" s="219">
        <f>IF(N260="sníž. přenesená",J260,0)</f>
        <v>0</v>
      </c>
      <c r="BI260" s="219">
        <f>IF(N260="nulová",J260,0)</f>
        <v>0</v>
      </c>
      <c r="BJ260" s="14" t="s">
        <v>79</v>
      </c>
      <c r="BK260" s="219">
        <f>ROUND(I260*H260,2)</f>
        <v>0</v>
      </c>
      <c r="BL260" s="14" t="s">
        <v>164</v>
      </c>
      <c r="BM260" s="218" t="s">
        <v>1493</v>
      </c>
    </row>
    <row r="261" spans="1:65" s="2" customFormat="1" ht="19.2">
      <c r="A261" s="31"/>
      <c r="B261" s="32"/>
      <c r="C261" s="33"/>
      <c r="D261" s="220" t="s">
        <v>166</v>
      </c>
      <c r="E261" s="33"/>
      <c r="F261" s="221" t="s">
        <v>1215</v>
      </c>
      <c r="G261" s="33"/>
      <c r="H261" s="33"/>
      <c r="I261" s="119"/>
      <c r="J261" s="33"/>
      <c r="K261" s="33"/>
      <c r="L261" s="36"/>
      <c r="M261" s="222"/>
      <c r="N261" s="223"/>
      <c r="O261" s="68"/>
      <c r="P261" s="68"/>
      <c r="Q261" s="68"/>
      <c r="R261" s="68"/>
      <c r="S261" s="68"/>
      <c r="T261" s="68"/>
      <c r="U261" s="69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T261" s="14" t="s">
        <v>166</v>
      </c>
      <c r="AU261" s="14" t="s">
        <v>81</v>
      </c>
    </row>
    <row r="262" spans="1:65" s="2" customFormat="1" ht="30" customHeight="1">
      <c r="A262" s="31"/>
      <c r="B262" s="32"/>
      <c r="C262" s="224" t="s">
        <v>1216</v>
      </c>
      <c r="D262" s="224" t="s">
        <v>176</v>
      </c>
      <c r="E262" s="225" t="s">
        <v>1217</v>
      </c>
      <c r="F262" s="226" t="s">
        <v>1218</v>
      </c>
      <c r="G262" s="227" t="s">
        <v>840</v>
      </c>
      <c r="H262" s="228">
        <v>26.7</v>
      </c>
      <c r="I262" s="229"/>
      <c r="J262" s="230">
        <f>ROUND(I262*H262,2)</f>
        <v>0</v>
      </c>
      <c r="K262" s="231"/>
      <c r="L262" s="36"/>
      <c r="M262" s="232" t="s">
        <v>1</v>
      </c>
      <c r="N262" s="233" t="s">
        <v>37</v>
      </c>
      <c r="O262" s="68"/>
      <c r="P262" s="216">
        <f>O262*H262</f>
        <v>0</v>
      </c>
      <c r="Q262" s="216">
        <v>8.9999999999999993E-3</v>
      </c>
      <c r="R262" s="216">
        <f>Q262*H262</f>
        <v>0.24029999999999999</v>
      </c>
      <c r="S262" s="216">
        <v>0</v>
      </c>
      <c r="T262" s="216">
        <f>S262*H262</f>
        <v>0</v>
      </c>
      <c r="U262" s="217" t="s">
        <v>1</v>
      </c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218" t="s">
        <v>164</v>
      </c>
      <c r="AT262" s="218" t="s">
        <v>176</v>
      </c>
      <c r="AU262" s="218" t="s">
        <v>81</v>
      </c>
      <c r="AY262" s="14" t="s">
        <v>153</v>
      </c>
      <c r="BE262" s="219">
        <f>IF(N262="základní",J262,0)</f>
        <v>0</v>
      </c>
      <c r="BF262" s="219">
        <f>IF(N262="snížená",J262,0)</f>
        <v>0</v>
      </c>
      <c r="BG262" s="219">
        <f>IF(N262="zákl. přenesená",J262,0)</f>
        <v>0</v>
      </c>
      <c r="BH262" s="219">
        <f>IF(N262="sníž. přenesená",J262,0)</f>
        <v>0</v>
      </c>
      <c r="BI262" s="219">
        <f>IF(N262="nulová",J262,0)</f>
        <v>0</v>
      </c>
      <c r="BJ262" s="14" t="s">
        <v>79</v>
      </c>
      <c r="BK262" s="219">
        <f>ROUND(I262*H262,2)</f>
        <v>0</v>
      </c>
      <c r="BL262" s="14" t="s">
        <v>164</v>
      </c>
      <c r="BM262" s="218" t="s">
        <v>1494</v>
      </c>
    </row>
    <row r="263" spans="1:65" s="2" customFormat="1" ht="28.8">
      <c r="A263" s="31"/>
      <c r="B263" s="32"/>
      <c r="C263" s="33"/>
      <c r="D263" s="220" t="s">
        <v>166</v>
      </c>
      <c r="E263" s="33"/>
      <c r="F263" s="221" t="s">
        <v>1220</v>
      </c>
      <c r="G263" s="33"/>
      <c r="H263" s="33"/>
      <c r="I263" s="119"/>
      <c r="J263" s="33"/>
      <c r="K263" s="33"/>
      <c r="L263" s="36"/>
      <c r="M263" s="222"/>
      <c r="N263" s="223"/>
      <c r="O263" s="68"/>
      <c r="P263" s="68"/>
      <c r="Q263" s="68"/>
      <c r="R263" s="68"/>
      <c r="S263" s="68"/>
      <c r="T263" s="68"/>
      <c r="U263" s="69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T263" s="14" t="s">
        <v>166</v>
      </c>
      <c r="AU263" s="14" t="s">
        <v>81</v>
      </c>
    </row>
    <row r="264" spans="1:65" s="2" customFormat="1" ht="19.8" customHeight="1">
      <c r="A264" s="31"/>
      <c r="B264" s="32"/>
      <c r="C264" s="205" t="s">
        <v>1221</v>
      </c>
      <c r="D264" s="205" t="s">
        <v>159</v>
      </c>
      <c r="E264" s="206" t="s">
        <v>1222</v>
      </c>
      <c r="F264" s="207" t="s">
        <v>1223</v>
      </c>
      <c r="G264" s="208" t="s">
        <v>840</v>
      </c>
      <c r="H264" s="209">
        <v>30.704999999999998</v>
      </c>
      <c r="I264" s="210"/>
      <c r="J264" s="211">
        <f>ROUND(I264*H264,2)</f>
        <v>0</v>
      </c>
      <c r="K264" s="212"/>
      <c r="L264" s="213"/>
      <c r="M264" s="214" t="s">
        <v>1</v>
      </c>
      <c r="N264" s="215" t="s">
        <v>37</v>
      </c>
      <c r="O264" s="68"/>
      <c r="P264" s="216">
        <f>O264*H264</f>
        <v>0</v>
      </c>
      <c r="Q264" s="216">
        <v>1.9199999999999998E-2</v>
      </c>
      <c r="R264" s="216">
        <f>Q264*H264</f>
        <v>0.58953599999999995</v>
      </c>
      <c r="S264" s="216">
        <v>0</v>
      </c>
      <c r="T264" s="216">
        <f>S264*H264</f>
        <v>0</v>
      </c>
      <c r="U264" s="217" t="s">
        <v>1</v>
      </c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218" t="s">
        <v>163</v>
      </c>
      <c r="AT264" s="218" t="s">
        <v>159</v>
      </c>
      <c r="AU264" s="218" t="s">
        <v>81</v>
      </c>
      <c r="AY264" s="14" t="s">
        <v>153</v>
      </c>
      <c r="BE264" s="219">
        <f>IF(N264="základní",J264,0)</f>
        <v>0</v>
      </c>
      <c r="BF264" s="219">
        <f>IF(N264="snížená",J264,0)</f>
        <v>0</v>
      </c>
      <c r="BG264" s="219">
        <f>IF(N264="zákl. přenesená",J264,0)</f>
        <v>0</v>
      </c>
      <c r="BH264" s="219">
        <f>IF(N264="sníž. přenesená",J264,0)</f>
        <v>0</v>
      </c>
      <c r="BI264" s="219">
        <f>IF(N264="nulová",J264,0)</f>
        <v>0</v>
      </c>
      <c r="BJ264" s="14" t="s">
        <v>79</v>
      </c>
      <c r="BK264" s="219">
        <f>ROUND(I264*H264,2)</f>
        <v>0</v>
      </c>
      <c r="BL264" s="14" t="s">
        <v>164</v>
      </c>
      <c r="BM264" s="218" t="s">
        <v>1495</v>
      </c>
    </row>
    <row r="265" spans="1:65" s="2" customFormat="1" ht="19.2">
      <c r="A265" s="31"/>
      <c r="B265" s="32"/>
      <c r="C265" s="33"/>
      <c r="D265" s="220" t="s">
        <v>166</v>
      </c>
      <c r="E265" s="33"/>
      <c r="F265" s="221" t="s">
        <v>1225</v>
      </c>
      <c r="G265" s="33"/>
      <c r="H265" s="33"/>
      <c r="I265" s="119"/>
      <c r="J265" s="33"/>
      <c r="K265" s="33"/>
      <c r="L265" s="36"/>
      <c r="M265" s="222"/>
      <c r="N265" s="223"/>
      <c r="O265" s="68"/>
      <c r="P265" s="68"/>
      <c r="Q265" s="68"/>
      <c r="R265" s="68"/>
      <c r="S265" s="68"/>
      <c r="T265" s="68"/>
      <c r="U265" s="69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T265" s="14" t="s">
        <v>166</v>
      </c>
      <c r="AU265" s="14" t="s">
        <v>81</v>
      </c>
    </row>
    <row r="266" spans="1:65" s="2" customFormat="1" ht="19.8" customHeight="1">
      <c r="A266" s="31"/>
      <c r="B266" s="32"/>
      <c r="C266" s="224" t="s">
        <v>1226</v>
      </c>
      <c r="D266" s="224" t="s">
        <v>176</v>
      </c>
      <c r="E266" s="225" t="s">
        <v>1227</v>
      </c>
      <c r="F266" s="226" t="s">
        <v>1228</v>
      </c>
      <c r="G266" s="227" t="s">
        <v>203</v>
      </c>
      <c r="H266" s="228">
        <v>53.93</v>
      </c>
      <c r="I266" s="229"/>
      <c r="J266" s="230">
        <f>ROUND(I266*H266,2)</f>
        <v>0</v>
      </c>
      <c r="K266" s="231"/>
      <c r="L266" s="36"/>
      <c r="M266" s="232" t="s">
        <v>1</v>
      </c>
      <c r="N266" s="233" t="s">
        <v>37</v>
      </c>
      <c r="O266" s="68"/>
      <c r="P266" s="216">
        <f>O266*H266</f>
        <v>0</v>
      </c>
      <c r="Q266" s="216">
        <v>1.7000000000000001E-4</v>
      </c>
      <c r="R266" s="216">
        <f>Q266*H266</f>
        <v>9.1681000000000002E-3</v>
      </c>
      <c r="S266" s="216">
        <v>0</v>
      </c>
      <c r="T266" s="216">
        <f>S266*H266</f>
        <v>0</v>
      </c>
      <c r="U266" s="217" t="s">
        <v>1</v>
      </c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218" t="s">
        <v>164</v>
      </c>
      <c r="AT266" s="218" t="s">
        <v>176</v>
      </c>
      <c r="AU266" s="218" t="s">
        <v>81</v>
      </c>
      <c r="AY266" s="14" t="s">
        <v>153</v>
      </c>
      <c r="BE266" s="219">
        <f>IF(N266="základní",J266,0)</f>
        <v>0</v>
      </c>
      <c r="BF266" s="219">
        <f>IF(N266="snížená",J266,0)</f>
        <v>0</v>
      </c>
      <c r="BG266" s="219">
        <f>IF(N266="zákl. přenesená",J266,0)</f>
        <v>0</v>
      </c>
      <c r="BH266" s="219">
        <f>IF(N266="sníž. přenesená",J266,0)</f>
        <v>0</v>
      </c>
      <c r="BI266" s="219">
        <f>IF(N266="nulová",J266,0)</f>
        <v>0</v>
      </c>
      <c r="BJ266" s="14" t="s">
        <v>79</v>
      </c>
      <c r="BK266" s="219">
        <f>ROUND(I266*H266,2)</f>
        <v>0</v>
      </c>
      <c r="BL266" s="14" t="s">
        <v>164</v>
      </c>
      <c r="BM266" s="218" t="s">
        <v>1496</v>
      </c>
    </row>
    <row r="267" spans="1:65" s="2" customFormat="1" ht="19.2">
      <c r="A267" s="31"/>
      <c r="B267" s="32"/>
      <c r="C267" s="33"/>
      <c r="D267" s="220" t="s">
        <v>166</v>
      </c>
      <c r="E267" s="33"/>
      <c r="F267" s="221" t="s">
        <v>1230</v>
      </c>
      <c r="G267" s="33"/>
      <c r="H267" s="33"/>
      <c r="I267" s="119"/>
      <c r="J267" s="33"/>
      <c r="K267" s="33"/>
      <c r="L267" s="36"/>
      <c r="M267" s="222"/>
      <c r="N267" s="223"/>
      <c r="O267" s="68"/>
      <c r="P267" s="68"/>
      <c r="Q267" s="68"/>
      <c r="R267" s="68"/>
      <c r="S267" s="68"/>
      <c r="T267" s="68"/>
      <c r="U267" s="69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T267" s="14" t="s">
        <v>166</v>
      </c>
      <c r="AU267" s="14" t="s">
        <v>81</v>
      </c>
    </row>
    <row r="268" spans="1:65" s="2" customFormat="1" ht="14.4" customHeight="1">
      <c r="A268" s="31"/>
      <c r="B268" s="32"/>
      <c r="C268" s="205" t="s">
        <v>1231</v>
      </c>
      <c r="D268" s="205" t="s">
        <v>159</v>
      </c>
      <c r="E268" s="206" t="s">
        <v>1232</v>
      </c>
      <c r="F268" s="207" t="s">
        <v>1233</v>
      </c>
      <c r="G268" s="208" t="s">
        <v>203</v>
      </c>
      <c r="H268" s="209">
        <v>53.93</v>
      </c>
      <c r="I268" s="210"/>
      <c r="J268" s="211">
        <f>ROUND(I268*H268,2)</f>
        <v>0</v>
      </c>
      <c r="K268" s="212"/>
      <c r="L268" s="213"/>
      <c r="M268" s="214" t="s">
        <v>1</v>
      </c>
      <c r="N268" s="215" t="s">
        <v>37</v>
      </c>
      <c r="O268" s="68"/>
      <c r="P268" s="216">
        <f>O268*H268</f>
        <v>0</v>
      </c>
      <c r="Q268" s="216">
        <v>3.0000000000000001E-5</v>
      </c>
      <c r="R268" s="216">
        <f>Q268*H268</f>
        <v>1.6179E-3</v>
      </c>
      <c r="S268" s="216">
        <v>0</v>
      </c>
      <c r="T268" s="216">
        <f>S268*H268</f>
        <v>0</v>
      </c>
      <c r="U268" s="217" t="s">
        <v>1</v>
      </c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218" t="s">
        <v>163</v>
      </c>
      <c r="AT268" s="218" t="s">
        <v>159</v>
      </c>
      <c r="AU268" s="218" t="s">
        <v>81</v>
      </c>
      <c r="AY268" s="14" t="s">
        <v>153</v>
      </c>
      <c r="BE268" s="219">
        <f>IF(N268="základní",J268,0)</f>
        <v>0</v>
      </c>
      <c r="BF268" s="219">
        <f>IF(N268="snížená",J268,0)</f>
        <v>0</v>
      </c>
      <c r="BG268" s="219">
        <f>IF(N268="zákl. přenesená",J268,0)</f>
        <v>0</v>
      </c>
      <c r="BH268" s="219">
        <f>IF(N268="sníž. přenesená",J268,0)</f>
        <v>0</v>
      </c>
      <c r="BI268" s="219">
        <f>IF(N268="nulová",J268,0)</f>
        <v>0</v>
      </c>
      <c r="BJ268" s="14" t="s">
        <v>79</v>
      </c>
      <c r="BK268" s="219">
        <f>ROUND(I268*H268,2)</f>
        <v>0</v>
      </c>
      <c r="BL268" s="14" t="s">
        <v>164</v>
      </c>
      <c r="BM268" s="218" t="s">
        <v>1497</v>
      </c>
    </row>
    <row r="269" spans="1:65" s="2" customFormat="1" ht="10.199999999999999">
      <c r="A269" s="31"/>
      <c r="B269" s="32"/>
      <c r="C269" s="33"/>
      <c r="D269" s="220" t="s">
        <v>166</v>
      </c>
      <c r="E269" s="33"/>
      <c r="F269" s="221" t="s">
        <v>1233</v>
      </c>
      <c r="G269" s="33"/>
      <c r="H269" s="33"/>
      <c r="I269" s="119"/>
      <c r="J269" s="33"/>
      <c r="K269" s="33"/>
      <c r="L269" s="36"/>
      <c r="M269" s="222"/>
      <c r="N269" s="223"/>
      <c r="O269" s="68"/>
      <c r="P269" s="68"/>
      <c r="Q269" s="68"/>
      <c r="R269" s="68"/>
      <c r="S269" s="68"/>
      <c r="T269" s="68"/>
      <c r="U269" s="69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T269" s="14" t="s">
        <v>166</v>
      </c>
      <c r="AU269" s="14" t="s">
        <v>81</v>
      </c>
    </row>
    <row r="270" spans="1:65" s="12" customFormat="1" ht="22.8" customHeight="1">
      <c r="B270" s="189"/>
      <c r="C270" s="190"/>
      <c r="D270" s="191" t="s">
        <v>71</v>
      </c>
      <c r="E270" s="203" t="s">
        <v>1235</v>
      </c>
      <c r="F270" s="203" t="s">
        <v>1236</v>
      </c>
      <c r="G270" s="190"/>
      <c r="H270" s="190"/>
      <c r="I270" s="193"/>
      <c r="J270" s="204">
        <f>BK270</f>
        <v>0</v>
      </c>
      <c r="K270" s="190"/>
      <c r="L270" s="195"/>
      <c r="M270" s="196"/>
      <c r="N270" s="197"/>
      <c r="O270" s="197"/>
      <c r="P270" s="198">
        <f>SUM(P271:P274)</f>
        <v>0</v>
      </c>
      <c r="Q270" s="197"/>
      <c r="R270" s="198">
        <f>SUM(R271:R274)</f>
        <v>0</v>
      </c>
      <c r="S270" s="197"/>
      <c r="T270" s="198">
        <f>SUM(T271:T274)</f>
        <v>9.0626999999999999E-2</v>
      </c>
      <c r="U270" s="199"/>
      <c r="AR270" s="200" t="s">
        <v>81</v>
      </c>
      <c r="AT270" s="201" t="s">
        <v>71</v>
      </c>
      <c r="AU270" s="201" t="s">
        <v>79</v>
      </c>
      <c r="AY270" s="200" t="s">
        <v>153</v>
      </c>
      <c r="BK270" s="202">
        <f>SUM(BK271:BK274)</f>
        <v>0</v>
      </c>
    </row>
    <row r="271" spans="1:65" s="2" customFormat="1" ht="19.8" customHeight="1">
      <c r="A271" s="31"/>
      <c r="B271" s="32"/>
      <c r="C271" s="224" t="s">
        <v>321</v>
      </c>
      <c r="D271" s="224" t="s">
        <v>176</v>
      </c>
      <c r="E271" s="225" t="s">
        <v>1237</v>
      </c>
      <c r="F271" s="226" t="s">
        <v>1238</v>
      </c>
      <c r="G271" s="227" t="s">
        <v>840</v>
      </c>
      <c r="H271" s="228">
        <v>24.815999999999999</v>
      </c>
      <c r="I271" s="229"/>
      <c r="J271" s="230">
        <f>ROUND(I271*H271,2)</f>
        <v>0</v>
      </c>
      <c r="K271" s="231"/>
      <c r="L271" s="36"/>
      <c r="M271" s="232" t="s">
        <v>1</v>
      </c>
      <c r="N271" s="233" t="s">
        <v>37</v>
      </c>
      <c r="O271" s="68"/>
      <c r="P271" s="216">
        <f>O271*H271</f>
        <v>0</v>
      </c>
      <c r="Q271" s="216">
        <v>0</v>
      </c>
      <c r="R271" s="216">
        <f>Q271*H271</f>
        <v>0</v>
      </c>
      <c r="S271" s="216">
        <v>3.0000000000000001E-3</v>
      </c>
      <c r="T271" s="216">
        <f>S271*H271</f>
        <v>7.4448E-2</v>
      </c>
      <c r="U271" s="217" t="s">
        <v>1</v>
      </c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R271" s="218" t="s">
        <v>164</v>
      </c>
      <c r="AT271" s="218" t="s">
        <v>176</v>
      </c>
      <c r="AU271" s="218" t="s">
        <v>81</v>
      </c>
      <c r="AY271" s="14" t="s">
        <v>153</v>
      </c>
      <c r="BE271" s="219">
        <f>IF(N271="základní",J271,0)</f>
        <v>0</v>
      </c>
      <c r="BF271" s="219">
        <f>IF(N271="snížená",J271,0)</f>
        <v>0</v>
      </c>
      <c r="BG271" s="219">
        <f>IF(N271="zákl. přenesená",J271,0)</f>
        <v>0</v>
      </c>
      <c r="BH271" s="219">
        <f>IF(N271="sníž. přenesená",J271,0)</f>
        <v>0</v>
      </c>
      <c r="BI271" s="219">
        <f>IF(N271="nulová",J271,0)</f>
        <v>0</v>
      </c>
      <c r="BJ271" s="14" t="s">
        <v>79</v>
      </c>
      <c r="BK271" s="219">
        <f>ROUND(I271*H271,2)</f>
        <v>0</v>
      </c>
      <c r="BL271" s="14" t="s">
        <v>164</v>
      </c>
      <c r="BM271" s="218" t="s">
        <v>1498</v>
      </c>
    </row>
    <row r="272" spans="1:65" s="2" customFormat="1" ht="19.2">
      <c r="A272" s="31"/>
      <c r="B272" s="32"/>
      <c r="C272" s="33"/>
      <c r="D272" s="220" t="s">
        <v>166</v>
      </c>
      <c r="E272" s="33"/>
      <c r="F272" s="221" t="s">
        <v>1240</v>
      </c>
      <c r="G272" s="33"/>
      <c r="H272" s="33"/>
      <c r="I272" s="119"/>
      <c r="J272" s="33"/>
      <c r="K272" s="33"/>
      <c r="L272" s="36"/>
      <c r="M272" s="222"/>
      <c r="N272" s="223"/>
      <c r="O272" s="68"/>
      <c r="P272" s="68"/>
      <c r="Q272" s="68"/>
      <c r="R272" s="68"/>
      <c r="S272" s="68"/>
      <c r="T272" s="68"/>
      <c r="U272" s="69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T272" s="14" t="s">
        <v>166</v>
      </c>
      <c r="AU272" s="14" t="s">
        <v>81</v>
      </c>
    </row>
    <row r="273" spans="1:65" s="2" customFormat="1" ht="19.8" customHeight="1">
      <c r="A273" s="31"/>
      <c r="B273" s="32"/>
      <c r="C273" s="224" t="s">
        <v>1241</v>
      </c>
      <c r="D273" s="224" t="s">
        <v>176</v>
      </c>
      <c r="E273" s="225" t="s">
        <v>1242</v>
      </c>
      <c r="F273" s="226" t="s">
        <v>1243</v>
      </c>
      <c r="G273" s="227" t="s">
        <v>162</v>
      </c>
      <c r="H273" s="228">
        <v>53.93</v>
      </c>
      <c r="I273" s="229"/>
      <c r="J273" s="230">
        <f>ROUND(I273*H273,2)</f>
        <v>0</v>
      </c>
      <c r="K273" s="231"/>
      <c r="L273" s="36"/>
      <c r="M273" s="232" t="s">
        <v>1</v>
      </c>
      <c r="N273" s="233" t="s">
        <v>37</v>
      </c>
      <c r="O273" s="68"/>
      <c r="P273" s="216">
        <f>O273*H273</f>
        <v>0</v>
      </c>
      <c r="Q273" s="216">
        <v>0</v>
      </c>
      <c r="R273" s="216">
        <f>Q273*H273</f>
        <v>0</v>
      </c>
      <c r="S273" s="216">
        <v>2.9999999999999997E-4</v>
      </c>
      <c r="T273" s="216">
        <f>S273*H273</f>
        <v>1.6178999999999999E-2</v>
      </c>
      <c r="U273" s="217" t="s">
        <v>1</v>
      </c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R273" s="218" t="s">
        <v>164</v>
      </c>
      <c r="AT273" s="218" t="s">
        <v>176</v>
      </c>
      <c r="AU273" s="218" t="s">
        <v>81</v>
      </c>
      <c r="AY273" s="14" t="s">
        <v>153</v>
      </c>
      <c r="BE273" s="219">
        <f>IF(N273="základní",J273,0)</f>
        <v>0</v>
      </c>
      <c r="BF273" s="219">
        <f>IF(N273="snížená",J273,0)</f>
        <v>0</v>
      </c>
      <c r="BG273" s="219">
        <f>IF(N273="zákl. přenesená",J273,0)</f>
        <v>0</v>
      </c>
      <c r="BH273" s="219">
        <f>IF(N273="sníž. přenesená",J273,0)</f>
        <v>0</v>
      </c>
      <c r="BI273" s="219">
        <f>IF(N273="nulová",J273,0)</f>
        <v>0</v>
      </c>
      <c r="BJ273" s="14" t="s">
        <v>79</v>
      </c>
      <c r="BK273" s="219">
        <f>ROUND(I273*H273,2)</f>
        <v>0</v>
      </c>
      <c r="BL273" s="14" t="s">
        <v>164</v>
      </c>
      <c r="BM273" s="218" t="s">
        <v>1499</v>
      </c>
    </row>
    <row r="274" spans="1:65" s="2" customFormat="1" ht="19.2">
      <c r="A274" s="31"/>
      <c r="B274" s="32"/>
      <c r="C274" s="33"/>
      <c r="D274" s="220" t="s">
        <v>166</v>
      </c>
      <c r="E274" s="33"/>
      <c r="F274" s="221" t="s">
        <v>1245</v>
      </c>
      <c r="G274" s="33"/>
      <c r="H274" s="33"/>
      <c r="I274" s="119"/>
      <c r="J274" s="33"/>
      <c r="K274" s="33"/>
      <c r="L274" s="36"/>
      <c r="M274" s="222"/>
      <c r="N274" s="223"/>
      <c r="O274" s="68"/>
      <c r="P274" s="68"/>
      <c r="Q274" s="68"/>
      <c r="R274" s="68"/>
      <c r="S274" s="68"/>
      <c r="T274" s="68"/>
      <c r="U274" s="69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T274" s="14" t="s">
        <v>166</v>
      </c>
      <c r="AU274" s="14" t="s">
        <v>81</v>
      </c>
    </row>
    <row r="275" spans="1:65" s="12" customFormat="1" ht="22.8" customHeight="1">
      <c r="B275" s="189"/>
      <c r="C275" s="190"/>
      <c r="D275" s="191" t="s">
        <v>71</v>
      </c>
      <c r="E275" s="203" t="s">
        <v>1246</v>
      </c>
      <c r="F275" s="203" t="s">
        <v>1247</v>
      </c>
      <c r="G275" s="190"/>
      <c r="H275" s="190"/>
      <c r="I275" s="193"/>
      <c r="J275" s="204">
        <f>BK275</f>
        <v>0</v>
      </c>
      <c r="K275" s="190"/>
      <c r="L275" s="195"/>
      <c r="M275" s="196"/>
      <c r="N275" s="197"/>
      <c r="O275" s="197"/>
      <c r="P275" s="198">
        <f>SUM(P276:P317)</f>
        <v>0</v>
      </c>
      <c r="Q275" s="197"/>
      <c r="R275" s="198">
        <f>SUM(R276:R317)</f>
        <v>2.2983023500000002</v>
      </c>
      <c r="S275" s="197"/>
      <c r="T275" s="198">
        <f>SUM(T276:T317)</f>
        <v>0</v>
      </c>
      <c r="U275" s="199"/>
      <c r="AR275" s="200" t="s">
        <v>81</v>
      </c>
      <c r="AT275" s="201" t="s">
        <v>71</v>
      </c>
      <c r="AU275" s="201" t="s">
        <v>79</v>
      </c>
      <c r="AY275" s="200" t="s">
        <v>153</v>
      </c>
      <c r="BK275" s="202">
        <f>SUM(BK276:BK317)</f>
        <v>0</v>
      </c>
    </row>
    <row r="276" spans="1:65" s="2" customFormat="1" ht="19.8" customHeight="1">
      <c r="A276" s="31"/>
      <c r="B276" s="32"/>
      <c r="C276" s="224" t="s">
        <v>1248</v>
      </c>
      <c r="D276" s="224" t="s">
        <v>176</v>
      </c>
      <c r="E276" s="225" t="s">
        <v>1249</v>
      </c>
      <c r="F276" s="226" t="s">
        <v>1250</v>
      </c>
      <c r="G276" s="227" t="s">
        <v>840</v>
      </c>
      <c r="H276" s="228">
        <v>69.316999999999993</v>
      </c>
      <c r="I276" s="229"/>
      <c r="J276" s="230">
        <f>ROUND(I276*H276,2)</f>
        <v>0</v>
      </c>
      <c r="K276" s="231"/>
      <c r="L276" s="36"/>
      <c r="M276" s="232" t="s">
        <v>1</v>
      </c>
      <c r="N276" s="233" t="s">
        <v>37</v>
      </c>
      <c r="O276" s="68"/>
      <c r="P276" s="216">
        <f>O276*H276</f>
        <v>0</v>
      </c>
      <c r="Q276" s="216">
        <v>0</v>
      </c>
      <c r="R276" s="216">
        <f>Q276*H276</f>
        <v>0</v>
      </c>
      <c r="S276" s="216">
        <v>0</v>
      </c>
      <c r="T276" s="216">
        <f>S276*H276</f>
        <v>0</v>
      </c>
      <c r="U276" s="217" t="s">
        <v>1</v>
      </c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218" t="s">
        <v>164</v>
      </c>
      <c r="AT276" s="218" t="s">
        <v>176</v>
      </c>
      <c r="AU276" s="218" t="s">
        <v>81</v>
      </c>
      <c r="AY276" s="14" t="s">
        <v>153</v>
      </c>
      <c r="BE276" s="219">
        <f>IF(N276="základní",J276,0)</f>
        <v>0</v>
      </c>
      <c r="BF276" s="219">
        <f>IF(N276="snížená",J276,0)</f>
        <v>0</v>
      </c>
      <c r="BG276" s="219">
        <f>IF(N276="zákl. přenesená",J276,0)</f>
        <v>0</v>
      </c>
      <c r="BH276" s="219">
        <f>IF(N276="sníž. přenesená",J276,0)</f>
        <v>0</v>
      </c>
      <c r="BI276" s="219">
        <f>IF(N276="nulová",J276,0)</f>
        <v>0</v>
      </c>
      <c r="BJ276" s="14" t="s">
        <v>79</v>
      </c>
      <c r="BK276" s="219">
        <f>ROUND(I276*H276,2)</f>
        <v>0</v>
      </c>
      <c r="BL276" s="14" t="s">
        <v>164</v>
      </c>
      <c r="BM276" s="218" t="s">
        <v>1500</v>
      </c>
    </row>
    <row r="277" spans="1:65" s="2" customFormat="1" ht="19.2">
      <c r="A277" s="31"/>
      <c r="B277" s="32"/>
      <c r="C277" s="33"/>
      <c r="D277" s="220" t="s">
        <v>166</v>
      </c>
      <c r="E277" s="33"/>
      <c r="F277" s="221" t="s">
        <v>1252</v>
      </c>
      <c r="G277" s="33"/>
      <c r="H277" s="33"/>
      <c r="I277" s="119"/>
      <c r="J277" s="33"/>
      <c r="K277" s="33"/>
      <c r="L277" s="36"/>
      <c r="M277" s="222"/>
      <c r="N277" s="223"/>
      <c r="O277" s="68"/>
      <c r="P277" s="68"/>
      <c r="Q277" s="68"/>
      <c r="R277" s="68"/>
      <c r="S277" s="68"/>
      <c r="T277" s="68"/>
      <c r="U277" s="69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T277" s="14" t="s">
        <v>166</v>
      </c>
      <c r="AU277" s="14" t="s">
        <v>81</v>
      </c>
    </row>
    <row r="278" spans="1:65" s="2" customFormat="1" ht="14.4" customHeight="1">
      <c r="A278" s="31"/>
      <c r="B278" s="32"/>
      <c r="C278" s="224" t="s">
        <v>325</v>
      </c>
      <c r="D278" s="224" t="s">
        <v>176</v>
      </c>
      <c r="E278" s="225" t="s">
        <v>1253</v>
      </c>
      <c r="F278" s="226" t="s">
        <v>1254</v>
      </c>
      <c r="G278" s="227" t="s">
        <v>840</v>
      </c>
      <c r="H278" s="228">
        <v>69.316999999999993</v>
      </c>
      <c r="I278" s="229"/>
      <c r="J278" s="230">
        <f>ROUND(I278*H278,2)</f>
        <v>0</v>
      </c>
      <c r="K278" s="231"/>
      <c r="L278" s="36"/>
      <c r="M278" s="232" t="s">
        <v>1</v>
      </c>
      <c r="N278" s="233" t="s">
        <v>37</v>
      </c>
      <c r="O278" s="68"/>
      <c r="P278" s="216">
        <f>O278*H278</f>
        <v>0</v>
      </c>
      <c r="Q278" s="216">
        <v>2.9999999999999997E-4</v>
      </c>
      <c r="R278" s="216">
        <f>Q278*H278</f>
        <v>2.0795099999999997E-2</v>
      </c>
      <c r="S278" s="216">
        <v>0</v>
      </c>
      <c r="T278" s="216">
        <f>S278*H278</f>
        <v>0</v>
      </c>
      <c r="U278" s="217" t="s">
        <v>1</v>
      </c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218" t="s">
        <v>164</v>
      </c>
      <c r="AT278" s="218" t="s">
        <v>176</v>
      </c>
      <c r="AU278" s="218" t="s">
        <v>81</v>
      </c>
      <c r="AY278" s="14" t="s">
        <v>153</v>
      </c>
      <c r="BE278" s="219">
        <f>IF(N278="základní",J278,0)</f>
        <v>0</v>
      </c>
      <c r="BF278" s="219">
        <f>IF(N278="snížená",J278,0)</f>
        <v>0</v>
      </c>
      <c r="BG278" s="219">
        <f>IF(N278="zákl. přenesená",J278,0)</f>
        <v>0</v>
      </c>
      <c r="BH278" s="219">
        <f>IF(N278="sníž. přenesená",J278,0)</f>
        <v>0</v>
      </c>
      <c r="BI278" s="219">
        <f>IF(N278="nulová",J278,0)</f>
        <v>0</v>
      </c>
      <c r="BJ278" s="14" t="s">
        <v>79</v>
      </c>
      <c r="BK278" s="219">
        <f>ROUND(I278*H278,2)</f>
        <v>0</v>
      </c>
      <c r="BL278" s="14" t="s">
        <v>164</v>
      </c>
      <c r="BM278" s="218" t="s">
        <v>1501</v>
      </c>
    </row>
    <row r="279" spans="1:65" s="2" customFormat="1" ht="19.2">
      <c r="A279" s="31"/>
      <c r="B279" s="32"/>
      <c r="C279" s="33"/>
      <c r="D279" s="220" t="s">
        <v>166</v>
      </c>
      <c r="E279" s="33"/>
      <c r="F279" s="221" t="s">
        <v>1256</v>
      </c>
      <c r="G279" s="33"/>
      <c r="H279" s="33"/>
      <c r="I279" s="119"/>
      <c r="J279" s="33"/>
      <c r="K279" s="33"/>
      <c r="L279" s="36"/>
      <c r="M279" s="222"/>
      <c r="N279" s="223"/>
      <c r="O279" s="68"/>
      <c r="P279" s="68"/>
      <c r="Q279" s="68"/>
      <c r="R279" s="68"/>
      <c r="S279" s="68"/>
      <c r="T279" s="68"/>
      <c r="U279" s="69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T279" s="14" t="s">
        <v>166</v>
      </c>
      <c r="AU279" s="14" t="s">
        <v>81</v>
      </c>
    </row>
    <row r="280" spans="1:65" s="2" customFormat="1" ht="14.4" customHeight="1">
      <c r="A280" s="31"/>
      <c r="B280" s="32"/>
      <c r="C280" s="224" t="s">
        <v>329</v>
      </c>
      <c r="D280" s="224" t="s">
        <v>176</v>
      </c>
      <c r="E280" s="225" t="s">
        <v>1257</v>
      </c>
      <c r="F280" s="226" t="s">
        <v>1258</v>
      </c>
      <c r="G280" s="227" t="s">
        <v>203</v>
      </c>
      <c r="H280" s="228">
        <v>69.316999999999993</v>
      </c>
      <c r="I280" s="229"/>
      <c r="J280" s="230">
        <f>ROUND(I280*H280,2)</f>
        <v>0</v>
      </c>
      <c r="K280" s="231"/>
      <c r="L280" s="36"/>
      <c r="M280" s="232" t="s">
        <v>1</v>
      </c>
      <c r="N280" s="233" t="s">
        <v>37</v>
      </c>
      <c r="O280" s="68"/>
      <c r="P280" s="216">
        <f>O280*H280</f>
        <v>0</v>
      </c>
      <c r="Q280" s="216">
        <v>4.3499999999999997E-3</v>
      </c>
      <c r="R280" s="216">
        <f>Q280*H280</f>
        <v>0.30152894999999996</v>
      </c>
      <c r="S280" s="216">
        <v>0</v>
      </c>
      <c r="T280" s="216">
        <f>S280*H280</f>
        <v>0</v>
      </c>
      <c r="U280" s="217" t="s">
        <v>1</v>
      </c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218" t="s">
        <v>164</v>
      </c>
      <c r="AT280" s="218" t="s">
        <v>176</v>
      </c>
      <c r="AU280" s="218" t="s">
        <v>81</v>
      </c>
      <c r="AY280" s="14" t="s">
        <v>153</v>
      </c>
      <c r="BE280" s="219">
        <f>IF(N280="základní",J280,0)</f>
        <v>0</v>
      </c>
      <c r="BF280" s="219">
        <f>IF(N280="snížená",J280,0)</f>
        <v>0</v>
      </c>
      <c r="BG280" s="219">
        <f>IF(N280="zákl. přenesená",J280,0)</f>
        <v>0</v>
      </c>
      <c r="BH280" s="219">
        <f>IF(N280="sníž. přenesená",J280,0)</f>
        <v>0</v>
      </c>
      <c r="BI280" s="219">
        <f>IF(N280="nulová",J280,0)</f>
        <v>0</v>
      </c>
      <c r="BJ280" s="14" t="s">
        <v>79</v>
      </c>
      <c r="BK280" s="219">
        <f>ROUND(I280*H280,2)</f>
        <v>0</v>
      </c>
      <c r="BL280" s="14" t="s">
        <v>164</v>
      </c>
      <c r="BM280" s="218" t="s">
        <v>1502</v>
      </c>
    </row>
    <row r="281" spans="1:65" s="2" customFormat="1" ht="28.8">
      <c r="A281" s="31"/>
      <c r="B281" s="32"/>
      <c r="C281" s="33"/>
      <c r="D281" s="220" t="s">
        <v>166</v>
      </c>
      <c r="E281" s="33"/>
      <c r="F281" s="221" t="s">
        <v>1260</v>
      </c>
      <c r="G281" s="33"/>
      <c r="H281" s="33"/>
      <c r="I281" s="119"/>
      <c r="J281" s="33"/>
      <c r="K281" s="33"/>
      <c r="L281" s="36"/>
      <c r="M281" s="222"/>
      <c r="N281" s="223"/>
      <c r="O281" s="68"/>
      <c r="P281" s="68"/>
      <c r="Q281" s="68"/>
      <c r="R281" s="68"/>
      <c r="S281" s="68"/>
      <c r="T281" s="68"/>
      <c r="U281" s="69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T281" s="14" t="s">
        <v>166</v>
      </c>
      <c r="AU281" s="14" t="s">
        <v>81</v>
      </c>
    </row>
    <row r="282" spans="1:65" s="2" customFormat="1" ht="19.8" customHeight="1">
      <c r="A282" s="31"/>
      <c r="B282" s="32"/>
      <c r="C282" s="224" t="s">
        <v>333</v>
      </c>
      <c r="D282" s="224" t="s">
        <v>176</v>
      </c>
      <c r="E282" s="225" t="s">
        <v>1261</v>
      </c>
      <c r="F282" s="226" t="s">
        <v>1262</v>
      </c>
      <c r="G282" s="227" t="s">
        <v>840</v>
      </c>
      <c r="H282" s="228">
        <v>69.316999999999993</v>
      </c>
      <c r="I282" s="229"/>
      <c r="J282" s="230">
        <f>ROUND(I282*H282,2)</f>
        <v>0</v>
      </c>
      <c r="K282" s="231"/>
      <c r="L282" s="36"/>
      <c r="M282" s="232" t="s">
        <v>1</v>
      </c>
      <c r="N282" s="233" t="s">
        <v>37</v>
      </c>
      <c r="O282" s="68"/>
      <c r="P282" s="216">
        <f>O282*H282</f>
        <v>0</v>
      </c>
      <c r="Q282" s="216">
        <v>4.4999999999999997E-3</v>
      </c>
      <c r="R282" s="216">
        <f>Q282*H282</f>
        <v>0.31192649999999994</v>
      </c>
      <c r="S282" s="216">
        <v>0</v>
      </c>
      <c r="T282" s="216">
        <f>S282*H282</f>
        <v>0</v>
      </c>
      <c r="U282" s="217" t="s">
        <v>1</v>
      </c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218" t="s">
        <v>164</v>
      </c>
      <c r="AT282" s="218" t="s">
        <v>176</v>
      </c>
      <c r="AU282" s="218" t="s">
        <v>81</v>
      </c>
      <c r="AY282" s="14" t="s">
        <v>153</v>
      </c>
      <c r="BE282" s="219">
        <f>IF(N282="základní",J282,0)</f>
        <v>0</v>
      </c>
      <c r="BF282" s="219">
        <f>IF(N282="snížená",J282,0)</f>
        <v>0</v>
      </c>
      <c r="BG282" s="219">
        <f>IF(N282="zákl. přenesená",J282,0)</f>
        <v>0</v>
      </c>
      <c r="BH282" s="219">
        <f>IF(N282="sníž. přenesená",J282,0)</f>
        <v>0</v>
      </c>
      <c r="BI282" s="219">
        <f>IF(N282="nulová",J282,0)</f>
        <v>0</v>
      </c>
      <c r="BJ282" s="14" t="s">
        <v>79</v>
      </c>
      <c r="BK282" s="219">
        <f>ROUND(I282*H282,2)</f>
        <v>0</v>
      </c>
      <c r="BL282" s="14" t="s">
        <v>164</v>
      </c>
      <c r="BM282" s="218" t="s">
        <v>1503</v>
      </c>
    </row>
    <row r="283" spans="1:65" s="2" customFormat="1" ht="28.8">
      <c r="A283" s="31"/>
      <c r="B283" s="32"/>
      <c r="C283" s="33"/>
      <c r="D283" s="220" t="s">
        <v>166</v>
      </c>
      <c r="E283" s="33"/>
      <c r="F283" s="221" t="s">
        <v>1264</v>
      </c>
      <c r="G283" s="33"/>
      <c r="H283" s="33"/>
      <c r="I283" s="119"/>
      <c r="J283" s="33"/>
      <c r="K283" s="33"/>
      <c r="L283" s="36"/>
      <c r="M283" s="222"/>
      <c r="N283" s="223"/>
      <c r="O283" s="68"/>
      <c r="P283" s="68"/>
      <c r="Q283" s="68"/>
      <c r="R283" s="68"/>
      <c r="S283" s="68"/>
      <c r="T283" s="68"/>
      <c r="U283" s="69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T283" s="14" t="s">
        <v>166</v>
      </c>
      <c r="AU283" s="14" t="s">
        <v>81</v>
      </c>
    </row>
    <row r="284" spans="1:65" s="2" customFormat="1" ht="19.8" customHeight="1">
      <c r="A284" s="31"/>
      <c r="B284" s="32"/>
      <c r="C284" s="224" t="s">
        <v>337</v>
      </c>
      <c r="D284" s="224" t="s">
        <v>176</v>
      </c>
      <c r="E284" s="225" t="s">
        <v>1265</v>
      </c>
      <c r="F284" s="226" t="s">
        <v>1266</v>
      </c>
      <c r="G284" s="227" t="s">
        <v>162</v>
      </c>
      <c r="H284" s="228">
        <v>79.8</v>
      </c>
      <c r="I284" s="229"/>
      <c r="J284" s="230">
        <f>ROUND(I284*H284,2)</f>
        <v>0</v>
      </c>
      <c r="K284" s="231"/>
      <c r="L284" s="36"/>
      <c r="M284" s="232" t="s">
        <v>1</v>
      </c>
      <c r="N284" s="233" t="s">
        <v>37</v>
      </c>
      <c r="O284" s="68"/>
      <c r="P284" s="216">
        <f>O284*H284</f>
        <v>0</v>
      </c>
      <c r="Q284" s="216">
        <v>2.0000000000000001E-4</v>
      </c>
      <c r="R284" s="216">
        <f>Q284*H284</f>
        <v>1.5959999999999998E-2</v>
      </c>
      <c r="S284" s="216">
        <v>0</v>
      </c>
      <c r="T284" s="216">
        <f>S284*H284</f>
        <v>0</v>
      </c>
      <c r="U284" s="217" t="s">
        <v>1</v>
      </c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218" t="s">
        <v>164</v>
      </c>
      <c r="AT284" s="218" t="s">
        <v>176</v>
      </c>
      <c r="AU284" s="218" t="s">
        <v>81</v>
      </c>
      <c r="AY284" s="14" t="s">
        <v>153</v>
      </c>
      <c r="BE284" s="219">
        <f>IF(N284="základní",J284,0)</f>
        <v>0</v>
      </c>
      <c r="BF284" s="219">
        <f>IF(N284="snížená",J284,0)</f>
        <v>0</v>
      </c>
      <c r="BG284" s="219">
        <f>IF(N284="zákl. přenesená",J284,0)</f>
        <v>0</v>
      </c>
      <c r="BH284" s="219">
        <f>IF(N284="sníž. přenesená",J284,0)</f>
        <v>0</v>
      </c>
      <c r="BI284" s="219">
        <f>IF(N284="nulová",J284,0)</f>
        <v>0</v>
      </c>
      <c r="BJ284" s="14" t="s">
        <v>79</v>
      </c>
      <c r="BK284" s="219">
        <f>ROUND(I284*H284,2)</f>
        <v>0</v>
      </c>
      <c r="BL284" s="14" t="s">
        <v>164</v>
      </c>
      <c r="BM284" s="218" t="s">
        <v>1504</v>
      </c>
    </row>
    <row r="285" spans="1:65" s="2" customFormat="1" ht="19.2">
      <c r="A285" s="31"/>
      <c r="B285" s="32"/>
      <c r="C285" s="33"/>
      <c r="D285" s="220" t="s">
        <v>166</v>
      </c>
      <c r="E285" s="33"/>
      <c r="F285" s="221" t="s">
        <v>1268</v>
      </c>
      <c r="G285" s="33"/>
      <c r="H285" s="33"/>
      <c r="I285" s="119"/>
      <c r="J285" s="33"/>
      <c r="K285" s="33"/>
      <c r="L285" s="36"/>
      <c r="M285" s="222"/>
      <c r="N285" s="223"/>
      <c r="O285" s="68"/>
      <c r="P285" s="68"/>
      <c r="Q285" s="68"/>
      <c r="R285" s="68"/>
      <c r="S285" s="68"/>
      <c r="T285" s="68"/>
      <c r="U285" s="69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T285" s="14" t="s">
        <v>166</v>
      </c>
      <c r="AU285" s="14" t="s">
        <v>81</v>
      </c>
    </row>
    <row r="286" spans="1:65" s="2" customFormat="1" ht="19.8" customHeight="1">
      <c r="A286" s="31"/>
      <c r="B286" s="32"/>
      <c r="C286" s="205" t="s">
        <v>343</v>
      </c>
      <c r="D286" s="205" t="s">
        <v>159</v>
      </c>
      <c r="E286" s="206" t="s">
        <v>1269</v>
      </c>
      <c r="F286" s="207" t="s">
        <v>1270</v>
      </c>
      <c r="G286" s="208" t="s">
        <v>162</v>
      </c>
      <c r="H286" s="209">
        <v>87.78</v>
      </c>
      <c r="I286" s="210"/>
      <c r="J286" s="211">
        <f>ROUND(I286*H286,2)</f>
        <v>0</v>
      </c>
      <c r="K286" s="212"/>
      <c r="L286" s="213"/>
      <c r="M286" s="214" t="s">
        <v>1</v>
      </c>
      <c r="N286" s="215" t="s">
        <v>37</v>
      </c>
      <c r="O286" s="68"/>
      <c r="P286" s="216">
        <f>O286*H286</f>
        <v>0</v>
      </c>
      <c r="Q286" s="216">
        <v>6.9999999999999994E-5</v>
      </c>
      <c r="R286" s="216">
        <f>Q286*H286</f>
        <v>6.1445999999999992E-3</v>
      </c>
      <c r="S286" s="216">
        <v>0</v>
      </c>
      <c r="T286" s="216">
        <f>S286*H286</f>
        <v>0</v>
      </c>
      <c r="U286" s="217" t="s">
        <v>1</v>
      </c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218" t="s">
        <v>163</v>
      </c>
      <c r="AT286" s="218" t="s">
        <v>159</v>
      </c>
      <c r="AU286" s="218" t="s">
        <v>81</v>
      </c>
      <c r="AY286" s="14" t="s">
        <v>153</v>
      </c>
      <c r="BE286" s="219">
        <f>IF(N286="základní",J286,0)</f>
        <v>0</v>
      </c>
      <c r="BF286" s="219">
        <f>IF(N286="snížená",J286,0)</f>
        <v>0</v>
      </c>
      <c r="BG286" s="219">
        <f>IF(N286="zákl. přenesená",J286,0)</f>
        <v>0</v>
      </c>
      <c r="BH286" s="219">
        <f>IF(N286="sníž. přenesená",J286,0)</f>
        <v>0</v>
      </c>
      <c r="BI286" s="219">
        <f>IF(N286="nulová",J286,0)</f>
        <v>0</v>
      </c>
      <c r="BJ286" s="14" t="s">
        <v>79</v>
      </c>
      <c r="BK286" s="219">
        <f>ROUND(I286*H286,2)</f>
        <v>0</v>
      </c>
      <c r="BL286" s="14" t="s">
        <v>164</v>
      </c>
      <c r="BM286" s="218" t="s">
        <v>1505</v>
      </c>
    </row>
    <row r="287" spans="1:65" s="2" customFormat="1" ht="19.2">
      <c r="A287" s="31"/>
      <c r="B287" s="32"/>
      <c r="C287" s="33"/>
      <c r="D287" s="220" t="s">
        <v>166</v>
      </c>
      <c r="E287" s="33"/>
      <c r="F287" s="221" t="s">
        <v>1270</v>
      </c>
      <c r="G287" s="33"/>
      <c r="H287" s="33"/>
      <c r="I287" s="119"/>
      <c r="J287" s="33"/>
      <c r="K287" s="33"/>
      <c r="L287" s="36"/>
      <c r="M287" s="222"/>
      <c r="N287" s="223"/>
      <c r="O287" s="68"/>
      <c r="P287" s="68"/>
      <c r="Q287" s="68"/>
      <c r="R287" s="68"/>
      <c r="S287" s="68"/>
      <c r="T287" s="68"/>
      <c r="U287" s="69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T287" s="14" t="s">
        <v>166</v>
      </c>
      <c r="AU287" s="14" t="s">
        <v>81</v>
      </c>
    </row>
    <row r="288" spans="1:65" s="2" customFormat="1" ht="30" customHeight="1">
      <c r="A288" s="31"/>
      <c r="B288" s="32"/>
      <c r="C288" s="224" t="s">
        <v>1272</v>
      </c>
      <c r="D288" s="224" t="s">
        <v>176</v>
      </c>
      <c r="E288" s="225" t="s">
        <v>1273</v>
      </c>
      <c r="F288" s="226" t="s">
        <v>1274</v>
      </c>
      <c r="G288" s="227" t="s">
        <v>840</v>
      </c>
      <c r="H288" s="228">
        <v>12.17</v>
      </c>
      <c r="I288" s="229"/>
      <c r="J288" s="230">
        <f>ROUND(I288*H288,2)</f>
        <v>0</v>
      </c>
      <c r="K288" s="231"/>
      <c r="L288" s="36"/>
      <c r="M288" s="232" t="s">
        <v>1</v>
      </c>
      <c r="N288" s="233" t="s">
        <v>37</v>
      </c>
      <c r="O288" s="68"/>
      <c r="P288" s="216">
        <f>O288*H288</f>
        <v>0</v>
      </c>
      <c r="Q288" s="216">
        <v>4.8999999999999998E-3</v>
      </c>
      <c r="R288" s="216">
        <f>Q288*H288</f>
        <v>5.9632999999999999E-2</v>
      </c>
      <c r="S288" s="216">
        <v>0</v>
      </c>
      <c r="T288" s="216">
        <f>S288*H288</f>
        <v>0</v>
      </c>
      <c r="U288" s="217" t="s">
        <v>1</v>
      </c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218" t="s">
        <v>164</v>
      </c>
      <c r="AT288" s="218" t="s">
        <v>176</v>
      </c>
      <c r="AU288" s="218" t="s">
        <v>81</v>
      </c>
      <c r="AY288" s="14" t="s">
        <v>153</v>
      </c>
      <c r="BE288" s="219">
        <f>IF(N288="základní",J288,0)</f>
        <v>0</v>
      </c>
      <c r="BF288" s="219">
        <f>IF(N288="snížená",J288,0)</f>
        <v>0</v>
      </c>
      <c r="BG288" s="219">
        <f>IF(N288="zákl. přenesená",J288,0)</f>
        <v>0</v>
      </c>
      <c r="BH288" s="219">
        <f>IF(N288="sníž. přenesená",J288,0)</f>
        <v>0</v>
      </c>
      <c r="BI288" s="219">
        <f>IF(N288="nulová",J288,0)</f>
        <v>0</v>
      </c>
      <c r="BJ288" s="14" t="s">
        <v>79</v>
      </c>
      <c r="BK288" s="219">
        <f>ROUND(I288*H288,2)</f>
        <v>0</v>
      </c>
      <c r="BL288" s="14" t="s">
        <v>164</v>
      </c>
      <c r="BM288" s="218" t="s">
        <v>1506</v>
      </c>
    </row>
    <row r="289" spans="1:65" s="2" customFormat="1" ht="28.8">
      <c r="A289" s="31"/>
      <c r="B289" s="32"/>
      <c r="C289" s="33"/>
      <c r="D289" s="220" t="s">
        <v>166</v>
      </c>
      <c r="E289" s="33"/>
      <c r="F289" s="221" t="s">
        <v>1276</v>
      </c>
      <c r="G289" s="33"/>
      <c r="H289" s="33"/>
      <c r="I289" s="119"/>
      <c r="J289" s="33"/>
      <c r="K289" s="33"/>
      <c r="L289" s="36"/>
      <c r="M289" s="222"/>
      <c r="N289" s="223"/>
      <c r="O289" s="68"/>
      <c r="P289" s="68"/>
      <c r="Q289" s="68"/>
      <c r="R289" s="68"/>
      <c r="S289" s="68"/>
      <c r="T289" s="68"/>
      <c r="U289" s="69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T289" s="14" t="s">
        <v>166</v>
      </c>
      <c r="AU289" s="14" t="s">
        <v>81</v>
      </c>
    </row>
    <row r="290" spans="1:65" s="2" customFormat="1" ht="14.4" customHeight="1">
      <c r="A290" s="31"/>
      <c r="B290" s="32"/>
      <c r="C290" s="205" t="s">
        <v>1277</v>
      </c>
      <c r="D290" s="205" t="s">
        <v>159</v>
      </c>
      <c r="E290" s="206" t="s">
        <v>1278</v>
      </c>
      <c r="F290" s="207" t="s">
        <v>1279</v>
      </c>
      <c r="G290" s="208" t="s">
        <v>840</v>
      </c>
      <c r="H290" s="209">
        <v>13.387</v>
      </c>
      <c r="I290" s="210"/>
      <c r="J290" s="211">
        <f>ROUND(I290*H290,2)</f>
        <v>0</v>
      </c>
      <c r="K290" s="212"/>
      <c r="L290" s="213"/>
      <c r="M290" s="214" t="s">
        <v>1</v>
      </c>
      <c r="N290" s="215" t="s">
        <v>37</v>
      </c>
      <c r="O290" s="68"/>
      <c r="P290" s="216">
        <f>O290*H290</f>
        <v>0</v>
      </c>
      <c r="Q290" s="216">
        <v>2.01E-2</v>
      </c>
      <c r="R290" s="216">
        <f>Q290*H290</f>
        <v>0.2690787</v>
      </c>
      <c r="S290" s="216">
        <v>0</v>
      </c>
      <c r="T290" s="216">
        <f>S290*H290</f>
        <v>0</v>
      </c>
      <c r="U290" s="217" t="s">
        <v>1</v>
      </c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218" t="s">
        <v>163</v>
      </c>
      <c r="AT290" s="218" t="s">
        <v>159</v>
      </c>
      <c r="AU290" s="218" t="s">
        <v>81</v>
      </c>
      <c r="AY290" s="14" t="s">
        <v>153</v>
      </c>
      <c r="BE290" s="219">
        <f>IF(N290="základní",J290,0)</f>
        <v>0</v>
      </c>
      <c r="BF290" s="219">
        <f>IF(N290="snížená",J290,0)</f>
        <v>0</v>
      </c>
      <c r="BG290" s="219">
        <f>IF(N290="zákl. přenesená",J290,0)</f>
        <v>0</v>
      </c>
      <c r="BH290" s="219">
        <f>IF(N290="sníž. přenesená",J290,0)</f>
        <v>0</v>
      </c>
      <c r="BI290" s="219">
        <f>IF(N290="nulová",J290,0)</f>
        <v>0</v>
      </c>
      <c r="BJ290" s="14" t="s">
        <v>79</v>
      </c>
      <c r="BK290" s="219">
        <f>ROUND(I290*H290,2)</f>
        <v>0</v>
      </c>
      <c r="BL290" s="14" t="s">
        <v>164</v>
      </c>
      <c r="BM290" s="218" t="s">
        <v>1507</v>
      </c>
    </row>
    <row r="291" spans="1:65" s="2" customFormat="1" ht="10.199999999999999">
      <c r="A291" s="31"/>
      <c r="B291" s="32"/>
      <c r="C291" s="33"/>
      <c r="D291" s="220" t="s">
        <v>166</v>
      </c>
      <c r="E291" s="33"/>
      <c r="F291" s="221" t="s">
        <v>1281</v>
      </c>
      <c r="G291" s="33"/>
      <c r="H291" s="33"/>
      <c r="I291" s="119"/>
      <c r="J291" s="33"/>
      <c r="K291" s="33"/>
      <c r="L291" s="36"/>
      <c r="M291" s="222"/>
      <c r="N291" s="223"/>
      <c r="O291" s="68"/>
      <c r="P291" s="68"/>
      <c r="Q291" s="68"/>
      <c r="R291" s="68"/>
      <c r="S291" s="68"/>
      <c r="T291" s="68"/>
      <c r="U291" s="69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T291" s="14" t="s">
        <v>166</v>
      </c>
      <c r="AU291" s="14" t="s">
        <v>81</v>
      </c>
    </row>
    <row r="292" spans="1:65" s="2" customFormat="1" ht="30" customHeight="1">
      <c r="A292" s="31"/>
      <c r="B292" s="32"/>
      <c r="C292" s="224" t="s">
        <v>1282</v>
      </c>
      <c r="D292" s="224" t="s">
        <v>176</v>
      </c>
      <c r="E292" s="225" t="s">
        <v>1283</v>
      </c>
      <c r="F292" s="226" t="s">
        <v>1284</v>
      </c>
      <c r="G292" s="227" t="s">
        <v>840</v>
      </c>
      <c r="H292" s="228">
        <v>51.7</v>
      </c>
      <c r="I292" s="229"/>
      <c r="J292" s="230">
        <f>ROUND(I292*H292,2)</f>
        <v>0</v>
      </c>
      <c r="K292" s="231"/>
      <c r="L292" s="36"/>
      <c r="M292" s="232" t="s">
        <v>1</v>
      </c>
      <c r="N292" s="233" t="s">
        <v>37</v>
      </c>
      <c r="O292" s="68"/>
      <c r="P292" s="216">
        <f>O292*H292</f>
        <v>0</v>
      </c>
      <c r="Q292" s="216">
        <v>8.9999999999999993E-3</v>
      </c>
      <c r="R292" s="216">
        <f>Q292*H292</f>
        <v>0.46529999999999999</v>
      </c>
      <c r="S292" s="216">
        <v>0</v>
      </c>
      <c r="T292" s="216">
        <f>S292*H292</f>
        <v>0</v>
      </c>
      <c r="U292" s="217" t="s">
        <v>1</v>
      </c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218" t="s">
        <v>164</v>
      </c>
      <c r="AT292" s="218" t="s">
        <v>176</v>
      </c>
      <c r="AU292" s="218" t="s">
        <v>81</v>
      </c>
      <c r="AY292" s="14" t="s">
        <v>153</v>
      </c>
      <c r="BE292" s="219">
        <f>IF(N292="základní",J292,0)</f>
        <v>0</v>
      </c>
      <c r="BF292" s="219">
        <f>IF(N292="snížená",J292,0)</f>
        <v>0</v>
      </c>
      <c r="BG292" s="219">
        <f>IF(N292="zákl. přenesená",J292,0)</f>
        <v>0</v>
      </c>
      <c r="BH292" s="219">
        <f>IF(N292="sníž. přenesená",J292,0)</f>
        <v>0</v>
      </c>
      <c r="BI292" s="219">
        <f>IF(N292="nulová",J292,0)</f>
        <v>0</v>
      </c>
      <c r="BJ292" s="14" t="s">
        <v>79</v>
      </c>
      <c r="BK292" s="219">
        <f>ROUND(I292*H292,2)</f>
        <v>0</v>
      </c>
      <c r="BL292" s="14" t="s">
        <v>164</v>
      </c>
      <c r="BM292" s="218" t="s">
        <v>1508</v>
      </c>
    </row>
    <row r="293" spans="1:65" s="2" customFormat="1" ht="28.8">
      <c r="A293" s="31"/>
      <c r="B293" s="32"/>
      <c r="C293" s="33"/>
      <c r="D293" s="220" t="s">
        <v>166</v>
      </c>
      <c r="E293" s="33"/>
      <c r="F293" s="221" t="s">
        <v>1286</v>
      </c>
      <c r="G293" s="33"/>
      <c r="H293" s="33"/>
      <c r="I293" s="119"/>
      <c r="J293" s="33"/>
      <c r="K293" s="33"/>
      <c r="L293" s="36"/>
      <c r="M293" s="222"/>
      <c r="N293" s="223"/>
      <c r="O293" s="68"/>
      <c r="P293" s="68"/>
      <c r="Q293" s="68"/>
      <c r="R293" s="68"/>
      <c r="S293" s="68"/>
      <c r="T293" s="68"/>
      <c r="U293" s="69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T293" s="14" t="s">
        <v>166</v>
      </c>
      <c r="AU293" s="14" t="s">
        <v>81</v>
      </c>
    </row>
    <row r="294" spans="1:65" s="2" customFormat="1" ht="14.4" customHeight="1">
      <c r="A294" s="31"/>
      <c r="B294" s="32"/>
      <c r="C294" s="205" t="s">
        <v>355</v>
      </c>
      <c r="D294" s="205" t="s">
        <v>159</v>
      </c>
      <c r="E294" s="206" t="s">
        <v>1287</v>
      </c>
      <c r="F294" s="207" t="s">
        <v>1288</v>
      </c>
      <c r="G294" s="208" t="s">
        <v>840</v>
      </c>
      <c r="H294" s="209">
        <v>59.454999999999998</v>
      </c>
      <c r="I294" s="210"/>
      <c r="J294" s="211">
        <f>ROUND(I294*H294,2)</f>
        <v>0</v>
      </c>
      <c r="K294" s="212"/>
      <c r="L294" s="213"/>
      <c r="M294" s="214" t="s">
        <v>1</v>
      </c>
      <c r="N294" s="215" t="s">
        <v>37</v>
      </c>
      <c r="O294" s="68"/>
      <c r="P294" s="216">
        <f>O294*H294</f>
        <v>0</v>
      </c>
      <c r="Q294" s="216">
        <v>1.29E-2</v>
      </c>
      <c r="R294" s="216">
        <f>Q294*H294</f>
        <v>0.76696949999999997</v>
      </c>
      <c r="S294" s="216">
        <v>0</v>
      </c>
      <c r="T294" s="216">
        <f>S294*H294</f>
        <v>0</v>
      </c>
      <c r="U294" s="217" t="s">
        <v>1</v>
      </c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218" t="s">
        <v>163</v>
      </c>
      <c r="AT294" s="218" t="s">
        <v>159</v>
      </c>
      <c r="AU294" s="218" t="s">
        <v>81</v>
      </c>
      <c r="AY294" s="14" t="s">
        <v>153</v>
      </c>
      <c r="BE294" s="219">
        <f>IF(N294="základní",J294,0)</f>
        <v>0</v>
      </c>
      <c r="BF294" s="219">
        <f>IF(N294="snížená",J294,0)</f>
        <v>0</v>
      </c>
      <c r="BG294" s="219">
        <f>IF(N294="zákl. přenesená",J294,0)</f>
        <v>0</v>
      </c>
      <c r="BH294" s="219">
        <f>IF(N294="sníž. přenesená",J294,0)</f>
        <v>0</v>
      </c>
      <c r="BI294" s="219">
        <f>IF(N294="nulová",J294,0)</f>
        <v>0</v>
      </c>
      <c r="BJ294" s="14" t="s">
        <v>79</v>
      </c>
      <c r="BK294" s="219">
        <f>ROUND(I294*H294,2)</f>
        <v>0</v>
      </c>
      <c r="BL294" s="14" t="s">
        <v>164</v>
      </c>
      <c r="BM294" s="218" t="s">
        <v>1509</v>
      </c>
    </row>
    <row r="295" spans="1:65" s="2" customFormat="1" ht="10.199999999999999">
      <c r="A295" s="31"/>
      <c r="B295" s="32"/>
      <c r="C295" s="33"/>
      <c r="D295" s="220" t="s">
        <v>166</v>
      </c>
      <c r="E295" s="33"/>
      <c r="F295" s="221" t="s">
        <v>1290</v>
      </c>
      <c r="G295" s="33"/>
      <c r="H295" s="33"/>
      <c r="I295" s="119"/>
      <c r="J295" s="33"/>
      <c r="K295" s="33"/>
      <c r="L295" s="36"/>
      <c r="M295" s="222"/>
      <c r="N295" s="223"/>
      <c r="O295" s="68"/>
      <c r="P295" s="68"/>
      <c r="Q295" s="68"/>
      <c r="R295" s="68"/>
      <c r="S295" s="68"/>
      <c r="T295" s="68"/>
      <c r="U295" s="69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T295" s="14" t="s">
        <v>166</v>
      </c>
      <c r="AU295" s="14" t="s">
        <v>81</v>
      </c>
    </row>
    <row r="296" spans="1:65" s="2" customFormat="1" ht="19.8" customHeight="1">
      <c r="A296" s="31"/>
      <c r="B296" s="32"/>
      <c r="C296" s="224" t="s">
        <v>1291</v>
      </c>
      <c r="D296" s="224" t="s">
        <v>176</v>
      </c>
      <c r="E296" s="225" t="s">
        <v>1292</v>
      </c>
      <c r="F296" s="226" t="s">
        <v>1293</v>
      </c>
      <c r="G296" s="227" t="s">
        <v>840</v>
      </c>
      <c r="H296" s="228">
        <v>6</v>
      </c>
      <c r="I296" s="229"/>
      <c r="J296" s="230">
        <f>ROUND(I296*H296,2)</f>
        <v>0</v>
      </c>
      <c r="K296" s="231"/>
      <c r="L296" s="36"/>
      <c r="M296" s="232" t="s">
        <v>1</v>
      </c>
      <c r="N296" s="233" t="s">
        <v>37</v>
      </c>
      <c r="O296" s="68"/>
      <c r="P296" s="216">
        <f>O296*H296</f>
        <v>0</v>
      </c>
      <c r="Q296" s="216">
        <v>6.3000000000000003E-4</v>
      </c>
      <c r="R296" s="216">
        <f>Q296*H296</f>
        <v>3.7800000000000004E-3</v>
      </c>
      <c r="S296" s="216">
        <v>0</v>
      </c>
      <c r="T296" s="216">
        <f>S296*H296</f>
        <v>0</v>
      </c>
      <c r="U296" s="217" t="s">
        <v>1</v>
      </c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R296" s="218" t="s">
        <v>164</v>
      </c>
      <c r="AT296" s="218" t="s">
        <v>176</v>
      </c>
      <c r="AU296" s="218" t="s">
        <v>81</v>
      </c>
      <c r="AY296" s="14" t="s">
        <v>153</v>
      </c>
      <c r="BE296" s="219">
        <f>IF(N296="základní",J296,0)</f>
        <v>0</v>
      </c>
      <c r="BF296" s="219">
        <f>IF(N296="snížená",J296,0)</f>
        <v>0</v>
      </c>
      <c r="BG296" s="219">
        <f>IF(N296="zákl. přenesená",J296,0)</f>
        <v>0</v>
      </c>
      <c r="BH296" s="219">
        <f>IF(N296="sníž. přenesená",J296,0)</f>
        <v>0</v>
      </c>
      <c r="BI296" s="219">
        <f>IF(N296="nulová",J296,0)</f>
        <v>0</v>
      </c>
      <c r="BJ296" s="14" t="s">
        <v>79</v>
      </c>
      <c r="BK296" s="219">
        <f>ROUND(I296*H296,2)</f>
        <v>0</v>
      </c>
      <c r="BL296" s="14" t="s">
        <v>164</v>
      </c>
      <c r="BM296" s="218" t="s">
        <v>1510</v>
      </c>
    </row>
    <row r="297" spans="1:65" s="2" customFormat="1" ht="19.2">
      <c r="A297" s="31"/>
      <c r="B297" s="32"/>
      <c r="C297" s="33"/>
      <c r="D297" s="220" t="s">
        <v>166</v>
      </c>
      <c r="E297" s="33"/>
      <c r="F297" s="221" t="s">
        <v>1295</v>
      </c>
      <c r="G297" s="33"/>
      <c r="H297" s="33"/>
      <c r="I297" s="119"/>
      <c r="J297" s="33"/>
      <c r="K297" s="33"/>
      <c r="L297" s="36"/>
      <c r="M297" s="222"/>
      <c r="N297" s="223"/>
      <c r="O297" s="68"/>
      <c r="P297" s="68"/>
      <c r="Q297" s="68"/>
      <c r="R297" s="68"/>
      <c r="S297" s="68"/>
      <c r="T297" s="68"/>
      <c r="U297" s="69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T297" s="14" t="s">
        <v>166</v>
      </c>
      <c r="AU297" s="14" t="s">
        <v>81</v>
      </c>
    </row>
    <row r="298" spans="1:65" s="2" customFormat="1" ht="14.4" customHeight="1">
      <c r="A298" s="31"/>
      <c r="B298" s="32"/>
      <c r="C298" s="205" t="s">
        <v>301</v>
      </c>
      <c r="D298" s="205" t="s">
        <v>159</v>
      </c>
      <c r="E298" s="206" t="s">
        <v>1296</v>
      </c>
      <c r="F298" s="207" t="s">
        <v>1297</v>
      </c>
      <c r="G298" s="208" t="s">
        <v>840</v>
      </c>
      <c r="H298" s="209">
        <v>6.6</v>
      </c>
      <c r="I298" s="210"/>
      <c r="J298" s="211">
        <f>ROUND(I298*H298,2)</f>
        <v>0</v>
      </c>
      <c r="K298" s="212"/>
      <c r="L298" s="213"/>
      <c r="M298" s="214" t="s">
        <v>1</v>
      </c>
      <c r="N298" s="215" t="s">
        <v>37</v>
      </c>
      <c r="O298" s="68"/>
      <c r="P298" s="216">
        <f>O298*H298</f>
        <v>0</v>
      </c>
      <c r="Q298" s="216">
        <v>0.01</v>
      </c>
      <c r="R298" s="216">
        <f>Q298*H298</f>
        <v>6.6000000000000003E-2</v>
      </c>
      <c r="S298" s="216">
        <v>0</v>
      </c>
      <c r="T298" s="216">
        <f>S298*H298</f>
        <v>0</v>
      </c>
      <c r="U298" s="217" t="s">
        <v>1</v>
      </c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R298" s="218" t="s">
        <v>163</v>
      </c>
      <c r="AT298" s="218" t="s">
        <v>159</v>
      </c>
      <c r="AU298" s="218" t="s">
        <v>81</v>
      </c>
      <c r="AY298" s="14" t="s">
        <v>153</v>
      </c>
      <c r="BE298" s="219">
        <f>IF(N298="základní",J298,0)</f>
        <v>0</v>
      </c>
      <c r="BF298" s="219">
        <f>IF(N298="snížená",J298,0)</f>
        <v>0</v>
      </c>
      <c r="BG298" s="219">
        <f>IF(N298="zákl. přenesená",J298,0)</f>
        <v>0</v>
      </c>
      <c r="BH298" s="219">
        <f>IF(N298="sníž. přenesená",J298,0)</f>
        <v>0</v>
      </c>
      <c r="BI298" s="219">
        <f>IF(N298="nulová",J298,0)</f>
        <v>0</v>
      </c>
      <c r="BJ298" s="14" t="s">
        <v>79</v>
      </c>
      <c r="BK298" s="219">
        <f>ROUND(I298*H298,2)</f>
        <v>0</v>
      </c>
      <c r="BL298" s="14" t="s">
        <v>164</v>
      </c>
      <c r="BM298" s="218" t="s">
        <v>1511</v>
      </c>
    </row>
    <row r="299" spans="1:65" s="2" customFormat="1" ht="19.2">
      <c r="A299" s="31"/>
      <c r="B299" s="32"/>
      <c r="C299" s="33"/>
      <c r="D299" s="220" t="s">
        <v>166</v>
      </c>
      <c r="E299" s="33"/>
      <c r="F299" s="221" t="s">
        <v>1299</v>
      </c>
      <c r="G299" s="33"/>
      <c r="H299" s="33"/>
      <c r="I299" s="119"/>
      <c r="J299" s="33"/>
      <c r="K299" s="33"/>
      <c r="L299" s="36"/>
      <c r="M299" s="222"/>
      <c r="N299" s="223"/>
      <c r="O299" s="68"/>
      <c r="P299" s="68"/>
      <c r="Q299" s="68"/>
      <c r="R299" s="68"/>
      <c r="S299" s="68"/>
      <c r="T299" s="68"/>
      <c r="U299" s="69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T299" s="14" t="s">
        <v>166</v>
      </c>
      <c r="AU299" s="14" t="s">
        <v>81</v>
      </c>
    </row>
    <row r="300" spans="1:65" s="2" customFormat="1" ht="19.8" customHeight="1">
      <c r="A300" s="31"/>
      <c r="B300" s="32"/>
      <c r="C300" s="224" t="s">
        <v>309</v>
      </c>
      <c r="D300" s="224" t="s">
        <v>176</v>
      </c>
      <c r="E300" s="225" t="s">
        <v>1300</v>
      </c>
      <c r="F300" s="226" t="s">
        <v>1301</v>
      </c>
      <c r="G300" s="227" t="s">
        <v>203</v>
      </c>
      <c r="H300" s="228">
        <v>1</v>
      </c>
      <c r="I300" s="229"/>
      <c r="J300" s="230">
        <f>ROUND(I300*H300,2)</f>
        <v>0</v>
      </c>
      <c r="K300" s="231"/>
      <c r="L300" s="36"/>
      <c r="M300" s="232" t="s">
        <v>1</v>
      </c>
      <c r="N300" s="233" t="s">
        <v>37</v>
      </c>
      <c r="O300" s="68"/>
      <c r="P300" s="216">
        <f>O300*H300</f>
        <v>0</v>
      </c>
      <c r="Q300" s="216">
        <v>2.0000000000000001E-4</v>
      </c>
      <c r="R300" s="216">
        <f>Q300*H300</f>
        <v>2.0000000000000001E-4</v>
      </c>
      <c r="S300" s="216">
        <v>0</v>
      </c>
      <c r="T300" s="216">
        <f>S300*H300</f>
        <v>0</v>
      </c>
      <c r="U300" s="217" t="s">
        <v>1</v>
      </c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R300" s="218" t="s">
        <v>164</v>
      </c>
      <c r="AT300" s="218" t="s">
        <v>176</v>
      </c>
      <c r="AU300" s="218" t="s">
        <v>81</v>
      </c>
      <c r="AY300" s="14" t="s">
        <v>153</v>
      </c>
      <c r="BE300" s="219">
        <f>IF(N300="základní",J300,0)</f>
        <v>0</v>
      </c>
      <c r="BF300" s="219">
        <f>IF(N300="snížená",J300,0)</f>
        <v>0</v>
      </c>
      <c r="BG300" s="219">
        <f>IF(N300="zákl. přenesená",J300,0)</f>
        <v>0</v>
      </c>
      <c r="BH300" s="219">
        <f>IF(N300="sníž. přenesená",J300,0)</f>
        <v>0</v>
      </c>
      <c r="BI300" s="219">
        <f>IF(N300="nulová",J300,0)</f>
        <v>0</v>
      </c>
      <c r="BJ300" s="14" t="s">
        <v>79</v>
      </c>
      <c r="BK300" s="219">
        <f>ROUND(I300*H300,2)</f>
        <v>0</v>
      </c>
      <c r="BL300" s="14" t="s">
        <v>164</v>
      </c>
      <c r="BM300" s="218" t="s">
        <v>1512</v>
      </c>
    </row>
    <row r="301" spans="1:65" s="2" customFormat="1" ht="19.2">
      <c r="A301" s="31"/>
      <c r="B301" s="32"/>
      <c r="C301" s="33"/>
      <c r="D301" s="220" t="s">
        <v>166</v>
      </c>
      <c r="E301" s="33"/>
      <c r="F301" s="221" t="s">
        <v>1303</v>
      </c>
      <c r="G301" s="33"/>
      <c r="H301" s="33"/>
      <c r="I301" s="119"/>
      <c r="J301" s="33"/>
      <c r="K301" s="33"/>
      <c r="L301" s="36"/>
      <c r="M301" s="222"/>
      <c r="N301" s="223"/>
      <c r="O301" s="68"/>
      <c r="P301" s="68"/>
      <c r="Q301" s="68"/>
      <c r="R301" s="68"/>
      <c r="S301" s="68"/>
      <c r="T301" s="68"/>
      <c r="U301" s="69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T301" s="14" t="s">
        <v>166</v>
      </c>
      <c r="AU301" s="14" t="s">
        <v>81</v>
      </c>
    </row>
    <row r="302" spans="1:65" s="2" customFormat="1" ht="19.8" customHeight="1">
      <c r="A302" s="31"/>
      <c r="B302" s="32"/>
      <c r="C302" s="224" t="s">
        <v>305</v>
      </c>
      <c r="D302" s="224" t="s">
        <v>176</v>
      </c>
      <c r="E302" s="225" t="s">
        <v>1304</v>
      </c>
      <c r="F302" s="226" t="s">
        <v>1305</v>
      </c>
      <c r="G302" s="227" t="s">
        <v>162</v>
      </c>
      <c r="H302" s="228">
        <v>4</v>
      </c>
      <c r="I302" s="229"/>
      <c r="J302" s="230">
        <f>ROUND(I302*H302,2)</f>
        <v>0</v>
      </c>
      <c r="K302" s="231"/>
      <c r="L302" s="36"/>
      <c r="M302" s="232" t="s">
        <v>1</v>
      </c>
      <c r="N302" s="233" t="s">
        <v>37</v>
      </c>
      <c r="O302" s="68"/>
      <c r="P302" s="216">
        <f>O302*H302</f>
        <v>0</v>
      </c>
      <c r="Q302" s="216">
        <v>5.5000000000000003E-4</v>
      </c>
      <c r="R302" s="216">
        <f>Q302*H302</f>
        <v>2.2000000000000001E-3</v>
      </c>
      <c r="S302" s="216">
        <v>0</v>
      </c>
      <c r="T302" s="216">
        <f>S302*H302</f>
        <v>0</v>
      </c>
      <c r="U302" s="217" t="s">
        <v>1</v>
      </c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R302" s="218" t="s">
        <v>164</v>
      </c>
      <c r="AT302" s="218" t="s">
        <v>176</v>
      </c>
      <c r="AU302" s="218" t="s">
        <v>81</v>
      </c>
      <c r="AY302" s="14" t="s">
        <v>153</v>
      </c>
      <c r="BE302" s="219">
        <f>IF(N302="základní",J302,0)</f>
        <v>0</v>
      </c>
      <c r="BF302" s="219">
        <f>IF(N302="snížená",J302,0)</f>
        <v>0</v>
      </c>
      <c r="BG302" s="219">
        <f>IF(N302="zákl. přenesená",J302,0)</f>
        <v>0</v>
      </c>
      <c r="BH302" s="219">
        <f>IF(N302="sníž. přenesená",J302,0)</f>
        <v>0</v>
      </c>
      <c r="BI302" s="219">
        <f>IF(N302="nulová",J302,0)</f>
        <v>0</v>
      </c>
      <c r="BJ302" s="14" t="s">
        <v>79</v>
      </c>
      <c r="BK302" s="219">
        <f>ROUND(I302*H302,2)</f>
        <v>0</v>
      </c>
      <c r="BL302" s="14" t="s">
        <v>164</v>
      </c>
      <c r="BM302" s="218" t="s">
        <v>1513</v>
      </c>
    </row>
    <row r="303" spans="1:65" s="2" customFormat="1" ht="19.2">
      <c r="A303" s="31"/>
      <c r="B303" s="32"/>
      <c r="C303" s="33"/>
      <c r="D303" s="220" t="s">
        <v>166</v>
      </c>
      <c r="E303" s="33"/>
      <c r="F303" s="221" t="s">
        <v>1307</v>
      </c>
      <c r="G303" s="33"/>
      <c r="H303" s="33"/>
      <c r="I303" s="119"/>
      <c r="J303" s="33"/>
      <c r="K303" s="33"/>
      <c r="L303" s="36"/>
      <c r="M303" s="222"/>
      <c r="N303" s="223"/>
      <c r="O303" s="68"/>
      <c r="P303" s="68"/>
      <c r="Q303" s="68"/>
      <c r="R303" s="68"/>
      <c r="S303" s="68"/>
      <c r="T303" s="68"/>
      <c r="U303" s="69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T303" s="14" t="s">
        <v>166</v>
      </c>
      <c r="AU303" s="14" t="s">
        <v>81</v>
      </c>
    </row>
    <row r="304" spans="1:65" s="2" customFormat="1" ht="19.8" customHeight="1">
      <c r="A304" s="31"/>
      <c r="B304" s="32"/>
      <c r="C304" s="224" t="s">
        <v>313</v>
      </c>
      <c r="D304" s="224" t="s">
        <v>176</v>
      </c>
      <c r="E304" s="225" t="s">
        <v>1308</v>
      </c>
      <c r="F304" s="226" t="s">
        <v>1309</v>
      </c>
      <c r="G304" s="227" t="s">
        <v>162</v>
      </c>
      <c r="H304" s="228">
        <v>4</v>
      </c>
      <c r="I304" s="229"/>
      <c r="J304" s="230">
        <f>ROUND(I304*H304,2)</f>
        <v>0</v>
      </c>
      <c r="K304" s="231"/>
      <c r="L304" s="36"/>
      <c r="M304" s="232" t="s">
        <v>1</v>
      </c>
      <c r="N304" s="233" t="s">
        <v>37</v>
      </c>
      <c r="O304" s="68"/>
      <c r="P304" s="216">
        <f>O304*H304</f>
        <v>0</v>
      </c>
      <c r="Q304" s="216">
        <v>5.0000000000000001E-4</v>
      </c>
      <c r="R304" s="216">
        <f>Q304*H304</f>
        <v>2E-3</v>
      </c>
      <c r="S304" s="216">
        <v>0</v>
      </c>
      <c r="T304" s="216">
        <f>S304*H304</f>
        <v>0</v>
      </c>
      <c r="U304" s="217" t="s">
        <v>1</v>
      </c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R304" s="218" t="s">
        <v>164</v>
      </c>
      <c r="AT304" s="218" t="s">
        <v>176</v>
      </c>
      <c r="AU304" s="218" t="s">
        <v>81</v>
      </c>
      <c r="AY304" s="14" t="s">
        <v>153</v>
      </c>
      <c r="BE304" s="219">
        <f>IF(N304="základní",J304,0)</f>
        <v>0</v>
      </c>
      <c r="BF304" s="219">
        <f>IF(N304="snížená",J304,0)</f>
        <v>0</v>
      </c>
      <c r="BG304" s="219">
        <f>IF(N304="zákl. přenesená",J304,0)</f>
        <v>0</v>
      </c>
      <c r="BH304" s="219">
        <f>IF(N304="sníž. přenesená",J304,0)</f>
        <v>0</v>
      </c>
      <c r="BI304" s="219">
        <f>IF(N304="nulová",J304,0)</f>
        <v>0</v>
      </c>
      <c r="BJ304" s="14" t="s">
        <v>79</v>
      </c>
      <c r="BK304" s="219">
        <f>ROUND(I304*H304,2)</f>
        <v>0</v>
      </c>
      <c r="BL304" s="14" t="s">
        <v>164</v>
      </c>
      <c r="BM304" s="218" t="s">
        <v>1514</v>
      </c>
    </row>
    <row r="305" spans="1:65" s="2" customFormat="1" ht="19.2">
      <c r="A305" s="31"/>
      <c r="B305" s="32"/>
      <c r="C305" s="33"/>
      <c r="D305" s="220" t="s">
        <v>166</v>
      </c>
      <c r="E305" s="33"/>
      <c r="F305" s="221" t="s">
        <v>1311</v>
      </c>
      <c r="G305" s="33"/>
      <c r="H305" s="33"/>
      <c r="I305" s="119"/>
      <c r="J305" s="33"/>
      <c r="K305" s="33"/>
      <c r="L305" s="36"/>
      <c r="M305" s="222"/>
      <c r="N305" s="223"/>
      <c r="O305" s="68"/>
      <c r="P305" s="68"/>
      <c r="Q305" s="68"/>
      <c r="R305" s="68"/>
      <c r="S305" s="68"/>
      <c r="T305" s="68"/>
      <c r="U305" s="69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T305" s="14" t="s">
        <v>166</v>
      </c>
      <c r="AU305" s="14" t="s">
        <v>81</v>
      </c>
    </row>
    <row r="306" spans="1:65" s="2" customFormat="1" ht="14.4" customHeight="1">
      <c r="A306" s="31"/>
      <c r="B306" s="32"/>
      <c r="C306" s="224" t="s">
        <v>317</v>
      </c>
      <c r="D306" s="224" t="s">
        <v>176</v>
      </c>
      <c r="E306" s="225" t="s">
        <v>1312</v>
      </c>
      <c r="F306" s="226" t="s">
        <v>1313</v>
      </c>
      <c r="G306" s="227" t="s">
        <v>162</v>
      </c>
      <c r="H306" s="228">
        <v>3</v>
      </c>
      <c r="I306" s="229"/>
      <c r="J306" s="230">
        <f>ROUND(I306*H306,2)</f>
        <v>0</v>
      </c>
      <c r="K306" s="231"/>
      <c r="L306" s="36"/>
      <c r="M306" s="232" t="s">
        <v>1</v>
      </c>
      <c r="N306" s="233" t="s">
        <v>37</v>
      </c>
      <c r="O306" s="68"/>
      <c r="P306" s="216">
        <f>O306*H306</f>
        <v>0</v>
      </c>
      <c r="Q306" s="216">
        <v>3.0000000000000001E-5</v>
      </c>
      <c r="R306" s="216">
        <f>Q306*H306</f>
        <v>9.0000000000000006E-5</v>
      </c>
      <c r="S306" s="216">
        <v>0</v>
      </c>
      <c r="T306" s="216">
        <f>S306*H306</f>
        <v>0</v>
      </c>
      <c r="U306" s="217" t="s">
        <v>1</v>
      </c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218" t="s">
        <v>164</v>
      </c>
      <c r="AT306" s="218" t="s">
        <v>176</v>
      </c>
      <c r="AU306" s="218" t="s">
        <v>81</v>
      </c>
      <c r="AY306" s="14" t="s">
        <v>153</v>
      </c>
      <c r="BE306" s="219">
        <f>IF(N306="základní",J306,0)</f>
        <v>0</v>
      </c>
      <c r="BF306" s="219">
        <f>IF(N306="snížená",J306,0)</f>
        <v>0</v>
      </c>
      <c r="BG306" s="219">
        <f>IF(N306="zákl. přenesená",J306,0)</f>
        <v>0</v>
      </c>
      <c r="BH306" s="219">
        <f>IF(N306="sníž. přenesená",J306,0)</f>
        <v>0</v>
      </c>
      <c r="BI306" s="219">
        <f>IF(N306="nulová",J306,0)</f>
        <v>0</v>
      </c>
      <c r="BJ306" s="14" t="s">
        <v>79</v>
      </c>
      <c r="BK306" s="219">
        <f>ROUND(I306*H306,2)</f>
        <v>0</v>
      </c>
      <c r="BL306" s="14" t="s">
        <v>164</v>
      </c>
      <c r="BM306" s="218" t="s">
        <v>1515</v>
      </c>
    </row>
    <row r="307" spans="1:65" s="2" customFormat="1" ht="19.2">
      <c r="A307" s="31"/>
      <c r="B307" s="32"/>
      <c r="C307" s="33"/>
      <c r="D307" s="220" t="s">
        <v>166</v>
      </c>
      <c r="E307" s="33"/>
      <c r="F307" s="221" t="s">
        <v>1315</v>
      </c>
      <c r="G307" s="33"/>
      <c r="H307" s="33"/>
      <c r="I307" s="119"/>
      <c r="J307" s="33"/>
      <c r="K307" s="33"/>
      <c r="L307" s="36"/>
      <c r="M307" s="222"/>
      <c r="N307" s="223"/>
      <c r="O307" s="68"/>
      <c r="P307" s="68"/>
      <c r="Q307" s="68"/>
      <c r="R307" s="68"/>
      <c r="S307" s="68"/>
      <c r="T307" s="68"/>
      <c r="U307" s="69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T307" s="14" t="s">
        <v>166</v>
      </c>
      <c r="AU307" s="14" t="s">
        <v>81</v>
      </c>
    </row>
    <row r="308" spans="1:65" s="2" customFormat="1" ht="14.4" customHeight="1">
      <c r="A308" s="31"/>
      <c r="B308" s="32"/>
      <c r="C308" s="224" t="s">
        <v>359</v>
      </c>
      <c r="D308" s="224" t="s">
        <v>176</v>
      </c>
      <c r="E308" s="225" t="s">
        <v>1316</v>
      </c>
      <c r="F308" s="226" t="s">
        <v>1317</v>
      </c>
      <c r="G308" s="227" t="s">
        <v>162</v>
      </c>
      <c r="H308" s="228">
        <v>3</v>
      </c>
      <c r="I308" s="229"/>
      <c r="J308" s="230">
        <f>ROUND(I308*H308,2)</f>
        <v>0</v>
      </c>
      <c r="K308" s="231"/>
      <c r="L308" s="36"/>
      <c r="M308" s="232" t="s">
        <v>1</v>
      </c>
      <c r="N308" s="233" t="s">
        <v>37</v>
      </c>
      <c r="O308" s="68"/>
      <c r="P308" s="216">
        <f>O308*H308</f>
        <v>0</v>
      </c>
      <c r="Q308" s="216">
        <v>1.1E-4</v>
      </c>
      <c r="R308" s="216">
        <f>Q308*H308</f>
        <v>3.3E-4</v>
      </c>
      <c r="S308" s="216">
        <v>0</v>
      </c>
      <c r="T308" s="216">
        <f>S308*H308</f>
        <v>0</v>
      </c>
      <c r="U308" s="217" t="s">
        <v>1</v>
      </c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R308" s="218" t="s">
        <v>164</v>
      </c>
      <c r="AT308" s="218" t="s">
        <v>176</v>
      </c>
      <c r="AU308" s="218" t="s">
        <v>81</v>
      </c>
      <c r="AY308" s="14" t="s">
        <v>153</v>
      </c>
      <c r="BE308" s="219">
        <f>IF(N308="základní",J308,0)</f>
        <v>0</v>
      </c>
      <c r="BF308" s="219">
        <f>IF(N308="snížená",J308,0)</f>
        <v>0</v>
      </c>
      <c r="BG308" s="219">
        <f>IF(N308="zákl. přenesená",J308,0)</f>
        <v>0</v>
      </c>
      <c r="BH308" s="219">
        <f>IF(N308="sníž. přenesená",J308,0)</f>
        <v>0</v>
      </c>
      <c r="BI308" s="219">
        <f>IF(N308="nulová",J308,0)</f>
        <v>0</v>
      </c>
      <c r="BJ308" s="14" t="s">
        <v>79</v>
      </c>
      <c r="BK308" s="219">
        <f>ROUND(I308*H308,2)</f>
        <v>0</v>
      </c>
      <c r="BL308" s="14" t="s">
        <v>164</v>
      </c>
      <c r="BM308" s="218" t="s">
        <v>1516</v>
      </c>
    </row>
    <row r="309" spans="1:65" s="2" customFormat="1" ht="19.2">
      <c r="A309" s="31"/>
      <c r="B309" s="32"/>
      <c r="C309" s="33"/>
      <c r="D309" s="220" t="s">
        <v>166</v>
      </c>
      <c r="E309" s="33"/>
      <c r="F309" s="221" t="s">
        <v>1319</v>
      </c>
      <c r="G309" s="33"/>
      <c r="H309" s="33"/>
      <c r="I309" s="119"/>
      <c r="J309" s="33"/>
      <c r="K309" s="33"/>
      <c r="L309" s="36"/>
      <c r="M309" s="222"/>
      <c r="N309" s="223"/>
      <c r="O309" s="68"/>
      <c r="P309" s="68"/>
      <c r="Q309" s="68"/>
      <c r="R309" s="68"/>
      <c r="S309" s="68"/>
      <c r="T309" s="68"/>
      <c r="U309" s="69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T309" s="14" t="s">
        <v>166</v>
      </c>
      <c r="AU309" s="14" t="s">
        <v>81</v>
      </c>
    </row>
    <row r="310" spans="1:65" s="2" customFormat="1" ht="14.4" customHeight="1">
      <c r="A310" s="31"/>
      <c r="B310" s="32"/>
      <c r="C310" s="224" t="s">
        <v>349</v>
      </c>
      <c r="D310" s="224" t="s">
        <v>176</v>
      </c>
      <c r="E310" s="225" t="s">
        <v>1320</v>
      </c>
      <c r="F310" s="226" t="s">
        <v>1321</v>
      </c>
      <c r="G310" s="227" t="s">
        <v>203</v>
      </c>
      <c r="H310" s="228">
        <v>3</v>
      </c>
      <c r="I310" s="229"/>
      <c r="J310" s="230">
        <f>ROUND(I310*H310,2)</f>
        <v>0</v>
      </c>
      <c r="K310" s="231"/>
      <c r="L310" s="36"/>
      <c r="M310" s="232" t="s">
        <v>1</v>
      </c>
      <c r="N310" s="233" t="s">
        <v>37</v>
      </c>
      <c r="O310" s="68"/>
      <c r="P310" s="216">
        <f>O310*H310</f>
        <v>0</v>
      </c>
      <c r="Q310" s="216">
        <v>0</v>
      </c>
      <c r="R310" s="216">
        <f>Q310*H310</f>
        <v>0</v>
      </c>
      <c r="S310" s="216">
        <v>0</v>
      </c>
      <c r="T310" s="216">
        <f>S310*H310</f>
        <v>0</v>
      </c>
      <c r="U310" s="217" t="s">
        <v>1</v>
      </c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R310" s="218" t="s">
        <v>164</v>
      </c>
      <c r="AT310" s="218" t="s">
        <v>176</v>
      </c>
      <c r="AU310" s="218" t="s">
        <v>81</v>
      </c>
      <c r="AY310" s="14" t="s">
        <v>153</v>
      </c>
      <c r="BE310" s="219">
        <f>IF(N310="základní",J310,0)</f>
        <v>0</v>
      </c>
      <c r="BF310" s="219">
        <f>IF(N310="snížená",J310,0)</f>
        <v>0</v>
      </c>
      <c r="BG310" s="219">
        <f>IF(N310="zákl. přenesená",J310,0)</f>
        <v>0</v>
      </c>
      <c r="BH310" s="219">
        <f>IF(N310="sníž. přenesená",J310,0)</f>
        <v>0</v>
      </c>
      <c r="BI310" s="219">
        <f>IF(N310="nulová",J310,0)</f>
        <v>0</v>
      </c>
      <c r="BJ310" s="14" t="s">
        <v>79</v>
      </c>
      <c r="BK310" s="219">
        <f>ROUND(I310*H310,2)</f>
        <v>0</v>
      </c>
      <c r="BL310" s="14" t="s">
        <v>164</v>
      </c>
      <c r="BM310" s="218" t="s">
        <v>1517</v>
      </c>
    </row>
    <row r="311" spans="1:65" s="2" customFormat="1" ht="19.2">
      <c r="A311" s="31"/>
      <c r="B311" s="32"/>
      <c r="C311" s="33"/>
      <c r="D311" s="220" t="s">
        <v>166</v>
      </c>
      <c r="E311" s="33"/>
      <c r="F311" s="221" t="s">
        <v>1323</v>
      </c>
      <c r="G311" s="33"/>
      <c r="H311" s="33"/>
      <c r="I311" s="119"/>
      <c r="J311" s="33"/>
      <c r="K311" s="33"/>
      <c r="L311" s="36"/>
      <c r="M311" s="222"/>
      <c r="N311" s="223"/>
      <c r="O311" s="68"/>
      <c r="P311" s="68"/>
      <c r="Q311" s="68"/>
      <c r="R311" s="68"/>
      <c r="S311" s="68"/>
      <c r="T311" s="68"/>
      <c r="U311" s="69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T311" s="14" t="s">
        <v>166</v>
      </c>
      <c r="AU311" s="14" t="s">
        <v>81</v>
      </c>
    </row>
    <row r="312" spans="1:65" s="2" customFormat="1" ht="19.8" customHeight="1">
      <c r="A312" s="31"/>
      <c r="B312" s="32"/>
      <c r="C312" s="224" t="s">
        <v>1324</v>
      </c>
      <c r="D312" s="224" t="s">
        <v>176</v>
      </c>
      <c r="E312" s="225" t="s">
        <v>1325</v>
      </c>
      <c r="F312" s="226" t="s">
        <v>1326</v>
      </c>
      <c r="G312" s="227" t="s">
        <v>840</v>
      </c>
      <c r="H312" s="228">
        <v>3</v>
      </c>
      <c r="I312" s="229"/>
      <c r="J312" s="230">
        <f>ROUND(I312*H312,2)</f>
        <v>0</v>
      </c>
      <c r="K312" s="231"/>
      <c r="L312" s="36"/>
      <c r="M312" s="232" t="s">
        <v>1</v>
      </c>
      <c r="N312" s="233" t="s">
        <v>37</v>
      </c>
      <c r="O312" s="68"/>
      <c r="P312" s="216">
        <f>O312*H312</f>
        <v>0</v>
      </c>
      <c r="Q312" s="216">
        <v>0</v>
      </c>
      <c r="R312" s="216">
        <f>Q312*H312</f>
        <v>0</v>
      </c>
      <c r="S312" s="216">
        <v>0</v>
      </c>
      <c r="T312" s="216">
        <f>S312*H312</f>
        <v>0</v>
      </c>
      <c r="U312" s="217" t="s">
        <v>1</v>
      </c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218" t="s">
        <v>164</v>
      </c>
      <c r="AT312" s="218" t="s">
        <v>176</v>
      </c>
      <c r="AU312" s="218" t="s">
        <v>81</v>
      </c>
      <c r="AY312" s="14" t="s">
        <v>153</v>
      </c>
      <c r="BE312" s="219">
        <f>IF(N312="základní",J312,0)</f>
        <v>0</v>
      </c>
      <c r="BF312" s="219">
        <f>IF(N312="snížená",J312,0)</f>
        <v>0</v>
      </c>
      <c r="BG312" s="219">
        <f>IF(N312="zákl. přenesená",J312,0)</f>
        <v>0</v>
      </c>
      <c r="BH312" s="219">
        <f>IF(N312="sníž. přenesená",J312,0)</f>
        <v>0</v>
      </c>
      <c r="BI312" s="219">
        <f>IF(N312="nulová",J312,0)</f>
        <v>0</v>
      </c>
      <c r="BJ312" s="14" t="s">
        <v>79</v>
      </c>
      <c r="BK312" s="219">
        <f>ROUND(I312*H312,2)</f>
        <v>0</v>
      </c>
      <c r="BL312" s="14" t="s">
        <v>164</v>
      </c>
      <c r="BM312" s="218" t="s">
        <v>1518</v>
      </c>
    </row>
    <row r="313" spans="1:65" s="2" customFormat="1" ht="19.2">
      <c r="A313" s="31"/>
      <c r="B313" s="32"/>
      <c r="C313" s="33"/>
      <c r="D313" s="220" t="s">
        <v>166</v>
      </c>
      <c r="E313" s="33"/>
      <c r="F313" s="221" t="s">
        <v>1328</v>
      </c>
      <c r="G313" s="33"/>
      <c r="H313" s="33"/>
      <c r="I313" s="119"/>
      <c r="J313" s="33"/>
      <c r="K313" s="33"/>
      <c r="L313" s="36"/>
      <c r="M313" s="222"/>
      <c r="N313" s="223"/>
      <c r="O313" s="68"/>
      <c r="P313" s="68"/>
      <c r="Q313" s="68"/>
      <c r="R313" s="68"/>
      <c r="S313" s="68"/>
      <c r="T313" s="68"/>
      <c r="U313" s="69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T313" s="14" t="s">
        <v>166</v>
      </c>
      <c r="AU313" s="14" t="s">
        <v>81</v>
      </c>
    </row>
    <row r="314" spans="1:65" s="2" customFormat="1" ht="19.8" customHeight="1">
      <c r="A314" s="31"/>
      <c r="B314" s="32"/>
      <c r="C314" s="224" t="s">
        <v>1329</v>
      </c>
      <c r="D314" s="224" t="s">
        <v>176</v>
      </c>
      <c r="E314" s="225" t="s">
        <v>1330</v>
      </c>
      <c r="F314" s="226" t="s">
        <v>1331</v>
      </c>
      <c r="G314" s="227" t="s">
        <v>840</v>
      </c>
      <c r="H314" s="228">
        <v>3</v>
      </c>
      <c r="I314" s="229"/>
      <c r="J314" s="230">
        <f>ROUND(I314*H314,2)</f>
        <v>0</v>
      </c>
      <c r="K314" s="231"/>
      <c r="L314" s="36"/>
      <c r="M314" s="232" t="s">
        <v>1</v>
      </c>
      <c r="N314" s="233" t="s">
        <v>37</v>
      </c>
      <c r="O314" s="68"/>
      <c r="P314" s="216">
        <f>O314*H314</f>
        <v>0</v>
      </c>
      <c r="Q314" s="216">
        <v>5.0000000000000002E-5</v>
      </c>
      <c r="R314" s="216">
        <f>Q314*H314</f>
        <v>1.5000000000000001E-4</v>
      </c>
      <c r="S314" s="216">
        <v>0</v>
      </c>
      <c r="T314" s="216">
        <f>S314*H314</f>
        <v>0</v>
      </c>
      <c r="U314" s="217" t="s">
        <v>1</v>
      </c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R314" s="218" t="s">
        <v>164</v>
      </c>
      <c r="AT314" s="218" t="s">
        <v>176</v>
      </c>
      <c r="AU314" s="218" t="s">
        <v>81</v>
      </c>
      <c r="AY314" s="14" t="s">
        <v>153</v>
      </c>
      <c r="BE314" s="219">
        <f>IF(N314="základní",J314,0)</f>
        <v>0</v>
      </c>
      <c r="BF314" s="219">
        <f>IF(N314="snížená",J314,0)</f>
        <v>0</v>
      </c>
      <c r="BG314" s="219">
        <f>IF(N314="zákl. přenesená",J314,0)</f>
        <v>0</v>
      </c>
      <c r="BH314" s="219">
        <f>IF(N314="sníž. přenesená",J314,0)</f>
        <v>0</v>
      </c>
      <c r="BI314" s="219">
        <f>IF(N314="nulová",J314,0)</f>
        <v>0</v>
      </c>
      <c r="BJ314" s="14" t="s">
        <v>79</v>
      </c>
      <c r="BK314" s="219">
        <f>ROUND(I314*H314,2)</f>
        <v>0</v>
      </c>
      <c r="BL314" s="14" t="s">
        <v>164</v>
      </c>
      <c r="BM314" s="218" t="s">
        <v>1519</v>
      </c>
    </row>
    <row r="315" spans="1:65" s="2" customFormat="1" ht="19.2">
      <c r="A315" s="31"/>
      <c r="B315" s="32"/>
      <c r="C315" s="33"/>
      <c r="D315" s="220" t="s">
        <v>166</v>
      </c>
      <c r="E315" s="33"/>
      <c r="F315" s="221" t="s">
        <v>1333</v>
      </c>
      <c r="G315" s="33"/>
      <c r="H315" s="33"/>
      <c r="I315" s="119"/>
      <c r="J315" s="33"/>
      <c r="K315" s="33"/>
      <c r="L315" s="36"/>
      <c r="M315" s="222"/>
      <c r="N315" s="223"/>
      <c r="O315" s="68"/>
      <c r="P315" s="68"/>
      <c r="Q315" s="68"/>
      <c r="R315" s="68"/>
      <c r="S315" s="68"/>
      <c r="T315" s="68"/>
      <c r="U315" s="69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T315" s="14" t="s">
        <v>166</v>
      </c>
      <c r="AU315" s="14" t="s">
        <v>81</v>
      </c>
    </row>
    <row r="316" spans="1:65" s="2" customFormat="1" ht="19.8" customHeight="1">
      <c r="A316" s="31"/>
      <c r="B316" s="32"/>
      <c r="C316" s="224" t="s">
        <v>1334</v>
      </c>
      <c r="D316" s="224" t="s">
        <v>176</v>
      </c>
      <c r="E316" s="225" t="s">
        <v>1335</v>
      </c>
      <c r="F316" s="226" t="s">
        <v>1336</v>
      </c>
      <c r="G316" s="227" t="s">
        <v>162</v>
      </c>
      <c r="H316" s="228">
        <v>8.4</v>
      </c>
      <c r="I316" s="229"/>
      <c r="J316" s="230">
        <f>ROUND(I316*H316,2)</f>
        <v>0</v>
      </c>
      <c r="K316" s="231"/>
      <c r="L316" s="36"/>
      <c r="M316" s="232" t="s">
        <v>1</v>
      </c>
      <c r="N316" s="233" t="s">
        <v>37</v>
      </c>
      <c r="O316" s="68"/>
      <c r="P316" s="216">
        <f>O316*H316</f>
        <v>0</v>
      </c>
      <c r="Q316" s="216">
        <v>7.3999999999999999E-4</v>
      </c>
      <c r="R316" s="216">
        <f>Q316*H316</f>
        <v>6.2160000000000002E-3</v>
      </c>
      <c r="S316" s="216">
        <v>0</v>
      </c>
      <c r="T316" s="216">
        <f>S316*H316</f>
        <v>0</v>
      </c>
      <c r="U316" s="217" t="s">
        <v>1</v>
      </c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218" t="s">
        <v>164</v>
      </c>
      <c r="AT316" s="218" t="s">
        <v>176</v>
      </c>
      <c r="AU316" s="218" t="s">
        <v>81</v>
      </c>
      <c r="AY316" s="14" t="s">
        <v>153</v>
      </c>
      <c r="BE316" s="219">
        <f>IF(N316="základní",J316,0)</f>
        <v>0</v>
      </c>
      <c r="BF316" s="219">
        <f>IF(N316="snížená",J316,0)</f>
        <v>0</v>
      </c>
      <c r="BG316" s="219">
        <f>IF(N316="zákl. přenesená",J316,0)</f>
        <v>0</v>
      </c>
      <c r="BH316" s="219">
        <f>IF(N316="sníž. přenesená",J316,0)</f>
        <v>0</v>
      </c>
      <c r="BI316" s="219">
        <f>IF(N316="nulová",J316,0)</f>
        <v>0</v>
      </c>
      <c r="BJ316" s="14" t="s">
        <v>79</v>
      </c>
      <c r="BK316" s="219">
        <f>ROUND(I316*H316,2)</f>
        <v>0</v>
      </c>
      <c r="BL316" s="14" t="s">
        <v>164</v>
      </c>
      <c r="BM316" s="218" t="s">
        <v>1520</v>
      </c>
    </row>
    <row r="317" spans="1:65" s="2" customFormat="1" ht="28.8">
      <c r="A317" s="31"/>
      <c r="B317" s="32"/>
      <c r="C317" s="33"/>
      <c r="D317" s="220" t="s">
        <v>166</v>
      </c>
      <c r="E317" s="33"/>
      <c r="F317" s="221" t="s">
        <v>1338</v>
      </c>
      <c r="G317" s="33"/>
      <c r="H317" s="33"/>
      <c r="I317" s="119"/>
      <c r="J317" s="33"/>
      <c r="K317" s="33"/>
      <c r="L317" s="36"/>
      <c r="M317" s="222"/>
      <c r="N317" s="223"/>
      <c r="O317" s="68"/>
      <c r="P317" s="68"/>
      <c r="Q317" s="68"/>
      <c r="R317" s="68"/>
      <c r="S317" s="68"/>
      <c r="T317" s="68"/>
      <c r="U317" s="69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T317" s="14" t="s">
        <v>166</v>
      </c>
      <c r="AU317" s="14" t="s">
        <v>81</v>
      </c>
    </row>
    <row r="318" spans="1:65" s="12" customFormat="1" ht="22.8" customHeight="1">
      <c r="B318" s="189"/>
      <c r="C318" s="190"/>
      <c r="D318" s="191" t="s">
        <v>71</v>
      </c>
      <c r="E318" s="203" t="s">
        <v>1339</v>
      </c>
      <c r="F318" s="203" t="s">
        <v>1340</v>
      </c>
      <c r="G318" s="190"/>
      <c r="H318" s="190"/>
      <c r="I318" s="193"/>
      <c r="J318" s="204">
        <f>BK318</f>
        <v>0</v>
      </c>
      <c r="K318" s="190"/>
      <c r="L318" s="195"/>
      <c r="M318" s="196"/>
      <c r="N318" s="197"/>
      <c r="O318" s="197"/>
      <c r="P318" s="198">
        <f>SUM(P319:P320)</f>
        <v>0</v>
      </c>
      <c r="Q318" s="197"/>
      <c r="R318" s="198">
        <f>SUM(R319:R320)</f>
        <v>1.2132899999999999E-2</v>
      </c>
      <c r="S318" s="197"/>
      <c r="T318" s="198">
        <f>SUM(T319:T320)</f>
        <v>0</v>
      </c>
      <c r="U318" s="199"/>
      <c r="AR318" s="200" t="s">
        <v>81</v>
      </c>
      <c r="AT318" s="201" t="s">
        <v>71</v>
      </c>
      <c r="AU318" s="201" t="s">
        <v>79</v>
      </c>
      <c r="AY318" s="200" t="s">
        <v>153</v>
      </c>
      <c r="BK318" s="202">
        <f>SUM(BK319:BK320)</f>
        <v>0</v>
      </c>
    </row>
    <row r="319" spans="1:65" s="2" customFormat="1" ht="30" customHeight="1">
      <c r="A319" s="31"/>
      <c r="B319" s="32"/>
      <c r="C319" s="224" t="s">
        <v>1341</v>
      </c>
      <c r="D319" s="224" t="s">
        <v>176</v>
      </c>
      <c r="E319" s="225" t="s">
        <v>1342</v>
      </c>
      <c r="F319" s="226" t="s">
        <v>1343</v>
      </c>
      <c r="G319" s="227" t="s">
        <v>840</v>
      </c>
      <c r="H319" s="228">
        <v>93.33</v>
      </c>
      <c r="I319" s="229"/>
      <c r="J319" s="230">
        <f>ROUND(I319*H319,2)</f>
        <v>0</v>
      </c>
      <c r="K319" s="231"/>
      <c r="L319" s="36"/>
      <c r="M319" s="232" t="s">
        <v>1</v>
      </c>
      <c r="N319" s="233" t="s">
        <v>37</v>
      </c>
      <c r="O319" s="68"/>
      <c r="P319" s="216">
        <f>O319*H319</f>
        <v>0</v>
      </c>
      <c r="Q319" s="216">
        <v>1.2999999999999999E-4</v>
      </c>
      <c r="R319" s="216">
        <f>Q319*H319</f>
        <v>1.2132899999999999E-2</v>
      </c>
      <c r="S319" s="216">
        <v>0</v>
      </c>
      <c r="T319" s="216">
        <f>S319*H319</f>
        <v>0</v>
      </c>
      <c r="U319" s="217" t="s">
        <v>1</v>
      </c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R319" s="218" t="s">
        <v>164</v>
      </c>
      <c r="AT319" s="218" t="s">
        <v>176</v>
      </c>
      <c r="AU319" s="218" t="s">
        <v>81</v>
      </c>
      <c r="AY319" s="14" t="s">
        <v>153</v>
      </c>
      <c r="BE319" s="219">
        <f>IF(N319="základní",J319,0)</f>
        <v>0</v>
      </c>
      <c r="BF319" s="219">
        <f>IF(N319="snížená",J319,0)</f>
        <v>0</v>
      </c>
      <c r="BG319" s="219">
        <f>IF(N319="zákl. přenesená",J319,0)</f>
        <v>0</v>
      </c>
      <c r="BH319" s="219">
        <f>IF(N319="sníž. přenesená",J319,0)</f>
        <v>0</v>
      </c>
      <c r="BI319" s="219">
        <f>IF(N319="nulová",J319,0)</f>
        <v>0</v>
      </c>
      <c r="BJ319" s="14" t="s">
        <v>79</v>
      </c>
      <c r="BK319" s="219">
        <f>ROUND(I319*H319,2)</f>
        <v>0</v>
      </c>
      <c r="BL319" s="14" t="s">
        <v>164</v>
      </c>
      <c r="BM319" s="218" t="s">
        <v>1521</v>
      </c>
    </row>
    <row r="320" spans="1:65" s="2" customFormat="1" ht="28.8">
      <c r="A320" s="31"/>
      <c r="B320" s="32"/>
      <c r="C320" s="33"/>
      <c r="D320" s="220" t="s">
        <v>166</v>
      </c>
      <c r="E320" s="33"/>
      <c r="F320" s="221" t="s">
        <v>1345</v>
      </c>
      <c r="G320" s="33"/>
      <c r="H320" s="33"/>
      <c r="I320" s="119"/>
      <c r="J320" s="33"/>
      <c r="K320" s="33"/>
      <c r="L320" s="36"/>
      <c r="M320" s="234"/>
      <c r="N320" s="235"/>
      <c r="O320" s="236"/>
      <c r="P320" s="236"/>
      <c r="Q320" s="236"/>
      <c r="R320" s="236"/>
      <c r="S320" s="236"/>
      <c r="T320" s="236"/>
      <c r="U320" s="237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T320" s="14" t="s">
        <v>166</v>
      </c>
      <c r="AU320" s="14" t="s">
        <v>81</v>
      </c>
    </row>
    <row r="321" spans="1:31" s="2" customFormat="1" ht="6.9" customHeight="1">
      <c r="A321" s="31"/>
      <c r="B321" s="51"/>
      <c r="C321" s="52"/>
      <c r="D321" s="52"/>
      <c r="E321" s="52"/>
      <c r="F321" s="52"/>
      <c r="G321" s="52"/>
      <c r="H321" s="52"/>
      <c r="I321" s="155"/>
      <c r="J321" s="52"/>
      <c r="K321" s="52"/>
      <c r="L321" s="36"/>
      <c r="M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</row>
  </sheetData>
  <sheetProtection algorithmName="SHA-512" hashValue="6KRxKrxbFFxhTytYdr6QptfFgF1bGZO3Z2gvtFMZaayFNxndadDFxzmP0v57tQJzQU/NNjh03ktDdvbd0VW7xA==" saltValue="dIchpHnPxXiyep+Yj73ii4oXfmwXkKAkhFkwKYC8kOyYxL1MUniPvak0vFkleX8k3vo0mj7yPHG3aFuJJKA69Q==" spinCount="100000" sheet="1" objects="1" scenarios="1" formatColumns="0" formatRows="0" autoFilter="0"/>
  <autoFilter ref="C132:K320" xr:uid="{00000000-0009-0000-0000-000009000000}"/>
  <mergeCells count="12">
    <mergeCell ref="E125:H125"/>
    <mergeCell ref="L2:V2"/>
    <mergeCell ref="E85:H85"/>
    <mergeCell ref="E87:H87"/>
    <mergeCell ref="E89:H89"/>
    <mergeCell ref="E121:H121"/>
    <mergeCell ref="E123:H12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BM321"/>
  <sheetViews>
    <sheetView showGridLines="0" workbookViewId="0"/>
  </sheetViews>
  <sheetFormatPr defaultRowHeight="14.4"/>
  <cols>
    <col min="1" max="1" width="7.140625" style="1" customWidth="1"/>
    <col min="2" max="2" width="1.42578125" style="1" customWidth="1"/>
    <col min="3" max="3" width="3.5703125" style="1" customWidth="1"/>
    <col min="4" max="4" width="3.7109375" style="1" customWidth="1"/>
    <col min="5" max="5" width="14.7109375" style="1" customWidth="1"/>
    <col min="6" max="6" width="43.5703125" style="1" customWidth="1"/>
    <col min="7" max="7" width="6" style="1" customWidth="1"/>
    <col min="8" max="8" width="9.85546875" style="1" customWidth="1"/>
    <col min="9" max="9" width="17.28515625" style="112" customWidth="1"/>
    <col min="10" max="10" width="17.28515625" style="1" customWidth="1"/>
    <col min="11" max="11" width="17.28515625" style="1" hidden="1" customWidth="1"/>
    <col min="12" max="12" width="8" style="1" customWidth="1"/>
    <col min="13" max="13" width="9.28515625" style="1" hidden="1" customWidth="1"/>
    <col min="14" max="14" width="9.140625" style="1" hidden="1"/>
    <col min="15" max="21" width="12.140625" style="1" hidden="1" customWidth="1"/>
    <col min="22" max="22" width="10.5703125" style="1" customWidth="1"/>
    <col min="23" max="23" width="14" style="1" customWidth="1"/>
    <col min="24" max="24" width="10.5703125" style="1" customWidth="1"/>
    <col min="25" max="25" width="12.85546875" style="1" customWidth="1"/>
    <col min="26" max="26" width="9.42578125" style="1" customWidth="1"/>
    <col min="27" max="27" width="12.85546875" style="1" customWidth="1"/>
    <col min="28" max="28" width="14" style="1" customWidth="1"/>
    <col min="29" max="29" width="9.42578125" style="1" customWidth="1"/>
    <col min="30" max="30" width="12.85546875" style="1" customWidth="1"/>
    <col min="31" max="31" width="14" style="1" customWidth="1"/>
    <col min="44" max="65" width="9.140625" style="1" hidden="1"/>
  </cols>
  <sheetData>
    <row r="2" spans="1:46" s="1" customFormat="1" ht="36.9" customHeight="1">
      <c r="I2" s="112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4" t="s">
        <v>117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81</v>
      </c>
    </row>
    <row r="4" spans="1:46" s="1" customFormat="1" ht="24.9" customHeight="1">
      <c r="B4" s="17"/>
      <c r="D4" s="116" t="s">
        <v>118</v>
      </c>
      <c r="I4" s="112"/>
      <c r="L4" s="17"/>
      <c r="M4" s="117" t="s">
        <v>10</v>
      </c>
      <c r="AT4" s="14" t="s">
        <v>4</v>
      </c>
    </row>
    <row r="5" spans="1:46" s="1" customFormat="1" ht="6.9" customHeight="1">
      <c r="B5" s="17"/>
      <c r="I5" s="112"/>
      <c r="L5" s="17"/>
    </row>
    <row r="6" spans="1:46" s="1" customFormat="1" ht="12" customHeight="1">
      <c r="B6" s="17"/>
      <c r="D6" s="118" t="s">
        <v>16</v>
      </c>
      <c r="I6" s="112"/>
      <c r="L6" s="17"/>
    </row>
    <row r="7" spans="1:46" s="1" customFormat="1" ht="14.4" customHeight="1">
      <c r="B7" s="17"/>
      <c r="E7" s="283" t="str">
        <f>'Rekapitulace stavby'!K6</f>
        <v>MŠ Šumperk Prievidzská</v>
      </c>
      <c r="F7" s="284"/>
      <c r="G7" s="284"/>
      <c r="H7" s="284"/>
      <c r="I7" s="112"/>
      <c r="L7" s="17"/>
    </row>
    <row r="8" spans="1:46" s="1" customFormat="1" ht="12" customHeight="1">
      <c r="B8" s="17"/>
      <c r="D8" s="118" t="s">
        <v>119</v>
      </c>
      <c r="I8" s="112"/>
      <c r="L8" s="17"/>
    </row>
    <row r="9" spans="1:46" s="2" customFormat="1" ht="14.4" customHeight="1">
      <c r="A9" s="31"/>
      <c r="B9" s="36"/>
      <c r="C9" s="31"/>
      <c r="D9" s="31"/>
      <c r="E9" s="283" t="s">
        <v>950</v>
      </c>
      <c r="F9" s="285"/>
      <c r="G9" s="285"/>
      <c r="H9" s="285"/>
      <c r="I9" s="119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18" t="s">
        <v>121</v>
      </c>
      <c r="E10" s="31"/>
      <c r="F10" s="31"/>
      <c r="G10" s="31"/>
      <c r="H10" s="31"/>
      <c r="I10" s="119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4.4" customHeight="1">
      <c r="A11" s="31"/>
      <c r="B11" s="36"/>
      <c r="C11" s="31"/>
      <c r="D11" s="31"/>
      <c r="E11" s="286" t="s">
        <v>1522</v>
      </c>
      <c r="F11" s="285"/>
      <c r="G11" s="285"/>
      <c r="H11" s="285"/>
      <c r="I11" s="119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0.199999999999999">
      <c r="A12" s="31"/>
      <c r="B12" s="36"/>
      <c r="C12" s="31"/>
      <c r="D12" s="31"/>
      <c r="E12" s="31"/>
      <c r="F12" s="31"/>
      <c r="G12" s="31"/>
      <c r="H12" s="31"/>
      <c r="I12" s="119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18" t="s">
        <v>18</v>
      </c>
      <c r="E13" s="31"/>
      <c r="F13" s="107" t="s">
        <v>1</v>
      </c>
      <c r="G13" s="31"/>
      <c r="H13" s="31"/>
      <c r="I13" s="120" t="s">
        <v>19</v>
      </c>
      <c r="J13" s="107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8" t="s">
        <v>20</v>
      </c>
      <c r="E14" s="31"/>
      <c r="F14" s="107" t="s">
        <v>21</v>
      </c>
      <c r="G14" s="31"/>
      <c r="H14" s="31"/>
      <c r="I14" s="120" t="s">
        <v>22</v>
      </c>
      <c r="J14" s="121">
        <f>'Rekapitulace stavby'!AN8</f>
        <v>0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8" customHeight="1">
      <c r="A15" s="31"/>
      <c r="B15" s="36"/>
      <c r="C15" s="31"/>
      <c r="D15" s="31"/>
      <c r="E15" s="31"/>
      <c r="F15" s="31"/>
      <c r="G15" s="31"/>
      <c r="H15" s="31"/>
      <c r="I15" s="119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23</v>
      </c>
      <c r="E16" s="31"/>
      <c r="F16" s="31"/>
      <c r="G16" s="31"/>
      <c r="H16" s="31"/>
      <c r="I16" s="120" t="s">
        <v>24</v>
      </c>
      <c r="J16" s="107" t="str">
        <f>IF('Rekapitulace stavby'!AN10="","",'Rekapitulace stavby'!AN10)</f>
        <v/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07" t="str">
        <f>IF('Rekapitulace stavby'!E11="","",'Rekapitulace stavby'!E11)</f>
        <v xml:space="preserve"> </v>
      </c>
      <c r="F17" s="31"/>
      <c r="G17" s="31"/>
      <c r="H17" s="31"/>
      <c r="I17" s="120" t="s">
        <v>25</v>
      </c>
      <c r="J17" s="107" t="str">
        <f>IF('Rekapitulace stavby'!AN11="","",'Rekapitulace stavby'!AN11)</f>
        <v/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" customHeight="1">
      <c r="A18" s="31"/>
      <c r="B18" s="36"/>
      <c r="C18" s="31"/>
      <c r="D18" s="31"/>
      <c r="E18" s="31"/>
      <c r="F18" s="31"/>
      <c r="G18" s="31"/>
      <c r="H18" s="31"/>
      <c r="I18" s="119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18" t="s">
        <v>26</v>
      </c>
      <c r="E19" s="31"/>
      <c r="F19" s="31"/>
      <c r="G19" s="31"/>
      <c r="H19" s="31"/>
      <c r="I19" s="120" t="s">
        <v>24</v>
      </c>
      <c r="J19" s="27">
        <f>'Rekapitulace stavby'!AN13</f>
        <v>0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287" t="str">
        <f>'Rekapitulace stavby'!E14</f>
        <v>Vyplň údaj</v>
      </c>
      <c r="F20" s="288"/>
      <c r="G20" s="288"/>
      <c r="H20" s="288"/>
      <c r="I20" s="120" t="s">
        <v>25</v>
      </c>
      <c r="J20" s="27">
        <f>'Rekapitulace stavby'!AN14</f>
        <v>0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" customHeight="1">
      <c r="A21" s="31"/>
      <c r="B21" s="36"/>
      <c r="C21" s="31"/>
      <c r="D21" s="31"/>
      <c r="E21" s="31"/>
      <c r="F21" s="31"/>
      <c r="G21" s="31"/>
      <c r="H21" s="31"/>
      <c r="I21" s="119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18" t="s">
        <v>28</v>
      </c>
      <c r="E22" s="31"/>
      <c r="F22" s="31"/>
      <c r="G22" s="31"/>
      <c r="H22" s="31"/>
      <c r="I22" s="120" t="s">
        <v>24</v>
      </c>
      <c r="J22" s="107" t="str">
        <f>IF('Rekapitulace stavby'!AN16="","",'Rekapitulace stavby'!AN16)</f>
        <v/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07" t="str">
        <f>IF('Rekapitulace stavby'!E17="","",'Rekapitulace stavby'!E17)</f>
        <v xml:space="preserve"> </v>
      </c>
      <c r="F23" s="31"/>
      <c r="G23" s="31"/>
      <c r="H23" s="31"/>
      <c r="I23" s="120" t="s">
        <v>25</v>
      </c>
      <c r="J23" s="107" t="str">
        <f>IF('Rekapitulace stavby'!AN17="","",'Rekapitulace stavby'!AN17)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" customHeight="1">
      <c r="A24" s="31"/>
      <c r="B24" s="36"/>
      <c r="C24" s="31"/>
      <c r="D24" s="31"/>
      <c r="E24" s="31"/>
      <c r="F24" s="31"/>
      <c r="G24" s="31"/>
      <c r="H24" s="31"/>
      <c r="I24" s="119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18" t="s">
        <v>30</v>
      </c>
      <c r="E25" s="31"/>
      <c r="F25" s="31"/>
      <c r="G25" s="31"/>
      <c r="H25" s="31"/>
      <c r="I25" s="120" t="s">
        <v>24</v>
      </c>
      <c r="J25" s="107" t="str">
        <f>IF('Rekapitulace stavby'!AN19="","",'Rekapitulace stavby'!AN19)</f>
        <v/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07" t="str">
        <f>IF('Rekapitulace stavby'!E20="","",'Rekapitulace stavby'!E20)</f>
        <v xml:space="preserve"> </v>
      </c>
      <c r="F26" s="31"/>
      <c r="G26" s="31"/>
      <c r="H26" s="31"/>
      <c r="I26" s="120" t="s">
        <v>25</v>
      </c>
      <c r="J26" s="107" t="str">
        <f>IF('Rekapitulace stavby'!AN20="","",'Rekapitulace stavby'!AN20)</f>
        <v/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" customHeight="1">
      <c r="A27" s="31"/>
      <c r="B27" s="36"/>
      <c r="C27" s="31"/>
      <c r="D27" s="31"/>
      <c r="E27" s="31"/>
      <c r="F27" s="31"/>
      <c r="G27" s="31"/>
      <c r="H27" s="31"/>
      <c r="I27" s="119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18" t="s">
        <v>31</v>
      </c>
      <c r="E28" s="31"/>
      <c r="F28" s="31"/>
      <c r="G28" s="31"/>
      <c r="H28" s="31"/>
      <c r="I28" s="119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4.4" customHeight="1">
      <c r="A29" s="122"/>
      <c r="B29" s="123"/>
      <c r="C29" s="122"/>
      <c r="D29" s="122"/>
      <c r="E29" s="289" t="s">
        <v>1</v>
      </c>
      <c r="F29" s="289"/>
      <c r="G29" s="289"/>
      <c r="H29" s="289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" customHeight="1">
      <c r="A30" s="31"/>
      <c r="B30" s="36"/>
      <c r="C30" s="31"/>
      <c r="D30" s="31"/>
      <c r="E30" s="31"/>
      <c r="F30" s="31"/>
      <c r="G30" s="31"/>
      <c r="H30" s="31"/>
      <c r="I30" s="119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6"/>
      <c r="C31" s="31"/>
      <c r="D31" s="126"/>
      <c r="E31" s="126"/>
      <c r="F31" s="126"/>
      <c r="G31" s="126"/>
      <c r="H31" s="126"/>
      <c r="I31" s="127"/>
      <c r="J31" s="126"/>
      <c r="K31" s="126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8" t="s">
        <v>32</v>
      </c>
      <c r="E32" s="31"/>
      <c r="F32" s="31"/>
      <c r="G32" s="31"/>
      <c r="H32" s="31"/>
      <c r="I32" s="119"/>
      <c r="J32" s="129">
        <f>ROUND(J133,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" customHeight="1">
      <c r="A33" s="31"/>
      <c r="B33" s="36"/>
      <c r="C33" s="31"/>
      <c r="D33" s="126"/>
      <c r="E33" s="126"/>
      <c r="F33" s="126"/>
      <c r="G33" s="126"/>
      <c r="H33" s="126"/>
      <c r="I33" s="127"/>
      <c r="J33" s="126"/>
      <c r="K33" s="126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31"/>
      <c r="F34" s="130" t="s">
        <v>34</v>
      </c>
      <c r="G34" s="31"/>
      <c r="H34" s="31"/>
      <c r="I34" s="131" t="s">
        <v>33</v>
      </c>
      <c r="J34" s="130" t="s">
        <v>35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customHeight="1">
      <c r="A35" s="31"/>
      <c r="B35" s="36"/>
      <c r="C35" s="31"/>
      <c r="D35" s="132" t="s">
        <v>36</v>
      </c>
      <c r="E35" s="118" t="s">
        <v>37</v>
      </c>
      <c r="F35" s="133">
        <f>ROUND((SUM(BE133:BE320)),  2)</f>
        <v>0</v>
      </c>
      <c r="G35" s="31"/>
      <c r="H35" s="31"/>
      <c r="I35" s="134">
        <v>0.21</v>
      </c>
      <c r="J35" s="133">
        <f>ROUND(((SUM(BE133:BE320))*I35),  2)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customHeight="1">
      <c r="A36" s="31"/>
      <c r="B36" s="36"/>
      <c r="C36" s="31"/>
      <c r="D36" s="31"/>
      <c r="E36" s="118" t="s">
        <v>38</v>
      </c>
      <c r="F36" s="133">
        <f>ROUND((SUM(BF133:BF320)),  2)</f>
        <v>0</v>
      </c>
      <c r="G36" s="31"/>
      <c r="H36" s="31"/>
      <c r="I36" s="134">
        <v>0.15</v>
      </c>
      <c r="J36" s="133">
        <f>ROUND(((SUM(BF133:BF320))*I36),  2)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18" t="s">
        <v>39</v>
      </c>
      <c r="F37" s="133">
        <f>ROUND((SUM(BG133:BG320)),  2)</f>
        <v>0</v>
      </c>
      <c r="G37" s="31"/>
      <c r="H37" s="31"/>
      <c r="I37" s="134">
        <v>0.21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" hidden="1" customHeight="1">
      <c r="A38" s="31"/>
      <c r="B38" s="36"/>
      <c r="C38" s="31"/>
      <c r="D38" s="31"/>
      <c r="E38" s="118" t="s">
        <v>40</v>
      </c>
      <c r="F38" s="133">
        <f>ROUND((SUM(BH133:BH320)),  2)</f>
        <v>0</v>
      </c>
      <c r="G38" s="31"/>
      <c r="H38" s="31"/>
      <c r="I38" s="134">
        <v>0.15</v>
      </c>
      <c r="J38" s="133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" hidden="1" customHeight="1">
      <c r="A39" s="31"/>
      <c r="B39" s="36"/>
      <c r="C39" s="31"/>
      <c r="D39" s="31"/>
      <c r="E39" s="118" t="s">
        <v>41</v>
      </c>
      <c r="F39" s="133">
        <f>ROUND((SUM(BI133:BI320)),  2)</f>
        <v>0</v>
      </c>
      <c r="G39" s="31"/>
      <c r="H39" s="31"/>
      <c r="I39" s="134">
        <v>0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" customHeight="1">
      <c r="A40" s="31"/>
      <c r="B40" s="36"/>
      <c r="C40" s="31"/>
      <c r="D40" s="31"/>
      <c r="E40" s="31"/>
      <c r="F40" s="31"/>
      <c r="G40" s="31"/>
      <c r="H40" s="31"/>
      <c r="I40" s="119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5"/>
      <c r="D41" s="136" t="s">
        <v>42</v>
      </c>
      <c r="E41" s="137"/>
      <c r="F41" s="137"/>
      <c r="G41" s="138" t="s">
        <v>43</v>
      </c>
      <c r="H41" s="139" t="s">
        <v>44</v>
      </c>
      <c r="I41" s="140"/>
      <c r="J41" s="141">
        <f>SUM(J32:J39)</f>
        <v>0</v>
      </c>
      <c r="K41" s="142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" customHeight="1">
      <c r="A42" s="31"/>
      <c r="B42" s="36"/>
      <c r="C42" s="31"/>
      <c r="D42" s="31"/>
      <c r="E42" s="31"/>
      <c r="F42" s="31"/>
      <c r="G42" s="31"/>
      <c r="H42" s="31"/>
      <c r="I42" s="119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" customHeight="1">
      <c r="B43" s="17"/>
      <c r="I43" s="112"/>
      <c r="L43" s="17"/>
    </row>
    <row r="44" spans="1:31" s="1" customFormat="1" ht="14.4" customHeight="1">
      <c r="B44" s="17"/>
      <c r="I44" s="112"/>
      <c r="L44" s="17"/>
    </row>
    <row r="45" spans="1:31" s="1" customFormat="1" ht="14.4" customHeight="1">
      <c r="B45" s="17"/>
      <c r="I45" s="112"/>
      <c r="L45" s="17"/>
    </row>
    <row r="46" spans="1:31" s="1" customFormat="1" ht="14.4" customHeight="1">
      <c r="B46" s="17"/>
      <c r="I46" s="112"/>
      <c r="L46" s="17"/>
    </row>
    <row r="47" spans="1:31" s="1" customFormat="1" ht="14.4" customHeight="1">
      <c r="B47" s="17"/>
      <c r="I47" s="112"/>
      <c r="L47" s="17"/>
    </row>
    <row r="48" spans="1:31" s="1" customFormat="1" ht="14.4" customHeight="1">
      <c r="B48" s="17"/>
      <c r="I48" s="112"/>
      <c r="L48" s="17"/>
    </row>
    <row r="49" spans="1:31" s="1" customFormat="1" ht="14.4" customHeight="1">
      <c r="B49" s="17"/>
      <c r="I49" s="112"/>
      <c r="L49" s="17"/>
    </row>
    <row r="50" spans="1:31" s="2" customFormat="1" ht="14.4" customHeight="1">
      <c r="B50" s="48"/>
      <c r="D50" s="143" t="s">
        <v>45</v>
      </c>
      <c r="E50" s="144"/>
      <c r="F50" s="144"/>
      <c r="G50" s="143" t="s">
        <v>46</v>
      </c>
      <c r="H50" s="144"/>
      <c r="I50" s="145"/>
      <c r="J50" s="144"/>
      <c r="K50" s="144"/>
      <c r="L50" s="48"/>
    </row>
    <row r="51" spans="1:31" ht="10.199999999999999">
      <c r="B51" s="17"/>
      <c r="L51" s="17"/>
    </row>
    <row r="52" spans="1:31" ht="10.199999999999999">
      <c r="B52" s="17"/>
      <c r="L52" s="17"/>
    </row>
    <row r="53" spans="1:31" ht="10.199999999999999">
      <c r="B53" s="17"/>
      <c r="L53" s="17"/>
    </row>
    <row r="54" spans="1:31" ht="10.199999999999999">
      <c r="B54" s="17"/>
      <c r="L54" s="17"/>
    </row>
    <row r="55" spans="1:31" ht="10.199999999999999">
      <c r="B55" s="17"/>
      <c r="L55" s="17"/>
    </row>
    <row r="56" spans="1:31" ht="10.199999999999999">
      <c r="B56" s="17"/>
      <c r="L56" s="17"/>
    </row>
    <row r="57" spans="1:31" ht="10.199999999999999">
      <c r="B57" s="17"/>
      <c r="L57" s="17"/>
    </row>
    <row r="58" spans="1:31" ht="10.199999999999999">
      <c r="B58" s="17"/>
      <c r="L58" s="17"/>
    </row>
    <row r="59" spans="1:31" ht="10.199999999999999">
      <c r="B59" s="17"/>
      <c r="L59" s="17"/>
    </row>
    <row r="60" spans="1:31" ht="10.199999999999999">
      <c r="B60" s="17"/>
      <c r="L60" s="17"/>
    </row>
    <row r="61" spans="1:31" s="2" customFormat="1" ht="13.2">
      <c r="A61" s="31"/>
      <c r="B61" s="36"/>
      <c r="C61" s="31"/>
      <c r="D61" s="146" t="s">
        <v>47</v>
      </c>
      <c r="E61" s="147"/>
      <c r="F61" s="148" t="s">
        <v>48</v>
      </c>
      <c r="G61" s="146" t="s">
        <v>47</v>
      </c>
      <c r="H61" s="147"/>
      <c r="I61" s="149"/>
      <c r="J61" s="150" t="s">
        <v>48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.199999999999999">
      <c r="B62" s="17"/>
      <c r="L62" s="17"/>
    </row>
    <row r="63" spans="1:31" ht="10.199999999999999">
      <c r="B63" s="17"/>
      <c r="L63" s="17"/>
    </row>
    <row r="64" spans="1:31" ht="10.199999999999999">
      <c r="B64" s="17"/>
      <c r="L64" s="17"/>
    </row>
    <row r="65" spans="1:31" s="2" customFormat="1" ht="13.2">
      <c r="A65" s="31"/>
      <c r="B65" s="36"/>
      <c r="C65" s="31"/>
      <c r="D65" s="143" t="s">
        <v>49</v>
      </c>
      <c r="E65" s="151"/>
      <c r="F65" s="151"/>
      <c r="G65" s="143" t="s">
        <v>50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.199999999999999">
      <c r="B66" s="17"/>
      <c r="L66" s="17"/>
    </row>
    <row r="67" spans="1:31" ht="10.199999999999999">
      <c r="B67" s="17"/>
      <c r="L67" s="17"/>
    </row>
    <row r="68" spans="1:31" ht="10.199999999999999">
      <c r="B68" s="17"/>
      <c r="L68" s="17"/>
    </row>
    <row r="69" spans="1:31" ht="10.199999999999999">
      <c r="B69" s="17"/>
      <c r="L69" s="17"/>
    </row>
    <row r="70" spans="1:31" ht="10.199999999999999">
      <c r="B70" s="17"/>
      <c r="L70" s="17"/>
    </row>
    <row r="71" spans="1:31" ht="10.199999999999999">
      <c r="B71" s="17"/>
      <c r="L71" s="17"/>
    </row>
    <row r="72" spans="1:31" ht="10.199999999999999">
      <c r="B72" s="17"/>
      <c r="L72" s="17"/>
    </row>
    <row r="73" spans="1:31" ht="10.199999999999999">
      <c r="B73" s="17"/>
      <c r="L73" s="17"/>
    </row>
    <row r="74" spans="1:31" ht="10.199999999999999">
      <c r="B74" s="17"/>
      <c r="L74" s="17"/>
    </row>
    <row r="75" spans="1:31" ht="10.199999999999999">
      <c r="B75" s="17"/>
      <c r="L75" s="17"/>
    </row>
    <row r="76" spans="1:31" s="2" customFormat="1" ht="13.2">
      <c r="A76" s="31"/>
      <c r="B76" s="36"/>
      <c r="C76" s="31"/>
      <c r="D76" s="146" t="s">
        <v>47</v>
      </c>
      <c r="E76" s="147"/>
      <c r="F76" s="148" t="s">
        <v>48</v>
      </c>
      <c r="G76" s="146" t="s">
        <v>47</v>
      </c>
      <c r="H76" s="147"/>
      <c r="I76" s="149"/>
      <c r="J76" s="150" t="s">
        <v>48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" customHeight="1">
      <c r="A82" s="31"/>
      <c r="B82" s="32"/>
      <c r="C82" s="20" t="s">
        <v>124</v>
      </c>
      <c r="D82" s="33"/>
      <c r="E82" s="33"/>
      <c r="F82" s="33"/>
      <c r="G82" s="33"/>
      <c r="H82" s="33"/>
      <c r="I82" s="119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119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19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4.4" customHeight="1">
      <c r="A85" s="31"/>
      <c r="B85" s="32"/>
      <c r="C85" s="33"/>
      <c r="D85" s="33"/>
      <c r="E85" s="290" t="str">
        <f>E7</f>
        <v>MŠ Šumperk Prievidzská</v>
      </c>
      <c r="F85" s="291"/>
      <c r="G85" s="291"/>
      <c r="H85" s="291"/>
      <c r="I85" s="119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18"/>
      <c r="C86" s="26" t="s">
        <v>119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2" customFormat="1" ht="14.4" customHeight="1">
      <c r="A87" s="31"/>
      <c r="B87" s="32"/>
      <c r="C87" s="33"/>
      <c r="D87" s="33"/>
      <c r="E87" s="290" t="s">
        <v>950</v>
      </c>
      <c r="F87" s="292"/>
      <c r="G87" s="292"/>
      <c r="H87" s="292"/>
      <c r="I87" s="119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6" t="s">
        <v>121</v>
      </c>
      <c r="D88" s="33"/>
      <c r="E88" s="33"/>
      <c r="F88" s="33"/>
      <c r="G88" s="33"/>
      <c r="H88" s="33"/>
      <c r="I88" s="119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4.4" customHeight="1">
      <c r="A89" s="31"/>
      <c r="B89" s="32"/>
      <c r="C89" s="33"/>
      <c r="D89" s="33"/>
      <c r="E89" s="243" t="str">
        <f>E11</f>
        <v>SO04 - Pavilon A2, 2.NP</v>
      </c>
      <c r="F89" s="292"/>
      <c r="G89" s="292"/>
      <c r="H89" s="292"/>
      <c r="I89" s="119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" customHeight="1">
      <c r="A90" s="31"/>
      <c r="B90" s="32"/>
      <c r="C90" s="33"/>
      <c r="D90" s="33"/>
      <c r="E90" s="33"/>
      <c r="F90" s="33"/>
      <c r="G90" s="33"/>
      <c r="H90" s="33"/>
      <c r="I90" s="119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6" t="s">
        <v>20</v>
      </c>
      <c r="D91" s="33"/>
      <c r="E91" s="33"/>
      <c r="F91" s="24" t="str">
        <f>F14</f>
        <v xml:space="preserve"> </v>
      </c>
      <c r="G91" s="33"/>
      <c r="H91" s="33"/>
      <c r="I91" s="120" t="s">
        <v>22</v>
      </c>
      <c r="J91" s="63">
        <f>IF(J14="","",J14)</f>
        <v>0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" customHeight="1">
      <c r="A92" s="31"/>
      <c r="B92" s="32"/>
      <c r="C92" s="33"/>
      <c r="D92" s="33"/>
      <c r="E92" s="33"/>
      <c r="F92" s="33"/>
      <c r="G92" s="33"/>
      <c r="H92" s="33"/>
      <c r="I92" s="119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6" customHeight="1">
      <c r="A93" s="31"/>
      <c r="B93" s="32"/>
      <c r="C93" s="26" t="s">
        <v>23</v>
      </c>
      <c r="D93" s="33"/>
      <c r="E93" s="33"/>
      <c r="F93" s="24" t="str">
        <f>E17</f>
        <v xml:space="preserve"> </v>
      </c>
      <c r="G93" s="33"/>
      <c r="H93" s="33"/>
      <c r="I93" s="120" t="s">
        <v>28</v>
      </c>
      <c r="J93" s="29" t="str">
        <f>E23</f>
        <v xml:space="preserve"> 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6" customHeight="1">
      <c r="A94" s="31"/>
      <c r="B94" s="32"/>
      <c r="C94" s="26" t="s">
        <v>26</v>
      </c>
      <c r="D94" s="33"/>
      <c r="E94" s="33"/>
      <c r="F94" s="24" t="str">
        <f>IF(E20="","",E20)</f>
        <v>Vyplň údaj</v>
      </c>
      <c r="G94" s="33"/>
      <c r="H94" s="33"/>
      <c r="I94" s="120" t="s">
        <v>30</v>
      </c>
      <c r="J94" s="29" t="str">
        <f>E26</f>
        <v xml:space="preserve"> 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9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9" t="s">
        <v>125</v>
      </c>
      <c r="D96" s="160"/>
      <c r="E96" s="160"/>
      <c r="F96" s="160"/>
      <c r="G96" s="160"/>
      <c r="H96" s="160"/>
      <c r="I96" s="161"/>
      <c r="J96" s="162" t="s">
        <v>126</v>
      </c>
      <c r="K96" s="160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119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8" customHeight="1">
      <c r="A98" s="31"/>
      <c r="B98" s="32"/>
      <c r="C98" s="163" t="s">
        <v>127</v>
      </c>
      <c r="D98" s="33"/>
      <c r="E98" s="33"/>
      <c r="F98" s="33"/>
      <c r="G98" s="33"/>
      <c r="H98" s="33"/>
      <c r="I98" s="119"/>
      <c r="J98" s="81">
        <f>J133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128</v>
      </c>
    </row>
    <row r="99" spans="1:47" s="9" customFormat="1" ht="24.9" customHeight="1">
      <c r="B99" s="164"/>
      <c r="C99" s="165"/>
      <c r="D99" s="166" t="s">
        <v>129</v>
      </c>
      <c r="E99" s="167"/>
      <c r="F99" s="167"/>
      <c r="G99" s="167"/>
      <c r="H99" s="167"/>
      <c r="I99" s="168"/>
      <c r="J99" s="169">
        <f>J134</f>
        <v>0</v>
      </c>
      <c r="K99" s="165"/>
      <c r="L99" s="170"/>
    </row>
    <row r="100" spans="1:47" s="10" customFormat="1" ht="19.95" customHeight="1">
      <c r="B100" s="171"/>
      <c r="C100" s="101"/>
      <c r="D100" s="172" t="s">
        <v>952</v>
      </c>
      <c r="E100" s="173"/>
      <c r="F100" s="173"/>
      <c r="G100" s="173"/>
      <c r="H100" s="173"/>
      <c r="I100" s="174"/>
      <c r="J100" s="175">
        <f>J135</f>
        <v>0</v>
      </c>
      <c r="K100" s="101"/>
      <c r="L100" s="176"/>
    </row>
    <row r="101" spans="1:47" s="10" customFormat="1" ht="19.95" customHeight="1">
      <c r="B101" s="171"/>
      <c r="C101" s="101"/>
      <c r="D101" s="172" t="s">
        <v>953</v>
      </c>
      <c r="E101" s="173"/>
      <c r="F101" s="173"/>
      <c r="G101" s="173"/>
      <c r="H101" s="173"/>
      <c r="I101" s="174"/>
      <c r="J101" s="175">
        <f>J158</f>
        <v>0</v>
      </c>
      <c r="K101" s="101"/>
      <c r="L101" s="176"/>
    </row>
    <row r="102" spans="1:47" s="10" customFormat="1" ht="19.95" customHeight="1">
      <c r="B102" s="171"/>
      <c r="C102" s="101"/>
      <c r="D102" s="172" t="s">
        <v>954</v>
      </c>
      <c r="E102" s="173"/>
      <c r="F102" s="173"/>
      <c r="G102" s="173"/>
      <c r="H102" s="173"/>
      <c r="I102" s="174"/>
      <c r="J102" s="175">
        <f>J185</f>
        <v>0</v>
      </c>
      <c r="K102" s="101"/>
      <c r="L102" s="176"/>
    </row>
    <row r="103" spans="1:47" s="9" customFormat="1" ht="24.9" customHeight="1">
      <c r="B103" s="164"/>
      <c r="C103" s="165"/>
      <c r="D103" s="166" t="s">
        <v>130</v>
      </c>
      <c r="E103" s="167"/>
      <c r="F103" s="167"/>
      <c r="G103" s="167"/>
      <c r="H103" s="167"/>
      <c r="I103" s="168"/>
      <c r="J103" s="169">
        <f>J202</f>
        <v>0</v>
      </c>
      <c r="K103" s="165"/>
      <c r="L103" s="170"/>
    </row>
    <row r="104" spans="1:47" s="10" customFormat="1" ht="19.95" customHeight="1">
      <c r="B104" s="171"/>
      <c r="C104" s="101"/>
      <c r="D104" s="172" t="s">
        <v>955</v>
      </c>
      <c r="E104" s="173"/>
      <c r="F104" s="173"/>
      <c r="G104" s="173"/>
      <c r="H104" s="173"/>
      <c r="I104" s="174"/>
      <c r="J104" s="175">
        <f>J203</f>
        <v>0</v>
      </c>
      <c r="K104" s="101"/>
      <c r="L104" s="176"/>
    </row>
    <row r="105" spans="1:47" s="10" customFormat="1" ht="19.95" customHeight="1">
      <c r="B105" s="171"/>
      <c r="C105" s="101"/>
      <c r="D105" s="172" t="s">
        <v>364</v>
      </c>
      <c r="E105" s="173"/>
      <c r="F105" s="173"/>
      <c r="G105" s="173"/>
      <c r="H105" s="173"/>
      <c r="I105" s="174"/>
      <c r="J105" s="175">
        <f>J210</f>
        <v>0</v>
      </c>
      <c r="K105" s="101"/>
      <c r="L105" s="176"/>
    </row>
    <row r="106" spans="1:47" s="10" customFormat="1" ht="19.95" customHeight="1">
      <c r="B106" s="171"/>
      <c r="C106" s="101"/>
      <c r="D106" s="172" t="s">
        <v>956</v>
      </c>
      <c r="E106" s="173"/>
      <c r="F106" s="173"/>
      <c r="G106" s="173"/>
      <c r="H106" s="173"/>
      <c r="I106" s="174"/>
      <c r="J106" s="175">
        <f>J213</f>
        <v>0</v>
      </c>
      <c r="K106" s="101"/>
      <c r="L106" s="176"/>
    </row>
    <row r="107" spans="1:47" s="10" customFormat="1" ht="19.95" customHeight="1">
      <c r="B107" s="171"/>
      <c r="C107" s="101"/>
      <c r="D107" s="172" t="s">
        <v>957</v>
      </c>
      <c r="E107" s="173"/>
      <c r="F107" s="173"/>
      <c r="G107" s="173"/>
      <c r="H107" s="173"/>
      <c r="I107" s="174"/>
      <c r="J107" s="175">
        <f>J238</f>
        <v>0</v>
      </c>
      <c r="K107" s="101"/>
      <c r="L107" s="176"/>
    </row>
    <row r="108" spans="1:47" s="10" customFormat="1" ht="19.95" customHeight="1">
      <c r="B108" s="171"/>
      <c r="C108" s="101"/>
      <c r="D108" s="172" t="s">
        <v>958</v>
      </c>
      <c r="E108" s="173"/>
      <c r="F108" s="173"/>
      <c r="G108" s="173"/>
      <c r="H108" s="173"/>
      <c r="I108" s="174"/>
      <c r="J108" s="175">
        <f>J251</f>
        <v>0</v>
      </c>
      <c r="K108" s="101"/>
      <c r="L108" s="176"/>
    </row>
    <row r="109" spans="1:47" s="10" customFormat="1" ht="19.95" customHeight="1">
      <c r="B109" s="171"/>
      <c r="C109" s="101"/>
      <c r="D109" s="172" t="s">
        <v>959</v>
      </c>
      <c r="E109" s="173"/>
      <c r="F109" s="173"/>
      <c r="G109" s="173"/>
      <c r="H109" s="173"/>
      <c r="I109" s="174"/>
      <c r="J109" s="175">
        <f>J270</f>
        <v>0</v>
      </c>
      <c r="K109" s="101"/>
      <c r="L109" s="176"/>
    </row>
    <row r="110" spans="1:47" s="10" customFormat="1" ht="19.95" customHeight="1">
      <c r="B110" s="171"/>
      <c r="C110" s="101"/>
      <c r="D110" s="172" t="s">
        <v>960</v>
      </c>
      <c r="E110" s="173"/>
      <c r="F110" s="173"/>
      <c r="G110" s="173"/>
      <c r="H110" s="173"/>
      <c r="I110" s="174"/>
      <c r="J110" s="175">
        <f>J275</f>
        <v>0</v>
      </c>
      <c r="K110" s="101"/>
      <c r="L110" s="176"/>
    </row>
    <row r="111" spans="1:47" s="10" customFormat="1" ht="19.95" customHeight="1">
      <c r="B111" s="171"/>
      <c r="C111" s="101"/>
      <c r="D111" s="172" t="s">
        <v>961</v>
      </c>
      <c r="E111" s="173"/>
      <c r="F111" s="173"/>
      <c r="G111" s="173"/>
      <c r="H111" s="173"/>
      <c r="I111" s="174"/>
      <c r="J111" s="175">
        <f>J318</f>
        <v>0</v>
      </c>
      <c r="K111" s="101"/>
      <c r="L111" s="176"/>
    </row>
    <row r="112" spans="1:47" s="2" customFormat="1" ht="21.75" customHeight="1">
      <c r="A112" s="31"/>
      <c r="B112" s="32"/>
      <c r="C112" s="33"/>
      <c r="D112" s="33"/>
      <c r="E112" s="33"/>
      <c r="F112" s="33"/>
      <c r="G112" s="33"/>
      <c r="H112" s="33"/>
      <c r="I112" s="119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s="2" customFormat="1" ht="6.9" customHeight="1">
      <c r="A113" s="31"/>
      <c r="B113" s="51"/>
      <c r="C113" s="52"/>
      <c r="D113" s="52"/>
      <c r="E113" s="52"/>
      <c r="F113" s="52"/>
      <c r="G113" s="52"/>
      <c r="H113" s="52"/>
      <c r="I113" s="155"/>
      <c r="J113" s="52"/>
      <c r="K113" s="52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7" spans="1:31" s="2" customFormat="1" ht="6.9" customHeight="1">
      <c r="A117" s="31"/>
      <c r="B117" s="53"/>
      <c r="C117" s="54"/>
      <c r="D117" s="54"/>
      <c r="E117" s="54"/>
      <c r="F117" s="54"/>
      <c r="G117" s="54"/>
      <c r="H117" s="54"/>
      <c r="I117" s="158"/>
      <c r="J117" s="54"/>
      <c r="K117" s="54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24.9" customHeight="1">
      <c r="A118" s="31"/>
      <c r="B118" s="32"/>
      <c r="C118" s="20" t="s">
        <v>137</v>
      </c>
      <c r="D118" s="33"/>
      <c r="E118" s="33"/>
      <c r="F118" s="33"/>
      <c r="G118" s="33"/>
      <c r="H118" s="33"/>
      <c r="I118" s="119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6.9" customHeight="1">
      <c r="A119" s="31"/>
      <c r="B119" s="32"/>
      <c r="C119" s="33"/>
      <c r="D119" s="33"/>
      <c r="E119" s="33"/>
      <c r="F119" s="33"/>
      <c r="G119" s="33"/>
      <c r="H119" s="33"/>
      <c r="I119" s="119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>
      <c r="A120" s="31"/>
      <c r="B120" s="32"/>
      <c r="C120" s="26" t="s">
        <v>16</v>
      </c>
      <c r="D120" s="33"/>
      <c r="E120" s="33"/>
      <c r="F120" s="33"/>
      <c r="G120" s="33"/>
      <c r="H120" s="33"/>
      <c r="I120" s="119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4.4" customHeight="1">
      <c r="A121" s="31"/>
      <c r="B121" s="32"/>
      <c r="C121" s="33"/>
      <c r="D121" s="33"/>
      <c r="E121" s="290" t="str">
        <f>E7</f>
        <v>MŠ Šumperk Prievidzská</v>
      </c>
      <c r="F121" s="291"/>
      <c r="G121" s="291"/>
      <c r="H121" s="291"/>
      <c r="I121" s="119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1" customFormat="1" ht="12" customHeight="1">
      <c r="B122" s="18"/>
      <c r="C122" s="26" t="s">
        <v>119</v>
      </c>
      <c r="D122" s="19"/>
      <c r="E122" s="19"/>
      <c r="F122" s="19"/>
      <c r="G122" s="19"/>
      <c r="H122" s="19"/>
      <c r="I122" s="112"/>
      <c r="J122" s="19"/>
      <c r="K122" s="19"/>
      <c r="L122" s="17"/>
    </row>
    <row r="123" spans="1:31" s="2" customFormat="1" ht="14.4" customHeight="1">
      <c r="A123" s="31"/>
      <c r="B123" s="32"/>
      <c r="C123" s="33"/>
      <c r="D123" s="33"/>
      <c r="E123" s="290" t="s">
        <v>950</v>
      </c>
      <c r="F123" s="292"/>
      <c r="G123" s="292"/>
      <c r="H123" s="292"/>
      <c r="I123" s="119"/>
      <c r="J123" s="33"/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2" customHeight="1">
      <c r="A124" s="31"/>
      <c r="B124" s="32"/>
      <c r="C124" s="26" t="s">
        <v>121</v>
      </c>
      <c r="D124" s="33"/>
      <c r="E124" s="33"/>
      <c r="F124" s="33"/>
      <c r="G124" s="33"/>
      <c r="H124" s="33"/>
      <c r="I124" s="119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4.4" customHeight="1">
      <c r="A125" s="31"/>
      <c r="B125" s="32"/>
      <c r="C125" s="33"/>
      <c r="D125" s="33"/>
      <c r="E125" s="243" t="str">
        <f>E11</f>
        <v>SO04 - Pavilon A2, 2.NP</v>
      </c>
      <c r="F125" s="292"/>
      <c r="G125" s="292"/>
      <c r="H125" s="292"/>
      <c r="I125" s="119"/>
      <c r="J125" s="33"/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6.9" customHeight="1">
      <c r="A126" s="31"/>
      <c r="B126" s="32"/>
      <c r="C126" s="33"/>
      <c r="D126" s="33"/>
      <c r="E126" s="33"/>
      <c r="F126" s="33"/>
      <c r="G126" s="33"/>
      <c r="H126" s="33"/>
      <c r="I126" s="119"/>
      <c r="J126" s="33"/>
      <c r="K126" s="33"/>
      <c r="L126" s="48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2" customHeight="1">
      <c r="A127" s="31"/>
      <c r="B127" s="32"/>
      <c r="C127" s="26" t="s">
        <v>20</v>
      </c>
      <c r="D127" s="33"/>
      <c r="E127" s="33"/>
      <c r="F127" s="24" t="str">
        <f>F14</f>
        <v xml:space="preserve"> </v>
      </c>
      <c r="G127" s="33"/>
      <c r="H127" s="33"/>
      <c r="I127" s="120" t="s">
        <v>22</v>
      </c>
      <c r="J127" s="63">
        <f>IF(J14="","",J14)</f>
        <v>0</v>
      </c>
      <c r="K127" s="33"/>
      <c r="L127" s="48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6.9" customHeight="1">
      <c r="A128" s="31"/>
      <c r="B128" s="32"/>
      <c r="C128" s="33"/>
      <c r="D128" s="33"/>
      <c r="E128" s="33"/>
      <c r="F128" s="33"/>
      <c r="G128" s="33"/>
      <c r="H128" s="33"/>
      <c r="I128" s="119"/>
      <c r="J128" s="33"/>
      <c r="K128" s="33"/>
      <c r="L128" s="48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5.6" customHeight="1">
      <c r="A129" s="31"/>
      <c r="B129" s="32"/>
      <c r="C129" s="26" t="s">
        <v>23</v>
      </c>
      <c r="D129" s="33"/>
      <c r="E129" s="33"/>
      <c r="F129" s="24" t="str">
        <f>E17</f>
        <v xml:space="preserve"> </v>
      </c>
      <c r="G129" s="33"/>
      <c r="H129" s="33"/>
      <c r="I129" s="120" t="s">
        <v>28</v>
      </c>
      <c r="J129" s="29" t="str">
        <f>E23</f>
        <v xml:space="preserve"> </v>
      </c>
      <c r="K129" s="33"/>
      <c r="L129" s="48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5.6" customHeight="1">
      <c r="A130" s="31"/>
      <c r="B130" s="32"/>
      <c r="C130" s="26" t="s">
        <v>26</v>
      </c>
      <c r="D130" s="33"/>
      <c r="E130" s="33"/>
      <c r="F130" s="24" t="str">
        <f>IF(E20="","",E20)</f>
        <v>Vyplň údaj</v>
      </c>
      <c r="G130" s="33"/>
      <c r="H130" s="33"/>
      <c r="I130" s="120" t="s">
        <v>30</v>
      </c>
      <c r="J130" s="29" t="str">
        <f>E26</f>
        <v xml:space="preserve"> </v>
      </c>
      <c r="K130" s="33"/>
      <c r="L130" s="48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10.35" customHeight="1">
      <c r="A131" s="31"/>
      <c r="B131" s="32"/>
      <c r="C131" s="33"/>
      <c r="D131" s="33"/>
      <c r="E131" s="33"/>
      <c r="F131" s="33"/>
      <c r="G131" s="33"/>
      <c r="H131" s="33"/>
      <c r="I131" s="119"/>
      <c r="J131" s="33"/>
      <c r="K131" s="33"/>
      <c r="L131" s="48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11" customFormat="1" ht="29.25" customHeight="1">
      <c r="A132" s="177"/>
      <c r="B132" s="178"/>
      <c r="C132" s="179" t="s">
        <v>138</v>
      </c>
      <c r="D132" s="180" t="s">
        <v>57</v>
      </c>
      <c r="E132" s="180" t="s">
        <v>53</v>
      </c>
      <c r="F132" s="180" t="s">
        <v>54</v>
      </c>
      <c r="G132" s="180" t="s">
        <v>139</v>
      </c>
      <c r="H132" s="180" t="s">
        <v>140</v>
      </c>
      <c r="I132" s="181" t="s">
        <v>141</v>
      </c>
      <c r="J132" s="182" t="s">
        <v>126</v>
      </c>
      <c r="K132" s="183" t="s">
        <v>142</v>
      </c>
      <c r="L132" s="184"/>
      <c r="M132" s="72" t="s">
        <v>1</v>
      </c>
      <c r="N132" s="73" t="s">
        <v>36</v>
      </c>
      <c r="O132" s="73" t="s">
        <v>143</v>
      </c>
      <c r="P132" s="73" t="s">
        <v>144</v>
      </c>
      <c r="Q132" s="73" t="s">
        <v>145</v>
      </c>
      <c r="R132" s="73" t="s">
        <v>146</v>
      </c>
      <c r="S132" s="73" t="s">
        <v>147</v>
      </c>
      <c r="T132" s="73" t="s">
        <v>148</v>
      </c>
      <c r="U132" s="74" t="s">
        <v>149</v>
      </c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</row>
    <row r="133" spans="1:65" s="2" customFormat="1" ht="22.8" customHeight="1">
      <c r="A133" s="31"/>
      <c r="B133" s="32"/>
      <c r="C133" s="79" t="s">
        <v>150</v>
      </c>
      <c r="D133" s="33"/>
      <c r="E133" s="33"/>
      <c r="F133" s="33"/>
      <c r="G133" s="33"/>
      <c r="H133" s="33"/>
      <c r="I133" s="119"/>
      <c r="J133" s="185">
        <f>BK133</f>
        <v>0</v>
      </c>
      <c r="K133" s="33"/>
      <c r="L133" s="36"/>
      <c r="M133" s="75"/>
      <c r="N133" s="186"/>
      <c r="O133" s="76"/>
      <c r="P133" s="187">
        <f>P134+P202</f>
        <v>0</v>
      </c>
      <c r="Q133" s="76"/>
      <c r="R133" s="187">
        <f>R134+R202</f>
        <v>7.8214808999999992</v>
      </c>
      <c r="S133" s="76"/>
      <c r="T133" s="187">
        <f>T134+T202</f>
        <v>90.232827000000015</v>
      </c>
      <c r="U133" s="77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T133" s="14" t="s">
        <v>71</v>
      </c>
      <c r="AU133" s="14" t="s">
        <v>128</v>
      </c>
      <c r="BK133" s="188">
        <f>BK134+BK202</f>
        <v>0</v>
      </c>
    </row>
    <row r="134" spans="1:65" s="12" customFormat="1" ht="25.95" customHeight="1">
      <c r="B134" s="189"/>
      <c r="C134" s="190"/>
      <c r="D134" s="191" t="s">
        <v>71</v>
      </c>
      <c r="E134" s="192" t="s">
        <v>151</v>
      </c>
      <c r="F134" s="192" t="s">
        <v>152</v>
      </c>
      <c r="G134" s="190"/>
      <c r="H134" s="190"/>
      <c r="I134" s="193"/>
      <c r="J134" s="194">
        <f>BK134</f>
        <v>0</v>
      </c>
      <c r="K134" s="190"/>
      <c r="L134" s="195"/>
      <c r="M134" s="196"/>
      <c r="N134" s="197"/>
      <c r="O134" s="197"/>
      <c r="P134" s="198">
        <f>P135+P158+P185</f>
        <v>0</v>
      </c>
      <c r="Q134" s="197"/>
      <c r="R134" s="198">
        <f>R135+R158+R185</f>
        <v>4.0304021999999993</v>
      </c>
      <c r="S134" s="197"/>
      <c r="T134" s="198">
        <f>T135+T158+T185</f>
        <v>90.136200000000017</v>
      </c>
      <c r="U134" s="199"/>
      <c r="AR134" s="200" t="s">
        <v>79</v>
      </c>
      <c r="AT134" s="201" t="s">
        <v>71</v>
      </c>
      <c r="AU134" s="201" t="s">
        <v>72</v>
      </c>
      <c r="AY134" s="200" t="s">
        <v>153</v>
      </c>
      <c r="BK134" s="202">
        <f>BK135+BK158+BK185</f>
        <v>0</v>
      </c>
    </row>
    <row r="135" spans="1:65" s="12" customFormat="1" ht="22.8" customHeight="1">
      <c r="B135" s="189"/>
      <c r="C135" s="190"/>
      <c r="D135" s="191" t="s">
        <v>71</v>
      </c>
      <c r="E135" s="203" t="s">
        <v>727</v>
      </c>
      <c r="F135" s="203" t="s">
        <v>962</v>
      </c>
      <c r="G135" s="190"/>
      <c r="H135" s="190"/>
      <c r="I135" s="193"/>
      <c r="J135" s="204">
        <f>BK135</f>
        <v>0</v>
      </c>
      <c r="K135" s="190"/>
      <c r="L135" s="195"/>
      <c r="M135" s="196"/>
      <c r="N135" s="197"/>
      <c r="O135" s="197"/>
      <c r="P135" s="198">
        <f>SUM(P136:P157)</f>
        <v>0</v>
      </c>
      <c r="Q135" s="197"/>
      <c r="R135" s="198">
        <f>SUM(R136:R157)</f>
        <v>4.0304021999999993</v>
      </c>
      <c r="S135" s="197"/>
      <c r="T135" s="198">
        <f>SUM(T136:T157)</f>
        <v>0</v>
      </c>
      <c r="U135" s="199"/>
      <c r="AR135" s="200" t="s">
        <v>79</v>
      </c>
      <c r="AT135" s="201" t="s">
        <v>71</v>
      </c>
      <c r="AU135" s="201" t="s">
        <v>79</v>
      </c>
      <c r="AY135" s="200" t="s">
        <v>153</v>
      </c>
      <c r="BK135" s="202">
        <f>SUM(BK136:BK157)</f>
        <v>0</v>
      </c>
    </row>
    <row r="136" spans="1:65" s="2" customFormat="1" ht="19.8" customHeight="1">
      <c r="A136" s="31"/>
      <c r="B136" s="32"/>
      <c r="C136" s="224" t="s">
        <v>79</v>
      </c>
      <c r="D136" s="224" t="s">
        <v>176</v>
      </c>
      <c r="E136" s="225" t="s">
        <v>963</v>
      </c>
      <c r="F136" s="226" t="s">
        <v>964</v>
      </c>
      <c r="G136" s="227" t="s">
        <v>840</v>
      </c>
      <c r="H136" s="228">
        <v>68.52</v>
      </c>
      <c r="I136" s="229"/>
      <c r="J136" s="230">
        <f>ROUND(I136*H136,2)</f>
        <v>0</v>
      </c>
      <c r="K136" s="231"/>
      <c r="L136" s="36"/>
      <c r="M136" s="232" t="s">
        <v>1</v>
      </c>
      <c r="N136" s="233" t="s">
        <v>37</v>
      </c>
      <c r="O136" s="68"/>
      <c r="P136" s="216">
        <f>O136*H136</f>
        <v>0</v>
      </c>
      <c r="Q136" s="216">
        <v>1.8380000000000001E-2</v>
      </c>
      <c r="R136" s="216">
        <f>Q136*H136</f>
        <v>1.2593976</v>
      </c>
      <c r="S136" s="216">
        <v>0</v>
      </c>
      <c r="T136" s="216">
        <f>S136*H136</f>
        <v>0</v>
      </c>
      <c r="U136" s="217" t="s">
        <v>1</v>
      </c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158</v>
      </c>
      <c r="AT136" s="218" t="s">
        <v>176</v>
      </c>
      <c r="AU136" s="218" t="s">
        <v>81</v>
      </c>
      <c r="AY136" s="14" t="s">
        <v>153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14" t="s">
        <v>79</v>
      </c>
      <c r="BK136" s="219">
        <f>ROUND(I136*H136,2)</f>
        <v>0</v>
      </c>
      <c r="BL136" s="14" t="s">
        <v>158</v>
      </c>
      <c r="BM136" s="218" t="s">
        <v>1523</v>
      </c>
    </row>
    <row r="137" spans="1:65" s="2" customFormat="1" ht="38.4">
      <c r="A137" s="31"/>
      <c r="B137" s="32"/>
      <c r="C137" s="33"/>
      <c r="D137" s="220" t="s">
        <v>166</v>
      </c>
      <c r="E137" s="33"/>
      <c r="F137" s="221" t="s">
        <v>966</v>
      </c>
      <c r="G137" s="33"/>
      <c r="H137" s="33"/>
      <c r="I137" s="119"/>
      <c r="J137" s="33"/>
      <c r="K137" s="33"/>
      <c r="L137" s="36"/>
      <c r="M137" s="222"/>
      <c r="N137" s="223"/>
      <c r="O137" s="68"/>
      <c r="P137" s="68"/>
      <c r="Q137" s="68"/>
      <c r="R137" s="68"/>
      <c r="S137" s="68"/>
      <c r="T137" s="68"/>
      <c r="U137" s="69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T137" s="14" t="s">
        <v>166</v>
      </c>
      <c r="AU137" s="14" t="s">
        <v>81</v>
      </c>
    </row>
    <row r="138" spans="1:65" s="2" customFormat="1" ht="30" customHeight="1">
      <c r="A138" s="31"/>
      <c r="B138" s="32"/>
      <c r="C138" s="224" t="s">
        <v>81</v>
      </c>
      <c r="D138" s="224" t="s">
        <v>176</v>
      </c>
      <c r="E138" s="225" t="s">
        <v>967</v>
      </c>
      <c r="F138" s="226" t="s">
        <v>968</v>
      </c>
      <c r="G138" s="227" t="s">
        <v>840</v>
      </c>
      <c r="H138" s="228">
        <v>12.8</v>
      </c>
      <c r="I138" s="229"/>
      <c r="J138" s="230">
        <f>ROUND(I138*H138,2)</f>
        <v>0</v>
      </c>
      <c r="K138" s="231"/>
      <c r="L138" s="36"/>
      <c r="M138" s="232" t="s">
        <v>1</v>
      </c>
      <c r="N138" s="233" t="s">
        <v>37</v>
      </c>
      <c r="O138" s="68"/>
      <c r="P138" s="216">
        <f>O138*H138</f>
        <v>0</v>
      </c>
      <c r="Q138" s="216">
        <v>0</v>
      </c>
      <c r="R138" s="216">
        <f>Q138*H138</f>
        <v>0</v>
      </c>
      <c r="S138" s="216">
        <v>0</v>
      </c>
      <c r="T138" s="216">
        <f>S138*H138</f>
        <v>0</v>
      </c>
      <c r="U138" s="217" t="s">
        <v>1</v>
      </c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158</v>
      </c>
      <c r="AT138" s="218" t="s">
        <v>176</v>
      </c>
      <c r="AU138" s="218" t="s">
        <v>81</v>
      </c>
      <c r="AY138" s="14" t="s">
        <v>153</v>
      </c>
      <c r="BE138" s="219">
        <f>IF(N138="základní",J138,0)</f>
        <v>0</v>
      </c>
      <c r="BF138" s="219">
        <f>IF(N138="snížená",J138,0)</f>
        <v>0</v>
      </c>
      <c r="BG138" s="219">
        <f>IF(N138="zákl. přenesená",J138,0)</f>
        <v>0</v>
      </c>
      <c r="BH138" s="219">
        <f>IF(N138="sníž. přenesená",J138,0)</f>
        <v>0</v>
      </c>
      <c r="BI138" s="219">
        <f>IF(N138="nulová",J138,0)</f>
        <v>0</v>
      </c>
      <c r="BJ138" s="14" t="s">
        <v>79</v>
      </c>
      <c r="BK138" s="219">
        <f>ROUND(I138*H138,2)</f>
        <v>0</v>
      </c>
      <c r="BL138" s="14" t="s">
        <v>158</v>
      </c>
      <c r="BM138" s="218" t="s">
        <v>1524</v>
      </c>
    </row>
    <row r="139" spans="1:65" s="2" customFormat="1" ht="28.8">
      <c r="A139" s="31"/>
      <c r="B139" s="32"/>
      <c r="C139" s="33"/>
      <c r="D139" s="220" t="s">
        <v>166</v>
      </c>
      <c r="E139" s="33"/>
      <c r="F139" s="221" t="s">
        <v>970</v>
      </c>
      <c r="G139" s="33"/>
      <c r="H139" s="33"/>
      <c r="I139" s="119"/>
      <c r="J139" s="33"/>
      <c r="K139" s="33"/>
      <c r="L139" s="36"/>
      <c r="M139" s="222"/>
      <c r="N139" s="223"/>
      <c r="O139" s="68"/>
      <c r="P139" s="68"/>
      <c r="Q139" s="68"/>
      <c r="R139" s="68"/>
      <c r="S139" s="68"/>
      <c r="T139" s="68"/>
      <c r="U139" s="69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T139" s="14" t="s">
        <v>166</v>
      </c>
      <c r="AU139" s="14" t="s">
        <v>81</v>
      </c>
    </row>
    <row r="140" spans="1:65" s="2" customFormat="1" ht="19.8" customHeight="1">
      <c r="A140" s="31"/>
      <c r="B140" s="32"/>
      <c r="C140" s="224" t="s">
        <v>380</v>
      </c>
      <c r="D140" s="224" t="s">
        <v>176</v>
      </c>
      <c r="E140" s="225" t="s">
        <v>971</v>
      </c>
      <c r="F140" s="226" t="s">
        <v>972</v>
      </c>
      <c r="G140" s="227" t="s">
        <v>849</v>
      </c>
      <c r="H140" s="228">
        <v>4</v>
      </c>
      <c r="I140" s="229"/>
      <c r="J140" s="230">
        <f>ROUND(I140*H140,2)</f>
        <v>0</v>
      </c>
      <c r="K140" s="231"/>
      <c r="L140" s="36"/>
      <c r="M140" s="232" t="s">
        <v>1</v>
      </c>
      <c r="N140" s="233" t="s">
        <v>37</v>
      </c>
      <c r="O140" s="68"/>
      <c r="P140" s="216">
        <f>O140*H140</f>
        <v>0</v>
      </c>
      <c r="Q140" s="216">
        <v>0</v>
      </c>
      <c r="R140" s="216">
        <f>Q140*H140</f>
        <v>0</v>
      </c>
      <c r="S140" s="216">
        <v>0</v>
      </c>
      <c r="T140" s="216">
        <f>S140*H140</f>
        <v>0</v>
      </c>
      <c r="U140" s="217" t="s">
        <v>1</v>
      </c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158</v>
      </c>
      <c r="AT140" s="218" t="s">
        <v>176</v>
      </c>
      <c r="AU140" s="218" t="s">
        <v>81</v>
      </c>
      <c r="AY140" s="14" t="s">
        <v>153</v>
      </c>
      <c r="BE140" s="219">
        <f>IF(N140="základní",J140,0)</f>
        <v>0</v>
      </c>
      <c r="BF140" s="219">
        <f>IF(N140="snížená",J140,0)</f>
        <v>0</v>
      </c>
      <c r="BG140" s="219">
        <f>IF(N140="zákl. přenesená",J140,0)</f>
        <v>0</v>
      </c>
      <c r="BH140" s="219">
        <f>IF(N140="sníž. přenesená",J140,0)</f>
        <v>0</v>
      </c>
      <c r="BI140" s="219">
        <f>IF(N140="nulová",J140,0)</f>
        <v>0</v>
      </c>
      <c r="BJ140" s="14" t="s">
        <v>79</v>
      </c>
      <c r="BK140" s="219">
        <f>ROUND(I140*H140,2)</f>
        <v>0</v>
      </c>
      <c r="BL140" s="14" t="s">
        <v>158</v>
      </c>
      <c r="BM140" s="218" t="s">
        <v>1525</v>
      </c>
    </row>
    <row r="141" spans="1:65" s="2" customFormat="1" ht="28.8">
      <c r="A141" s="31"/>
      <c r="B141" s="32"/>
      <c r="C141" s="33"/>
      <c r="D141" s="220" t="s">
        <v>166</v>
      </c>
      <c r="E141" s="33"/>
      <c r="F141" s="221" t="s">
        <v>974</v>
      </c>
      <c r="G141" s="33"/>
      <c r="H141" s="33"/>
      <c r="I141" s="119"/>
      <c r="J141" s="33"/>
      <c r="K141" s="33"/>
      <c r="L141" s="36"/>
      <c r="M141" s="222"/>
      <c r="N141" s="223"/>
      <c r="O141" s="68"/>
      <c r="P141" s="68"/>
      <c r="Q141" s="68"/>
      <c r="R141" s="68"/>
      <c r="S141" s="68"/>
      <c r="T141" s="68"/>
      <c r="U141" s="69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T141" s="14" t="s">
        <v>166</v>
      </c>
      <c r="AU141" s="14" t="s">
        <v>81</v>
      </c>
    </row>
    <row r="142" spans="1:65" s="2" customFormat="1" ht="19.8" customHeight="1">
      <c r="A142" s="31"/>
      <c r="B142" s="32"/>
      <c r="C142" s="224" t="s">
        <v>158</v>
      </c>
      <c r="D142" s="224" t="s">
        <v>176</v>
      </c>
      <c r="E142" s="225" t="s">
        <v>975</v>
      </c>
      <c r="F142" s="226" t="s">
        <v>976</v>
      </c>
      <c r="G142" s="227" t="s">
        <v>840</v>
      </c>
      <c r="H142" s="228">
        <v>24.815999999999999</v>
      </c>
      <c r="I142" s="229"/>
      <c r="J142" s="230">
        <f>ROUND(I142*H142,2)</f>
        <v>0</v>
      </c>
      <c r="K142" s="231"/>
      <c r="L142" s="36"/>
      <c r="M142" s="232" t="s">
        <v>1</v>
      </c>
      <c r="N142" s="233" t="s">
        <v>37</v>
      </c>
      <c r="O142" s="68"/>
      <c r="P142" s="216">
        <f>O142*H142</f>
        <v>0</v>
      </c>
      <c r="Q142" s="216">
        <v>9.9000000000000005E-2</v>
      </c>
      <c r="R142" s="216">
        <f>Q142*H142</f>
        <v>2.4567839999999999</v>
      </c>
      <c r="S142" s="216">
        <v>0</v>
      </c>
      <c r="T142" s="216">
        <f>S142*H142</f>
        <v>0</v>
      </c>
      <c r="U142" s="217" t="s">
        <v>1</v>
      </c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8" t="s">
        <v>158</v>
      </c>
      <c r="AT142" s="218" t="s">
        <v>176</v>
      </c>
      <c r="AU142" s="218" t="s">
        <v>81</v>
      </c>
      <c r="AY142" s="14" t="s">
        <v>153</v>
      </c>
      <c r="BE142" s="219">
        <f>IF(N142="základní",J142,0)</f>
        <v>0</v>
      </c>
      <c r="BF142" s="219">
        <f>IF(N142="snížená",J142,0)</f>
        <v>0</v>
      </c>
      <c r="BG142" s="219">
        <f>IF(N142="zákl. přenesená",J142,0)</f>
        <v>0</v>
      </c>
      <c r="BH142" s="219">
        <f>IF(N142="sníž. přenesená",J142,0)</f>
        <v>0</v>
      </c>
      <c r="BI142" s="219">
        <f>IF(N142="nulová",J142,0)</f>
        <v>0</v>
      </c>
      <c r="BJ142" s="14" t="s">
        <v>79</v>
      </c>
      <c r="BK142" s="219">
        <f>ROUND(I142*H142,2)</f>
        <v>0</v>
      </c>
      <c r="BL142" s="14" t="s">
        <v>158</v>
      </c>
      <c r="BM142" s="218" t="s">
        <v>1526</v>
      </c>
    </row>
    <row r="143" spans="1:65" s="2" customFormat="1" ht="19.2">
      <c r="A143" s="31"/>
      <c r="B143" s="32"/>
      <c r="C143" s="33"/>
      <c r="D143" s="220" t="s">
        <v>166</v>
      </c>
      <c r="E143" s="33"/>
      <c r="F143" s="221" t="s">
        <v>976</v>
      </c>
      <c r="G143" s="33"/>
      <c r="H143" s="33"/>
      <c r="I143" s="119"/>
      <c r="J143" s="33"/>
      <c r="K143" s="33"/>
      <c r="L143" s="36"/>
      <c r="M143" s="222"/>
      <c r="N143" s="223"/>
      <c r="O143" s="68"/>
      <c r="P143" s="68"/>
      <c r="Q143" s="68"/>
      <c r="R143" s="68"/>
      <c r="S143" s="68"/>
      <c r="T143" s="68"/>
      <c r="U143" s="69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T143" s="14" t="s">
        <v>166</v>
      </c>
      <c r="AU143" s="14" t="s">
        <v>81</v>
      </c>
    </row>
    <row r="144" spans="1:65" s="2" customFormat="1" ht="30" customHeight="1">
      <c r="A144" s="31"/>
      <c r="B144" s="32"/>
      <c r="C144" s="224" t="s">
        <v>167</v>
      </c>
      <c r="D144" s="224" t="s">
        <v>176</v>
      </c>
      <c r="E144" s="225" t="s">
        <v>978</v>
      </c>
      <c r="F144" s="226" t="s">
        <v>979</v>
      </c>
      <c r="G144" s="227" t="s">
        <v>840</v>
      </c>
      <c r="H144" s="228">
        <v>24.815999999999999</v>
      </c>
      <c r="I144" s="229"/>
      <c r="J144" s="230">
        <f>ROUND(I144*H144,2)</f>
        <v>0</v>
      </c>
      <c r="K144" s="231"/>
      <c r="L144" s="36"/>
      <c r="M144" s="232" t="s">
        <v>1</v>
      </c>
      <c r="N144" s="233" t="s">
        <v>37</v>
      </c>
      <c r="O144" s="68"/>
      <c r="P144" s="216">
        <f>O144*H144</f>
        <v>0</v>
      </c>
      <c r="Q144" s="216">
        <v>1.0999999999999999E-2</v>
      </c>
      <c r="R144" s="216">
        <f>Q144*H144</f>
        <v>0.272976</v>
      </c>
      <c r="S144" s="216">
        <v>0</v>
      </c>
      <c r="T144" s="216">
        <f>S144*H144</f>
        <v>0</v>
      </c>
      <c r="U144" s="217" t="s">
        <v>1</v>
      </c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8" t="s">
        <v>158</v>
      </c>
      <c r="AT144" s="218" t="s">
        <v>176</v>
      </c>
      <c r="AU144" s="218" t="s">
        <v>81</v>
      </c>
      <c r="AY144" s="14" t="s">
        <v>153</v>
      </c>
      <c r="BE144" s="219">
        <f>IF(N144="základní",J144,0)</f>
        <v>0</v>
      </c>
      <c r="BF144" s="219">
        <f>IF(N144="snížená",J144,0)</f>
        <v>0</v>
      </c>
      <c r="BG144" s="219">
        <f>IF(N144="zákl. přenesená",J144,0)</f>
        <v>0</v>
      </c>
      <c r="BH144" s="219">
        <f>IF(N144="sníž. přenesená",J144,0)</f>
        <v>0</v>
      </c>
      <c r="BI144" s="219">
        <f>IF(N144="nulová",J144,0)</f>
        <v>0</v>
      </c>
      <c r="BJ144" s="14" t="s">
        <v>79</v>
      </c>
      <c r="BK144" s="219">
        <f>ROUND(I144*H144,2)</f>
        <v>0</v>
      </c>
      <c r="BL144" s="14" t="s">
        <v>158</v>
      </c>
      <c r="BM144" s="218" t="s">
        <v>1527</v>
      </c>
    </row>
    <row r="145" spans="1:65" s="2" customFormat="1" ht="28.8">
      <c r="A145" s="31"/>
      <c r="B145" s="32"/>
      <c r="C145" s="33"/>
      <c r="D145" s="220" t="s">
        <v>166</v>
      </c>
      <c r="E145" s="33"/>
      <c r="F145" s="221" t="s">
        <v>979</v>
      </c>
      <c r="G145" s="33"/>
      <c r="H145" s="33"/>
      <c r="I145" s="119"/>
      <c r="J145" s="33"/>
      <c r="K145" s="33"/>
      <c r="L145" s="36"/>
      <c r="M145" s="222"/>
      <c r="N145" s="223"/>
      <c r="O145" s="68"/>
      <c r="P145" s="68"/>
      <c r="Q145" s="68"/>
      <c r="R145" s="68"/>
      <c r="S145" s="68"/>
      <c r="T145" s="68"/>
      <c r="U145" s="69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T145" s="14" t="s">
        <v>166</v>
      </c>
      <c r="AU145" s="14" t="s">
        <v>81</v>
      </c>
    </row>
    <row r="146" spans="1:65" s="2" customFormat="1" ht="14.4" customHeight="1">
      <c r="A146" s="31"/>
      <c r="B146" s="32"/>
      <c r="C146" s="224" t="s">
        <v>727</v>
      </c>
      <c r="D146" s="224" t="s">
        <v>176</v>
      </c>
      <c r="E146" s="225" t="s">
        <v>981</v>
      </c>
      <c r="F146" s="226" t="s">
        <v>982</v>
      </c>
      <c r="G146" s="227" t="s">
        <v>840</v>
      </c>
      <c r="H146" s="228">
        <v>24.815999999999999</v>
      </c>
      <c r="I146" s="229"/>
      <c r="J146" s="230">
        <f>ROUND(I146*H146,2)</f>
        <v>0</v>
      </c>
      <c r="K146" s="231"/>
      <c r="L146" s="36"/>
      <c r="M146" s="232" t="s">
        <v>1</v>
      </c>
      <c r="N146" s="233" t="s">
        <v>37</v>
      </c>
      <c r="O146" s="68"/>
      <c r="P146" s="216">
        <f>O146*H146</f>
        <v>0</v>
      </c>
      <c r="Q146" s="216">
        <v>1E-3</v>
      </c>
      <c r="R146" s="216">
        <f>Q146*H146</f>
        <v>2.4815999999999998E-2</v>
      </c>
      <c r="S146" s="216">
        <v>0</v>
      </c>
      <c r="T146" s="216">
        <f>S146*H146</f>
        <v>0</v>
      </c>
      <c r="U146" s="217" t="s">
        <v>1</v>
      </c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8" t="s">
        <v>158</v>
      </c>
      <c r="AT146" s="218" t="s">
        <v>176</v>
      </c>
      <c r="AU146" s="218" t="s">
        <v>81</v>
      </c>
      <c r="AY146" s="14" t="s">
        <v>153</v>
      </c>
      <c r="BE146" s="219">
        <f>IF(N146="základní",J146,0)</f>
        <v>0</v>
      </c>
      <c r="BF146" s="219">
        <f>IF(N146="snížená",J146,0)</f>
        <v>0</v>
      </c>
      <c r="BG146" s="219">
        <f>IF(N146="zákl. přenesená",J146,0)</f>
        <v>0</v>
      </c>
      <c r="BH146" s="219">
        <f>IF(N146="sníž. přenesená",J146,0)</f>
        <v>0</v>
      </c>
      <c r="BI146" s="219">
        <f>IF(N146="nulová",J146,0)</f>
        <v>0</v>
      </c>
      <c r="BJ146" s="14" t="s">
        <v>79</v>
      </c>
      <c r="BK146" s="219">
        <f>ROUND(I146*H146,2)</f>
        <v>0</v>
      </c>
      <c r="BL146" s="14" t="s">
        <v>158</v>
      </c>
      <c r="BM146" s="218" t="s">
        <v>1528</v>
      </c>
    </row>
    <row r="147" spans="1:65" s="2" customFormat="1" ht="19.2">
      <c r="A147" s="31"/>
      <c r="B147" s="32"/>
      <c r="C147" s="33"/>
      <c r="D147" s="220" t="s">
        <v>166</v>
      </c>
      <c r="E147" s="33"/>
      <c r="F147" s="221" t="s">
        <v>984</v>
      </c>
      <c r="G147" s="33"/>
      <c r="H147" s="33"/>
      <c r="I147" s="119"/>
      <c r="J147" s="33"/>
      <c r="K147" s="33"/>
      <c r="L147" s="36"/>
      <c r="M147" s="222"/>
      <c r="N147" s="223"/>
      <c r="O147" s="68"/>
      <c r="P147" s="68"/>
      <c r="Q147" s="68"/>
      <c r="R147" s="68"/>
      <c r="S147" s="68"/>
      <c r="T147" s="68"/>
      <c r="U147" s="69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T147" s="14" t="s">
        <v>166</v>
      </c>
      <c r="AU147" s="14" t="s">
        <v>81</v>
      </c>
    </row>
    <row r="148" spans="1:65" s="2" customFormat="1" ht="19.8" customHeight="1">
      <c r="A148" s="31"/>
      <c r="B148" s="32"/>
      <c r="C148" s="224" t="s">
        <v>171</v>
      </c>
      <c r="D148" s="224" t="s">
        <v>176</v>
      </c>
      <c r="E148" s="225" t="s">
        <v>985</v>
      </c>
      <c r="F148" s="226" t="s">
        <v>986</v>
      </c>
      <c r="G148" s="227" t="s">
        <v>840</v>
      </c>
      <c r="H148" s="228">
        <v>24.815999999999999</v>
      </c>
      <c r="I148" s="229"/>
      <c r="J148" s="230">
        <f>ROUND(I148*H148,2)</f>
        <v>0</v>
      </c>
      <c r="K148" s="231"/>
      <c r="L148" s="36"/>
      <c r="M148" s="232" t="s">
        <v>1</v>
      </c>
      <c r="N148" s="233" t="s">
        <v>37</v>
      </c>
      <c r="O148" s="68"/>
      <c r="P148" s="216">
        <f>O148*H148</f>
        <v>0</v>
      </c>
      <c r="Q148" s="216">
        <v>0</v>
      </c>
      <c r="R148" s="216">
        <f>Q148*H148</f>
        <v>0</v>
      </c>
      <c r="S148" s="216">
        <v>0</v>
      </c>
      <c r="T148" s="216">
        <f>S148*H148</f>
        <v>0</v>
      </c>
      <c r="U148" s="217" t="s">
        <v>1</v>
      </c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8" t="s">
        <v>158</v>
      </c>
      <c r="AT148" s="218" t="s">
        <v>176</v>
      </c>
      <c r="AU148" s="218" t="s">
        <v>81</v>
      </c>
      <c r="AY148" s="14" t="s">
        <v>153</v>
      </c>
      <c r="BE148" s="219">
        <f>IF(N148="základní",J148,0)</f>
        <v>0</v>
      </c>
      <c r="BF148" s="219">
        <f>IF(N148="snížená",J148,0)</f>
        <v>0</v>
      </c>
      <c r="BG148" s="219">
        <f>IF(N148="zákl. přenesená",J148,0)</f>
        <v>0</v>
      </c>
      <c r="BH148" s="219">
        <f>IF(N148="sníž. přenesená",J148,0)</f>
        <v>0</v>
      </c>
      <c r="BI148" s="219">
        <f>IF(N148="nulová",J148,0)</f>
        <v>0</v>
      </c>
      <c r="BJ148" s="14" t="s">
        <v>79</v>
      </c>
      <c r="BK148" s="219">
        <f>ROUND(I148*H148,2)</f>
        <v>0</v>
      </c>
      <c r="BL148" s="14" t="s">
        <v>158</v>
      </c>
      <c r="BM148" s="218" t="s">
        <v>1529</v>
      </c>
    </row>
    <row r="149" spans="1:65" s="2" customFormat="1" ht="19.2">
      <c r="A149" s="31"/>
      <c r="B149" s="32"/>
      <c r="C149" s="33"/>
      <c r="D149" s="220" t="s">
        <v>166</v>
      </c>
      <c r="E149" s="33"/>
      <c r="F149" s="221" t="s">
        <v>988</v>
      </c>
      <c r="G149" s="33"/>
      <c r="H149" s="33"/>
      <c r="I149" s="119"/>
      <c r="J149" s="33"/>
      <c r="K149" s="33"/>
      <c r="L149" s="36"/>
      <c r="M149" s="222"/>
      <c r="N149" s="223"/>
      <c r="O149" s="68"/>
      <c r="P149" s="68"/>
      <c r="Q149" s="68"/>
      <c r="R149" s="68"/>
      <c r="S149" s="68"/>
      <c r="T149" s="68"/>
      <c r="U149" s="69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T149" s="14" t="s">
        <v>166</v>
      </c>
      <c r="AU149" s="14" t="s">
        <v>81</v>
      </c>
    </row>
    <row r="150" spans="1:65" s="2" customFormat="1" ht="19.8" customHeight="1">
      <c r="A150" s="31"/>
      <c r="B150" s="32"/>
      <c r="C150" s="224" t="s">
        <v>369</v>
      </c>
      <c r="D150" s="224" t="s">
        <v>176</v>
      </c>
      <c r="E150" s="225" t="s">
        <v>989</v>
      </c>
      <c r="F150" s="226" t="s">
        <v>990</v>
      </c>
      <c r="G150" s="227" t="s">
        <v>840</v>
      </c>
      <c r="H150" s="228">
        <v>5.42</v>
      </c>
      <c r="I150" s="229"/>
      <c r="J150" s="230">
        <f>ROUND(I150*H150,2)</f>
        <v>0</v>
      </c>
      <c r="K150" s="231"/>
      <c r="L150" s="36"/>
      <c r="M150" s="232" t="s">
        <v>1</v>
      </c>
      <c r="N150" s="233" t="s">
        <v>37</v>
      </c>
      <c r="O150" s="68"/>
      <c r="P150" s="216">
        <f>O150*H150</f>
        <v>0</v>
      </c>
      <c r="Q150" s="216">
        <v>0</v>
      </c>
      <c r="R150" s="216">
        <f>Q150*H150</f>
        <v>0</v>
      </c>
      <c r="S150" s="216">
        <v>0</v>
      </c>
      <c r="T150" s="216">
        <f>S150*H150</f>
        <v>0</v>
      </c>
      <c r="U150" s="217" t="s">
        <v>1</v>
      </c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8" t="s">
        <v>158</v>
      </c>
      <c r="AT150" s="218" t="s">
        <v>176</v>
      </c>
      <c r="AU150" s="218" t="s">
        <v>81</v>
      </c>
      <c r="AY150" s="14" t="s">
        <v>153</v>
      </c>
      <c r="BE150" s="219">
        <f>IF(N150="základní",J150,0)</f>
        <v>0</v>
      </c>
      <c r="BF150" s="219">
        <f>IF(N150="snížená",J150,0)</f>
        <v>0</v>
      </c>
      <c r="BG150" s="219">
        <f>IF(N150="zákl. přenesená",J150,0)</f>
        <v>0</v>
      </c>
      <c r="BH150" s="219">
        <f>IF(N150="sníž. přenesená",J150,0)</f>
        <v>0</v>
      </c>
      <c r="BI150" s="219">
        <f>IF(N150="nulová",J150,0)</f>
        <v>0</v>
      </c>
      <c r="BJ150" s="14" t="s">
        <v>79</v>
      </c>
      <c r="BK150" s="219">
        <f>ROUND(I150*H150,2)</f>
        <v>0</v>
      </c>
      <c r="BL150" s="14" t="s">
        <v>158</v>
      </c>
      <c r="BM150" s="218" t="s">
        <v>1530</v>
      </c>
    </row>
    <row r="151" spans="1:65" s="2" customFormat="1" ht="19.2">
      <c r="A151" s="31"/>
      <c r="B151" s="32"/>
      <c r="C151" s="33"/>
      <c r="D151" s="220" t="s">
        <v>166</v>
      </c>
      <c r="E151" s="33"/>
      <c r="F151" s="221" t="s">
        <v>992</v>
      </c>
      <c r="G151" s="33"/>
      <c r="H151" s="33"/>
      <c r="I151" s="119"/>
      <c r="J151" s="33"/>
      <c r="K151" s="33"/>
      <c r="L151" s="36"/>
      <c r="M151" s="222"/>
      <c r="N151" s="223"/>
      <c r="O151" s="68"/>
      <c r="P151" s="68"/>
      <c r="Q151" s="68"/>
      <c r="R151" s="68"/>
      <c r="S151" s="68"/>
      <c r="T151" s="68"/>
      <c r="U151" s="69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T151" s="14" t="s">
        <v>166</v>
      </c>
      <c r="AU151" s="14" t="s">
        <v>81</v>
      </c>
    </row>
    <row r="152" spans="1:65" s="2" customFormat="1" ht="30" customHeight="1">
      <c r="A152" s="31"/>
      <c r="B152" s="32"/>
      <c r="C152" s="224" t="s">
        <v>175</v>
      </c>
      <c r="D152" s="224" t="s">
        <v>176</v>
      </c>
      <c r="E152" s="225" t="s">
        <v>993</v>
      </c>
      <c r="F152" s="226" t="s">
        <v>994</v>
      </c>
      <c r="G152" s="227" t="s">
        <v>162</v>
      </c>
      <c r="H152" s="228">
        <v>53.93</v>
      </c>
      <c r="I152" s="229"/>
      <c r="J152" s="230">
        <f>ROUND(I152*H152,2)</f>
        <v>0</v>
      </c>
      <c r="K152" s="231"/>
      <c r="L152" s="36"/>
      <c r="M152" s="232" t="s">
        <v>1</v>
      </c>
      <c r="N152" s="233" t="s">
        <v>37</v>
      </c>
      <c r="O152" s="68"/>
      <c r="P152" s="216">
        <f>O152*H152</f>
        <v>0</v>
      </c>
      <c r="Q152" s="216">
        <v>2.0000000000000002E-5</v>
      </c>
      <c r="R152" s="216">
        <f>Q152*H152</f>
        <v>1.0786000000000001E-3</v>
      </c>
      <c r="S152" s="216">
        <v>0</v>
      </c>
      <c r="T152" s="216">
        <f>S152*H152</f>
        <v>0</v>
      </c>
      <c r="U152" s="217" t="s">
        <v>1</v>
      </c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8" t="s">
        <v>158</v>
      </c>
      <c r="AT152" s="218" t="s">
        <v>176</v>
      </c>
      <c r="AU152" s="218" t="s">
        <v>81</v>
      </c>
      <c r="AY152" s="14" t="s">
        <v>153</v>
      </c>
      <c r="BE152" s="219">
        <f>IF(N152="základní",J152,0)</f>
        <v>0</v>
      </c>
      <c r="BF152" s="219">
        <f>IF(N152="snížená",J152,0)</f>
        <v>0</v>
      </c>
      <c r="BG152" s="219">
        <f>IF(N152="zákl. přenesená",J152,0)</f>
        <v>0</v>
      </c>
      <c r="BH152" s="219">
        <f>IF(N152="sníž. přenesená",J152,0)</f>
        <v>0</v>
      </c>
      <c r="BI152" s="219">
        <f>IF(N152="nulová",J152,0)</f>
        <v>0</v>
      </c>
      <c r="BJ152" s="14" t="s">
        <v>79</v>
      </c>
      <c r="BK152" s="219">
        <f>ROUND(I152*H152,2)</f>
        <v>0</v>
      </c>
      <c r="BL152" s="14" t="s">
        <v>158</v>
      </c>
      <c r="BM152" s="218" t="s">
        <v>1531</v>
      </c>
    </row>
    <row r="153" spans="1:65" s="2" customFormat="1" ht="28.8">
      <c r="A153" s="31"/>
      <c r="B153" s="32"/>
      <c r="C153" s="33"/>
      <c r="D153" s="220" t="s">
        <v>166</v>
      </c>
      <c r="E153" s="33"/>
      <c r="F153" s="221" t="s">
        <v>996</v>
      </c>
      <c r="G153" s="33"/>
      <c r="H153" s="33"/>
      <c r="I153" s="119"/>
      <c r="J153" s="33"/>
      <c r="K153" s="33"/>
      <c r="L153" s="36"/>
      <c r="M153" s="222"/>
      <c r="N153" s="223"/>
      <c r="O153" s="68"/>
      <c r="P153" s="68"/>
      <c r="Q153" s="68"/>
      <c r="R153" s="68"/>
      <c r="S153" s="68"/>
      <c r="T153" s="68"/>
      <c r="U153" s="69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T153" s="14" t="s">
        <v>166</v>
      </c>
      <c r="AU153" s="14" t="s">
        <v>81</v>
      </c>
    </row>
    <row r="154" spans="1:65" s="2" customFormat="1" ht="14.4" customHeight="1">
      <c r="A154" s="31"/>
      <c r="B154" s="32"/>
      <c r="C154" s="224" t="s">
        <v>180</v>
      </c>
      <c r="D154" s="224" t="s">
        <v>176</v>
      </c>
      <c r="E154" s="225" t="s">
        <v>997</v>
      </c>
      <c r="F154" s="226" t="s">
        <v>998</v>
      </c>
      <c r="G154" s="227" t="s">
        <v>999</v>
      </c>
      <c r="H154" s="228">
        <v>1</v>
      </c>
      <c r="I154" s="229"/>
      <c r="J154" s="230">
        <f>ROUND(I154*H154,2)</f>
        <v>0</v>
      </c>
      <c r="K154" s="231"/>
      <c r="L154" s="36"/>
      <c r="M154" s="232" t="s">
        <v>1</v>
      </c>
      <c r="N154" s="233" t="s">
        <v>37</v>
      </c>
      <c r="O154" s="68"/>
      <c r="P154" s="216">
        <f>O154*H154</f>
        <v>0</v>
      </c>
      <c r="Q154" s="216">
        <v>2.0000000000000002E-5</v>
      </c>
      <c r="R154" s="216">
        <f>Q154*H154</f>
        <v>2.0000000000000002E-5</v>
      </c>
      <c r="S154" s="216">
        <v>0</v>
      </c>
      <c r="T154" s="216">
        <f>S154*H154</f>
        <v>0</v>
      </c>
      <c r="U154" s="217" t="s">
        <v>1</v>
      </c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18" t="s">
        <v>158</v>
      </c>
      <c r="AT154" s="218" t="s">
        <v>176</v>
      </c>
      <c r="AU154" s="218" t="s">
        <v>81</v>
      </c>
      <c r="AY154" s="14" t="s">
        <v>153</v>
      </c>
      <c r="BE154" s="219">
        <f>IF(N154="základní",J154,0)</f>
        <v>0</v>
      </c>
      <c r="BF154" s="219">
        <f>IF(N154="snížená",J154,0)</f>
        <v>0</v>
      </c>
      <c r="BG154" s="219">
        <f>IF(N154="zákl. přenesená",J154,0)</f>
        <v>0</v>
      </c>
      <c r="BH154" s="219">
        <f>IF(N154="sníž. přenesená",J154,0)</f>
        <v>0</v>
      </c>
      <c r="BI154" s="219">
        <f>IF(N154="nulová",J154,0)</f>
        <v>0</v>
      </c>
      <c r="BJ154" s="14" t="s">
        <v>79</v>
      </c>
      <c r="BK154" s="219">
        <f>ROUND(I154*H154,2)</f>
        <v>0</v>
      </c>
      <c r="BL154" s="14" t="s">
        <v>158</v>
      </c>
      <c r="BM154" s="218" t="s">
        <v>1532</v>
      </c>
    </row>
    <row r="155" spans="1:65" s="2" customFormat="1" ht="28.8">
      <c r="A155" s="31"/>
      <c r="B155" s="32"/>
      <c r="C155" s="33"/>
      <c r="D155" s="220" t="s">
        <v>166</v>
      </c>
      <c r="E155" s="33"/>
      <c r="F155" s="221" t="s">
        <v>1001</v>
      </c>
      <c r="G155" s="33"/>
      <c r="H155" s="33"/>
      <c r="I155" s="119"/>
      <c r="J155" s="33"/>
      <c r="K155" s="33"/>
      <c r="L155" s="36"/>
      <c r="M155" s="222"/>
      <c r="N155" s="223"/>
      <c r="O155" s="68"/>
      <c r="P155" s="68"/>
      <c r="Q155" s="68"/>
      <c r="R155" s="68"/>
      <c r="S155" s="68"/>
      <c r="T155" s="68"/>
      <c r="U155" s="69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T155" s="14" t="s">
        <v>166</v>
      </c>
      <c r="AU155" s="14" t="s">
        <v>81</v>
      </c>
    </row>
    <row r="156" spans="1:65" s="2" customFormat="1" ht="14.4" customHeight="1">
      <c r="A156" s="31"/>
      <c r="B156" s="32"/>
      <c r="C156" s="224" t="s">
        <v>408</v>
      </c>
      <c r="D156" s="224" t="s">
        <v>176</v>
      </c>
      <c r="E156" s="225" t="s">
        <v>1002</v>
      </c>
      <c r="F156" s="226" t="s">
        <v>1003</v>
      </c>
      <c r="G156" s="227" t="s">
        <v>352</v>
      </c>
      <c r="H156" s="228">
        <v>3</v>
      </c>
      <c r="I156" s="229"/>
      <c r="J156" s="230">
        <f>ROUND(I156*H156,2)</f>
        <v>0</v>
      </c>
      <c r="K156" s="231"/>
      <c r="L156" s="36"/>
      <c r="M156" s="232" t="s">
        <v>1</v>
      </c>
      <c r="N156" s="233" t="s">
        <v>37</v>
      </c>
      <c r="O156" s="68"/>
      <c r="P156" s="216">
        <f>O156*H156</f>
        <v>0</v>
      </c>
      <c r="Q156" s="216">
        <v>5.11E-3</v>
      </c>
      <c r="R156" s="216">
        <f>Q156*H156</f>
        <v>1.533E-2</v>
      </c>
      <c r="S156" s="216">
        <v>0</v>
      </c>
      <c r="T156" s="216">
        <f>S156*H156</f>
        <v>0</v>
      </c>
      <c r="U156" s="217" t="s">
        <v>1</v>
      </c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8" t="s">
        <v>158</v>
      </c>
      <c r="AT156" s="218" t="s">
        <v>176</v>
      </c>
      <c r="AU156" s="218" t="s">
        <v>81</v>
      </c>
      <c r="AY156" s="14" t="s">
        <v>153</v>
      </c>
      <c r="BE156" s="219">
        <f>IF(N156="základní",J156,0)</f>
        <v>0</v>
      </c>
      <c r="BF156" s="219">
        <f>IF(N156="snížená",J156,0)</f>
        <v>0</v>
      </c>
      <c r="BG156" s="219">
        <f>IF(N156="zákl. přenesená",J156,0)</f>
        <v>0</v>
      </c>
      <c r="BH156" s="219">
        <f>IF(N156="sníž. přenesená",J156,0)</f>
        <v>0</v>
      </c>
      <c r="BI156" s="219">
        <f>IF(N156="nulová",J156,0)</f>
        <v>0</v>
      </c>
      <c r="BJ156" s="14" t="s">
        <v>79</v>
      </c>
      <c r="BK156" s="219">
        <f>ROUND(I156*H156,2)</f>
        <v>0</v>
      </c>
      <c r="BL156" s="14" t="s">
        <v>158</v>
      </c>
      <c r="BM156" s="218" t="s">
        <v>1533</v>
      </c>
    </row>
    <row r="157" spans="1:65" s="2" customFormat="1" ht="19.2">
      <c r="A157" s="31"/>
      <c r="B157" s="32"/>
      <c r="C157" s="33"/>
      <c r="D157" s="220" t="s">
        <v>166</v>
      </c>
      <c r="E157" s="33"/>
      <c r="F157" s="221" t="s">
        <v>1005</v>
      </c>
      <c r="G157" s="33"/>
      <c r="H157" s="33"/>
      <c r="I157" s="119"/>
      <c r="J157" s="33"/>
      <c r="K157" s="33"/>
      <c r="L157" s="36"/>
      <c r="M157" s="222"/>
      <c r="N157" s="223"/>
      <c r="O157" s="68"/>
      <c r="P157" s="68"/>
      <c r="Q157" s="68"/>
      <c r="R157" s="68"/>
      <c r="S157" s="68"/>
      <c r="T157" s="68"/>
      <c r="U157" s="69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T157" s="14" t="s">
        <v>166</v>
      </c>
      <c r="AU157" s="14" t="s">
        <v>81</v>
      </c>
    </row>
    <row r="158" spans="1:65" s="12" customFormat="1" ht="22.8" customHeight="1">
      <c r="B158" s="189"/>
      <c r="C158" s="190"/>
      <c r="D158" s="191" t="s">
        <v>71</v>
      </c>
      <c r="E158" s="203" t="s">
        <v>175</v>
      </c>
      <c r="F158" s="203" t="s">
        <v>1006</v>
      </c>
      <c r="G158" s="190"/>
      <c r="H158" s="190"/>
      <c r="I158" s="193"/>
      <c r="J158" s="204">
        <f>BK158</f>
        <v>0</v>
      </c>
      <c r="K158" s="190"/>
      <c r="L158" s="195"/>
      <c r="M158" s="196"/>
      <c r="N158" s="197"/>
      <c r="O158" s="197"/>
      <c r="P158" s="198">
        <f>SUM(P159:P184)</f>
        <v>0</v>
      </c>
      <c r="Q158" s="197"/>
      <c r="R158" s="198">
        <f>SUM(R159:R184)</f>
        <v>0</v>
      </c>
      <c r="S158" s="197"/>
      <c r="T158" s="198">
        <f>SUM(T159:T184)</f>
        <v>90.136200000000017</v>
      </c>
      <c r="U158" s="199"/>
      <c r="AR158" s="200" t="s">
        <v>79</v>
      </c>
      <c r="AT158" s="201" t="s">
        <v>71</v>
      </c>
      <c r="AU158" s="201" t="s">
        <v>79</v>
      </c>
      <c r="AY158" s="200" t="s">
        <v>153</v>
      </c>
      <c r="BK158" s="202">
        <f>SUM(BK159:BK184)</f>
        <v>0</v>
      </c>
    </row>
    <row r="159" spans="1:65" s="2" customFormat="1" ht="30" customHeight="1">
      <c r="A159" s="31"/>
      <c r="B159" s="32"/>
      <c r="C159" s="224" t="s">
        <v>412</v>
      </c>
      <c r="D159" s="224" t="s">
        <v>176</v>
      </c>
      <c r="E159" s="225" t="s">
        <v>1007</v>
      </c>
      <c r="F159" s="226" t="s">
        <v>1008</v>
      </c>
      <c r="G159" s="227" t="s">
        <v>840</v>
      </c>
      <c r="H159" s="228">
        <v>4</v>
      </c>
      <c r="I159" s="229"/>
      <c r="J159" s="230">
        <f>ROUND(I159*H159,2)</f>
        <v>0</v>
      </c>
      <c r="K159" s="231"/>
      <c r="L159" s="36"/>
      <c r="M159" s="232" t="s">
        <v>1</v>
      </c>
      <c r="N159" s="233" t="s">
        <v>37</v>
      </c>
      <c r="O159" s="68"/>
      <c r="P159" s="216">
        <f>O159*H159</f>
        <v>0</v>
      </c>
      <c r="Q159" s="216">
        <v>0</v>
      </c>
      <c r="R159" s="216">
        <f>Q159*H159</f>
        <v>0</v>
      </c>
      <c r="S159" s="216">
        <v>0</v>
      </c>
      <c r="T159" s="216">
        <f>S159*H159</f>
        <v>0</v>
      </c>
      <c r="U159" s="217" t="s">
        <v>1</v>
      </c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18" t="s">
        <v>158</v>
      </c>
      <c r="AT159" s="218" t="s">
        <v>176</v>
      </c>
      <c r="AU159" s="218" t="s">
        <v>81</v>
      </c>
      <c r="AY159" s="14" t="s">
        <v>153</v>
      </c>
      <c r="BE159" s="219">
        <f>IF(N159="základní",J159,0)</f>
        <v>0</v>
      </c>
      <c r="BF159" s="219">
        <f>IF(N159="snížená",J159,0)</f>
        <v>0</v>
      </c>
      <c r="BG159" s="219">
        <f>IF(N159="zákl. přenesená",J159,0)</f>
        <v>0</v>
      </c>
      <c r="BH159" s="219">
        <f>IF(N159="sníž. přenesená",J159,0)</f>
        <v>0</v>
      </c>
      <c r="BI159" s="219">
        <f>IF(N159="nulová",J159,0)</f>
        <v>0</v>
      </c>
      <c r="BJ159" s="14" t="s">
        <v>79</v>
      </c>
      <c r="BK159" s="219">
        <f>ROUND(I159*H159,2)</f>
        <v>0</v>
      </c>
      <c r="BL159" s="14" t="s">
        <v>158</v>
      </c>
      <c r="BM159" s="218" t="s">
        <v>1534</v>
      </c>
    </row>
    <row r="160" spans="1:65" s="2" customFormat="1" ht="38.4">
      <c r="A160" s="31"/>
      <c r="B160" s="32"/>
      <c r="C160" s="33"/>
      <c r="D160" s="220" t="s">
        <v>166</v>
      </c>
      <c r="E160" s="33"/>
      <c r="F160" s="221" t="s">
        <v>1010</v>
      </c>
      <c r="G160" s="33"/>
      <c r="H160" s="33"/>
      <c r="I160" s="119"/>
      <c r="J160" s="33"/>
      <c r="K160" s="33"/>
      <c r="L160" s="36"/>
      <c r="M160" s="222"/>
      <c r="N160" s="223"/>
      <c r="O160" s="68"/>
      <c r="P160" s="68"/>
      <c r="Q160" s="68"/>
      <c r="R160" s="68"/>
      <c r="S160" s="68"/>
      <c r="T160" s="68"/>
      <c r="U160" s="69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T160" s="14" t="s">
        <v>166</v>
      </c>
      <c r="AU160" s="14" t="s">
        <v>81</v>
      </c>
    </row>
    <row r="161" spans="1:65" s="2" customFormat="1" ht="30" customHeight="1">
      <c r="A161" s="31"/>
      <c r="B161" s="32"/>
      <c r="C161" s="224" t="s">
        <v>416</v>
      </c>
      <c r="D161" s="224" t="s">
        <v>176</v>
      </c>
      <c r="E161" s="225" t="s">
        <v>1011</v>
      </c>
      <c r="F161" s="226" t="s">
        <v>1012</v>
      </c>
      <c r="G161" s="227" t="s">
        <v>840</v>
      </c>
      <c r="H161" s="228">
        <v>4</v>
      </c>
      <c r="I161" s="229"/>
      <c r="J161" s="230">
        <f>ROUND(I161*H161,2)</f>
        <v>0</v>
      </c>
      <c r="K161" s="231"/>
      <c r="L161" s="36"/>
      <c r="M161" s="232" t="s">
        <v>1</v>
      </c>
      <c r="N161" s="233" t="s">
        <v>37</v>
      </c>
      <c r="O161" s="68"/>
      <c r="P161" s="216">
        <f>O161*H161</f>
        <v>0</v>
      </c>
      <c r="Q161" s="216">
        <v>0</v>
      </c>
      <c r="R161" s="216">
        <f>Q161*H161</f>
        <v>0</v>
      </c>
      <c r="S161" s="216">
        <v>0</v>
      </c>
      <c r="T161" s="216">
        <f>S161*H161</f>
        <v>0</v>
      </c>
      <c r="U161" s="217" t="s">
        <v>1</v>
      </c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18" t="s">
        <v>158</v>
      </c>
      <c r="AT161" s="218" t="s">
        <v>176</v>
      </c>
      <c r="AU161" s="218" t="s">
        <v>81</v>
      </c>
      <c r="AY161" s="14" t="s">
        <v>153</v>
      </c>
      <c r="BE161" s="219">
        <f>IF(N161="základní",J161,0)</f>
        <v>0</v>
      </c>
      <c r="BF161" s="219">
        <f>IF(N161="snížená",J161,0)</f>
        <v>0</v>
      </c>
      <c r="BG161" s="219">
        <f>IF(N161="zákl. přenesená",J161,0)</f>
        <v>0</v>
      </c>
      <c r="BH161" s="219">
        <f>IF(N161="sníž. přenesená",J161,0)</f>
        <v>0</v>
      </c>
      <c r="BI161" s="219">
        <f>IF(N161="nulová",J161,0)</f>
        <v>0</v>
      </c>
      <c r="BJ161" s="14" t="s">
        <v>79</v>
      </c>
      <c r="BK161" s="219">
        <f>ROUND(I161*H161,2)</f>
        <v>0</v>
      </c>
      <c r="BL161" s="14" t="s">
        <v>158</v>
      </c>
      <c r="BM161" s="218" t="s">
        <v>1535</v>
      </c>
    </row>
    <row r="162" spans="1:65" s="2" customFormat="1" ht="38.4">
      <c r="A162" s="31"/>
      <c r="B162" s="32"/>
      <c r="C162" s="33"/>
      <c r="D162" s="220" t="s">
        <v>166</v>
      </c>
      <c r="E162" s="33"/>
      <c r="F162" s="221" t="s">
        <v>1014</v>
      </c>
      <c r="G162" s="33"/>
      <c r="H162" s="33"/>
      <c r="I162" s="119"/>
      <c r="J162" s="33"/>
      <c r="K162" s="33"/>
      <c r="L162" s="36"/>
      <c r="M162" s="222"/>
      <c r="N162" s="223"/>
      <c r="O162" s="68"/>
      <c r="P162" s="68"/>
      <c r="Q162" s="68"/>
      <c r="R162" s="68"/>
      <c r="S162" s="68"/>
      <c r="T162" s="68"/>
      <c r="U162" s="69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T162" s="14" t="s">
        <v>166</v>
      </c>
      <c r="AU162" s="14" t="s">
        <v>81</v>
      </c>
    </row>
    <row r="163" spans="1:65" s="2" customFormat="1" ht="30" customHeight="1">
      <c r="A163" s="31"/>
      <c r="B163" s="32"/>
      <c r="C163" s="224" t="s">
        <v>186</v>
      </c>
      <c r="D163" s="224" t="s">
        <v>176</v>
      </c>
      <c r="E163" s="225" t="s">
        <v>1015</v>
      </c>
      <c r="F163" s="226" t="s">
        <v>1016</v>
      </c>
      <c r="G163" s="227" t="s">
        <v>840</v>
      </c>
      <c r="H163" s="228">
        <v>4</v>
      </c>
      <c r="I163" s="229"/>
      <c r="J163" s="230">
        <f>ROUND(I163*H163,2)</f>
        <v>0</v>
      </c>
      <c r="K163" s="231"/>
      <c r="L163" s="36"/>
      <c r="M163" s="232" t="s">
        <v>1</v>
      </c>
      <c r="N163" s="233" t="s">
        <v>37</v>
      </c>
      <c r="O163" s="68"/>
      <c r="P163" s="216">
        <f>O163*H163</f>
        <v>0</v>
      </c>
      <c r="Q163" s="216">
        <v>0</v>
      </c>
      <c r="R163" s="216">
        <f>Q163*H163</f>
        <v>0</v>
      </c>
      <c r="S163" s="216">
        <v>0</v>
      </c>
      <c r="T163" s="216">
        <f>S163*H163</f>
        <v>0</v>
      </c>
      <c r="U163" s="217" t="s">
        <v>1</v>
      </c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18" t="s">
        <v>158</v>
      </c>
      <c r="AT163" s="218" t="s">
        <v>176</v>
      </c>
      <c r="AU163" s="218" t="s">
        <v>81</v>
      </c>
      <c r="AY163" s="14" t="s">
        <v>153</v>
      </c>
      <c r="BE163" s="219">
        <f>IF(N163="základní",J163,0)</f>
        <v>0</v>
      </c>
      <c r="BF163" s="219">
        <f>IF(N163="snížená",J163,0)</f>
        <v>0</v>
      </c>
      <c r="BG163" s="219">
        <f>IF(N163="zákl. přenesená",J163,0)</f>
        <v>0</v>
      </c>
      <c r="BH163" s="219">
        <f>IF(N163="sníž. přenesená",J163,0)</f>
        <v>0</v>
      </c>
      <c r="BI163" s="219">
        <f>IF(N163="nulová",J163,0)</f>
        <v>0</v>
      </c>
      <c r="BJ163" s="14" t="s">
        <v>79</v>
      </c>
      <c r="BK163" s="219">
        <f>ROUND(I163*H163,2)</f>
        <v>0</v>
      </c>
      <c r="BL163" s="14" t="s">
        <v>158</v>
      </c>
      <c r="BM163" s="218" t="s">
        <v>1536</v>
      </c>
    </row>
    <row r="164" spans="1:65" s="2" customFormat="1" ht="38.4">
      <c r="A164" s="31"/>
      <c r="B164" s="32"/>
      <c r="C164" s="33"/>
      <c r="D164" s="220" t="s">
        <v>166</v>
      </c>
      <c r="E164" s="33"/>
      <c r="F164" s="221" t="s">
        <v>1018</v>
      </c>
      <c r="G164" s="33"/>
      <c r="H164" s="33"/>
      <c r="I164" s="119"/>
      <c r="J164" s="33"/>
      <c r="K164" s="33"/>
      <c r="L164" s="36"/>
      <c r="M164" s="222"/>
      <c r="N164" s="223"/>
      <c r="O164" s="68"/>
      <c r="P164" s="68"/>
      <c r="Q164" s="68"/>
      <c r="R164" s="68"/>
      <c r="S164" s="68"/>
      <c r="T164" s="68"/>
      <c r="U164" s="69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T164" s="14" t="s">
        <v>166</v>
      </c>
      <c r="AU164" s="14" t="s">
        <v>81</v>
      </c>
    </row>
    <row r="165" spans="1:65" s="2" customFormat="1" ht="14.4" customHeight="1">
      <c r="A165" s="31"/>
      <c r="B165" s="32"/>
      <c r="C165" s="224" t="s">
        <v>8</v>
      </c>
      <c r="D165" s="224" t="s">
        <v>176</v>
      </c>
      <c r="E165" s="225" t="s">
        <v>1019</v>
      </c>
      <c r="F165" s="226" t="s">
        <v>1020</v>
      </c>
      <c r="G165" s="227" t="s">
        <v>840</v>
      </c>
      <c r="H165" s="228">
        <v>1</v>
      </c>
      <c r="I165" s="229"/>
      <c r="J165" s="230">
        <f>ROUND(I165*H165,2)</f>
        <v>0</v>
      </c>
      <c r="K165" s="231"/>
      <c r="L165" s="36"/>
      <c r="M165" s="232" t="s">
        <v>1</v>
      </c>
      <c r="N165" s="233" t="s">
        <v>37</v>
      </c>
      <c r="O165" s="68"/>
      <c r="P165" s="216">
        <f>O165*H165</f>
        <v>0</v>
      </c>
      <c r="Q165" s="216">
        <v>0</v>
      </c>
      <c r="R165" s="216">
        <f>Q165*H165</f>
        <v>0</v>
      </c>
      <c r="S165" s="216">
        <v>0</v>
      </c>
      <c r="T165" s="216">
        <f>S165*H165</f>
        <v>0</v>
      </c>
      <c r="U165" s="217" t="s">
        <v>1</v>
      </c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18" t="s">
        <v>158</v>
      </c>
      <c r="AT165" s="218" t="s">
        <v>176</v>
      </c>
      <c r="AU165" s="218" t="s">
        <v>81</v>
      </c>
      <c r="AY165" s="14" t="s">
        <v>153</v>
      </c>
      <c r="BE165" s="219">
        <f>IF(N165="základní",J165,0)</f>
        <v>0</v>
      </c>
      <c r="BF165" s="219">
        <f>IF(N165="snížená",J165,0)</f>
        <v>0</v>
      </c>
      <c r="BG165" s="219">
        <f>IF(N165="zákl. přenesená",J165,0)</f>
        <v>0</v>
      </c>
      <c r="BH165" s="219">
        <f>IF(N165="sníž. přenesená",J165,0)</f>
        <v>0</v>
      </c>
      <c r="BI165" s="219">
        <f>IF(N165="nulová",J165,0)</f>
        <v>0</v>
      </c>
      <c r="BJ165" s="14" t="s">
        <v>79</v>
      </c>
      <c r="BK165" s="219">
        <f>ROUND(I165*H165,2)</f>
        <v>0</v>
      </c>
      <c r="BL165" s="14" t="s">
        <v>158</v>
      </c>
      <c r="BM165" s="218" t="s">
        <v>1537</v>
      </c>
    </row>
    <row r="166" spans="1:65" s="2" customFormat="1" ht="38.4">
      <c r="A166" s="31"/>
      <c r="B166" s="32"/>
      <c r="C166" s="33"/>
      <c r="D166" s="220" t="s">
        <v>166</v>
      </c>
      <c r="E166" s="33"/>
      <c r="F166" s="221" t="s">
        <v>1022</v>
      </c>
      <c r="G166" s="33"/>
      <c r="H166" s="33"/>
      <c r="I166" s="119"/>
      <c r="J166" s="33"/>
      <c r="K166" s="33"/>
      <c r="L166" s="36"/>
      <c r="M166" s="222"/>
      <c r="N166" s="223"/>
      <c r="O166" s="68"/>
      <c r="P166" s="68"/>
      <c r="Q166" s="68"/>
      <c r="R166" s="68"/>
      <c r="S166" s="68"/>
      <c r="T166" s="68"/>
      <c r="U166" s="69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T166" s="14" t="s">
        <v>166</v>
      </c>
      <c r="AU166" s="14" t="s">
        <v>81</v>
      </c>
    </row>
    <row r="167" spans="1:65" s="2" customFormat="1" ht="19.8" customHeight="1">
      <c r="A167" s="31"/>
      <c r="B167" s="32"/>
      <c r="C167" s="224" t="s">
        <v>164</v>
      </c>
      <c r="D167" s="224" t="s">
        <v>176</v>
      </c>
      <c r="E167" s="225" t="s">
        <v>1023</v>
      </c>
      <c r="F167" s="226" t="s">
        <v>1024</v>
      </c>
      <c r="G167" s="227" t="s">
        <v>840</v>
      </c>
      <c r="H167" s="228">
        <v>28.8</v>
      </c>
      <c r="I167" s="229"/>
      <c r="J167" s="230">
        <f>ROUND(I167*H167,2)</f>
        <v>0</v>
      </c>
      <c r="K167" s="231"/>
      <c r="L167" s="36"/>
      <c r="M167" s="232" t="s">
        <v>1</v>
      </c>
      <c r="N167" s="233" t="s">
        <v>37</v>
      </c>
      <c r="O167" s="68"/>
      <c r="P167" s="216">
        <f>O167*H167</f>
        <v>0</v>
      </c>
      <c r="Q167" s="216">
        <v>0</v>
      </c>
      <c r="R167" s="216">
        <f>Q167*H167</f>
        <v>0</v>
      </c>
      <c r="S167" s="216">
        <v>0.26100000000000001</v>
      </c>
      <c r="T167" s="216">
        <f>S167*H167</f>
        <v>7.5168000000000008</v>
      </c>
      <c r="U167" s="217" t="s">
        <v>1</v>
      </c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18" t="s">
        <v>158</v>
      </c>
      <c r="AT167" s="218" t="s">
        <v>176</v>
      </c>
      <c r="AU167" s="218" t="s">
        <v>81</v>
      </c>
      <c r="AY167" s="14" t="s">
        <v>153</v>
      </c>
      <c r="BE167" s="219">
        <f>IF(N167="základní",J167,0)</f>
        <v>0</v>
      </c>
      <c r="BF167" s="219">
        <f>IF(N167="snížená",J167,0)</f>
        <v>0</v>
      </c>
      <c r="BG167" s="219">
        <f>IF(N167="zákl. přenesená",J167,0)</f>
        <v>0</v>
      </c>
      <c r="BH167" s="219">
        <f>IF(N167="sníž. přenesená",J167,0)</f>
        <v>0</v>
      </c>
      <c r="BI167" s="219">
        <f>IF(N167="nulová",J167,0)</f>
        <v>0</v>
      </c>
      <c r="BJ167" s="14" t="s">
        <v>79</v>
      </c>
      <c r="BK167" s="219">
        <f>ROUND(I167*H167,2)</f>
        <v>0</v>
      </c>
      <c r="BL167" s="14" t="s">
        <v>158</v>
      </c>
      <c r="BM167" s="218" t="s">
        <v>1538</v>
      </c>
    </row>
    <row r="168" spans="1:65" s="2" customFormat="1" ht="28.8">
      <c r="A168" s="31"/>
      <c r="B168" s="32"/>
      <c r="C168" s="33"/>
      <c r="D168" s="220" t="s">
        <v>166</v>
      </c>
      <c r="E168" s="33"/>
      <c r="F168" s="221" t="s">
        <v>1026</v>
      </c>
      <c r="G168" s="33"/>
      <c r="H168" s="33"/>
      <c r="I168" s="119"/>
      <c r="J168" s="33"/>
      <c r="K168" s="33"/>
      <c r="L168" s="36"/>
      <c r="M168" s="222"/>
      <c r="N168" s="223"/>
      <c r="O168" s="68"/>
      <c r="P168" s="68"/>
      <c r="Q168" s="68"/>
      <c r="R168" s="68"/>
      <c r="S168" s="68"/>
      <c r="T168" s="68"/>
      <c r="U168" s="69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T168" s="14" t="s">
        <v>166</v>
      </c>
      <c r="AU168" s="14" t="s">
        <v>81</v>
      </c>
    </row>
    <row r="169" spans="1:65" s="2" customFormat="1" ht="19.8" customHeight="1">
      <c r="A169" s="31"/>
      <c r="B169" s="32"/>
      <c r="C169" s="224" t="s">
        <v>641</v>
      </c>
      <c r="D169" s="224" t="s">
        <v>176</v>
      </c>
      <c r="E169" s="225" t="s">
        <v>1027</v>
      </c>
      <c r="F169" s="226" t="s">
        <v>1028</v>
      </c>
      <c r="G169" s="227" t="s">
        <v>162</v>
      </c>
      <c r="H169" s="228">
        <v>8.52</v>
      </c>
      <c r="I169" s="229"/>
      <c r="J169" s="230">
        <f>ROUND(I169*H169,2)</f>
        <v>0</v>
      </c>
      <c r="K169" s="231"/>
      <c r="L169" s="36"/>
      <c r="M169" s="232" t="s">
        <v>1</v>
      </c>
      <c r="N169" s="233" t="s">
        <v>37</v>
      </c>
      <c r="O169" s="68"/>
      <c r="P169" s="216">
        <f>O169*H169</f>
        <v>0</v>
      </c>
      <c r="Q169" s="216">
        <v>0</v>
      </c>
      <c r="R169" s="216">
        <f>Q169*H169</f>
        <v>0</v>
      </c>
      <c r="S169" s="216">
        <v>8.5999999999999993E-2</v>
      </c>
      <c r="T169" s="216">
        <f>S169*H169</f>
        <v>0.73271999999999993</v>
      </c>
      <c r="U169" s="217" t="s">
        <v>1</v>
      </c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18" t="s">
        <v>158</v>
      </c>
      <c r="AT169" s="218" t="s">
        <v>176</v>
      </c>
      <c r="AU169" s="218" t="s">
        <v>81</v>
      </c>
      <c r="AY169" s="14" t="s">
        <v>153</v>
      </c>
      <c r="BE169" s="219">
        <f>IF(N169="základní",J169,0)</f>
        <v>0</v>
      </c>
      <c r="BF169" s="219">
        <f>IF(N169="snížená",J169,0)</f>
        <v>0</v>
      </c>
      <c r="BG169" s="219">
        <f>IF(N169="zákl. přenesená",J169,0)</f>
        <v>0</v>
      </c>
      <c r="BH169" s="219">
        <f>IF(N169="sníž. přenesená",J169,0)</f>
        <v>0</v>
      </c>
      <c r="BI169" s="219">
        <f>IF(N169="nulová",J169,0)</f>
        <v>0</v>
      </c>
      <c r="BJ169" s="14" t="s">
        <v>79</v>
      </c>
      <c r="BK169" s="219">
        <f>ROUND(I169*H169,2)</f>
        <v>0</v>
      </c>
      <c r="BL169" s="14" t="s">
        <v>158</v>
      </c>
      <c r="BM169" s="218" t="s">
        <v>1539</v>
      </c>
    </row>
    <row r="170" spans="1:65" s="2" customFormat="1" ht="19.2">
      <c r="A170" s="31"/>
      <c r="B170" s="32"/>
      <c r="C170" s="33"/>
      <c r="D170" s="220" t="s">
        <v>166</v>
      </c>
      <c r="E170" s="33"/>
      <c r="F170" s="221" t="s">
        <v>1030</v>
      </c>
      <c r="G170" s="33"/>
      <c r="H170" s="33"/>
      <c r="I170" s="119"/>
      <c r="J170" s="33"/>
      <c r="K170" s="33"/>
      <c r="L170" s="36"/>
      <c r="M170" s="222"/>
      <c r="N170" s="223"/>
      <c r="O170" s="68"/>
      <c r="P170" s="68"/>
      <c r="Q170" s="68"/>
      <c r="R170" s="68"/>
      <c r="S170" s="68"/>
      <c r="T170" s="68"/>
      <c r="U170" s="69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T170" s="14" t="s">
        <v>166</v>
      </c>
      <c r="AU170" s="14" t="s">
        <v>81</v>
      </c>
    </row>
    <row r="171" spans="1:65" s="2" customFormat="1" ht="19.8" customHeight="1">
      <c r="A171" s="31"/>
      <c r="B171" s="32"/>
      <c r="C171" s="224" t="s">
        <v>196</v>
      </c>
      <c r="D171" s="224" t="s">
        <v>176</v>
      </c>
      <c r="E171" s="225" t="s">
        <v>1031</v>
      </c>
      <c r="F171" s="226" t="s">
        <v>1032</v>
      </c>
      <c r="G171" s="227" t="s">
        <v>1033</v>
      </c>
      <c r="H171" s="228">
        <v>24.815999999999999</v>
      </c>
      <c r="I171" s="229"/>
      <c r="J171" s="230">
        <f>ROUND(I171*H171,2)</f>
        <v>0</v>
      </c>
      <c r="K171" s="231"/>
      <c r="L171" s="36"/>
      <c r="M171" s="232" t="s">
        <v>1</v>
      </c>
      <c r="N171" s="233" t="s">
        <v>37</v>
      </c>
      <c r="O171" s="68"/>
      <c r="P171" s="216">
        <f>O171*H171</f>
        <v>0</v>
      </c>
      <c r="Q171" s="216">
        <v>0</v>
      </c>
      <c r="R171" s="216">
        <f>Q171*H171</f>
        <v>0</v>
      </c>
      <c r="S171" s="216">
        <v>1.6</v>
      </c>
      <c r="T171" s="216">
        <f>S171*H171</f>
        <v>39.705600000000004</v>
      </c>
      <c r="U171" s="217" t="s">
        <v>1</v>
      </c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18" t="s">
        <v>158</v>
      </c>
      <c r="AT171" s="218" t="s">
        <v>176</v>
      </c>
      <c r="AU171" s="218" t="s">
        <v>81</v>
      </c>
      <c r="AY171" s="14" t="s">
        <v>153</v>
      </c>
      <c r="BE171" s="219">
        <f>IF(N171="základní",J171,0)</f>
        <v>0</v>
      </c>
      <c r="BF171" s="219">
        <f>IF(N171="snížená",J171,0)</f>
        <v>0</v>
      </c>
      <c r="BG171" s="219">
        <f>IF(N171="zákl. přenesená",J171,0)</f>
        <v>0</v>
      </c>
      <c r="BH171" s="219">
        <f>IF(N171="sníž. přenesená",J171,0)</f>
        <v>0</v>
      </c>
      <c r="BI171" s="219">
        <f>IF(N171="nulová",J171,0)</f>
        <v>0</v>
      </c>
      <c r="BJ171" s="14" t="s">
        <v>79</v>
      </c>
      <c r="BK171" s="219">
        <f>ROUND(I171*H171,2)</f>
        <v>0</v>
      </c>
      <c r="BL171" s="14" t="s">
        <v>158</v>
      </c>
      <c r="BM171" s="218" t="s">
        <v>1540</v>
      </c>
    </row>
    <row r="172" spans="1:65" s="2" customFormat="1" ht="19.2">
      <c r="A172" s="31"/>
      <c r="B172" s="32"/>
      <c r="C172" s="33"/>
      <c r="D172" s="220" t="s">
        <v>166</v>
      </c>
      <c r="E172" s="33"/>
      <c r="F172" s="221" t="s">
        <v>1035</v>
      </c>
      <c r="G172" s="33"/>
      <c r="H172" s="33"/>
      <c r="I172" s="119"/>
      <c r="J172" s="33"/>
      <c r="K172" s="33"/>
      <c r="L172" s="36"/>
      <c r="M172" s="222"/>
      <c r="N172" s="223"/>
      <c r="O172" s="68"/>
      <c r="P172" s="68"/>
      <c r="Q172" s="68"/>
      <c r="R172" s="68"/>
      <c r="S172" s="68"/>
      <c r="T172" s="68"/>
      <c r="U172" s="69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T172" s="14" t="s">
        <v>166</v>
      </c>
      <c r="AU172" s="14" t="s">
        <v>81</v>
      </c>
    </row>
    <row r="173" spans="1:65" s="2" customFormat="1" ht="14.4" customHeight="1">
      <c r="A173" s="31"/>
      <c r="B173" s="32"/>
      <c r="C173" s="224" t="s">
        <v>200</v>
      </c>
      <c r="D173" s="224" t="s">
        <v>176</v>
      </c>
      <c r="E173" s="225" t="s">
        <v>1036</v>
      </c>
      <c r="F173" s="226" t="s">
        <v>1037</v>
      </c>
      <c r="G173" s="227" t="s">
        <v>840</v>
      </c>
      <c r="H173" s="228">
        <v>24.815999999999999</v>
      </c>
      <c r="I173" s="229"/>
      <c r="J173" s="230">
        <f>ROUND(I173*H173,2)</f>
        <v>0</v>
      </c>
      <c r="K173" s="231"/>
      <c r="L173" s="36"/>
      <c r="M173" s="232" t="s">
        <v>1</v>
      </c>
      <c r="N173" s="233" t="s">
        <v>37</v>
      </c>
      <c r="O173" s="68"/>
      <c r="P173" s="216">
        <f>O173*H173</f>
        <v>0</v>
      </c>
      <c r="Q173" s="216">
        <v>0</v>
      </c>
      <c r="R173" s="216">
        <f>Q173*H173</f>
        <v>0</v>
      </c>
      <c r="S173" s="216">
        <v>1.6</v>
      </c>
      <c r="T173" s="216">
        <f>S173*H173</f>
        <v>39.705600000000004</v>
      </c>
      <c r="U173" s="217" t="s">
        <v>1</v>
      </c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18" t="s">
        <v>158</v>
      </c>
      <c r="AT173" s="218" t="s">
        <v>176</v>
      </c>
      <c r="AU173" s="218" t="s">
        <v>81</v>
      </c>
      <c r="AY173" s="14" t="s">
        <v>153</v>
      </c>
      <c r="BE173" s="219">
        <f>IF(N173="základní",J173,0)</f>
        <v>0</v>
      </c>
      <c r="BF173" s="219">
        <f>IF(N173="snížená",J173,0)</f>
        <v>0</v>
      </c>
      <c r="BG173" s="219">
        <f>IF(N173="zákl. přenesená",J173,0)</f>
        <v>0</v>
      </c>
      <c r="BH173" s="219">
        <f>IF(N173="sníž. přenesená",J173,0)</f>
        <v>0</v>
      </c>
      <c r="BI173" s="219">
        <f>IF(N173="nulová",J173,0)</f>
        <v>0</v>
      </c>
      <c r="BJ173" s="14" t="s">
        <v>79</v>
      </c>
      <c r="BK173" s="219">
        <f>ROUND(I173*H173,2)</f>
        <v>0</v>
      </c>
      <c r="BL173" s="14" t="s">
        <v>158</v>
      </c>
      <c r="BM173" s="218" t="s">
        <v>1541</v>
      </c>
    </row>
    <row r="174" spans="1:65" s="2" customFormat="1" ht="19.2">
      <c r="A174" s="31"/>
      <c r="B174" s="32"/>
      <c r="C174" s="33"/>
      <c r="D174" s="220" t="s">
        <v>166</v>
      </c>
      <c r="E174" s="33"/>
      <c r="F174" s="221" t="s">
        <v>1039</v>
      </c>
      <c r="G174" s="33"/>
      <c r="H174" s="33"/>
      <c r="I174" s="119"/>
      <c r="J174" s="33"/>
      <c r="K174" s="33"/>
      <c r="L174" s="36"/>
      <c r="M174" s="222"/>
      <c r="N174" s="223"/>
      <c r="O174" s="68"/>
      <c r="P174" s="68"/>
      <c r="Q174" s="68"/>
      <c r="R174" s="68"/>
      <c r="S174" s="68"/>
      <c r="T174" s="68"/>
      <c r="U174" s="69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T174" s="14" t="s">
        <v>166</v>
      </c>
      <c r="AU174" s="14" t="s">
        <v>81</v>
      </c>
    </row>
    <row r="175" spans="1:65" s="2" customFormat="1" ht="14.4" customHeight="1">
      <c r="A175" s="31"/>
      <c r="B175" s="32"/>
      <c r="C175" s="224" t="s">
        <v>205</v>
      </c>
      <c r="D175" s="224" t="s">
        <v>176</v>
      </c>
      <c r="E175" s="225" t="s">
        <v>1040</v>
      </c>
      <c r="F175" s="226" t="s">
        <v>1041</v>
      </c>
      <c r="G175" s="227" t="s">
        <v>840</v>
      </c>
      <c r="H175" s="228">
        <v>6</v>
      </c>
      <c r="I175" s="229"/>
      <c r="J175" s="230">
        <f>ROUND(I175*H175,2)</f>
        <v>0</v>
      </c>
      <c r="K175" s="231"/>
      <c r="L175" s="36"/>
      <c r="M175" s="232" t="s">
        <v>1</v>
      </c>
      <c r="N175" s="233" t="s">
        <v>37</v>
      </c>
      <c r="O175" s="68"/>
      <c r="P175" s="216">
        <f>O175*H175</f>
        <v>0</v>
      </c>
      <c r="Q175" s="216">
        <v>0</v>
      </c>
      <c r="R175" s="216">
        <f>Q175*H175</f>
        <v>0</v>
      </c>
      <c r="S175" s="216">
        <v>7.5999999999999998E-2</v>
      </c>
      <c r="T175" s="216">
        <f>S175*H175</f>
        <v>0.45599999999999996</v>
      </c>
      <c r="U175" s="217" t="s">
        <v>1</v>
      </c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18" t="s">
        <v>158</v>
      </c>
      <c r="AT175" s="218" t="s">
        <v>176</v>
      </c>
      <c r="AU175" s="218" t="s">
        <v>81</v>
      </c>
      <c r="AY175" s="14" t="s">
        <v>153</v>
      </c>
      <c r="BE175" s="219">
        <f>IF(N175="základní",J175,0)</f>
        <v>0</v>
      </c>
      <c r="BF175" s="219">
        <f>IF(N175="snížená",J175,0)</f>
        <v>0</v>
      </c>
      <c r="BG175" s="219">
        <f>IF(N175="zákl. přenesená",J175,0)</f>
        <v>0</v>
      </c>
      <c r="BH175" s="219">
        <f>IF(N175="sníž. přenesená",J175,0)</f>
        <v>0</v>
      </c>
      <c r="BI175" s="219">
        <f>IF(N175="nulová",J175,0)</f>
        <v>0</v>
      </c>
      <c r="BJ175" s="14" t="s">
        <v>79</v>
      </c>
      <c r="BK175" s="219">
        <f>ROUND(I175*H175,2)</f>
        <v>0</v>
      </c>
      <c r="BL175" s="14" t="s">
        <v>158</v>
      </c>
      <c r="BM175" s="218" t="s">
        <v>1542</v>
      </c>
    </row>
    <row r="176" spans="1:65" s="2" customFormat="1" ht="28.8">
      <c r="A176" s="31"/>
      <c r="B176" s="32"/>
      <c r="C176" s="33"/>
      <c r="D176" s="220" t="s">
        <v>166</v>
      </c>
      <c r="E176" s="33"/>
      <c r="F176" s="221" t="s">
        <v>1043</v>
      </c>
      <c r="G176" s="33"/>
      <c r="H176" s="33"/>
      <c r="I176" s="119"/>
      <c r="J176" s="33"/>
      <c r="K176" s="33"/>
      <c r="L176" s="36"/>
      <c r="M176" s="222"/>
      <c r="N176" s="223"/>
      <c r="O176" s="68"/>
      <c r="P176" s="68"/>
      <c r="Q176" s="68"/>
      <c r="R176" s="68"/>
      <c r="S176" s="68"/>
      <c r="T176" s="68"/>
      <c r="U176" s="69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T176" s="14" t="s">
        <v>166</v>
      </c>
      <c r="AU176" s="14" t="s">
        <v>81</v>
      </c>
    </row>
    <row r="177" spans="1:65" s="2" customFormat="1" ht="14.4" customHeight="1">
      <c r="A177" s="31"/>
      <c r="B177" s="32"/>
      <c r="C177" s="224" t="s">
        <v>7</v>
      </c>
      <c r="D177" s="224" t="s">
        <v>176</v>
      </c>
      <c r="E177" s="225" t="s">
        <v>1044</v>
      </c>
      <c r="F177" s="226" t="s">
        <v>1045</v>
      </c>
      <c r="G177" s="227" t="s">
        <v>840</v>
      </c>
      <c r="H177" s="228">
        <v>6</v>
      </c>
      <c r="I177" s="229"/>
      <c r="J177" s="230">
        <f>ROUND(I177*H177,2)</f>
        <v>0</v>
      </c>
      <c r="K177" s="231"/>
      <c r="L177" s="36"/>
      <c r="M177" s="232" t="s">
        <v>1</v>
      </c>
      <c r="N177" s="233" t="s">
        <v>37</v>
      </c>
      <c r="O177" s="68"/>
      <c r="P177" s="216">
        <f>O177*H177</f>
        <v>0</v>
      </c>
      <c r="Q177" s="216">
        <v>0</v>
      </c>
      <c r="R177" s="216">
        <f>Q177*H177</f>
        <v>0</v>
      </c>
      <c r="S177" s="216">
        <v>6.3E-2</v>
      </c>
      <c r="T177" s="216">
        <f>S177*H177</f>
        <v>0.378</v>
      </c>
      <c r="U177" s="217" t="s">
        <v>1</v>
      </c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18" t="s">
        <v>158</v>
      </c>
      <c r="AT177" s="218" t="s">
        <v>176</v>
      </c>
      <c r="AU177" s="218" t="s">
        <v>81</v>
      </c>
      <c r="AY177" s="14" t="s">
        <v>153</v>
      </c>
      <c r="BE177" s="219">
        <f>IF(N177="základní",J177,0)</f>
        <v>0</v>
      </c>
      <c r="BF177" s="219">
        <f>IF(N177="snížená",J177,0)</f>
        <v>0</v>
      </c>
      <c r="BG177" s="219">
        <f>IF(N177="zákl. přenesená",J177,0)</f>
        <v>0</v>
      </c>
      <c r="BH177" s="219">
        <f>IF(N177="sníž. přenesená",J177,0)</f>
        <v>0</v>
      </c>
      <c r="BI177" s="219">
        <f>IF(N177="nulová",J177,0)</f>
        <v>0</v>
      </c>
      <c r="BJ177" s="14" t="s">
        <v>79</v>
      </c>
      <c r="BK177" s="219">
        <f>ROUND(I177*H177,2)</f>
        <v>0</v>
      </c>
      <c r="BL177" s="14" t="s">
        <v>158</v>
      </c>
      <c r="BM177" s="218" t="s">
        <v>1543</v>
      </c>
    </row>
    <row r="178" spans="1:65" s="2" customFormat="1" ht="28.8">
      <c r="A178" s="31"/>
      <c r="B178" s="32"/>
      <c r="C178" s="33"/>
      <c r="D178" s="220" t="s">
        <v>166</v>
      </c>
      <c r="E178" s="33"/>
      <c r="F178" s="221" t="s">
        <v>1047</v>
      </c>
      <c r="G178" s="33"/>
      <c r="H178" s="33"/>
      <c r="I178" s="119"/>
      <c r="J178" s="33"/>
      <c r="K178" s="33"/>
      <c r="L178" s="36"/>
      <c r="M178" s="222"/>
      <c r="N178" s="223"/>
      <c r="O178" s="68"/>
      <c r="P178" s="68"/>
      <c r="Q178" s="68"/>
      <c r="R178" s="68"/>
      <c r="S178" s="68"/>
      <c r="T178" s="68"/>
      <c r="U178" s="69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T178" s="14" t="s">
        <v>166</v>
      </c>
      <c r="AU178" s="14" t="s">
        <v>81</v>
      </c>
    </row>
    <row r="179" spans="1:65" s="2" customFormat="1" ht="30" customHeight="1">
      <c r="A179" s="31"/>
      <c r="B179" s="32"/>
      <c r="C179" s="224" t="s">
        <v>391</v>
      </c>
      <c r="D179" s="224" t="s">
        <v>176</v>
      </c>
      <c r="E179" s="225" t="s">
        <v>1048</v>
      </c>
      <c r="F179" s="226" t="s">
        <v>1049</v>
      </c>
      <c r="G179" s="227" t="s">
        <v>203</v>
      </c>
      <c r="H179" s="228">
        <v>1</v>
      </c>
      <c r="I179" s="229"/>
      <c r="J179" s="230">
        <f>ROUND(I179*H179,2)</f>
        <v>0</v>
      </c>
      <c r="K179" s="231"/>
      <c r="L179" s="36"/>
      <c r="M179" s="232" t="s">
        <v>1</v>
      </c>
      <c r="N179" s="233" t="s">
        <v>37</v>
      </c>
      <c r="O179" s="68"/>
      <c r="P179" s="216">
        <f>O179*H179</f>
        <v>0</v>
      </c>
      <c r="Q179" s="216">
        <v>0</v>
      </c>
      <c r="R179" s="216">
        <f>Q179*H179</f>
        <v>0</v>
      </c>
      <c r="S179" s="216">
        <v>0.02</v>
      </c>
      <c r="T179" s="216">
        <f>S179*H179</f>
        <v>0.02</v>
      </c>
      <c r="U179" s="217" t="s">
        <v>1</v>
      </c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18" t="s">
        <v>158</v>
      </c>
      <c r="AT179" s="218" t="s">
        <v>176</v>
      </c>
      <c r="AU179" s="218" t="s">
        <v>81</v>
      </c>
      <c r="AY179" s="14" t="s">
        <v>153</v>
      </c>
      <c r="BE179" s="219">
        <f>IF(N179="základní",J179,0)</f>
        <v>0</v>
      </c>
      <c r="BF179" s="219">
        <f>IF(N179="snížená",J179,0)</f>
        <v>0</v>
      </c>
      <c r="BG179" s="219">
        <f>IF(N179="zákl. přenesená",J179,0)</f>
        <v>0</v>
      </c>
      <c r="BH179" s="219">
        <f>IF(N179="sníž. přenesená",J179,0)</f>
        <v>0</v>
      </c>
      <c r="BI179" s="219">
        <f>IF(N179="nulová",J179,0)</f>
        <v>0</v>
      </c>
      <c r="BJ179" s="14" t="s">
        <v>79</v>
      </c>
      <c r="BK179" s="219">
        <f>ROUND(I179*H179,2)</f>
        <v>0</v>
      </c>
      <c r="BL179" s="14" t="s">
        <v>158</v>
      </c>
      <c r="BM179" s="218" t="s">
        <v>1544</v>
      </c>
    </row>
    <row r="180" spans="1:65" s="2" customFormat="1" ht="28.8">
      <c r="A180" s="31"/>
      <c r="B180" s="32"/>
      <c r="C180" s="33"/>
      <c r="D180" s="220" t="s">
        <v>166</v>
      </c>
      <c r="E180" s="33"/>
      <c r="F180" s="221" t="s">
        <v>1051</v>
      </c>
      <c r="G180" s="33"/>
      <c r="H180" s="33"/>
      <c r="I180" s="119"/>
      <c r="J180" s="33"/>
      <c r="K180" s="33"/>
      <c r="L180" s="36"/>
      <c r="M180" s="222"/>
      <c r="N180" s="223"/>
      <c r="O180" s="68"/>
      <c r="P180" s="68"/>
      <c r="Q180" s="68"/>
      <c r="R180" s="68"/>
      <c r="S180" s="68"/>
      <c r="T180" s="68"/>
      <c r="U180" s="69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T180" s="14" t="s">
        <v>166</v>
      </c>
      <c r="AU180" s="14" t="s">
        <v>81</v>
      </c>
    </row>
    <row r="181" spans="1:65" s="2" customFormat="1" ht="30" customHeight="1">
      <c r="A181" s="31"/>
      <c r="B181" s="32"/>
      <c r="C181" s="224" t="s">
        <v>387</v>
      </c>
      <c r="D181" s="224" t="s">
        <v>176</v>
      </c>
      <c r="E181" s="225" t="s">
        <v>1052</v>
      </c>
      <c r="F181" s="226" t="s">
        <v>1053</v>
      </c>
      <c r="G181" s="227" t="s">
        <v>203</v>
      </c>
      <c r="H181" s="228">
        <v>1</v>
      </c>
      <c r="I181" s="229"/>
      <c r="J181" s="230">
        <f>ROUND(I181*H181,2)</f>
        <v>0</v>
      </c>
      <c r="K181" s="231"/>
      <c r="L181" s="36"/>
      <c r="M181" s="232" t="s">
        <v>1</v>
      </c>
      <c r="N181" s="233" t="s">
        <v>37</v>
      </c>
      <c r="O181" s="68"/>
      <c r="P181" s="216">
        <f>O181*H181</f>
        <v>0</v>
      </c>
      <c r="Q181" s="216">
        <v>0</v>
      </c>
      <c r="R181" s="216">
        <f>Q181*H181</f>
        <v>0</v>
      </c>
      <c r="S181" s="216">
        <v>1.6E-2</v>
      </c>
      <c r="T181" s="216">
        <f>S181*H181</f>
        <v>1.6E-2</v>
      </c>
      <c r="U181" s="217" t="s">
        <v>1</v>
      </c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18" t="s">
        <v>158</v>
      </c>
      <c r="AT181" s="218" t="s">
        <v>176</v>
      </c>
      <c r="AU181" s="218" t="s">
        <v>81</v>
      </c>
      <c r="AY181" s="14" t="s">
        <v>153</v>
      </c>
      <c r="BE181" s="219">
        <f>IF(N181="základní",J181,0)</f>
        <v>0</v>
      </c>
      <c r="BF181" s="219">
        <f>IF(N181="snížená",J181,0)</f>
        <v>0</v>
      </c>
      <c r="BG181" s="219">
        <f>IF(N181="zákl. přenesená",J181,0)</f>
        <v>0</v>
      </c>
      <c r="BH181" s="219">
        <f>IF(N181="sníž. přenesená",J181,0)</f>
        <v>0</v>
      </c>
      <c r="BI181" s="219">
        <f>IF(N181="nulová",J181,0)</f>
        <v>0</v>
      </c>
      <c r="BJ181" s="14" t="s">
        <v>79</v>
      </c>
      <c r="BK181" s="219">
        <f>ROUND(I181*H181,2)</f>
        <v>0</v>
      </c>
      <c r="BL181" s="14" t="s">
        <v>158</v>
      </c>
      <c r="BM181" s="218" t="s">
        <v>1545</v>
      </c>
    </row>
    <row r="182" spans="1:65" s="2" customFormat="1" ht="48">
      <c r="A182" s="31"/>
      <c r="B182" s="32"/>
      <c r="C182" s="33"/>
      <c r="D182" s="220" t="s">
        <v>166</v>
      </c>
      <c r="E182" s="33"/>
      <c r="F182" s="221" t="s">
        <v>1055</v>
      </c>
      <c r="G182" s="33"/>
      <c r="H182" s="33"/>
      <c r="I182" s="119"/>
      <c r="J182" s="33"/>
      <c r="K182" s="33"/>
      <c r="L182" s="36"/>
      <c r="M182" s="222"/>
      <c r="N182" s="223"/>
      <c r="O182" s="68"/>
      <c r="P182" s="68"/>
      <c r="Q182" s="68"/>
      <c r="R182" s="68"/>
      <c r="S182" s="68"/>
      <c r="T182" s="68"/>
      <c r="U182" s="69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T182" s="14" t="s">
        <v>166</v>
      </c>
      <c r="AU182" s="14" t="s">
        <v>81</v>
      </c>
    </row>
    <row r="183" spans="1:65" s="2" customFormat="1" ht="19.8" customHeight="1">
      <c r="A183" s="31"/>
      <c r="B183" s="32"/>
      <c r="C183" s="224" t="s">
        <v>420</v>
      </c>
      <c r="D183" s="224" t="s">
        <v>176</v>
      </c>
      <c r="E183" s="225" t="s">
        <v>1056</v>
      </c>
      <c r="F183" s="226" t="s">
        <v>1057</v>
      </c>
      <c r="G183" s="227" t="s">
        <v>840</v>
      </c>
      <c r="H183" s="228">
        <v>23.61</v>
      </c>
      <c r="I183" s="229"/>
      <c r="J183" s="230">
        <f>ROUND(I183*H183,2)</f>
        <v>0</v>
      </c>
      <c r="K183" s="231"/>
      <c r="L183" s="36"/>
      <c r="M183" s="232" t="s">
        <v>1</v>
      </c>
      <c r="N183" s="233" t="s">
        <v>37</v>
      </c>
      <c r="O183" s="68"/>
      <c r="P183" s="216">
        <f>O183*H183</f>
        <v>0</v>
      </c>
      <c r="Q183" s="216">
        <v>0</v>
      </c>
      <c r="R183" s="216">
        <f>Q183*H183</f>
        <v>0</v>
      </c>
      <c r="S183" s="216">
        <v>6.8000000000000005E-2</v>
      </c>
      <c r="T183" s="216">
        <f>S183*H183</f>
        <v>1.60548</v>
      </c>
      <c r="U183" s="217" t="s">
        <v>1</v>
      </c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18" t="s">
        <v>158</v>
      </c>
      <c r="AT183" s="218" t="s">
        <v>176</v>
      </c>
      <c r="AU183" s="218" t="s">
        <v>81</v>
      </c>
      <c r="AY183" s="14" t="s">
        <v>153</v>
      </c>
      <c r="BE183" s="219">
        <f>IF(N183="základní",J183,0)</f>
        <v>0</v>
      </c>
      <c r="BF183" s="219">
        <f>IF(N183="snížená",J183,0)</f>
        <v>0</v>
      </c>
      <c r="BG183" s="219">
        <f>IF(N183="zákl. přenesená",J183,0)</f>
        <v>0</v>
      </c>
      <c r="BH183" s="219">
        <f>IF(N183="sníž. přenesená",J183,0)</f>
        <v>0</v>
      </c>
      <c r="BI183" s="219">
        <f>IF(N183="nulová",J183,0)</f>
        <v>0</v>
      </c>
      <c r="BJ183" s="14" t="s">
        <v>79</v>
      </c>
      <c r="BK183" s="219">
        <f>ROUND(I183*H183,2)</f>
        <v>0</v>
      </c>
      <c r="BL183" s="14" t="s">
        <v>158</v>
      </c>
      <c r="BM183" s="218" t="s">
        <v>1546</v>
      </c>
    </row>
    <row r="184" spans="1:65" s="2" customFormat="1" ht="28.8">
      <c r="A184" s="31"/>
      <c r="B184" s="32"/>
      <c r="C184" s="33"/>
      <c r="D184" s="220" t="s">
        <v>166</v>
      </c>
      <c r="E184" s="33"/>
      <c r="F184" s="221" t="s">
        <v>1059</v>
      </c>
      <c r="G184" s="33"/>
      <c r="H184" s="33"/>
      <c r="I184" s="119"/>
      <c r="J184" s="33"/>
      <c r="K184" s="33"/>
      <c r="L184" s="36"/>
      <c r="M184" s="222"/>
      <c r="N184" s="223"/>
      <c r="O184" s="68"/>
      <c r="P184" s="68"/>
      <c r="Q184" s="68"/>
      <c r="R184" s="68"/>
      <c r="S184" s="68"/>
      <c r="T184" s="68"/>
      <c r="U184" s="69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T184" s="14" t="s">
        <v>166</v>
      </c>
      <c r="AU184" s="14" t="s">
        <v>81</v>
      </c>
    </row>
    <row r="185" spans="1:65" s="12" customFormat="1" ht="22.8" customHeight="1">
      <c r="B185" s="189"/>
      <c r="C185" s="190"/>
      <c r="D185" s="191" t="s">
        <v>71</v>
      </c>
      <c r="E185" s="203" t="s">
        <v>1060</v>
      </c>
      <c r="F185" s="203" t="s">
        <v>1061</v>
      </c>
      <c r="G185" s="190"/>
      <c r="H185" s="190"/>
      <c r="I185" s="193"/>
      <c r="J185" s="204">
        <f>BK185</f>
        <v>0</v>
      </c>
      <c r="K185" s="190"/>
      <c r="L185" s="195"/>
      <c r="M185" s="196"/>
      <c r="N185" s="197"/>
      <c r="O185" s="197"/>
      <c r="P185" s="198">
        <f>SUM(P186:P201)</f>
        <v>0</v>
      </c>
      <c r="Q185" s="197"/>
      <c r="R185" s="198">
        <f>SUM(R186:R201)</f>
        <v>0</v>
      </c>
      <c r="S185" s="197"/>
      <c r="T185" s="198">
        <f>SUM(T186:T201)</f>
        <v>0</v>
      </c>
      <c r="U185" s="199"/>
      <c r="AR185" s="200" t="s">
        <v>79</v>
      </c>
      <c r="AT185" s="201" t="s">
        <v>71</v>
      </c>
      <c r="AU185" s="201" t="s">
        <v>79</v>
      </c>
      <c r="AY185" s="200" t="s">
        <v>153</v>
      </c>
      <c r="BK185" s="202">
        <f>SUM(BK186:BK201)</f>
        <v>0</v>
      </c>
    </row>
    <row r="186" spans="1:65" s="2" customFormat="1" ht="30" customHeight="1">
      <c r="A186" s="31"/>
      <c r="B186" s="32"/>
      <c r="C186" s="224" t="s">
        <v>212</v>
      </c>
      <c r="D186" s="224" t="s">
        <v>176</v>
      </c>
      <c r="E186" s="225" t="s">
        <v>1062</v>
      </c>
      <c r="F186" s="226" t="s">
        <v>1063</v>
      </c>
      <c r="G186" s="227" t="s">
        <v>1064</v>
      </c>
      <c r="H186" s="228">
        <v>30.34</v>
      </c>
      <c r="I186" s="229"/>
      <c r="J186" s="230">
        <f>ROUND(I186*H186,2)</f>
        <v>0</v>
      </c>
      <c r="K186" s="231"/>
      <c r="L186" s="36"/>
      <c r="M186" s="232" t="s">
        <v>1</v>
      </c>
      <c r="N186" s="233" t="s">
        <v>37</v>
      </c>
      <c r="O186" s="68"/>
      <c r="P186" s="216">
        <f>O186*H186</f>
        <v>0</v>
      </c>
      <c r="Q186" s="216">
        <v>0</v>
      </c>
      <c r="R186" s="216">
        <f>Q186*H186</f>
        <v>0</v>
      </c>
      <c r="S186" s="216">
        <v>0</v>
      </c>
      <c r="T186" s="216">
        <f>S186*H186</f>
        <v>0</v>
      </c>
      <c r="U186" s="217" t="s">
        <v>1</v>
      </c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18" t="s">
        <v>158</v>
      </c>
      <c r="AT186" s="218" t="s">
        <v>176</v>
      </c>
      <c r="AU186" s="218" t="s">
        <v>81</v>
      </c>
      <c r="AY186" s="14" t="s">
        <v>153</v>
      </c>
      <c r="BE186" s="219">
        <f>IF(N186="základní",J186,0)</f>
        <v>0</v>
      </c>
      <c r="BF186" s="219">
        <f>IF(N186="snížená",J186,0)</f>
        <v>0</v>
      </c>
      <c r="BG186" s="219">
        <f>IF(N186="zákl. přenesená",J186,0)</f>
        <v>0</v>
      </c>
      <c r="BH186" s="219">
        <f>IF(N186="sníž. přenesená",J186,0)</f>
        <v>0</v>
      </c>
      <c r="BI186" s="219">
        <f>IF(N186="nulová",J186,0)</f>
        <v>0</v>
      </c>
      <c r="BJ186" s="14" t="s">
        <v>79</v>
      </c>
      <c r="BK186" s="219">
        <f>ROUND(I186*H186,2)</f>
        <v>0</v>
      </c>
      <c r="BL186" s="14" t="s">
        <v>158</v>
      </c>
      <c r="BM186" s="218" t="s">
        <v>1547</v>
      </c>
    </row>
    <row r="187" spans="1:65" s="2" customFormat="1" ht="28.8">
      <c r="A187" s="31"/>
      <c r="B187" s="32"/>
      <c r="C187" s="33"/>
      <c r="D187" s="220" t="s">
        <v>166</v>
      </c>
      <c r="E187" s="33"/>
      <c r="F187" s="221" t="s">
        <v>1066</v>
      </c>
      <c r="G187" s="33"/>
      <c r="H187" s="33"/>
      <c r="I187" s="119"/>
      <c r="J187" s="33"/>
      <c r="K187" s="33"/>
      <c r="L187" s="36"/>
      <c r="M187" s="222"/>
      <c r="N187" s="223"/>
      <c r="O187" s="68"/>
      <c r="P187" s="68"/>
      <c r="Q187" s="68"/>
      <c r="R187" s="68"/>
      <c r="S187" s="68"/>
      <c r="T187" s="68"/>
      <c r="U187" s="69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T187" s="14" t="s">
        <v>166</v>
      </c>
      <c r="AU187" s="14" t="s">
        <v>81</v>
      </c>
    </row>
    <row r="188" spans="1:65" s="2" customFormat="1" ht="14.4" customHeight="1">
      <c r="A188" s="31"/>
      <c r="B188" s="32"/>
      <c r="C188" s="224" t="s">
        <v>216</v>
      </c>
      <c r="D188" s="224" t="s">
        <v>176</v>
      </c>
      <c r="E188" s="225" t="s">
        <v>1067</v>
      </c>
      <c r="F188" s="226" t="s">
        <v>1068</v>
      </c>
      <c r="G188" s="227" t="s">
        <v>162</v>
      </c>
      <c r="H188" s="228">
        <v>3</v>
      </c>
      <c r="I188" s="229"/>
      <c r="J188" s="230">
        <f>ROUND(I188*H188,2)</f>
        <v>0</v>
      </c>
      <c r="K188" s="231"/>
      <c r="L188" s="36"/>
      <c r="M188" s="232" t="s">
        <v>1</v>
      </c>
      <c r="N188" s="233" t="s">
        <v>37</v>
      </c>
      <c r="O188" s="68"/>
      <c r="P188" s="216">
        <f>O188*H188</f>
        <v>0</v>
      </c>
      <c r="Q188" s="216">
        <v>0</v>
      </c>
      <c r="R188" s="216">
        <f>Q188*H188</f>
        <v>0</v>
      </c>
      <c r="S188" s="216">
        <v>0</v>
      </c>
      <c r="T188" s="216">
        <f>S188*H188</f>
        <v>0</v>
      </c>
      <c r="U188" s="217" t="s">
        <v>1</v>
      </c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18" t="s">
        <v>158</v>
      </c>
      <c r="AT188" s="218" t="s">
        <v>176</v>
      </c>
      <c r="AU188" s="218" t="s">
        <v>81</v>
      </c>
      <c r="AY188" s="14" t="s">
        <v>153</v>
      </c>
      <c r="BE188" s="219">
        <f>IF(N188="základní",J188,0)</f>
        <v>0</v>
      </c>
      <c r="BF188" s="219">
        <f>IF(N188="snížená",J188,0)</f>
        <v>0</v>
      </c>
      <c r="BG188" s="219">
        <f>IF(N188="zákl. přenesená",J188,0)</f>
        <v>0</v>
      </c>
      <c r="BH188" s="219">
        <f>IF(N188="sníž. přenesená",J188,0)</f>
        <v>0</v>
      </c>
      <c r="BI188" s="219">
        <f>IF(N188="nulová",J188,0)</f>
        <v>0</v>
      </c>
      <c r="BJ188" s="14" t="s">
        <v>79</v>
      </c>
      <c r="BK188" s="219">
        <f>ROUND(I188*H188,2)</f>
        <v>0</v>
      </c>
      <c r="BL188" s="14" t="s">
        <v>158</v>
      </c>
      <c r="BM188" s="218" t="s">
        <v>1548</v>
      </c>
    </row>
    <row r="189" spans="1:65" s="2" customFormat="1" ht="19.2">
      <c r="A189" s="31"/>
      <c r="B189" s="32"/>
      <c r="C189" s="33"/>
      <c r="D189" s="220" t="s">
        <v>166</v>
      </c>
      <c r="E189" s="33"/>
      <c r="F189" s="221" t="s">
        <v>1070</v>
      </c>
      <c r="G189" s="33"/>
      <c r="H189" s="33"/>
      <c r="I189" s="119"/>
      <c r="J189" s="33"/>
      <c r="K189" s="33"/>
      <c r="L189" s="36"/>
      <c r="M189" s="222"/>
      <c r="N189" s="223"/>
      <c r="O189" s="68"/>
      <c r="P189" s="68"/>
      <c r="Q189" s="68"/>
      <c r="R189" s="68"/>
      <c r="S189" s="68"/>
      <c r="T189" s="68"/>
      <c r="U189" s="69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T189" s="14" t="s">
        <v>166</v>
      </c>
      <c r="AU189" s="14" t="s">
        <v>81</v>
      </c>
    </row>
    <row r="190" spans="1:65" s="2" customFormat="1" ht="19.8" customHeight="1">
      <c r="A190" s="31"/>
      <c r="B190" s="32"/>
      <c r="C190" s="224" t="s">
        <v>1071</v>
      </c>
      <c r="D190" s="224" t="s">
        <v>176</v>
      </c>
      <c r="E190" s="225" t="s">
        <v>1072</v>
      </c>
      <c r="F190" s="226" t="s">
        <v>1073</v>
      </c>
      <c r="G190" s="227" t="s">
        <v>162</v>
      </c>
      <c r="H190" s="228">
        <v>30</v>
      </c>
      <c r="I190" s="229"/>
      <c r="J190" s="230">
        <f>ROUND(I190*H190,2)</f>
        <v>0</v>
      </c>
      <c r="K190" s="231"/>
      <c r="L190" s="36"/>
      <c r="M190" s="232" t="s">
        <v>1</v>
      </c>
      <c r="N190" s="233" t="s">
        <v>37</v>
      </c>
      <c r="O190" s="68"/>
      <c r="P190" s="216">
        <f>O190*H190</f>
        <v>0</v>
      </c>
      <c r="Q190" s="216">
        <v>0</v>
      </c>
      <c r="R190" s="216">
        <f>Q190*H190</f>
        <v>0</v>
      </c>
      <c r="S190" s="216">
        <v>0</v>
      </c>
      <c r="T190" s="216">
        <f>S190*H190</f>
        <v>0</v>
      </c>
      <c r="U190" s="217" t="s">
        <v>1</v>
      </c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18" t="s">
        <v>158</v>
      </c>
      <c r="AT190" s="218" t="s">
        <v>176</v>
      </c>
      <c r="AU190" s="218" t="s">
        <v>81</v>
      </c>
      <c r="AY190" s="14" t="s">
        <v>153</v>
      </c>
      <c r="BE190" s="219">
        <f>IF(N190="základní",J190,0)</f>
        <v>0</v>
      </c>
      <c r="BF190" s="219">
        <f>IF(N190="snížená",J190,0)</f>
        <v>0</v>
      </c>
      <c r="BG190" s="219">
        <f>IF(N190="zákl. přenesená",J190,0)</f>
        <v>0</v>
      </c>
      <c r="BH190" s="219">
        <f>IF(N190="sníž. přenesená",J190,0)</f>
        <v>0</v>
      </c>
      <c r="BI190" s="219">
        <f>IF(N190="nulová",J190,0)</f>
        <v>0</v>
      </c>
      <c r="BJ190" s="14" t="s">
        <v>79</v>
      </c>
      <c r="BK190" s="219">
        <f>ROUND(I190*H190,2)</f>
        <v>0</v>
      </c>
      <c r="BL190" s="14" t="s">
        <v>158</v>
      </c>
      <c r="BM190" s="218" t="s">
        <v>1549</v>
      </c>
    </row>
    <row r="191" spans="1:65" s="2" customFormat="1" ht="28.8">
      <c r="A191" s="31"/>
      <c r="B191" s="32"/>
      <c r="C191" s="33"/>
      <c r="D191" s="220" t="s">
        <v>166</v>
      </c>
      <c r="E191" s="33"/>
      <c r="F191" s="221" t="s">
        <v>1075</v>
      </c>
      <c r="G191" s="33"/>
      <c r="H191" s="33"/>
      <c r="I191" s="119"/>
      <c r="J191" s="33"/>
      <c r="K191" s="33"/>
      <c r="L191" s="36"/>
      <c r="M191" s="222"/>
      <c r="N191" s="223"/>
      <c r="O191" s="68"/>
      <c r="P191" s="68"/>
      <c r="Q191" s="68"/>
      <c r="R191" s="68"/>
      <c r="S191" s="68"/>
      <c r="T191" s="68"/>
      <c r="U191" s="69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T191" s="14" t="s">
        <v>166</v>
      </c>
      <c r="AU191" s="14" t="s">
        <v>81</v>
      </c>
    </row>
    <row r="192" spans="1:65" s="2" customFormat="1" ht="19.8" customHeight="1">
      <c r="A192" s="31"/>
      <c r="B192" s="32"/>
      <c r="C192" s="224" t="s">
        <v>222</v>
      </c>
      <c r="D192" s="224" t="s">
        <v>176</v>
      </c>
      <c r="E192" s="225" t="s">
        <v>1076</v>
      </c>
      <c r="F192" s="226" t="s">
        <v>1077</v>
      </c>
      <c r="G192" s="227" t="s">
        <v>1064</v>
      </c>
      <c r="H192" s="228">
        <v>30.34</v>
      </c>
      <c r="I192" s="229"/>
      <c r="J192" s="230">
        <f>ROUND(I192*H192,2)</f>
        <v>0</v>
      </c>
      <c r="K192" s="231"/>
      <c r="L192" s="36"/>
      <c r="M192" s="232" t="s">
        <v>1</v>
      </c>
      <c r="N192" s="233" t="s">
        <v>37</v>
      </c>
      <c r="O192" s="68"/>
      <c r="P192" s="216">
        <f>O192*H192</f>
        <v>0</v>
      </c>
      <c r="Q192" s="216">
        <v>0</v>
      </c>
      <c r="R192" s="216">
        <f>Q192*H192</f>
        <v>0</v>
      </c>
      <c r="S192" s="216">
        <v>0</v>
      </c>
      <c r="T192" s="216">
        <f>S192*H192</f>
        <v>0</v>
      </c>
      <c r="U192" s="217" t="s">
        <v>1</v>
      </c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18" t="s">
        <v>158</v>
      </c>
      <c r="AT192" s="218" t="s">
        <v>176</v>
      </c>
      <c r="AU192" s="218" t="s">
        <v>81</v>
      </c>
      <c r="AY192" s="14" t="s">
        <v>153</v>
      </c>
      <c r="BE192" s="219">
        <f>IF(N192="základní",J192,0)</f>
        <v>0</v>
      </c>
      <c r="BF192" s="219">
        <f>IF(N192="snížená",J192,0)</f>
        <v>0</v>
      </c>
      <c r="BG192" s="219">
        <f>IF(N192="zákl. přenesená",J192,0)</f>
        <v>0</v>
      </c>
      <c r="BH192" s="219">
        <f>IF(N192="sníž. přenesená",J192,0)</f>
        <v>0</v>
      </c>
      <c r="BI192" s="219">
        <f>IF(N192="nulová",J192,0)</f>
        <v>0</v>
      </c>
      <c r="BJ192" s="14" t="s">
        <v>79</v>
      </c>
      <c r="BK192" s="219">
        <f>ROUND(I192*H192,2)</f>
        <v>0</v>
      </c>
      <c r="BL192" s="14" t="s">
        <v>158</v>
      </c>
      <c r="BM192" s="218" t="s">
        <v>1550</v>
      </c>
    </row>
    <row r="193" spans="1:65" s="2" customFormat="1" ht="19.2">
      <c r="A193" s="31"/>
      <c r="B193" s="32"/>
      <c r="C193" s="33"/>
      <c r="D193" s="220" t="s">
        <v>166</v>
      </c>
      <c r="E193" s="33"/>
      <c r="F193" s="221" t="s">
        <v>1079</v>
      </c>
      <c r="G193" s="33"/>
      <c r="H193" s="33"/>
      <c r="I193" s="119"/>
      <c r="J193" s="33"/>
      <c r="K193" s="33"/>
      <c r="L193" s="36"/>
      <c r="M193" s="222"/>
      <c r="N193" s="223"/>
      <c r="O193" s="68"/>
      <c r="P193" s="68"/>
      <c r="Q193" s="68"/>
      <c r="R193" s="68"/>
      <c r="S193" s="68"/>
      <c r="T193" s="68"/>
      <c r="U193" s="69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T193" s="14" t="s">
        <v>166</v>
      </c>
      <c r="AU193" s="14" t="s">
        <v>81</v>
      </c>
    </row>
    <row r="194" spans="1:65" s="2" customFormat="1" ht="19.8" customHeight="1">
      <c r="A194" s="31"/>
      <c r="B194" s="32"/>
      <c r="C194" s="224" t="s">
        <v>226</v>
      </c>
      <c r="D194" s="224" t="s">
        <v>176</v>
      </c>
      <c r="E194" s="225" t="s">
        <v>1080</v>
      </c>
      <c r="F194" s="226" t="s">
        <v>1081</v>
      </c>
      <c r="G194" s="227" t="s">
        <v>1064</v>
      </c>
      <c r="H194" s="228">
        <v>606.79999999999995</v>
      </c>
      <c r="I194" s="229"/>
      <c r="J194" s="230">
        <f>ROUND(I194*H194,2)</f>
        <v>0</v>
      </c>
      <c r="K194" s="231"/>
      <c r="L194" s="36"/>
      <c r="M194" s="232" t="s">
        <v>1</v>
      </c>
      <c r="N194" s="233" t="s">
        <v>37</v>
      </c>
      <c r="O194" s="68"/>
      <c r="P194" s="216">
        <f>O194*H194</f>
        <v>0</v>
      </c>
      <c r="Q194" s="216">
        <v>0</v>
      </c>
      <c r="R194" s="216">
        <f>Q194*H194</f>
        <v>0</v>
      </c>
      <c r="S194" s="216">
        <v>0</v>
      </c>
      <c r="T194" s="216">
        <f>S194*H194</f>
        <v>0</v>
      </c>
      <c r="U194" s="217" t="s">
        <v>1</v>
      </c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218" t="s">
        <v>158</v>
      </c>
      <c r="AT194" s="218" t="s">
        <v>176</v>
      </c>
      <c r="AU194" s="218" t="s">
        <v>81</v>
      </c>
      <c r="AY194" s="14" t="s">
        <v>153</v>
      </c>
      <c r="BE194" s="219">
        <f>IF(N194="základní",J194,0)</f>
        <v>0</v>
      </c>
      <c r="BF194" s="219">
        <f>IF(N194="snížená",J194,0)</f>
        <v>0</v>
      </c>
      <c r="BG194" s="219">
        <f>IF(N194="zákl. přenesená",J194,0)</f>
        <v>0</v>
      </c>
      <c r="BH194" s="219">
        <f>IF(N194="sníž. přenesená",J194,0)</f>
        <v>0</v>
      </c>
      <c r="BI194" s="219">
        <f>IF(N194="nulová",J194,0)</f>
        <v>0</v>
      </c>
      <c r="BJ194" s="14" t="s">
        <v>79</v>
      </c>
      <c r="BK194" s="219">
        <f>ROUND(I194*H194,2)</f>
        <v>0</v>
      </c>
      <c r="BL194" s="14" t="s">
        <v>158</v>
      </c>
      <c r="BM194" s="218" t="s">
        <v>1551</v>
      </c>
    </row>
    <row r="195" spans="1:65" s="2" customFormat="1" ht="28.8">
      <c r="A195" s="31"/>
      <c r="B195" s="32"/>
      <c r="C195" s="33"/>
      <c r="D195" s="220" t="s">
        <v>166</v>
      </c>
      <c r="E195" s="33"/>
      <c r="F195" s="221" t="s">
        <v>1083</v>
      </c>
      <c r="G195" s="33"/>
      <c r="H195" s="33"/>
      <c r="I195" s="119"/>
      <c r="J195" s="33"/>
      <c r="K195" s="33"/>
      <c r="L195" s="36"/>
      <c r="M195" s="222"/>
      <c r="N195" s="223"/>
      <c r="O195" s="68"/>
      <c r="P195" s="68"/>
      <c r="Q195" s="68"/>
      <c r="R195" s="68"/>
      <c r="S195" s="68"/>
      <c r="T195" s="68"/>
      <c r="U195" s="69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T195" s="14" t="s">
        <v>166</v>
      </c>
      <c r="AU195" s="14" t="s">
        <v>81</v>
      </c>
    </row>
    <row r="196" spans="1:65" s="2" customFormat="1" ht="40.200000000000003" customHeight="1">
      <c r="A196" s="31"/>
      <c r="B196" s="32"/>
      <c r="C196" s="224" t="s">
        <v>230</v>
      </c>
      <c r="D196" s="224" t="s">
        <v>176</v>
      </c>
      <c r="E196" s="225" t="s">
        <v>1084</v>
      </c>
      <c r="F196" s="226" t="s">
        <v>1085</v>
      </c>
      <c r="G196" s="227" t="s">
        <v>1064</v>
      </c>
      <c r="H196" s="228">
        <v>30.34</v>
      </c>
      <c r="I196" s="229"/>
      <c r="J196" s="230">
        <f>ROUND(I196*H196,2)</f>
        <v>0</v>
      </c>
      <c r="K196" s="231"/>
      <c r="L196" s="36"/>
      <c r="M196" s="232" t="s">
        <v>1</v>
      </c>
      <c r="N196" s="233" t="s">
        <v>37</v>
      </c>
      <c r="O196" s="68"/>
      <c r="P196" s="216">
        <f>O196*H196</f>
        <v>0</v>
      </c>
      <c r="Q196" s="216">
        <v>0</v>
      </c>
      <c r="R196" s="216">
        <f>Q196*H196</f>
        <v>0</v>
      </c>
      <c r="S196" s="216">
        <v>0</v>
      </c>
      <c r="T196" s="216">
        <f>S196*H196</f>
        <v>0</v>
      </c>
      <c r="U196" s="217" t="s">
        <v>1</v>
      </c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218" t="s">
        <v>158</v>
      </c>
      <c r="AT196" s="218" t="s">
        <v>176</v>
      </c>
      <c r="AU196" s="218" t="s">
        <v>81</v>
      </c>
      <c r="AY196" s="14" t="s">
        <v>153</v>
      </c>
      <c r="BE196" s="219">
        <f>IF(N196="základní",J196,0)</f>
        <v>0</v>
      </c>
      <c r="BF196" s="219">
        <f>IF(N196="snížená",J196,0)</f>
        <v>0</v>
      </c>
      <c r="BG196" s="219">
        <f>IF(N196="zákl. přenesená",J196,0)</f>
        <v>0</v>
      </c>
      <c r="BH196" s="219">
        <f>IF(N196="sníž. přenesená",J196,0)</f>
        <v>0</v>
      </c>
      <c r="BI196" s="219">
        <f>IF(N196="nulová",J196,0)</f>
        <v>0</v>
      </c>
      <c r="BJ196" s="14" t="s">
        <v>79</v>
      </c>
      <c r="BK196" s="219">
        <f>ROUND(I196*H196,2)</f>
        <v>0</v>
      </c>
      <c r="BL196" s="14" t="s">
        <v>158</v>
      </c>
      <c r="BM196" s="218" t="s">
        <v>1552</v>
      </c>
    </row>
    <row r="197" spans="1:65" s="2" customFormat="1" ht="38.4">
      <c r="A197" s="31"/>
      <c r="B197" s="32"/>
      <c r="C197" s="33"/>
      <c r="D197" s="220" t="s">
        <v>166</v>
      </c>
      <c r="E197" s="33"/>
      <c r="F197" s="221" t="s">
        <v>1087</v>
      </c>
      <c r="G197" s="33"/>
      <c r="H197" s="33"/>
      <c r="I197" s="119"/>
      <c r="J197" s="33"/>
      <c r="K197" s="33"/>
      <c r="L197" s="36"/>
      <c r="M197" s="222"/>
      <c r="N197" s="223"/>
      <c r="O197" s="68"/>
      <c r="P197" s="68"/>
      <c r="Q197" s="68"/>
      <c r="R197" s="68"/>
      <c r="S197" s="68"/>
      <c r="T197" s="68"/>
      <c r="U197" s="69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T197" s="14" t="s">
        <v>166</v>
      </c>
      <c r="AU197" s="14" t="s">
        <v>81</v>
      </c>
    </row>
    <row r="198" spans="1:65" s="2" customFormat="1" ht="19.8" customHeight="1">
      <c r="A198" s="31"/>
      <c r="B198" s="32"/>
      <c r="C198" s="224" t="s">
        <v>234</v>
      </c>
      <c r="D198" s="224" t="s">
        <v>176</v>
      </c>
      <c r="E198" s="225" t="s">
        <v>1088</v>
      </c>
      <c r="F198" s="226" t="s">
        <v>1089</v>
      </c>
      <c r="G198" s="227" t="s">
        <v>1064</v>
      </c>
      <c r="H198" s="228">
        <v>0.52</v>
      </c>
      <c r="I198" s="229"/>
      <c r="J198" s="230">
        <f>ROUND(I198*H198,2)</f>
        <v>0</v>
      </c>
      <c r="K198" s="231"/>
      <c r="L198" s="36"/>
      <c r="M198" s="232" t="s">
        <v>1</v>
      </c>
      <c r="N198" s="233" t="s">
        <v>37</v>
      </c>
      <c r="O198" s="68"/>
      <c r="P198" s="216">
        <f>O198*H198</f>
        <v>0</v>
      </c>
      <c r="Q198" s="216">
        <v>0</v>
      </c>
      <c r="R198" s="216">
        <f>Q198*H198</f>
        <v>0</v>
      </c>
      <c r="S198" s="216">
        <v>0</v>
      </c>
      <c r="T198" s="216">
        <f>S198*H198</f>
        <v>0</v>
      </c>
      <c r="U198" s="217" t="s">
        <v>1</v>
      </c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18" t="s">
        <v>158</v>
      </c>
      <c r="AT198" s="218" t="s">
        <v>176</v>
      </c>
      <c r="AU198" s="218" t="s">
        <v>81</v>
      </c>
      <c r="AY198" s="14" t="s">
        <v>153</v>
      </c>
      <c r="BE198" s="219">
        <f>IF(N198="základní",J198,0)</f>
        <v>0</v>
      </c>
      <c r="BF198" s="219">
        <f>IF(N198="snížená",J198,0)</f>
        <v>0</v>
      </c>
      <c r="BG198" s="219">
        <f>IF(N198="zákl. přenesená",J198,0)</f>
        <v>0</v>
      </c>
      <c r="BH198" s="219">
        <f>IF(N198="sníž. přenesená",J198,0)</f>
        <v>0</v>
      </c>
      <c r="BI198" s="219">
        <f>IF(N198="nulová",J198,0)</f>
        <v>0</v>
      </c>
      <c r="BJ198" s="14" t="s">
        <v>79</v>
      </c>
      <c r="BK198" s="219">
        <f>ROUND(I198*H198,2)</f>
        <v>0</v>
      </c>
      <c r="BL198" s="14" t="s">
        <v>158</v>
      </c>
      <c r="BM198" s="218" t="s">
        <v>1553</v>
      </c>
    </row>
    <row r="199" spans="1:65" s="2" customFormat="1" ht="28.8">
      <c r="A199" s="31"/>
      <c r="B199" s="32"/>
      <c r="C199" s="33"/>
      <c r="D199" s="220" t="s">
        <v>166</v>
      </c>
      <c r="E199" s="33"/>
      <c r="F199" s="221" t="s">
        <v>1091</v>
      </c>
      <c r="G199" s="33"/>
      <c r="H199" s="33"/>
      <c r="I199" s="119"/>
      <c r="J199" s="33"/>
      <c r="K199" s="33"/>
      <c r="L199" s="36"/>
      <c r="M199" s="222"/>
      <c r="N199" s="223"/>
      <c r="O199" s="68"/>
      <c r="P199" s="68"/>
      <c r="Q199" s="68"/>
      <c r="R199" s="68"/>
      <c r="S199" s="68"/>
      <c r="T199" s="68"/>
      <c r="U199" s="69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T199" s="14" t="s">
        <v>166</v>
      </c>
      <c r="AU199" s="14" t="s">
        <v>81</v>
      </c>
    </row>
    <row r="200" spans="1:65" s="2" customFormat="1" ht="19.8" customHeight="1">
      <c r="A200" s="31"/>
      <c r="B200" s="32"/>
      <c r="C200" s="224" t="s">
        <v>163</v>
      </c>
      <c r="D200" s="224" t="s">
        <v>176</v>
      </c>
      <c r="E200" s="225" t="s">
        <v>1092</v>
      </c>
      <c r="F200" s="226" t="s">
        <v>1093</v>
      </c>
      <c r="G200" s="227" t="s">
        <v>1064</v>
      </c>
      <c r="H200" s="228">
        <v>90.233000000000004</v>
      </c>
      <c r="I200" s="229"/>
      <c r="J200" s="230">
        <f>ROUND(I200*H200,2)</f>
        <v>0</v>
      </c>
      <c r="K200" s="231"/>
      <c r="L200" s="36"/>
      <c r="M200" s="232" t="s">
        <v>1</v>
      </c>
      <c r="N200" s="233" t="s">
        <v>37</v>
      </c>
      <c r="O200" s="68"/>
      <c r="P200" s="216">
        <f>O200*H200</f>
        <v>0</v>
      </c>
      <c r="Q200" s="216">
        <v>0</v>
      </c>
      <c r="R200" s="216">
        <f>Q200*H200</f>
        <v>0</v>
      </c>
      <c r="S200" s="216">
        <v>0</v>
      </c>
      <c r="T200" s="216">
        <f>S200*H200</f>
        <v>0</v>
      </c>
      <c r="U200" s="217" t="s">
        <v>1</v>
      </c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218" t="s">
        <v>158</v>
      </c>
      <c r="AT200" s="218" t="s">
        <v>176</v>
      </c>
      <c r="AU200" s="218" t="s">
        <v>81</v>
      </c>
      <c r="AY200" s="14" t="s">
        <v>153</v>
      </c>
      <c r="BE200" s="219">
        <f>IF(N200="základní",J200,0)</f>
        <v>0</v>
      </c>
      <c r="BF200" s="219">
        <f>IF(N200="snížená",J200,0)</f>
        <v>0</v>
      </c>
      <c r="BG200" s="219">
        <f>IF(N200="zákl. přenesená",J200,0)</f>
        <v>0</v>
      </c>
      <c r="BH200" s="219">
        <f>IF(N200="sníž. přenesená",J200,0)</f>
        <v>0</v>
      </c>
      <c r="BI200" s="219">
        <f>IF(N200="nulová",J200,0)</f>
        <v>0</v>
      </c>
      <c r="BJ200" s="14" t="s">
        <v>79</v>
      </c>
      <c r="BK200" s="219">
        <f>ROUND(I200*H200,2)</f>
        <v>0</v>
      </c>
      <c r="BL200" s="14" t="s">
        <v>158</v>
      </c>
      <c r="BM200" s="218" t="s">
        <v>1554</v>
      </c>
    </row>
    <row r="201" spans="1:65" s="2" customFormat="1" ht="28.8">
      <c r="A201" s="31"/>
      <c r="B201" s="32"/>
      <c r="C201" s="33"/>
      <c r="D201" s="220" t="s">
        <v>166</v>
      </c>
      <c r="E201" s="33"/>
      <c r="F201" s="221" t="s">
        <v>1095</v>
      </c>
      <c r="G201" s="33"/>
      <c r="H201" s="33"/>
      <c r="I201" s="119"/>
      <c r="J201" s="33"/>
      <c r="K201" s="33"/>
      <c r="L201" s="36"/>
      <c r="M201" s="222"/>
      <c r="N201" s="223"/>
      <c r="O201" s="68"/>
      <c r="P201" s="68"/>
      <c r="Q201" s="68"/>
      <c r="R201" s="68"/>
      <c r="S201" s="68"/>
      <c r="T201" s="68"/>
      <c r="U201" s="69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T201" s="14" t="s">
        <v>166</v>
      </c>
      <c r="AU201" s="14" t="s">
        <v>81</v>
      </c>
    </row>
    <row r="202" spans="1:65" s="12" customFormat="1" ht="25.95" customHeight="1">
      <c r="B202" s="189"/>
      <c r="C202" s="190"/>
      <c r="D202" s="191" t="s">
        <v>71</v>
      </c>
      <c r="E202" s="192" t="s">
        <v>154</v>
      </c>
      <c r="F202" s="192" t="s">
        <v>155</v>
      </c>
      <c r="G202" s="190"/>
      <c r="H202" s="190"/>
      <c r="I202" s="193"/>
      <c r="J202" s="194">
        <f>BK202</f>
        <v>0</v>
      </c>
      <c r="K202" s="190"/>
      <c r="L202" s="195"/>
      <c r="M202" s="196"/>
      <c r="N202" s="197"/>
      <c r="O202" s="197"/>
      <c r="P202" s="198">
        <f>P203+P210+P213+P238+P251+P270+P275+P318</f>
        <v>0</v>
      </c>
      <c r="Q202" s="197"/>
      <c r="R202" s="198">
        <f>R203+R210+R213+R238+R251+R270+R275+R318</f>
        <v>3.7910786999999999</v>
      </c>
      <c r="S202" s="197"/>
      <c r="T202" s="198">
        <f>T203+T210+T213+T238+T251+T270+T275+T318</f>
        <v>9.6627000000000005E-2</v>
      </c>
      <c r="U202" s="199"/>
      <c r="AR202" s="200" t="s">
        <v>81</v>
      </c>
      <c r="AT202" s="201" t="s">
        <v>71</v>
      </c>
      <c r="AU202" s="201" t="s">
        <v>72</v>
      </c>
      <c r="AY202" s="200" t="s">
        <v>153</v>
      </c>
      <c r="BK202" s="202">
        <f>BK203+BK210+BK213+BK238+BK251+BK270+BK275+BK318</f>
        <v>0</v>
      </c>
    </row>
    <row r="203" spans="1:65" s="12" customFormat="1" ht="22.8" customHeight="1">
      <c r="B203" s="189"/>
      <c r="C203" s="190"/>
      <c r="D203" s="191" t="s">
        <v>71</v>
      </c>
      <c r="E203" s="203" t="s">
        <v>1096</v>
      </c>
      <c r="F203" s="203" t="s">
        <v>1097</v>
      </c>
      <c r="G203" s="190"/>
      <c r="H203" s="190"/>
      <c r="I203" s="193"/>
      <c r="J203" s="204">
        <f>BK203</f>
        <v>0</v>
      </c>
      <c r="K203" s="190"/>
      <c r="L203" s="195"/>
      <c r="M203" s="196"/>
      <c r="N203" s="197"/>
      <c r="O203" s="197"/>
      <c r="P203" s="198">
        <f>SUM(P204:P209)</f>
        <v>0</v>
      </c>
      <c r="Q203" s="197"/>
      <c r="R203" s="198">
        <f>SUM(R204:R209)</f>
        <v>7.2132000000000002E-2</v>
      </c>
      <c r="S203" s="197"/>
      <c r="T203" s="198">
        <f>SUM(T204:T209)</f>
        <v>0</v>
      </c>
      <c r="U203" s="199"/>
      <c r="AR203" s="200" t="s">
        <v>81</v>
      </c>
      <c r="AT203" s="201" t="s">
        <v>71</v>
      </c>
      <c r="AU203" s="201" t="s">
        <v>79</v>
      </c>
      <c r="AY203" s="200" t="s">
        <v>153</v>
      </c>
      <c r="BK203" s="202">
        <f>SUM(BK204:BK209)</f>
        <v>0</v>
      </c>
    </row>
    <row r="204" spans="1:65" s="2" customFormat="1" ht="30" customHeight="1">
      <c r="A204" s="31"/>
      <c r="B204" s="32"/>
      <c r="C204" s="224" t="s">
        <v>241</v>
      </c>
      <c r="D204" s="224" t="s">
        <v>176</v>
      </c>
      <c r="E204" s="225" t="s">
        <v>1098</v>
      </c>
      <c r="F204" s="226" t="s">
        <v>1099</v>
      </c>
      <c r="G204" s="227" t="s">
        <v>840</v>
      </c>
      <c r="H204" s="228">
        <v>36.066000000000003</v>
      </c>
      <c r="I204" s="229"/>
      <c r="J204" s="230">
        <f>ROUND(I204*H204,2)</f>
        <v>0</v>
      </c>
      <c r="K204" s="231"/>
      <c r="L204" s="36"/>
      <c r="M204" s="232" t="s">
        <v>1</v>
      </c>
      <c r="N204" s="233" t="s">
        <v>37</v>
      </c>
      <c r="O204" s="68"/>
      <c r="P204" s="216">
        <f>O204*H204</f>
        <v>0</v>
      </c>
      <c r="Q204" s="216">
        <v>0</v>
      </c>
      <c r="R204" s="216">
        <f>Q204*H204</f>
        <v>0</v>
      </c>
      <c r="S204" s="216">
        <v>0</v>
      </c>
      <c r="T204" s="216">
        <f>S204*H204</f>
        <v>0</v>
      </c>
      <c r="U204" s="217" t="s">
        <v>1</v>
      </c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218" t="s">
        <v>164</v>
      </c>
      <c r="AT204" s="218" t="s">
        <v>176</v>
      </c>
      <c r="AU204" s="218" t="s">
        <v>81</v>
      </c>
      <c r="AY204" s="14" t="s">
        <v>153</v>
      </c>
      <c r="BE204" s="219">
        <f>IF(N204="základní",J204,0)</f>
        <v>0</v>
      </c>
      <c r="BF204" s="219">
        <f>IF(N204="snížená",J204,0)</f>
        <v>0</v>
      </c>
      <c r="BG204" s="219">
        <f>IF(N204="zákl. přenesená",J204,0)</f>
        <v>0</v>
      </c>
      <c r="BH204" s="219">
        <f>IF(N204="sníž. přenesená",J204,0)</f>
        <v>0</v>
      </c>
      <c r="BI204" s="219">
        <f>IF(N204="nulová",J204,0)</f>
        <v>0</v>
      </c>
      <c r="BJ204" s="14" t="s">
        <v>79</v>
      </c>
      <c r="BK204" s="219">
        <f>ROUND(I204*H204,2)</f>
        <v>0</v>
      </c>
      <c r="BL204" s="14" t="s">
        <v>164</v>
      </c>
      <c r="BM204" s="218" t="s">
        <v>1555</v>
      </c>
    </row>
    <row r="205" spans="1:65" s="2" customFormat="1" ht="19.2">
      <c r="A205" s="31"/>
      <c r="B205" s="32"/>
      <c r="C205" s="33"/>
      <c r="D205" s="220" t="s">
        <v>166</v>
      </c>
      <c r="E205" s="33"/>
      <c r="F205" s="221" t="s">
        <v>1101</v>
      </c>
      <c r="G205" s="33"/>
      <c r="H205" s="33"/>
      <c r="I205" s="119"/>
      <c r="J205" s="33"/>
      <c r="K205" s="33"/>
      <c r="L205" s="36"/>
      <c r="M205" s="222"/>
      <c r="N205" s="223"/>
      <c r="O205" s="68"/>
      <c r="P205" s="68"/>
      <c r="Q205" s="68"/>
      <c r="R205" s="68"/>
      <c r="S205" s="68"/>
      <c r="T205" s="68"/>
      <c r="U205" s="69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T205" s="14" t="s">
        <v>166</v>
      </c>
      <c r="AU205" s="14" t="s">
        <v>81</v>
      </c>
    </row>
    <row r="206" spans="1:65" s="2" customFormat="1" ht="14.4" customHeight="1">
      <c r="A206" s="31"/>
      <c r="B206" s="32"/>
      <c r="C206" s="205" t="s">
        <v>245</v>
      </c>
      <c r="D206" s="205" t="s">
        <v>159</v>
      </c>
      <c r="E206" s="206" t="s">
        <v>1102</v>
      </c>
      <c r="F206" s="207" t="s">
        <v>1103</v>
      </c>
      <c r="G206" s="208" t="s">
        <v>1104</v>
      </c>
      <c r="H206" s="209">
        <v>36.066000000000003</v>
      </c>
      <c r="I206" s="210"/>
      <c r="J206" s="211">
        <f>ROUND(I206*H206,2)</f>
        <v>0</v>
      </c>
      <c r="K206" s="212"/>
      <c r="L206" s="213"/>
      <c r="M206" s="214" t="s">
        <v>1</v>
      </c>
      <c r="N206" s="215" t="s">
        <v>37</v>
      </c>
      <c r="O206" s="68"/>
      <c r="P206" s="216">
        <f>O206*H206</f>
        <v>0</v>
      </c>
      <c r="Q206" s="216">
        <v>1E-3</v>
      </c>
      <c r="R206" s="216">
        <f>Q206*H206</f>
        <v>3.6066000000000001E-2</v>
      </c>
      <c r="S206" s="216">
        <v>0</v>
      </c>
      <c r="T206" s="216">
        <f>S206*H206</f>
        <v>0</v>
      </c>
      <c r="U206" s="217" t="s">
        <v>1</v>
      </c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218" t="s">
        <v>163</v>
      </c>
      <c r="AT206" s="218" t="s">
        <v>159</v>
      </c>
      <c r="AU206" s="218" t="s">
        <v>81</v>
      </c>
      <c r="AY206" s="14" t="s">
        <v>153</v>
      </c>
      <c r="BE206" s="219">
        <f>IF(N206="základní",J206,0)</f>
        <v>0</v>
      </c>
      <c r="BF206" s="219">
        <f>IF(N206="snížená",J206,0)</f>
        <v>0</v>
      </c>
      <c r="BG206" s="219">
        <f>IF(N206="zákl. přenesená",J206,0)</f>
        <v>0</v>
      </c>
      <c r="BH206" s="219">
        <f>IF(N206="sníž. přenesená",J206,0)</f>
        <v>0</v>
      </c>
      <c r="BI206" s="219">
        <f>IF(N206="nulová",J206,0)</f>
        <v>0</v>
      </c>
      <c r="BJ206" s="14" t="s">
        <v>79</v>
      </c>
      <c r="BK206" s="219">
        <f>ROUND(I206*H206,2)</f>
        <v>0</v>
      </c>
      <c r="BL206" s="14" t="s">
        <v>164</v>
      </c>
      <c r="BM206" s="218" t="s">
        <v>1556</v>
      </c>
    </row>
    <row r="207" spans="1:65" s="2" customFormat="1" ht="10.199999999999999">
      <c r="A207" s="31"/>
      <c r="B207" s="32"/>
      <c r="C207" s="33"/>
      <c r="D207" s="220" t="s">
        <v>166</v>
      </c>
      <c r="E207" s="33"/>
      <c r="F207" s="221" t="s">
        <v>1103</v>
      </c>
      <c r="G207" s="33"/>
      <c r="H207" s="33"/>
      <c r="I207" s="119"/>
      <c r="J207" s="33"/>
      <c r="K207" s="33"/>
      <c r="L207" s="36"/>
      <c r="M207" s="222"/>
      <c r="N207" s="223"/>
      <c r="O207" s="68"/>
      <c r="P207" s="68"/>
      <c r="Q207" s="68"/>
      <c r="R207" s="68"/>
      <c r="S207" s="68"/>
      <c r="T207" s="68"/>
      <c r="U207" s="69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T207" s="14" t="s">
        <v>166</v>
      </c>
      <c r="AU207" s="14" t="s">
        <v>81</v>
      </c>
    </row>
    <row r="208" spans="1:65" s="2" customFormat="1" ht="19.8" customHeight="1">
      <c r="A208" s="31"/>
      <c r="B208" s="32"/>
      <c r="C208" s="205" t="s">
        <v>249</v>
      </c>
      <c r="D208" s="205" t="s">
        <v>159</v>
      </c>
      <c r="E208" s="206" t="s">
        <v>1106</v>
      </c>
      <c r="F208" s="207" t="s">
        <v>1107</v>
      </c>
      <c r="G208" s="208" t="s">
        <v>1104</v>
      </c>
      <c r="H208" s="209">
        <v>36.066000000000003</v>
      </c>
      <c r="I208" s="210"/>
      <c r="J208" s="211">
        <f>ROUND(I208*H208,2)</f>
        <v>0</v>
      </c>
      <c r="K208" s="212"/>
      <c r="L208" s="213"/>
      <c r="M208" s="214" t="s">
        <v>1</v>
      </c>
      <c r="N208" s="215" t="s">
        <v>37</v>
      </c>
      <c r="O208" s="68"/>
      <c r="P208" s="216">
        <f>O208*H208</f>
        <v>0</v>
      </c>
      <c r="Q208" s="216">
        <v>1E-3</v>
      </c>
      <c r="R208" s="216">
        <f>Q208*H208</f>
        <v>3.6066000000000001E-2</v>
      </c>
      <c r="S208" s="216">
        <v>0</v>
      </c>
      <c r="T208" s="216">
        <f>S208*H208</f>
        <v>0</v>
      </c>
      <c r="U208" s="217" t="s">
        <v>1</v>
      </c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218" t="s">
        <v>163</v>
      </c>
      <c r="AT208" s="218" t="s">
        <v>159</v>
      </c>
      <c r="AU208" s="218" t="s">
        <v>81</v>
      </c>
      <c r="AY208" s="14" t="s">
        <v>153</v>
      </c>
      <c r="BE208" s="219">
        <f>IF(N208="základní",J208,0)</f>
        <v>0</v>
      </c>
      <c r="BF208" s="219">
        <f>IF(N208="snížená",J208,0)</f>
        <v>0</v>
      </c>
      <c r="BG208" s="219">
        <f>IF(N208="zákl. přenesená",J208,0)</f>
        <v>0</v>
      </c>
      <c r="BH208" s="219">
        <f>IF(N208="sníž. přenesená",J208,0)</f>
        <v>0</v>
      </c>
      <c r="BI208" s="219">
        <f>IF(N208="nulová",J208,0)</f>
        <v>0</v>
      </c>
      <c r="BJ208" s="14" t="s">
        <v>79</v>
      </c>
      <c r="BK208" s="219">
        <f>ROUND(I208*H208,2)</f>
        <v>0</v>
      </c>
      <c r="BL208" s="14" t="s">
        <v>164</v>
      </c>
      <c r="BM208" s="218" t="s">
        <v>1557</v>
      </c>
    </row>
    <row r="209" spans="1:65" s="2" customFormat="1" ht="10.199999999999999">
      <c r="A209" s="31"/>
      <c r="B209" s="32"/>
      <c r="C209" s="33"/>
      <c r="D209" s="220" t="s">
        <v>166</v>
      </c>
      <c r="E209" s="33"/>
      <c r="F209" s="221" t="s">
        <v>1107</v>
      </c>
      <c r="G209" s="33"/>
      <c r="H209" s="33"/>
      <c r="I209" s="119"/>
      <c r="J209" s="33"/>
      <c r="K209" s="33"/>
      <c r="L209" s="36"/>
      <c r="M209" s="222"/>
      <c r="N209" s="223"/>
      <c r="O209" s="68"/>
      <c r="P209" s="68"/>
      <c r="Q209" s="68"/>
      <c r="R209" s="68"/>
      <c r="S209" s="68"/>
      <c r="T209" s="68"/>
      <c r="U209" s="69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T209" s="14" t="s">
        <v>166</v>
      </c>
      <c r="AU209" s="14" t="s">
        <v>81</v>
      </c>
    </row>
    <row r="210" spans="1:65" s="12" customFormat="1" ht="22.8" customHeight="1">
      <c r="B210" s="189"/>
      <c r="C210" s="190"/>
      <c r="D210" s="191" t="s">
        <v>71</v>
      </c>
      <c r="E210" s="203" t="s">
        <v>365</v>
      </c>
      <c r="F210" s="203" t="s">
        <v>366</v>
      </c>
      <c r="G210" s="190"/>
      <c r="H210" s="190"/>
      <c r="I210" s="193"/>
      <c r="J210" s="204">
        <f>BK210</f>
        <v>0</v>
      </c>
      <c r="K210" s="190"/>
      <c r="L210" s="195"/>
      <c r="M210" s="196"/>
      <c r="N210" s="197"/>
      <c r="O210" s="197"/>
      <c r="P210" s="198">
        <f>SUM(P211:P212)</f>
        <v>0</v>
      </c>
      <c r="Q210" s="197"/>
      <c r="R210" s="198">
        <f>SUM(R211:R212)</f>
        <v>0</v>
      </c>
      <c r="S210" s="197"/>
      <c r="T210" s="198">
        <f>SUM(T211:T212)</f>
        <v>6.0000000000000001E-3</v>
      </c>
      <c r="U210" s="199"/>
      <c r="AR210" s="200" t="s">
        <v>81</v>
      </c>
      <c r="AT210" s="201" t="s">
        <v>71</v>
      </c>
      <c r="AU210" s="201" t="s">
        <v>79</v>
      </c>
      <c r="AY210" s="200" t="s">
        <v>153</v>
      </c>
      <c r="BK210" s="202">
        <f>SUM(BK211:BK212)</f>
        <v>0</v>
      </c>
    </row>
    <row r="211" spans="1:65" s="2" customFormat="1" ht="19.8" customHeight="1">
      <c r="A211" s="31"/>
      <c r="B211" s="32"/>
      <c r="C211" s="224" t="s">
        <v>254</v>
      </c>
      <c r="D211" s="224" t="s">
        <v>176</v>
      </c>
      <c r="E211" s="225" t="s">
        <v>1109</v>
      </c>
      <c r="F211" s="226" t="s">
        <v>1110</v>
      </c>
      <c r="G211" s="227" t="s">
        <v>203</v>
      </c>
      <c r="H211" s="228">
        <v>3</v>
      </c>
      <c r="I211" s="229"/>
      <c r="J211" s="230">
        <f>ROUND(I211*H211,2)</f>
        <v>0</v>
      </c>
      <c r="K211" s="231"/>
      <c r="L211" s="36"/>
      <c r="M211" s="232" t="s">
        <v>1</v>
      </c>
      <c r="N211" s="233" t="s">
        <v>37</v>
      </c>
      <c r="O211" s="68"/>
      <c r="P211" s="216">
        <f>O211*H211</f>
        <v>0</v>
      </c>
      <c r="Q211" s="216">
        <v>0</v>
      </c>
      <c r="R211" s="216">
        <f>Q211*H211</f>
        <v>0</v>
      </c>
      <c r="S211" s="216">
        <v>2E-3</v>
      </c>
      <c r="T211" s="216">
        <f>S211*H211</f>
        <v>6.0000000000000001E-3</v>
      </c>
      <c r="U211" s="217" t="s">
        <v>1</v>
      </c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218" t="s">
        <v>164</v>
      </c>
      <c r="AT211" s="218" t="s">
        <v>176</v>
      </c>
      <c r="AU211" s="218" t="s">
        <v>81</v>
      </c>
      <c r="AY211" s="14" t="s">
        <v>153</v>
      </c>
      <c r="BE211" s="219">
        <f>IF(N211="základní",J211,0)</f>
        <v>0</v>
      </c>
      <c r="BF211" s="219">
        <f>IF(N211="snížená",J211,0)</f>
        <v>0</v>
      </c>
      <c r="BG211" s="219">
        <f>IF(N211="zákl. přenesená",J211,0)</f>
        <v>0</v>
      </c>
      <c r="BH211" s="219">
        <f>IF(N211="sníž. přenesená",J211,0)</f>
        <v>0</v>
      </c>
      <c r="BI211" s="219">
        <f>IF(N211="nulová",J211,0)</f>
        <v>0</v>
      </c>
      <c r="BJ211" s="14" t="s">
        <v>79</v>
      </c>
      <c r="BK211" s="219">
        <f>ROUND(I211*H211,2)</f>
        <v>0</v>
      </c>
      <c r="BL211" s="14" t="s">
        <v>164</v>
      </c>
      <c r="BM211" s="218" t="s">
        <v>1558</v>
      </c>
    </row>
    <row r="212" spans="1:65" s="2" customFormat="1" ht="19.2">
      <c r="A212" s="31"/>
      <c r="B212" s="32"/>
      <c r="C212" s="33"/>
      <c r="D212" s="220" t="s">
        <v>166</v>
      </c>
      <c r="E212" s="33"/>
      <c r="F212" s="221" t="s">
        <v>1112</v>
      </c>
      <c r="G212" s="33"/>
      <c r="H212" s="33"/>
      <c r="I212" s="119"/>
      <c r="J212" s="33"/>
      <c r="K212" s="33"/>
      <c r="L212" s="36"/>
      <c r="M212" s="222"/>
      <c r="N212" s="223"/>
      <c r="O212" s="68"/>
      <c r="P212" s="68"/>
      <c r="Q212" s="68"/>
      <c r="R212" s="68"/>
      <c r="S212" s="68"/>
      <c r="T212" s="68"/>
      <c r="U212" s="69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T212" s="14" t="s">
        <v>166</v>
      </c>
      <c r="AU212" s="14" t="s">
        <v>81</v>
      </c>
    </row>
    <row r="213" spans="1:65" s="12" customFormat="1" ht="22.8" customHeight="1">
      <c r="B213" s="189"/>
      <c r="C213" s="190"/>
      <c r="D213" s="191" t="s">
        <v>71</v>
      </c>
      <c r="E213" s="203" t="s">
        <v>1113</v>
      </c>
      <c r="F213" s="203" t="s">
        <v>1114</v>
      </c>
      <c r="G213" s="190"/>
      <c r="H213" s="190"/>
      <c r="I213" s="193"/>
      <c r="J213" s="204">
        <f>BK213</f>
        <v>0</v>
      </c>
      <c r="K213" s="190"/>
      <c r="L213" s="195"/>
      <c r="M213" s="196"/>
      <c r="N213" s="197"/>
      <c r="O213" s="197"/>
      <c r="P213" s="198">
        <f>SUM(P214:P237)</f>
        <v>0</v>
      </c>
      <c r="Q213" s="197"/>
      <c r="R213" s="198">
        <f>SUM(R214:R237)</f>
        <v>0.34023829999999999</v>
      </c>
      <c r="S213" s="197"/>
      <c r="T213" s="198">
        <f>SUM(T214:T237)</f>
        <v>0</v>
      </c>
      <c r="U213" s="199"/>
      <c r="AR213" s="200" t="s">
        <v>81</v>
      </c>
      <c r="AT213" s="201" t="s">
        <v>71</v>
      </c>
      <c r="AU213" s="201" t="s">
        <v>79</v>
      </c>
      <c r="AY213" s="200" t="s">
        <v>153</v>
      </c>
      <c r="BK213" s="202">
        <f>SUM(BK214:BK237)</f>
        <v>0</v>
      </c>
    </row>
    <row r="214" spans="1:65" s="2" customFormat="1" ht="30" customHeight="1">
      <c r="A214" s="31"/>
      <c r="B214" s="32"/>
      <c r="C214" s="224" t="s">
        <v>615</v>
      </c>
      <c r="D214" s="224" t="s">
        <v>176</v>
      </c>
      <c r="E214" s="225" t="s">
        <v>1115</v>
      </c>
      <c r="F214" s="226" t="s">
        <v>1116</v>
      </c>
      <c r="G214" s="227" t="s">
        <v>840</v>
      </c>
      <c r="H214" s="228">
        <v>24.815999999999999</v>
      </c>
      <c r="I214" s="229"/>
      <c r="J214" s="230">
        <f>ROUND(I214*H214,2)</f>
        <v>0</v>
      </c>
      <c r="K214" s="231"/>
      <c r="L214" s="36"/>
      <c r="M214" s="232" t="s">
        <v>1</v>
      </c>
      <c r="N214" s="233" t="s">
        <v>37</v>
      </c>
      <c r="O214" s="68"/>
      <c r="P214" s="216">
        <f>O214*H214</f>
        <v>0</v>
      </c>
      <c r="Q214" s="216">
        <v>1.2500000000000001E-2</v>
      </c>
      <c r="R214" s="216">
        <f>Q214*H214</f>
        <v>0.31020000000000003</v>
      </c>
      <c r="S214" s="216">
        <v>0</v>
      </c>
      <c r="T214" s="216">
        <f>S214*H214</f>
        <v>0</v>
      </c>
      <c r="U214" s="217" t="s">
        <v>1</v>
      </c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218" t="s">
        <v>164</v>
      </c>
      <c r="AT214" s="218" t="s">
        <v>176</v>
      </c>
      <c r="AU214" s="218" t="s">
        <v>81</v>
      </c>
      <c r="AY214" s="14" t="s">
        <v>153</v>
      </c>
      <c r="BE214" s="219">
        <f>IF(N214="základní",J214,0)</f>
        <v>0</v>
      </c>
      <c r="BF214" s="219">
        <f>IF(N214="snížená",J214,0)</f>
        <v>0</v>
      </c>
      <c r="BG214" s="219">
        <f>IF(N214="zákl. přenesená",J214,0)</f>
        <v>0</v>
      </c>
      <c r="BH214" s="219">
        <f>IF(N214="sníž. přenesená",J214,0)</f>
        <v>0</v>
      </c>
      <c r="BI214" s="219">
        <f>IF(N214="nulová",J214,0)</f>
        <v>0</v>
      </c>
      <c r="BJ214" s="14" t="s">
        <v>79</v>
      </c>
      <c r="BK214" s="219">
        <f>ROUND(I214*H214,2)</f>
        <v>0</v>
      </c>
      <c r="BL214" s="14" t="s">
        <v>164</v>
      </c>
      <c r="BM214" s="218" t="s">
        <v>1559</v>
      </c>
    </row>
    <row r="215" spans="1:65" s="2" customFormat="1" ht="19.2">
      <c r="A215" s="31"/>
      <c r="B215" s="32"/>
      <c r="C215" s="33"/>
      <c r="D215" s="220" t="s">
        <v>166</v>
      </c>
      <c r="E215" s="33"/>
      <c r="F215" s="221" t="s">
        <v>1116</v>
      </c>
      <c r="G215" s="33"/>
      <c r="H215" s="33"/>
      <c r="I215" s="119"/>
      <c r="J215" s="33"/>
      <c r="K215" s="33"/>
      <c r="L215" s="36"/>
      <c r="M215" s="222"/>
      <c r="N215" s="223"/>
      <c r="O215" s="68"/>
      <c r="P215" s="68"/>
      <c r="Q215" s="68"/>
      <c r="R215" s="68"/>
      <c r="S215" s="68"/>
      <c r="T215" s="68"/>
      <c r="U215" s="69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T215" s="14" t="s">
        <v>166</v>
      </c>
      <c r="AU215" s="14" t="s">
        <v>81</v>
      </c>
    </row>
    <row r="216" spans="1:65" s="2" customFormat="1" ht="19.8" customHeight="1">
      <c r="A216" s="31"/>
      <c r="B216" s="32"/>
      <c r="C216" s="224" t="s">
        <v>619</v>
      </c>
      <c r="D216" s="224" t="s">
        <v>176</v>
      </c>
      <c r="E216" s="225" t="s">
        <v>1118</v>
      </c>
      <c r="F216" s="226" t="s">
        <v>1119</v>
      </c>
      <c r="G216" s="227" t="s">
        <v>162</v>
      </c>
      <c r="H216" s="228">
        <v>53.93</v>
      </c>
      <c r="I216" s="229"/>
      <c r="J216" s="230">
        <f>ROUND(I216*H216,2)</f>
        <v>0</v>
      </c>
      <c r="K216" s="231"/>
      <c r="L216" s="36"/>
      <c r="M216" s="232" t="s">
        <v>1</v>
      </c>
      <c r="N216" s="233" t="s">
        <v>37</v>
      </c>
      <c r="O216" s="68"/>
      <c r="P216" s="216">
        <f>O216*H216</f>
        <v>0</v>
      </c>
      <c r="Q216" s="216">
        <v>1.0000000000000001E-5</v>
      </c>
      <c r="R216" s="216">
        <f>Q216*H216</f>
        <v>5.3930000000000004E-4</v>
      </c>
      <c r="S216" s="216">
        <v>0</v>
      </c>
      <c r="T216" s="216">
        <f>S216*H216</f>
        <v>0</v>
      </c>
      <c r="U216" s="217" t="s">
        <v>1</v>
      </c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218" t="s">
        <v>158</v>
      </c>
      <c r="AT216" s="218" t="s">
        <v>176</v>
      </c>
      <c r="AU216" s="218" t="s">
        <v>81</v>
      </c>
      <c r="AY216" s="14" t="s">
        <v>153</v>
      </c>
      <c r="BE216" s="219">
        <f>IF(N216="základní",J216,0)</f>
        <v>0</v>
      </c>
      <c r="BF216" s="219">
        <f>IF(N216="snížená",J216,0)</f>
        <v>0</v>
      </c>
      <c r="BG216" s="219">
        <f>IF(N216="zákl. přenesená",J216,0)</f>
        <v>0</v>
      </c>
      <c r="BH216" s="219">
        <f>IF(N216="sníž. přenesená",J216,0)</f>
        <v>0</v>
      </c>
      <c r="BI216" s="219">
        <f>IF(N216="nulová",J216,0)</f>
        <v>0</v>
      </c>
      <c r="BJ216" s="14" t="s">
        <v>79</v>
      </c>
      <c r="BK216" s="219">
        <f>ROUND(I216*H216,2)</f>
        <v>0</v>
      </c>
      <c r="BL216" s="14" t="s">
        <v>158</v>
      </c>
      <c r="BM216" s="218" t="s">
        <v>1560</v>
      </c>
    </row>
    <row r="217" spans="1:65" s="2" customFormat="1" ht="28.8">
      <c r="A217" s="31"/>
      <c r="B217" s="32"/>
      <c r="C217" s="33"/>
      <c r="D217" s="220" t="s">
        <v>166</v>
      </c>
      <c r="E217" s="33"/>
      <c r="F217" s="221" t="s">
        <v>1121</v>
      </c>
      <c r="G217" s="33"/>
      <c r="H217" s="33"/>
      <c r="I217" s="119"/>
      <c r="J217" s="33"/>
      <c r="K217" s="33"/>
      <c r="L217" s="36"/>
      <c r="M217" s="222"/>
      <c r="N217" s="223"/>
      <c r="O217" s="68"/>
      <c r="P217" s="68"/>
      <c r="Q217" s="68"/>
      <c r="R217" s="68"/>
      <c r="S217" s="68"/>
      <c r="T217" s="68"/>
      <c r="U217" s="69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T217" s="14" t="s">
        <v>166</v>
      </c>
      <c r="AU217" s="14" t="s">
        <v>81</v>
      </c>
    </row>
    <row r="218" spans="1:65" s="2" customFormat="1" ht="14.4" customHeight="1">
      <c r="A218" s="31"/>
      <c r="B218" s="32"/>
      <c r="C218" s="224" t="s">
        <v>1122</v>
      </c>
      <c r="D218" s="224" t="s">
        <v>176</v>
      </c>
      <c r="E218" s="225" t="s">
        <v>1123</v>
      </c>
      <c r="F218" s="226" t="s">
        <v>1124</v>
      </c>
      <c r="G218" s="227" t="s">
        <v>840</v>
      </c>
      <c r="H218" s="228">
        <v>24.815999999999999</v>
      </c>
      <c r="I218" s="229"/>
      <c r="J218" s="230">
        <f>ROUND(I218*H218,2)</f>
        <v>0</v>
      </c>
      <c r="K218" s="231"/>
      <c r="L218" s="36"/>
      <c r="M218" s="232" t="s">
        <v>1</v>
      </c>
      <c r="N218" s="233" t="s">
        <v>37</v>
      </c>
      <c r="O218" s="68"/>
      <c r="P218" s="216">
        <f>O218*H218</f>
        <v>0</v>
      </c>
      <c r="Q218" s="216">
        <v>1E-4</v>
      </c>
      <c r="R218" s="216">
        <f>Q218*H218</f>
        <v>2.4816E-3</v>
      </c>
      <c r="S218" s="216">
        <v>0</v>
      </c>
      <c r="T218" s="216">
        <f>S218*H218</f>
        <v>0</v>
      </c>
      <c r="U218" s="217" t="s">
        <v>1</v>
      </c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218" t="s">
        <v>164</v>
      </c>
      <c r="AT218" s="218" t="s">
        <v>176</v>
      </c>
      <c r="AU218" s="218" t="s">
        <v>81</v>
      </c>
      <c r="AY218" s="14" t="s">
        <v>153</v>
      </c>
      <c r="BE218" s="219">
        <f>IF(N218="základní",J218,0)</f>
        <v>0</v>
      </c>
      <c r="BF218" s="219">
        <f>IF(N218="snížená",J218,0)</f>
        <v>0</v>
      </c>
      <c r="BG218" s="219">
        <f>IF(N218="zákl. přenesená",J218,0)</f>
        <v>0</v>
      </c>
      <c r="BH218" s="219">
        <f>IF(N218="sníž. přenesená",J218,0)</f>
        <v>0</v>
      </c>
      <c r="BI218" s="219">
        <f>IF(N218="nulová",J218,0)</f>
        <v>0</v>
      </c>
      <c r="BJ218" s="14" t="s">
        <v>79</v>
      </c>
      <c r="BK218" s="219">
        <f>ROUND(I218*H218,2)</f>
        <v>0</v>
      </c>
      <c r="BL218" s="14" t="s">
        <v>164</v>
      </c>
      <c r="BM218" s="218" t="s">
        <v>1561</v>
      </c>
    </row>
    <row r="219" spans="1:65" s="2" customFormat="1" ht="28.8">
      <c r="A219" s="31"/>
      <c r="B219" s="32"/>
      <c r="C219" s="33"/>
      <c r="D219" s="220" t="s">
        <v>166</v>
      </c>
      <c r="E219" s="33"/>
      <c r="F219" s="221" t="s">
        <v>1126</v>
      </c>
      <c r="G219" s="33"/>
      <c r="H219" s="33"/>
      <c r="I219" s="119"/>
      <c r="J219" s="33"/>
      <c r="K219" s="33"/>
      <c r="L219" s="36"/>
      <c r="M219" s="222"/>
      <c r="N219" s="223"/>
      <c r="O219" s="68"/>
      <c r="P219" s="68"/>
      <c r="Q219" s="68"/>
      <c r="R219" s="68"/>
      <c r="S219" s="68"/>
      <c r="T219" s="68"/>
      <c r="U219" s="69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T219" s="14" t="s">
        <v>166</v>
      </c>
      <c r="AU219" s="14" t="s">
        <v>81</v>
      </c>
    </row>
    <row r="220" spans="1:65" s="2" customFormat="1" ht="19.8" customHeight="1">
      <c r="A220" s="31"/>
      <c r="B220" s="32"/>
      <c r="C220" s="224" t="s">
        <v>1127</v>
      </c>
      <c r="D220" s="224" t="s">
        <v>176</v>
      </c>
      <c r="E220" s="225" t="s">
        <v>1128</v>
      </c>
      <c r="F220" s="226" t="s">
        <v>1129</v>
      </c>
      <c r="G220" s="227" t="s">
        <v>840</v>
      </c>
      <c r="H220" s="228">
        <v>2.2200000000000002</v>
      </c>
      <c r="I220" s="229"/>
      <c r="J220" s="230">
        <f>ROUND(I220*H220,2)</f>
        <v>0</v>
      </c>
      <c r="K220" s="231"/>
      <c r="L220" s="36"/>
      <c r="M220" s="232" t="s">
        <v>1</v>
      </c>
      <c r="N220" s="233" t="s">
        <v>37</v>
      </c>
      <c r="O220" s="68"/>
      <c r="P220" s="216">
        <f>O220*H220</f>
        <v>0</v>
      </c>
      <c r="Q220" s="216">
        <v>0</v>
      </c>
      <c r="R220" s="216">
        <f>Q220*H220</f>
        <v>0</v>
      </c>
      <c r="S220" s="216">
        <v>0</v>
      </c>
      <c r="T220" s="216">
        <f>S220*H220</f>
        <v>0</v>
      </c>
      <c r="U220" s="217" t="s">
        <v>1</v>
      </c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218" t="s">
        <v>164</v>
      </c>
      <c r="AT220" s="218" t="s">
        <v>176</v>
      </c>
      <c r="AU220" s="218" t="s">
        <v>81</v>
      </c>
      <c r="AY220" s="14" t="s">
        <v>153</v>
      </c>
      <c r="BE220" s="219">
        <f>IF(N220="základní",J220,0)</f>
        <v>0</v>
      </c>
      <c r="BF220" s="219">
        <f>IF(N220="snížená",J220,0)</f>
        <v>0</v>
      </c>
      <c r="BG220" s="219">
        <f>IF(N220="zákl. přenesená",J220,0)</f>
        <v>0</v>
      </c>
      <c r="BH220" s="219">
        <f>IF(N220="sníž. přenesená",J220,0)</f>
        <v>0</v>
      </c>
      <c r="BI220" s="219">
        <f>IF(N220="nulová",J220,0)</f>
        <v>0</v>
      </c>
      <c r="BJ220" s="14" t="s">
        <v>79</v>
      </c>
      <c r="BK220" s="219">
        <f>ROUND(I220*H220,2)</f>
        <v>0</v>
      </c>
      <c r="BL220" s="14" t="s">
        <v>164</v>
      </c>
      <c r="BM220" s="218" t="s">
        <v>1562</v>
      </c>
    </row>
    <row r="221" spans="1:65" s="2" customFormat="1" ht="19.2">
      <c r="A221" s="31"/>
      <c r="B221" s="32"/>
      <c r="C221" s="33"/>
      <c r="D221" s="220" t="s">
        <v>166</v>
      </c>
      <c r="E221" s="33"/>
      <c r="F221" s="221" t="s">
        <v>1131</v>
      </c>
      <c r="G221" s="33"/>
      <c r="H221" s="33"/>
      <c r="I221" s="119"/>
      <c r="J221" s="33"/>
      <c r="K221" s="33"/>
      <c r="L221" s="36"/>
      <c r="M221" s="222"/>
      <c r="N221" s="223"/>
      <c r="O221" s="68"/>
      <c r="P221" s="68"/>
      <c r="Q221" s="68"/>
      <c r="R221" s="68"/>
      <c r="S221" s="68"/>
      <c r="T221" s="68"/>
      <c r="U221" s="69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T221" s="14" t="s">
        <v>166</v>
      </c>
      <c r="AU221" s="14" t="s">
        <v>81</v>
      </c>
    </row>
    <row r="222" spans="1:65" s="2" customFormat="1" ht="19.8" customHeight="1">
      <c r="A222" s="31"/>
      <c r="B222" s="32"/>
      <c r="C222" s="224" t="s">
        <v>259</v>
      </c>
      <c r="D222" s="224" t="s">
        <v>176</v>
      </c>
      <c r="E222" s="225" t="s">
        <v>1132</v>
      </c>
      <c r="F222" s="226" t="s">
        <v>1133</v>
      </c>
      <c r="G222" s="227" t="s">
        <v>840</v>
      </c>
      <c r="H222" s="228">
        <v>24.815999999999999</v>
      </c>
      <c r="I222" s="229"/>
      <c r="J222" s="230">
        <f>ROUND(I222*H222,2)</f>
        <v>0</v>
      </c>
      <c r="K222" s="231"/>
      <c r="L222" s="36"/>
      <c r="M222" s="232" t="s">
        <v>1</v>
      </c>
      <c r="N222" s="233" t="s">
        <v>37</v>
      </c>
      <c r="O222" s="68"/>
      <c r="P222" s="216">
        <f>O222*H222</f>
        <v>0</v>
      </c>
      <c r="Q222" s="216">
        <v>6.9999999999999999E-4</v>
      </c>
      <c r="R222" s="216">
        <f>Q222*H222</f>
        <v>1.73712E-2</v>
      </c>
      <c r="S222" s="216">
        <v>0</v>
      </c>
      <c r="T222" s="216">
        <f>S222*H222</f>
        <v>0</v>
      </c>
      <c r="U222" s="217" t="s">
        <v>1</v>
      </c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218" t="s">
        <v>164</v>
      </c>
      <c r="AT222" s="218" t="s">
        <v>176</v>
      </c>
      <c r="AU222" s="218" t="s">
        <v>81</v>
      </c>
      <c r="AY222" s="14" t="s">
        <v>153</v>
      </c>
      <c r="BE222" s="219">
        <f>IF(N222="základní",J222,0)</f>
        <v>0</v>
      </c>
      <c r="BF222" s="219">
        <f>IF(N222="snížená",J222,0)</f>
        <v>0</v>
      </c>
      <c r="BG222" s="219">
        <f>IF(N222="zákl. přenesená",J222,0)</f>
        <v>0</v>
      </c>
      <c r="BH222" s="219">
        <f>IF(N222="sníž. přenesená",J222,0)</f>
        <v>0</v>
      </c>
      <c r="BI222" s="219">
        <f>IF(N222="nulová",J222,0)</f>
        <v>0</v>
      </c>
      <c r="BJ222" s="14" t="s">
        <v>79</v>
      </c>
      <c r="BK222" s="219">
        <f>ROUND(I222*H222,2)</f>
        <v>0</v>
      </c>
      <c r="BL222" s="14" t="s">
        <v>164</v>
      </c>
      <c r="BM222" s="218" t="s">
        <v>1563</v>
      </c>
    </row>
    <row r="223" spans="1:65" s="2" customFormat="1" ht="28.8">
      <c r="A223" s="31"/>
      <c r="B223" s="32"/>
      <c r="C223" s="33"/>
      <c r="D223" s="220" t="s">
        <v>166</v>
      </c>
      <c r="E223" s="33"/>
      <c r="F223" s="221" t="s">
        <v>1135</v>
      </c>
      <c r="G223" s="33"/>
      <c r="H223" s="33"/>
      <c r="I223" s="119"/>
      <c r="J223" s="33"/>
      <c r="K223" s="33"/>
      <c r="L223" s="36"/>
      <c r="M223" s="222"/>
      <c r="N223" s="223"/>
      <c r="O223" s="68"/>
      <c r="P223" s="68"/>
      <c r="Q223" s="68"/>
      <c r="R223" s="68"/>
      <c r="S223" s="68"/>
      <c r="T223" s="68"/>
      <c r="U223" s="69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T223" s="14" t="s">
        <v>166</v>
      </c>
      <c r="AU223" s="14" t="s">
        <v>81</v>
      </c>
    </row>
    <row r="224" spans="1:65" s="2" customFormat="1" ht="19.8" customHeight="1">
      <c r="A224" s="31"/>
      <c r="B224" s="32"/>
      <c r="C224" s="224" t="s">
        <v>263</v>
      </c>
      <c r="D224" s="224" t="s">
        <v>176</v>
      </c>
      <c r="E224" s="225" t="s">
        <v>1136</v>
      </c>
      <c r="F224" s="226" t="s">
        <v>1137</v>
      </c>
      <c r="G224" s="227" t="s">
        <v>203</v>
      </c>
      <c r="H224" s="228">
        <v>1</v>
      </c>
      <c r="I224" s="229"/>
      <c r="J224" s="230">
        <f>ROUND(I224*H224,2)</f>
        <v>0</v>
      </c>
      <c r="K224" s="231"/>
      <c r="L224" s="36"/>
      <c r="M224" s="232" t="s">
        <v>1</v>
      </c>
      <c r="N224" s="233" t="s">
        <v>37</v>
      </c>
      <c r="O224" s="68"/>
      <c r="P224" s="216">
        <f>O224*H224</f>
        <v>0</v>
      </c>
      <c r="Q224" s="216">
        <v>3.0000000000000001E-5</v>
      </c>
      <c r="R224" s="216">
        <f>Q224*H224</f>
        <v>3.0000000000000001E-5</v>
      </c>
      <c r="S224" s="216">
        <v>0</v>
      </c>
      <c r="T224" s="216">
        <f>S224*H224</f>
        <v>0</v>
      </c>
      <c r="U224" s="217" t="s">
        <v>1</v>
      </c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218" t="s">
        <v>164</v>
      </c>
      <c r="AT224" s="218" t="s">
        <v>176</v>
      </c>
      <c r="AU224" s="218" t="s">
        <v>81</v>
      </c>
      <c r="AY224" s="14" t="s">
        <v>153</v>
      </c>
      <c r="BE224" s="219">
        <f>IF(N224="základní",J224,0)</f>
        <v>0</v>
      </c>
      <c r="BF224" s="219">
        <f>IF(N224="snížená",J224,0)</f>
        <v>0</v>
      </c>
      <c r="BG224" s="219">
        <f>IF(N224="zákl. přenesená",J224,0)</f>
        <v>0</v>
      </c>
      <c r="BH224" s="219">
        <f>IF(N224="sníž. přenesená",J224,0)</f>
        <v>0</v>
      </c>
      <c r="BI224" s="219">
        <f>IF(N224="nulová",J224,0)</f>
        <v>0</v>
      </c>
      <c r="BJ224" s="14" t="s">
        <v>79</v>
      </c>
      <c r="BK224" s="219">
        <f>ROUND(I224*H224,2)</f>
        <v>0</v>
      </c>
      <c r="BL224" s="14" t="s">
        <v>164</v>
      </c>
      <c r="BM224" s="218" t="s">
        <v>1564</v>
      </c>
    </row>
    <row r="225" spans="1:65" s="2" customFormat="1" ht="28.8">
      <c r="A225" s="31"/>
      <c r="B225" s="32"/>
      <c r="C225" s="33"/>
      <c r="D225" s="220" t="s">
        <v>166</v>
      </c>
      <c r="E225" s="33"/>
      <c r="F225" s="221" t="s">
        <v>1139</v>
      </c>
      <c r="G225" s="33"/>
      <c r="H225" s="33"/>
      <c r="I225" s="119"/>
      <c r="J225" s="33"/>
      <c r="K225" s="33"/>
      <c r="L225" s="36"/>
      <c r="M225" s="222"/>
      <c r="N225" s="223"/>
      <c r="O225" s="68"/>
      <c r="P225" s="68"/>
      <c r="Q225" s="68"/>
      <c r="R225" s="68"/>
      <c r="S225" s="68"/>
      <c r="T225" s="68"/>
      <c r="U225" s="69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T225" s="14" t="s">
        <v>166</v>
      </c>
      <c r="AU225" s="14" t="s">
        <v>81</v>
      </c>
    </row>
    <row r="226" spans="1:65" s="2" customFormat="1" ht="19.8" customHeight="1">
      <c r="A226" s="31"/>
      <c r="B226" s="32"/>
      <c r="C226" s="205" t="s">
        <v>267</v>
      </c>
      <c r="D226" s="205" t="s">
        <v>159</v>
      </c>
      <c r="E226" s="206" t="s">
        <v>1140</v>
      </c>
      <c r="F226" s="207" t="s">
        <v>1141</v>
      </c>
      <c r="G226" s="208" t="s">
        <v>203</v>
      </c>
      <c r="H226" s="209">
        <v>1</v>
      </c>
      <c r="I226" s="210"/>
      <c r="J226" s="211">
        <f>ROUND(I226*H226,2)</f>
        <v>0</v>
      </c>
      <c r="K226" s="212"/>
      <c r="L226" s="213"/>
      <c r="M226" s="214" t="s">
        <v>1</v>
      </c>
      <c r="N226" s="215" t="s">
        <v>37</v>
      </c>
      <c r="O226" s="68"/>
      <c r="P226" s="216">
        <f>O226*H226</f>
        <v>0</v>
      </c>
      <c r="Q226" s="216">
        <v>8.9999999999999998E-4</v>
      </c>
      <c r="R226" s="216">
        <f>Q226*H226</f>
        <v>8.9999999999999998E-4</v>
      </c>
      <c r="S226" s="216">
        <v>0</v>
      </c>
      <c r="T226" s="216">
        <f>S226*H226</f>
        <v>0</v>
      </c>
      <c r="U226" s="217" t="s">
        <v>1</v>
      </c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218" t="s">
        <v>163</v>
      </c>
      <c r="AT226" s="218" t="s">
        <v>159</v>
      </c>
      <c r="AU226" s="218" t="s">
        <v>81</v>
      </c>
      <c r="AY226" s="14" t="s">
        <v>153</v>
      </c>
      <c r="BE226" s="219">
        <f>IF(N226="základní",J226,0)</f>
        <v>0</v>
      </c>
      <c r="BF226" s="219">
        <f>IF(N226="snížená",J226,0)</f>
        <v>0</v>
      </c>
      <c r="BG226" s="219">
        <f>IF(N226="zákl. přenesená",J226,0)</f>
        <v>0</v>
      </c>
      <c r="BH226" s="219">
        <f>IF(N226="sníž. přenesená",J226,0)</f>
        <v>0</v>
      </c>
      <c r="BI226" s="219">
        <f>IF(N226="nulová",J226,0)</f>
        <v>0</v>
      </c>
      <c r="BJ226" s="14" t="s">
        <v>79</v>
      </c>
      <c r="BK226" s="219">
        <f>ROUND(I226*H226,2)</f>
        <v>0</v>
      </c>
      <c r="BL226" s="14" t="s">
        <v>164</v>
      </c>
      <c r="BM226" s="218" t="s">
        <v>1565</v>
      </c>
    </row>
    <row r="227" spans="1:65" s="2" customFormat="1" ht="19.2">
      <c r="A227" s="31"/>
      <c r="B227" s="32"/>
      <c r="C227" s="33"/>
      <c r="D227" s="220" t="s">
        <v>166</v>
      </c>
      <c r="E227" s="33"/>
      <c r="F227" s="221" t="s">
        <v>1143</v>
      </c>
      <c r="G227" s="33"/>
      <c r="H227" s="33"/>
      <c r="I227" s="119"/>
      <c r="J227" s="33"/>
      <c r="K227" s="33"/>
      <c r="L227" s="36"/>
      <c r="M227" s="222"/>
      <c r="N227" s="223"/>
      <c r="O227" s="68"/>
      <c r="P227" s="68"/>
      <c r="Q227" s="68"/>
      <c r="R227" s="68"/>
      <c r="S227" s="68"/>
      <c r="T227" s="68"/>
      <c r="U227" s="69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T227" s="14" t="s">
        <v>166</v>
      </c>
      <c r="AU227" s="14" t="s">
        <v>81</v>
      </c>
    </row>
    <row r="228" spans="1:65" s="2" customFormat="1" ht="14.4" customHeight="1">
      <c r="A228" s="31"/>
      <c r="B228" s="32"/>
      <c r="C228" s="224" t="s">
        <v>1144</v>
      </c>
      <c r="D228" s="224" t="s">
        <v>176</v>
      </c>
      <c r="E228" s="225" t="s">
        <v>1145</v>
      </c>
      <c r="F228" s="226" t="s">
        <v>1146</v>
      </c>
      <c r="G228" s="227" t="s">
        <v>203</v>
      </c>
      <c r="H228" s="228">
        <v>1</v>
      </c>
      <c r="I228" s="229"/>
      <c r="J228" s="230">
        <f>ROUND(I228*H228,2)</f>
        <v>0</v>
      </c>
      <c r="K228" s="231"/>
      <c r="L228" s="36"/>
      <c r="M228" s="232" t="s">
        <v>1</v>
      </c>
      <c r="N228" s="233" t="s">
        <v>37</v>
      </c>
      <c r="O228" s="68"/>
      <c r="P228" s="216">
        <f>O228*H228</f>
        <v>0</v>
      </c>
      <c r="Q228" s="216">
        <v>6.9999999999999994E-5</v>
      </c>
      <c r="R228" s="216">
        <f>Q228*H228</f>
        <v>6.9999999999999994E-5</v>
      </c>
      <c r="S228" s="216">
        <v>0</v>
      </c>
      <c r="T228" s="216">
        <f>S228*H228</f>
        <v>0</v>
      </c>
      <c r="U228" s="217" t="s">
        <v>1</v>
      </c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218" t="s">
        <v>164</v>
      </c>
      <c r="AT228" s="218" t="s">
        <v>176</v>
      </c>
      <c r="AU228" s="218" t="s">
        <v>81</v>
      </c>
      <c r="AY228" s="14" t="s">
        <v>153</v>
      </c>
      <c r="BE228" s="219">
        <f>IF(N228="základní",J228,0)</f>
        <v>0</v>
      </c>
      <c r="BF228" s="219">
        <f>IF(N228="snížená",J228,0)</f>
        <v>0</v>
      </c>
      <c r="BG228" s="219">
        <f>IF(N228="zákl. přenesená",J228,0)</f>
        <v>0</v>
      </c>
      <c r="BH228" s="219">
        <f>IF(N228="sníž. přenesená",J228,0)</f>
        <v>0</v>
      </c>
      <c r="BI228" s="219">
        <f>IF(N228="nulová",J228,0)</f>
        <v>0</v>
      </c>
      <c r="BJ228" s="14" t="s">
        <v>79</v>
      </c>
      <c r="BK228" s="219">
        <f>ROUND(I228*H228,2)</f>
        <v>0</v>
      </c>
      <c r="BL228" s="14" t="s">
        <v>164</v>
      </c>
      <c r="BM228" s="218" t="s">
        <v>1566</v>
      </c>
    </row>
    <row r="229" spans="1:65" s="2" customFormat="1" ht="28.8">
      <c r="A229" s="31"/>
      <c r="B229" s="32"/>
      <c r="C229" s="33"/>
      <c r="D229" s="220" t="s">
        <v>166</v>
      </c>
      <c r="E229" s="33"/>
      <c r="F229" s="221" t="s">
        <v>1148</v>
      </c>
      <c r="G229" s="33"/>
      <c r="H229" s="33"/>
      <c r="I229" s="119"/>
      <c r="J229" s="33"/>
      <c r="K229" s="33"/>
      <c r="L229" s="36"/>
      <c r="M229" s="222"/>
      <c r="N229" s="223"/>
      <c r="O229" s="68"/>
      <c r="P229" s="68"/>
      <c r="Q229" s="68"/>
      <c r="R229" s="68"/>
      <c r="S229" s="68"/>
      <c r="T229" s="68"/>
      <c r="U229" s="69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T229" s="14" t="s">
        <v>166</v>
      </c>
      <c r="AU229" s="14" t="s">
        <v>81</v>
      </c>
    </row>
    <row r="230" spans="1:65" s="2" customFormat="1" ht="14.4" customHeight="1">
      <c r="A230" s="31"/>
      <c r="B230" s="32"/>
      <c r="C230" s="205" t="s">
        <v>625</v>
      </c>
      <c r="D230" s="205" t="s">
        <v>159</v>
      </c>
      <c r="E230" s="206" t="s">
        <v>1149</v>
      </c>
      <c r="F230" s="207" t="s">
        <v>1150</v>
      </c>
      <c r="G230" s="208" t="s">
        <v>203</v>
      </c>
      <c r="H230" s="209">
        <v>1</v>
      </c>
      <c r="I230" s="210"/>
      <c r="J230" s="211">
        <f>ROUND(I230*H230,2)</f>
        <v>0</v>
      </c>
      <c r="K230" s="212"/>
      <c r="L230" s="213"/>
      <c r="M230" s="214" t="s">
        <v>1</v>
      </c>
      <c r="N230" s="215" t="s">
        <v>37</v>
      </c>
      <c r="O230" s="68"/>
      <c r="P230" s="216">
        <f>O230*H230</f>
        <v>0</v>
      </c>
      <c r="Q230" s="216">
        <v>2.2000000000000001E-3</v>
      </c>
      <c r="R230" s="216">
        <f>Q230*H230</f>
        <v>2.2000000000000001E-3</v>
      </c>
      <c r="S230" s="216">
        <v>0</v>
      </c>
      <c r="T230" s="216">
        <f>S230*H230</f>
        <v>0</v>
      </c>
      <c r="U230" s="217" t="s">
        <v>1</v>
      </c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218" t="s">
        <v>163</v>
      </c>
      <c r="AT230" s="218" t="s">
        <v>159</v>
      </c>
      <c r="AU230" s="218" t="s">
        <v>81</v>
      </c>
      <c r="AY230" s="14" t="s">
        <v>153</v>
      </c>
      <c r="BE230" s="219">
        <f>IF(N230="základní",J230,0)</f>
        <v>0</v>
      </c>
      <c r="BF230" s="219">
        <f>IF(N230="snížená",J230,0)</f>
        <v>0</v>
      </c>
      <c r="BG230" s="219">
        <f>IF(N230="zákl. přenesená",J230,0)</f>
        <v>0</v>
      </c>
      <c r="BH230" s="219">
        <f>IF(N230="sníž. přenesená",J230,0)</f>
        <v>0</v>
      </c>
      <c r="BI230" s="219">
        <f>IF(N230="nulová",J230,0)</f>
        <v>0</v>
      </c>
      <c r="BJ230" s="14" t="s">
        <v>79</v>
      </c>
      <c r="BK230" s="219">
        <f>ROUND(I230*H230,2)</f>
        <v>0</v>
      </c>
      <c r="BL230" s="14" t="s">
        <v>164</v>
      </c>
      <c r="BM230" s="218" t="s">
        <v>1567</v>
      </c>
    </row>
    <row r="231" spans="1:65" s="2" customFormat="1" ht="19.2">
      <c r="A231" s="31"/>
      <c r="B231" s="32"/>
      <c r="C231" s="33"/>
      <c r="D231" s="220" t="s">
        <v>166</v>
      </c>
      <c r="E231" s="33"/>
      <c r="F231" s="221" t="s">
        <v>1152</v>
      </c>
      <c r="G231" s="33"/>
      <c r="H231" s="33"/>
      <c r="I231" s="119"/>
      <c r="J231" s="33"/>
      <c r="K231" s="33"/>
      <c r="L231" s="36"/>
      <c r="M231" s="222"/>
      <c r="N231" s="223"/>
      <c r="O231" s="68"/>
      <c r="P231" s="68"/>
      <c r="Q231" s="68"/>
      <c r="R231" s="68"/>
      <c r="S231" s="68"/>
      <c r="T231" s="68"/>
      <c r="U231" s="69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T231" s="14" t="s">
        <v>166</v>
      </c>
      <c r="AU231" s="14" t="s">
        <v>81</v>
      </c>
    </row>
    <row r="232" spans="1:65" s="2" customFormat="1" ht="19.8" customHeight="1">
      <c r="A232" s="31"/>
      <c r="B232" s="32"/>
      <c r="C232" s="224" t="s">
        <v>271</v>
      </c>
      <c r="D232" s="224" t="s">
        <v>176</v>
      </c>
      <c r="E232" s="225" t="s">
        <v>1153</v>
      </c>
      <c r="F232" s="226" t="s">
        <v>1154</v>
      </c>
      <c r="G232" s="227" t="s">
        <v>203</v>
      </c>
      <c r="H232" s="228">
        <v>0.66</v>
      </c>
      <c r="I232" s="229"/>
      <c r="J232" s="230">
        <f>ROUND(I232*H232,2)</f>
        <v>0</v>
      </c>
      <c r="K232" s="231"/>
      <c r="L232" s="36"/>
      <c r="M232" s="232" t="s">
        <v>1</v>
      </c>
      <c r="N232" s="233" t="s">
        <v>37</v>
      </c>
      <c r="O232" s="68"/>
      <c r="P232" s="216">
        <f>O232*H232</f>
        <v>0</v>
      </c>
      <c r="Q232" s="216">
        <v>6.9999999999999994E-5</v>
      </c>
      <c r="R232" s="216">
        <f>Q232*H232</f>
        <v>4.6199999999999998E-5</v>
      </c>
      <c r="S232" s="216">
        <v>0</v>
      </c>
      <c r="T232" s="216">
        <f>S232*H232</f>
        <v>0</v>
      </c>
      <c r="U232" s="217" t="s">
        <v>1</v>
      </c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218" t="s">
        <v>164</v>
      </c>
      <c r="AT232" s="218" t="s">
        <v>176</v>
      </c>
      <c r="AU232" s="218" t="s">
        <v>81</v>
      </c>
      <c r="AY232" s="14" t="s">
        <v>153</v>
      </c>
      <c r="BE232" s="219">
        <f>IF(N232="základní",J232,0)</f>
        <v>0</v>
      </c>
      <c r="BF232" s="219">
        <f>IF(N232="snížená",J232,0)</f>
        <v>0</v>
      </c>
      <c r="BG232" s="219">
        <f>IF(N232="zákl. přenesená",J232,0)</f>
        <v>0</v>
      </c>
      <c r="BH232" s="219">
        <f>IF(N232="sníž. přenesená",J232,0)</f>
        <v>0</v>
      </c>
      <c r="BI232" s="219">
        <f>IF(N232="nulová",J232,0)</f>
        <v>0</v>
      </c>
      <c r="BJ232" s="14" t="s">
        <v>79</v>
      </c>
      <c r="BK232" s="219">
        <f>ROUND(I232*H232,2)</f>
        <v>0</v>
      </c>
      <c r="BL232" s="14" t="s">
        <v>164</v>
      </c>
      <c r="BM232" s="218" t="s">
        <v>1568</v>
      </c>
    </row>
    <row r="233" spans="1:65" s="2" customFormat="1" ht="28.8">
      <c r="A233" s="31"/>
      <c r="B233" s="32"/>
      <c r="C233" s="33"/>
      <c r="D233" s="220" t="s">
        <v>166</v>
      </c>
      <c r="E233" s="33"/>
      <c r="F233" s="221" t="s">
        <v>1156</v>
      </c>
      <c r="G233" s="33"/>
      <c r="H233" s="33"/>
      <c r="I233" s="119"/>
      <c r="J233" s="33"/>
      <c r="K233" s="33"/>
      <c r="L233" s="36"/>
      <c r="M233" s="222"/>
      <c r="N233" s="223"/>
      <c r="O233" s="68"/>
      <c r="P233" s="68"/>
      <c r="Q233" s="68"/>
      <c r="R233" s="68"/>
      <c r="S233" s="68"/>
      <c r="T233" s="68"/>
      <c r="U233" s="69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T233" s="14" t="s">
        <v>166</v>
      </c>
      <c r="AU233" s="14" t="s">
        <v>81</v>
      </c>
    </row>
    <row r="234" spans="1:65" s="2" customFormat="1" ht="14.4" customHeight="1">
      <c r="A234" s="31"/>
      <c r="B234" s="32"/>
      <c r="C234" s="205" t="s">
        <v>632</v>
      </c>
      <c r="D234" s="205" t="s">
        <v>159</v>
      </c>
      <c r="E234" s="206" t="s">
        <v>1157</v>
      </c>
      <c r="F234" s="207" t="s">
        <v>1158</v>
      </c>
      <c r="G234" s="208" t="s">
        <v>203</v>
      </c>
      <c r="H234" s="209">
        <v>2</v>
      </c>
      <c r="I234" s="210"/>
      <c r="J234" s="211">
        <f>ROUND(I234*H234,2)</f>
        <v>0</v>
      </c>
      <c r="K234" s="212"/>
      <c r="L234" s="213"/>
      <c r="M234" s="214" t="s">
        <v>1</v>
      </c>
      <c r="N234" s="215" t="s">
        <v>37</v>
      </c>
      <c r="O234" s="68"/>
      <c r="P234" s="216">
        <f>O234*H234</f>
        <v>0</v>
      </c>
      <c r="Q234" s="216">
        <v>3.2000000000000002E-3</v>
      </c>
      <c r="R234" s="216">
        <f>Q234*H234</f>
        <v>6.4000000000000003E-3</v>
      </c>
      <c r="S234" s="216">
        <v>0</v>
      </c>
      <c r="T234" s="216">
        <f>S234*H234</f>
        <v>0</v>
      </c>
      <c r="U234" s="217" t="s">
        <v>1</v>
      </c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218" t="s">
        <v>163</v>
      </c>
      <c r="AT234" s="218" t="s">
        <v>159</v>
      </c>
      <c r="AU234" s="218" t="s">
        <v>81</v>
      </c>
      <c r="AY234" s="14" t="s">
        <v>153</v>
      </c>
      <c r="BE234" s="219">
        <f>IF(N234="základní",J234,0)</f>
        <v>0</v>
      </c>
      <c r="BF234" s="219">
        <f>IF(N234="snížená",J234,0)</f>
        <v>0</v>
      </c>
      <c r="BG234" s="219">
        <f>IF(N234="zákl. přenesená",J234,0)</f>
        <v>0</v>
      </c>
      <c r="BH234" s="219">
        <f>IF(N234="sníž. přenesená",J234,0)</f>
        <v>0</v>
      </c>
      <c r="BI234" s="219">
        <f>IF(N234="nulová",J234,0)</f>
        <v>0</v>
      </c>
      <c r="BJ234" s="14" t="s">
        <v>79</v>
      </c>
      <c r="BK234" s="219">
        <f>ROUND(I234*H234,2)</f>
        <v>0</v>
      </c>
      <c r="BL234" s="14" t="s">
        <v>164</v>
      </c>
      <c r="BM234" s="218" t="s">
        <v>1569</v>
      </c>
    </row>
    <row r="235" spans="1:65" s="2" customFormat="1" ht="10.199999999999999">
      <c r="A235" s="31"/>
      <c r="B235" s="32"/>
      <c r="C235" s="33"/>
      <c r="D235" s="220" t="s">
        <v>166</v>
      </c>
      <c r="E235" s="33"/>
      <c r="F235" s="221" t="s">
        <v>1160</v>
      </c>
      <c r="G235" s="33"/>
      <c r="H235" s="33"/>
      <c r="I235" s="119"/>
      <c r="J235" s="33"/>
      <c r="K235" s="33"/>
      <c r="L235" s="36"/>
      <c r="M235" s="222"/>
      <c r="N235" s="223"/>
      <c r="O235" s="68"/>
      <c r="P235" s="68"/>
      <c r="Q235" s="68"/>
      <c r="R235" s="68"/>
      <c r="S235" s="68"/>
      <c r="T235" s="68"/>
      <c r="U235" s="69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T235" s="14" t="s">
        <v>166</v>
      </c>
      <c r="AU235" s="14" t="s">
        <v>81</v>
      </c>
    </row>
    <row r="236" spans="1:65" s="2" customFormat="1" ht="19.8" customHeight="1">
      <c r="A236" s="31"/>
      <c r="B236" s="32"/>
      <c r="C236" s="224" t="s">
        <v>275</v>
      </c>
      <c r="D236" s="224" t="s">
        <v>176</v>
      </c>
      <c r="E236" s="225" t="s">
        <v>1161</v>
      </c>
      <c r="F236" s="226" t="s">
        <v>1162</v>
      </c>
      <c r="G236" s="227" t="s">
        <v>1064</v>
      </c>
      <c r="H236" s="228">
        <v>0.34</v>
      </c>
      <c r="I236" s="229"/>
      <c r="J236" s="230">
        <f>ROUND(I236*H236,2)</f>
        <v>0</v>
      </c>
      <c r="K236" s="231"/>
      <c r="L236" s="36"/>
      <c r="M236" s="232" t="s">
        <v>1</v>
      </c>
      <c r="N236" s="233" t="s">
        <v>37</v>
      </c>
      <c r="O236" s="68"/>
      <c r="P236" s="216">
        <f>O236*H236</f>
        <v>0</v>
      </c>
      <c r="Q236" s="216">
        <v>0</v>
      </c>
      <c r="R236" s="216">
        <f>Q236*H236</f>
        <v>0</v>
      </c>
      <c r="S236" s="216">
        <v>0</v>
      </c>
      <c r="T236" s="216">
        <f>S236*H236</f>
        <v>0</v>
      </c>
      <c r="U236" s="217" t="s">
        <v>1</v>
      </c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218" t="s">
        <v>164</v>
      </c>
      <c r="AT236" s="218" t="s">
        <v>176</v>
      </c>
      <c r="AU236" s="218" t="s">
        <v>81</v>
      </c>
      <c r="AY236" s="14" t="s">
        <v>153</v>
      </c>
      <c r="BE236" s="219">
        <f>IF(N236="základní",J236,0)</f>
        <v>0</v>
      </c>
      <c r="BF236" s="219">
        <f>IF(N236="snížená",J236,0)</f>
        <v>0</v>
      </c>
      <c r="BG236" s="219">
        <f>IF(N236="zákl. přenesená",J236,0)</f>
        <v>0</v>
      </c>
      <c r="BH236" s="219">
        <f>IF(N236="sníž. přenesená",J236,0)</f>
        <v>0</v>
      </c>
      <c r="BI236" s="219">
        <f>IF(N236="nulová",J236,0)</f>
        <v>0</v>
      </c>
      <c r="BJ236" s="14" t="s">
        <v>79</v>
      </c>
      <c r="BK236" s="219">
        <f>ROUND(I236*H236,2)</f>
        <v>0</v>
      </c>
      <c r="BL236" s="14" t="s">
        <v>164</v>
      </c>
      <c r="BM236" s="218" t="s">
        <v>1570</v>
      </c>
    </row>
    <row r="237" spans="1:65" s="2" customFormat="1" ht="57.6">
      <c r="A237" s="31"/>
      <c r="B237" s="32"/>
      <c r="C237" s="33"/>
      <c r="D237" s="220" t="s">
        <v>166</v>
      </c>
      <c r="E237" s="33"/>
      <c r="F237" s="221" t="s">
        <v>1164</v>
      </c>
      <c r="G237" s="33"/>
      <c r="H237" s="33"/>
      <c r="I237" s="119"/>
      <c r="J237" s="33"/>
      <c r="K237" s="33"/>
      <c r="L237" s="36"/>
      <c r="M237" s="222"/>
      <c r="N237" s="223"/>
      <c r="O237" s="68"/>
      <c r="P237" s="68"/>
      <c r="Q237" s="68"/>
      <c r="R237" s="68"/>
      <c r="S237" s="68"/>
      <c r="T237" s="68"/>
      <c r="U237" s="69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T237" s="14" t="s">
        <v>166</v>
      </c>
      <c r="AU237" s="14" t="s">
        <v>81</v>
      </c>
    </row>
    <row r="238" spans="1:65" s="12" customFormat="1" ht="22.8" customHeight="1">
      <c r="B238" s="189"/>
      <c r="C238" s="190"/>
      <c r="D238" s="191" t="s">
        <v>71</v>
      </c>
      <c r="E238" s="203" t="s">
        <v>1165</v>
      </c>
      <c r="F238" s="203" t="s">
        <v>1166</v>
      </c>
      <c r="G238" s="190"/>
      <c r="H238" s="190"/>
      <c r="I238" s="193"/>
      <c r="J238" s="204">
        <f>BK238</f>
        <v>0</v>
      </c>
      <c r="K238" s="190"/>
      <c r="L238" s="195"/>
      <c r="M238" s="196"/>
      <c r="N238" s="197"/>
      <c r="O238" s="197"/>
      <c r="P238" s="198">
        <f>SUM(P239:P250)</f>
        <v>0</v>
      </c>
      <c r="Q238" s="197"/>
      <c r="R238" s="198">
        <f>SUM(R239:R250)</f>
        <v>0.16</v>
      </c>
      <c r="S238" s="197"/>
      <c r="T238" s="198">
        <f>SUM(T239:T250)</f>
        <v>0</v>
      </c>
      <c r="U238" s="199"/>
      <c r="AR238" s="200" t="s">
        <v>81</v>
      </c>
      <c r="AT238" s="201" t="s">
        <v>71</v>
      </c>
      <c r="AU238" s="201" t="s">
        <v>79</v>
      </c>
      <c r="AY238" s="200" t="s">
        <v>153</v>
      </c>
      <c r="BK238" s="202">
        <f>SUM(BK239:BK250)</f>
        <v>0</v>
      </c>
    </row>
    <row r="239" spans="1:65" s="2" customFormat="1" ht="30" customHeight="1">
      <c r="A239" s="31"/>
      <c r="B239" s="32"/>
      <c r="C239" s="224" t="s">
        <v>1184</v>
      </c>
      <c r="D239" s="224" t="s">
        <v>176</v>
      </c>
      <c r="E239" s="225" t="s">
        <v>1167</v>
      </c>
      <c r="F239" s="226" t="s">
        <v>1168</v>
      </c>
      <c r="G239" s="227" t="s">
        <v>203</v>
      </c>
      <c r="H239" s="228">
        <v>1</v>
      </c>
      <c r="I239" s="229"/>
      <c r="J239" s="230">
        <f>ROUND(I239*H239,2)</f>
        <v>0</v>
      </c>
      <c r="K239" s="231"/>
      <c r="L239" s="36"/>
      <c r="M239" s="232" t="s">
        <v>1</v>
      </c>
      <c r="N239" s="233" t="s">
        <v>37</v>
      </c>
      <c r="O239" s="68"/>
      <c r="P239" s="216">
        <f>O239*H239</f>
        <v>0</v>
      </c>
      <c r="Q239" s="216">
        <v>0</v>
      </c>
      <c r="R239" s="216">
        <f>Q239*H239</f>
        <v>0</v>
      </c>
      <c r="S239" s="216">
        <v>0</v>
      </c>
      <c r="T239" s="216">
        <f>S239*H239</f>
        <v>0</v>
      </c>
      <c r="U239" s="217" t="s">
        <v>1</v>
      </c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218" t="s">
        <v>164</v>
      </c>
      <c r="AT239" s="218" t="s">
        <v>176</v>
      </c>
      <c r="AU239" s="218" t="s">
        <v>81</v>
      </c>
      <c r="AY239" s="14" t="s">
        <v>153</v>
      </c>
      <c r="BE239" s="219">
        <f>IF(N239="základní",J239,0)</f>
        <v>0</v>
      </c>
      <c r="BF239" s="219">
        <f>IF(N239="snížená",J239,0)</f>
        <v>0</v>
      </c>
      <c r="BG239" s="219">
        <f>IF(N239="zákl. přenesená",J239,0)</f>
        <v>0</v>
      </c>
      <c r="BH239" s="219">
        <f>IF(N239="sníž. přenesená",J239,0)</f>
        <v>0</v>
      </c>
      <c r="BI239" s="219">
        <f>IF(N239="nulová",J239,0)</f>
        <v>0</v>
      </c>
      <c r="BJ239" s="14" t="s">
        <v>79</v>
      </c>
      <c r="BK239" s="219">
        <f>ROUND(I239*H239,2)</f>
        <v>0</v>
      </c>
      <c r="BL239" s="14" t="s">
        <v>164</v>
      </c>
      <c r="BM239" s="218" t="s">
        <v>1571</v>
      </c>
    </row>
    <row r="240" spans="1:65" s="2" customFormat="1" ht="28.8">
      <c r="A240" s="31"/>
      <c r="B240" s="32"/>
      <c r="C240" s="33"/>
      <c r="D240" s="220" t="s">
        <v>166</v>
      </c>
      <c r="E240" s="33"/>
      <c r="F240" s="221" t="s">
        <v>1170</v>
      </c>
      <c r="G240" s="33"/>
      <c r="H240" s="33"/>
      <c r="I240" s="119"/>
      <c r="J240" s="33"/>
      <c r="K240" s="33"/>
      <c r="L240" s="36"/>
      <c r="M240" s="222"/>
      <c r="N240" s="223"/>
      <c r="O240" s="68"/>
      <c r="P240" s="68"/>
      <c r="Q240" s="68"/>
      <c r="R240" s="68"/>
      <c r="S240" s="68"/>
      <c r="T240" s="68"/>
      <c r="U240" s="69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T240" s="14" t="s">
        <v>166</v>
      </c>
      <c r="AU240" s="14" t="s">
        <v>81</v>
      </c>
    </row>
    <row r="241" spans="1:65" s="2" customFormat="1" ht="30" customHeight="1">
      <c r="A241" s="31"/>
      <c r="B241" s="32"/>
      <c r="C241" s="224" t="s">
        <v>1189</v>
      </c>
      <c r="D241" s="224" t="s">
        <v>176</v>
      </c>
      <c r="E241" s="225" t="s">
        <v>1171</v>
      </c>
      <c r="F241" s="226" t="s">
        <v>1172</v>
      </c>
      <c r="G241" s="227" t="s">
        <v>203</v>
      </c>
      <c r="H241" s="228">
        <v>2</v>
      </c>
      <c r="I241" s="229"/>
      <c r="J241" s="230">
        <f>ROUND(I241*H241,2)</f>
        <v>0</v>
      </c>
      <c r="K241" s="231"/>
      <c r="L241" s="36"/>
      <c r="M241" s="232" t="s">
        <v>1</v>
      </c>
      <c r="N241" s="233" t="s">
        <v>37</v>
      </c>
      <c r="O241" s="68"/>
      <c r="P241" s="216">
        <f>O241*H241</f>
        <v>0</v>
      </c>
      <c r="Q241" s="216">
        <v>0</v>
      </c>
      <c r="R241" s="216">
        <f>Q241*H241</f>
        <v>0</v>
      </c>
      <c r="S241" s="216">
        <v>0</v>
      </c>
      <c r="T241" s="216">
        <f>S241*H241</f>
        <v>0</v>
      </c>
      <c r="U241" s="217" t="s">
        <v>1</v>
      </c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218" t="s">
        <v>164</v>
      </c>
      <c r="AT241" s="218" t="s">
        <v>176</v>
      </c>
      <c r="AU241" s="218" t="s">
        <v>81</v>
      </c>
      <c r="AY241" s="14" t="s">
        <v>153</v>
      </c>
      <c r="BE241" s="219">
        <f>IF(N241="základní",J241,0)</f>
        <v>0</v>
      </c>
      <c r="BF241" s="219">
        <f>IF(N241="snížená",J241,0)</f>
        <v>0</v>
      </c>
      <c r="BG241" s="219">
        <f>IF(N241="zákl. přenesená",J241,0)</f>
        <v>0</v>
      </c>
      <c r="BH241" s="219">
        <f>IF(N241="sníž. přenesená",J241,0)</f>
        <v>0</v>
      </c>
      <c r="BI241" s="219">
        <f>IF(N241="nulová",J241,0)</f>
        <v>0</v>
      </c>
      <c r="BJ241" s="14" t="s">
        <v>79</v>
      </c>
      <c r="BK241" s="219">
        <f>ROUND(I241*H241,2)</f>
        <v>0</v>
      </c>
      <c r="BL241" s="14" t="s">
        <v>164</v>
      </c>
      <c r="BM241" s="218" t="s">
        <v>1572</v>
      </c>
    </row>
    <row r="242" spans="1:65" s="2" customFormat="1" ht="28.8">
      <c r="A242" s="31"/>
      <c r="B242" s="32"/>
      <c r="C242" s="33"/>
      <c r="D242" s="220" t="s">
        <v>166</v>
      </c>
      <c r="E242" s="33"/>
      <c r="F242" s="221" t="s">
        <v>1174</v>
      </c>
      <c r="G242" s="33"/>
      <c r="H242" s="33"/>
      <c r="I242" s="119"/>
      <c r="J242" s="33"/>
      <c r="K242" s="33"/>
      <c r="L242" s="36"/>
      <c r="M242" s="222"/>
      <c r="N242" s="223"/>
      <c r="O242" s="68"/>
      <c r="P242" s="68"/>
      <c r="Q242" s="68"/>
      <c r="R242" s="68"/>
      <c r="S242" s="68"/>
      <c r="T242" s="68"/>
      <c r="U242" s="69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T242" s="14" t="s">
        <v>166</v>
      </c>
      <c r="AU242" s="14" t="s">
        <v>81</v>
      </c>
    </row>
    <row r="243" spans="1:65" s="2" customFormat="1" ht="19.8" customHeight="1">
      <c r="A243" s="31"/>
      <c r="B243" s="32"/>
      <c r="C243" s="224" t="s">
        <v>1175</v>
      </c>
      <c r="D243" s="224" t="s">
        <v>176</v>
      </c>
      <c r="E243" s="225" t="s">
        <v>1176</v>
      </c>
      <c r="F243" s="226" t="s">
        <v>1177</v>
      </c>
      <c r="G243" s="227" t="s">
        <v>257</v>
      </c>
      <c r="H243" s="228">
        <v>1</v>
      </c>
      <c r="I243" s="229"/>
      <c r="J243" s="230">
        <f>ROUND(I243*H243,2)</f>
        <v>0</v>
      </c>
      <c r="K243" s="231"/>
      <c r="L243" s="36"/>
      <c r="M243" s="232" t="s">
        <v>1</v>
      </c>
      <c r="N243" s="233" t="s">
        <v>37</v>
      </c>
      <c r="O243" s="68"/>
      <c r="P243" s="216">
        <f>O243*H243</f>
        <v>0</v>
      </c>
      <c r="Q243" s="216">
        <v>0</v>
      </c>
      <c r="R243" s="216">
        <f>Q243*H243</f>
        <v>0</v>
      </c>
      <c r="S243" s="216">
        <v>0</v>
      </c>
      <c r="T243" s="216">
        <f>S243*H243</f>
        <v>0</v>
      </c>
      <c r="U243" s="217" t="s">
        <v>1</v>
      </c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218" t="s">
        <v>164</v>
      </c>
      <c r="AT243" s="218" t="s">
        <v>176</v>
      </c>
      <c r="AU243" s="218" t="s">
        <v>81</v>
      </c>
      <c r="AY243" s="14" t="s">
        <v>153</v>
      </c>
      <c r="BE243" s="219">
        <f>IF(N243="základní",J243,0)</f>
        <v>0</v>
      </c>
      <c r="BF243" s="219">
        <f>IF(N243="snížená",J243,0)</f>
        <v>0</v>
      </c>
      <c r="BG243" s="219">
        <f>IF(N243="zákl. přenesená",J243,0)</f>
        <v>0</v>
      </c>
      <c r="BH243" s="219">
        <f>IF(N243="sníž. přenesená",J243,0)</f>
        <v>0</v>
      </c>
      <c r="BI243" s="219">
        <f>IF(N243="nulová",J243,0)</f>
        <v>0</v>
      </c>
      <c r="BJ243" s="14" t="s">
        <v>79</v>
      </c>
      <c r="BK243" s="219">
        <f>ROUND(I243*H243,2)</f>
        <v>0</v>
      </c>
      <c r="BL243" s="14" t="s">
        <v>164</v>
      </c>
      <c r="BM243" s="218" t="s">
        <v>1573</v>
      </c>
    </row>
    <row r="244" spans="1:65" s="2" customFormat="1" ht="19.2">
      <c r="A244" s="31"/>
      <c r="B244" s="32"/>
      <c r="C244" s="33"/>
      <c r="D244" s="220" t="s">
        <v>166</v>
      </c>
      <c r="E244" s="33"/>
      <c r="F244" s="221" t="s">
        <v>1179</v>
      </c>
      <c r="G244" s="33"/>
      <c r="H244" s="33"/>
      <c r="I244" s="119"/>
      <c r="J244" s="33"/>
      <c r="K244" s="33"/>
      <c r="L244" s="36"/>
      <c r="M244" s="222"/>
      <c r="N244" s="223"/>
      <c r="O244" s="68"/>
      <c r="P244" s="68"/>
      <c r="Q244" s="68"/>
      <c r="R244" s="68"/>
      <c r="S244" s="68"/>
      <c r="T244" s="68"/>
      <c r="U244" s="69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T244" s="14" t="s">
        <v>166</v>
      </c>
      <c r="AU244" s="14" t="s">
        <v>81</v>
      </c>
    </row>
    <row r="245" spans="1:65" s="2" customFormat="1" ht="14.4" customHeight="1">
      <c r="A245" s="31"/>
      <c r="B245" s="32"/>
      <c r="C245" s="224" t="s">
        <v>589</v>
      </c>
      <c r="D245" s="224" t="s">
        <v>176</v>
      </c>
      <c r="E245" s="225" t="s">
        <v>1180</v>
      </c>
      <c r="F245" s="226" t="s">
        <v>1181</v>
      </c>
      <c r="G245" s="227" t="s">
        <v>203</v>
      </c>
      <c r="H245" s="228">
        <v>2</v>
      </c>
      <c r="I245" s="229"/>
      <c r="J245" s="230">
        <f>ROUND(I245*H245,2)</f>
        <v>0</v>
      </c>
      <c r="K245" s="231"/>
      <c r="L245" s="36"/>
      <c r="M245" s="232" t="s">
        <v>1</v>
      </c>
      <c r="N245" s="233" t="s">
        <v>37</v>
      </c>
      <c r="O245" s="68"/>
      <c r="P245" s="216">
        <f>O245*H245</f>
        <v>0</v>
      </c>
      <c r="Q245" s="216">
        <v>0</v>
      </c>
      <c r="R245" s="216">
        <f>Q245*H245</f>
        <v>0</v>
      </c>
      <c r="S245" s="216">
        <v>0</v>
      </c>
      <c r="T245" s="216">
        <f>S245*H245</f>
        <v>0</v>
      </c>
      <c r="U245" s="217" t="s">
        <v>1</v>
      </c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218" t="s">
        <v>164</v>
      </c>
      <c r="AT245" s="218" t="s">
        <v>176</v>
      </c>
      <c r="AU245" s="218" t="s">
        <v>81</v>
      </c>
      <c r="AY245" s="14" t="s">
        <v>153</v>
      </c>
      <c r="BE245" s="219">
        <f>IF(N245="základní",J245,0)</f>
        <v>0</v>
      </c>
      <c r="BF245" s="219">
        <f>IF(N245="snížená",J245,0)</f>
        <v>0</v>
      </c>
      <c r="BG245" s="219">
        <f>IF(N245="zákl. přenesená",J245,0)</f>
        <v>0</v>
      </c>
      <c r="BH245" s="219">
        <f>IF(N245="sníž. přenesená",J245,0)</f>
        <v>0</v>
      </c>
      <c r="BI245" s="219">
        <f>IF(N245="nulová",J245,0)</f>
        <v>0</v>
      </c>
      <c r="BJ245" s="14" t="s">
        <v>79</v>
      </c>
      <c r="BK245" s="219">
        <f>ROUND(I245*H245,2)</f>
        <v>0</v>
      </c>
      <c r="BL245" s="14" t="s">
        <v>164</v>
      </c>
      <c r="BM245" s="218" t="s">
        <v>1574</v>
      </c>
    </row>
    <row r="246" spans="1:65" s="2" customFormat="1" ht="10.199999999999999">
      <c r="A246" s="31"/>
      <c r="B246" s="32"/>
      <c r="C246" s="33"/>
      <c r="D246" s="220" t="s">
        <v>166</v>
      </c>
      <c r="E246" s="33"/>
      <c r="F246" s="221" t="s">
        <v>1183</v>
      </c>
      <c r="G246" s="33"/>
      <c r="H246" s="33"/>
      <c r="I246" s="119"/>
      <c r="J246" s="33"/>
      <c r="K246" s="33"/>
      <c r="L246" s="36"/>
      <c r="M246" s="222"/>
      <c r="N246" s="223"/>
      <c r="O246" s="68"/>
      <c r="P246" s="68"/>
      <c r="Q246" s="68"/>
      <c r="R246" s="68"/>
      <c r="S246" s="68"/>
      <c r="T246" s="68"/>
      <c r="U246" s="69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T246" s="14" t="s">
        <v>166</v>
      </c>
      <c r="AU246" s="14" t="s">
        <v>81</v>
      </c>
    </row>
    <row r="247" spans="1:65" s="2" customFormat="1" ht="19.8" customHeight="1">
      <c r="A247" s="31"/>
      <c r="B247" s="32"/>
      <c r="C247" s="224" t="s">
        <v>593</v>
      </c>
      <c r="D247" s="224" t="s">
        <v>176</v>
      </c>
      <c r="E247" s="225" t="s">
        <v>1185</v>
      </c>
      <c r="F247" s="226" t="s">
        <v>1186</v>
      </c>
      <c r="G247" s="227" t="s">
        <v>203</v>
      </c>
      <c r="H247" s="228">
        <v>5</v>
      </c>
      <c r="I247" s="229"/>
      <c r="J247" s="230">
        <f>ROUND(I247*H247,2)</f>
        <v>0</v>
      </c>
      <c r="K247" s="231"/>
      <c r="L247" s="36"/>
      <c r="M247" s="232" t="s">
        <v>1</v>
      </c>
      <c r="N247" s="233" t="s">
        <v>37</v>
      </c>
      <c r="O247" s="68"/>
      <c r="P247" s="216">
        <f>O247*H247</f>
        <v>0</v>
      </c>
      <c r="Q247" s="216">
        <v>0</v>
      </c>
      <c r="R247" s="216">
        <f>Q247*H247</f>
        <v>0</v>
      </c>
      <c r="S247" s="216">
        <v>0</v>
      </c>
      <c r="T247" s="216">
        <f>S247*H247</f>
        <v>0</v>
      </c>
      <c r="U247" s="217" t="s">
        <v>1</v>
      </c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218" t="s">
        <v>164</v>
      </c>
      <c r="AT247" s="218" t="s">
        <v>176</v>
      </c>
      <c r="AU247" s="218" t="s">
        <v>81</v>
      </c>
      <c r="AY247" s="14" t="s">
        <v>153</v>
      </c>
      <c r="BE247" s="219">
        <f>IF(N247="základní",J247,0)</f>
        <v>0</v>
      </c>
      <c r="BF247" s="219">
        <f>IF(N247="snížená",J247,0)</f>
        <v>0</v>
      </c>
      <c r="BG247" s="219">
        <f>IF(N247="zákl. přenesená",J247,0)</f>
        <v>0</v>
      </c>
      <c r="BH247" s="219">
        <f>IF(N247="sníž. přenesená",J247,0)</f>
        <v>0</v>
      </c>
      <c r="BI247" s="219">
        <f>IF(N247="nulová",J247,0)</f>
        <v>0</v>
      </c>
      <c r="BJ247" s="14" t="s">
        <v>79</v>
      </c>
      <c r="BK247" s="219">
        <f>ROUND(I247*H247,2)</f>
        <v>0</v>
      </c>
      <c r="BL247" s="14" t="s">
        <v>164</v>
      </c>
      <c r="BM247" s="218" t="s">
        <v>1575</v>
      </c>
    </row>
    <row r="248" spans="1:65" s="2" customFormat="1" ht="19.2">
      <c r="A248" s="31"/>
      <c r="B248" s="32"/>
      <c r="C248" s="33"/>
      <c r="D248" s="220" t="s">
        <v>166</v>
      </c>
      <c r="E248" s="33"/>
      <c r="F248" s="221" t="s">
        <v>1188</v>
      </c>
      <c r="G248" s="33"/>
      <c r="H248" s="33"/>
      <c r="I248" s="119"/>
      <c r="J248" s="33"/>
      <c r="K248" s="33"/>
      <c r="L248" s="36"/>
      <c r="M248" s="222"/>
      <c r="N248" s="223"/>
      <c r="O248" s="68"/>
      <c r="P248" s="68"/>
      <c r="Q248" s="68"/>
      <c r="R248" s="68"/>
      <c r="S248" s="68"/>
      <c r="T248" s="68"/>
      <c r="U248" s="69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T248" s="14" t="s">
        <v>166</v>
      </c>
      <c r="AU248" s="14" t="s">
        <v>81</v>
      </c>
    </row>
    <row r="249" spans="1:65" s="2" customFormat="1" ht="19.8" customHeight="1">
      <c r="A249" s="31"/>
      <c r="B249" s="32"/>
      <c r="C249" s="205" t="s">
        <v>597</v>
      </c>
      <c r="D249" s="205" t="s">
        <v>159</v>
      </c>
      <c r="E249" s="206" t="s">
        <v>1190</v>
      </c>
      <c r="F249" s="207" t="s">
        <v>1191</v>
      </c>
      <c r="G249" s="208" t="s">
        <v>203</v>
      </c>
      <c r="H249" s="209">
        <v>5</v>
      </c>
      <c r="I249" s="210"/>
      <c r="J249" s="211">
        <f>ROUND(I249*H249,2)</f>
        <v>0</v>
      </c>
      <c r="K249" s="212"/>
      <c r="L249" s="213"/>
      <c r="M249" s="214" t="s">
        <v>1</v>
      </c>
      <c r="N249" s="215" t="s">
        <v>37</v>
      </c>
      <c r="O249" s="68"/>
      <c r="P249" s="216">
        <f>O249*H249</f>
        <v>0</v>
      </c>
      <c r="Q249" s="216">
        <v>3.2000000000000001E-2</v>
      </c>
      <c r="R249" s="216">
        <f>Q249*H249</f>
        <v>0.16</v>
      </c>
      <c r="S249" s="216">
        <v>0</v>
      </c>
      <c r="T249" s="216">
        <f>S249*H249</f>
        <v>0</v>
      </c>
      <c r="U249" s="217" t="s">
        <v>1</v>
      </c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218" t="s">
        <v>163</v>
      </c>
      <c r="AT249" s="218" t="s">
        <v>159</v>
      </c>
      <c r="AU249" s="218" t="s">
        <v>81</v>
      </c>
      <c r="AY249" s="14" t="s">
        <v>153</v>
      </c>
      <c r="BE249" s="219">
        <f>IF(N249="základní",J249,0)</f>
        <v>0</v>
      </c>
      <c r="BF249" s="219">
        <f>IF(N249="snížená",J249,0)</f>
        <v>0</v>
      </c>
      <c r="BG249" s="219">
        <f>IF(N249="zákl. přenesená",J249,0)</f>
        <v>0</v>
      </c>
      <c r="BH249" s="219">
        <f>IF(N249="sníž. přenesená",J249,0)</f>
        <v>0</v>
      </c>
      <c r="BI249" s="219">
        <f>IF(N249="nulová",J249,0)</f>
        <v>0</v>
      </c>
      <c r="BJ249" s="14" t="s">
        <v>79</v>
      </c>
      <c r="BK249" s="219">
        <f>ROUND(I249*H249,2)</f>
        <v>0</v>
      </c>
      <c r="BL249" s="14" t="s">
        <v>164</v>
      </c>
      <c r="BM249" s="218" t="s">
        <v>1576</v>
      </c>
    </row>
    <row r="250" spans="1:65" s="2" customFormat="1" ht="10.199999999999999">
      <c r="A250" s="31"/>
      <c r="B250" s="32"/>
      <c r="C250" s="33"/>
      <c r="D250" s="220" t="s">
        <v>166</v>
      </c>
      <c r="E250" s="33"/>
      <c r="F250" s="221" t="s">
        <v>1193</v>
      </c>
      <c r="G250" s="33"/>
      <c r="H250" s="33"/>
      <c r="I250" s="119"/>
      <c r="J250" s="33"/>
      <c r="K250" s="33"/>
      <c r="L250" s="36"/>
      <c r="M250" s="222"/>
      <c r="N250" s="223"/>
      <c r="O250" s="68"/>
      <c r="P250" s="68"/>
      <c r="Q250" s="68"/>
      <c r="R250" s="68"/>
      <c r="S250" s="68"/>
      <c r="T250" s="68"/>
      <c r="U250" s="69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T250" s="14" t="s">
        <v>166</v>
      </c>
      <c r="AU250" s="14" t="s">
        <v>81</v>
      </c>
    </row>
    <row r="251" spans="1:65" s="12" customFormat="1" ht="22.8" customHeight="1">
      <c r="B251" s="189"/>
      <c r="C251" s="190"/>
      <c r="D251" s="191" t="s">
        <v>71</v>
      </c>
      <c r="E251" s="203" t="s">
        <v>1194</v>
      </c>
      <c r="F251" s="203" t="s">
        <v>1195</v>
      </c>
      <c r="G251" s="190"/>
      <c r="H251" s="190"/>
      <c r="I251" s="193"/>
      <c r="J251" s="204">
        <f>BK251</f>
        <v>0</v>
      </c>
      <c r="K251" s="190"/>
      <c r="L251" s="195"/>
      <c r="M251" s="196"/>
      <c r="N251" s="197"/>
      <c r="O251" s="197"/>
      <c r="P251" s="198">
        <f>SUM(P252:P269)</f>
        <v>0</v>
      </c>
      <c r="Q251" s="197"/>
      <c r="R251" s="198">
        <f>SUM(R252:R269)</f>
        <v>0.90827314999999986</v>
      </c>
      <c r="S251" s="197"/>
      <c r="T251" s="198">
        <f>SUM(T252:T269)</f>
        <v>0</v>
      </c>
      <c r="U251" s="199"/>
      <c r="AR251" s="200" t="s">
        <v>81</v>
      </c>
      <c r="AT251" s="201" t="s">
        <v>71</v>
      </c>
      <c r="AU251" s="201" t="s">
        <v>79</v>
      </c>
      <c r="AY251" s="200" t="s">
        <v>153</v>
      </c>
      <c r="BK251" s="202">
        <f>SUM(BK252:BK269)</f>
        <v>0</v>
      </c>
    </row>
    <row r="252" spans="1:65" s="2" customFormat="1" ht="14.4" customHeight="1">
      <c r="A252" s="31"/>
      <c r="B252" s="32"/>
      <c r="C252" s="224" t="s">
        <v>279</v>
      </c>
      <c r="D252" s="224" t="s">
        <v>176</v>
      </c>
      <c r="E252" s="225" t="s">
        <v>1196</v>
      </c>
      <c r="F252" s="226" t="s">
        <v>1197</v>
      </c>
      <c r="G252" s="227" t="s">
        <v>840</v>
      </c>
      <c r="H252" s="228">
        <v>6</v>
      </c>
      <c r="I252" s="229"/>
      <c r="J252" s="230">
        <f>ROUND(I252*H252,2)</f>
        <v>0</v>
      </c>
      <c r="K252" s="231"/>
      <c r="L252" s="36"/>
      <c r="M252" s="232" t="s">
        <v>1</v>
      </c>
      <c r="N252" s="233" t="s">
        <v>37</v>
      </c>
      <c r="O252" s="68"/>
      <c r="P252" s="216">
        <f>O252*H252</f>
        <v>0</v>
      </c>
      <c r="Q252" s="216">
        <v>0</v>
      </c>
      <c r="R252" s="216">
        <f>Q252*H252</f>
        <v>0</v>
      </c>
      <c r="S252" s="216">
        <v>0</v>
      </c>
      <c r="T252" s="216">
        <f>S252*H252</f>
        <v>0</v>
      </c>
      <c r="U252" s="217" t="s">
        <v>1</v>
      </c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218" t="s">
        <v>164</v>
      </c>
      <c r="AT252" s="218" t="s">
        <v>176</v>
      </c>
      <c r="AU252" s="218" t="s">
        <v>81</v>
      </c>
      <c r="AY252" s="14" t="s">
        <v>153</v>
      </c>
      <c r="BE252" s="219">
        <f>IF(N252="základní",J252,0)</f>
        <v>0</v>
      </c>
      <c r="BF252" s="219">
        <f>IF(N252="snížená",J252,0)</f>
        <v>0</v>
      </c>
      <c r="BG252" s="219">
        <f>IF(N252="zákl. přenesená",J252,0)</f>
        <v>0</v>
      </c>
      <c r="BH252" s="219">
        <f>IF(N252="sníž. přenesená",J252,0)</f>
        <v>0</v>
      </c>
      <c r="BI252" s="219">
        <f>IF(N252="nulová",J252,0)</f>
        <v>0</v>
      </c>
      <c r="BJ252" s="14" t="s">
        <v>79</v>
      </c>
      <c r="BK252" s="219">
        <f>ROUND(I252*H252,2)</f>
        <v>0</v>
      </c>
      <c r="BL252" s="14" t="s">
        <v>164</v>
      </c>
      <c r="BM252" s="218" t="s">
        <v>1577</v>
      </c>
    </row>
    <row r="253" spans="1:65" s="2" customFormat="1" ht="19.2">
      <c r="A253" s="31"/>
      <c r="B253" s="32"/>
      <c r="C253" s="33"/>
      <c r="D253" s="220" t="s">
        <v>166</v>
      </c>
      <c r="E253" s="33"/>
      <c r="F253" s="221" t="s">
        <v>1199</v>
      </c>
      <c r="G253" s="33"/>
      <c r="H253" s="33"/>
      <c r="I253" s="119"/>
      <c r="J253" s="33"/>
      <c r="K253" s="33"/>
      <c r="L253" s="36"/>
      <c r="M253" s="222"/>
      <c r="N253" s="223"/>
      <c r="O253" s="68"/>
      <c r="P253" s="68"/>
      <c r="Q253" s="68"/>
      <c r="R253" s="68"/>
      <c r="S253" s="68"/>
      <c r="T253" s="68"/>
      <c r="U253" s="69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T253" s="14" t="s">
        <v>166</v>
      </c>
      <c r="AU253" s="14" t="s">
        <v>81</v>
      </c>
    </row>
    <row r="254" spans="1:65" s="2" customFormat="1" ht="14.4" customHeight="1">
      <c r="A254" s="31"/>
      <c r="B254" s="32"/>
      <c r="C254" s="224" t="s">
        <v>283</v>
      </c>
      <c r="D254" s="224" t="s">
        <v>176</v>
      </c>
      <c r="E254" s="225" t="s">
        <v>1200</v>
      </c>
      <c r="F254" s="226" t="s">
        <v>1201</v>
      </c>
      <c r="G254" s="227" t="s">
        <v>840</v>
      </c>
      <c r="H254" s="228">
        <v>6</v>
      </c>
      <c r="I254" s="229"/>
      <c r="J254" s="230">
        <f>ROUND(I254*H254,2)</f>
        <v>0</v>
      </c>
      <c r="K254" s="231"/>
      <c r="L254" s="36"/>
      <c r="M254" s="232" t="s">
        <v>1</v>
      </c>
      <c r="N254" s="233" t="s">
        <v>37</v>
      </c>
      <c r="O254" s="68"/>
      <c r="P254" s="216">
        <f>O254*H254</f>
        <v>0</v>
      </c>
      <c r="Q254" s="216">
        <v>2.9999999999999997E-4</v>
      </c>
      <c r="R254" s="216">
        <f>Q254*H254</f>
        <v>1.8E-3</v>
      </c>
      <c r="S254" s="216">
        <v>0</v>
      </c>
      <c r="T254" s="216">
        <f>S254*H254</f>
        <v>0</v>
      </c>
      <c r="U254" s="217" t="s">
        <v>1</v>
      </c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218" t="s">
        <v>164</v>
      </c>
      <c r="AT254" s="218" t="s">
        <v>176</v>
      </c>
      <c r="AU254" s="218" t="s">
        <v>81</v>
      </c>
      <c r="AY254" s="14" t="s">
        <v>153</v>
      </c>
      <c r="BE254" s="219">
        <f>IF(N254="základní",J254,0)</f>
        <v>0</v>
      </c>
      <c r="BF254" s="219">
        <f>IF(N254="snížená",J254,0)</f>
        <v>0</v>
      </c>
      <c r="BG254" s="219">
        <f>IF(N254="zákl. přenesená",J254,0)</f>
        <v>0</v>
      </c>
      <c r="BH254" s="219">
        <f>IF(N254="sníž. přenesená",J254,0)</f>
        <v>0</v>
      </c>
      <c r="BI254" s="219">
        <f>IF(N254="nulová",J254,0)</f>
        <v>0</v>
      </c>
      <c r="BJ254" s="14" t="s">
        <v>79</v>
      </c>
      <c r="BK254" s="219">
        <f>ROUND(I254*H254,2)</f>
        <v>0</v>
      </c>
      <c r="BL254" s="14" t="s">
        <v>164</v>
      </c>
      <c r="BM254" s="218" t="s">
        <v>1578</v>
      </c>
    </row>
    <row r="255" spans="1:65" s="2" customFormat="1" ht="19.2">
      <c r="A255" s="31"/>
      <c r="B255" s="32"/>
      <c r="C255" s="33"/>
      <c r="D255" s="220" t="s">
        <v>166</v>
      </c>
      <c r="E255" s="33"/>
      <c r="F255" s="221" t="s">
        <v>1203</v>
      </c>
      <c r="G255" s="33"/>
      <c r="H255" s="33"/>
      <c r="I255" s="119"/>
      <c r="J255" s="33"/>
      <c r="K255" s="33"/>
      <c r="L255" s="36"/>
      <c r="M255" s="222"/>
      <c r="N255" s="223"/>
      <c r="O255" s="68"/>
      <c r="P255" s="68"/>
      <c r="Q255" s="68"/>
      <c r="R255" s="68"/>
      <c r="S255" s="68"/>
      <c r="T255" s="68"/>
      <c r="U255" s="69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T255" s="14" t="s">
        <v>166</v>
      </c>
      <c r="AU255" s="14" t="s">
        <v>81</v>
      </c>
    </row>
    <row r="256" spans="1:65" s="2" customFormat="1" ht="19.8" customHeight="1">
      <c r="A256" s="31"/>
      <c r="B256" s="32"/>
      <c r="C256" s="224" t="s">
        <v>289</v>
      </c>
      <c r="D256" s="224" t="s">
        <v>176</v>
      </c>
      <c r="E256" s="225" t="s">
        <v>1204</v>
      </c>
      <c r="F256" s="226" t="s">
        <v>1205</v>
      </c>
      <c r="G256" s="227" t="s">
        <v>840</v>
      </c>
      <c r="H256" s="228">
        <v>6</v>
      </c>
      <c r="I256" s="229"/>
      <c r="J256" s="230">
        <f>ROUND(I256*H256,2)</f>
        <v>0</v>
      </c>
      <c r="K256" s="231"/>
      <c r="L256" s="36"/>
      <c r="M256" s="232" t="s">
        <v>1</v>
      </c>
      <c r="N256" s="233" t="s">
        <v>37</v>
      </c>
      <c r="O256" s="68"/>
      <c r="P256" s="216">
        <f>O256*H256</f>
        <v>0</v>
      </c>
      <c r="Q256" s="216">
        <v>4.5500000000000002E-3</v>
      </c>
      <c r="R256" s="216">
        <f>Q256*H256</f>
        <v>2.7300000000000001E-2</v>
      </c>
      <c r="S256" s="216">
        <v>0</v>
      </c>
      <c r="T256" s="216">
        <f>S256*H256</f>
        <v>0</v>
      </c>
      <c r="U256" s="217" t="s">
        <v>1</v>
      </c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218" t="s">
        <v>164</v>
      </c>
      <c r="AT256" s="218" t="s">
        <v>176</v>
      </c>
      <c r="AU256" s="218" t="s">
        <v>81</v>
      </c>
      <c r="AY256" s="14" t="s">
        <v>153</v>
      </c>
      <c r="BE256" s="219">
        <f>IF(N256="základní",J256,0)</f>
        <v>0</v>
      </c>
      <c r="BF256" s="219">
        <f>IF(N256="snížená",J256,0)</f>
        <v>0</v>
      </c>
      <c r="BG256" s="219">
        <f>IF(N256="zákl. přenesená",J256,0)</f>
        <v>0</v>
      </c>
      <c r="BH256" s="219">
        <f>IF(N256="sníž. přenesená",J256,0)</f>
        <v>0</v>
      </c>
      <c r="BI256" s="219">
        <f>IF(N256="nulová",J256,0)</f>
        <v>0</v>
      </c>
      <c r="BJ256" s="14" t="s">
        <v>79</v>
      </c>
      <c r="BK256" s="219">
        <f>ROUND(I256*H256,2)</f>
        <v>0</v>
      </c>
      <c r="BL256" s="14" t="s">
        <v>164</v>
      </c>
      <c r="BM256" s="218" t="s">
        <v>1579</v>
      </c>
    </row>
    <row r="257" spans="1:65" s="2" customFormat="1" ht="28.8">
      <c r="A257" s="31"/>
      <c r="B257" s="32"/>
      <c r="C257" s="33"/>
      <c r="D257" s="220" t="s">
        <v>166</v>
      </c>
      <c r="E257" s="33"/>
      <c r="F257" s="221" t="s">
        <v>1207</v>
      </c>
      <c r="G257" s="33"/>
      <c r="H257" s="33"/>
      <c r="I257" s="119"/>
      <c r="J257" s="33"/>
      <c r="K257" s="33"/>
      <c r="L257" s="36"/>
      <c r="M257" s="222"/>
      <c r="N257" s="223"/>
      <c r="O257" s="68"/>
      <c r="P257" s="68"/>
      <c r="Q257" s="68"/>
      <c r="R257" s="68"/>
      <c r="S257" s="68"/>
      <c r="T257" s="68"/>
      <c r="U257" s="69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T257" s="14" t="s">
        <v>166</v>
      </c>
      <c r="AU257" s="14" t="s">
        <v>81</v>
      </c>
    </row>
    <row r="258" spans="1:65" s="2" customFormat="1" ht="19.8" customHeight="1">
      <c r="A258" s="31"/>
      <c r="B258" s="32"/>
      <c r="C258" s="224" t="s">
        <v>293</v>
      </c>
      <c r="D258" s="224" t="s">
        <v>176</v>
      </c>
      <c r="E258" s="225" t="s">
        <v>1208</v>
      </c>
      <c r="F258" s="226" t="s">
        <v>1209</v>
      </c>
      <c r="G258" s="227" t="s">
        <v>162</v>
      </c>
      <c r="H258" s="228">
        <v>15.95</v>
      </c>
      <c r="I258" s="229"/>
      <c r="J258" s="230">
        <f>ROUND(I258*H258,2)</f>
        <v>0</v>
      </c>
      <c r="K258" s="231"/>
      <c r="L258" s="36"/>
      <c r="M258" s="232" t="s">
        <v>1</v>
      </c>
      <c r="N258" s="233" t="s">
        <v>37</v>
      </c>
      <c r="O258" s="68"/>
      <c r="P258" s="216">
        <f>O258*H258</f>
        <v>0</v>
      </c>
      <c r="Q258" s="216">
        <v>5.8E-4</v>
      </c>
      <c r="R258" s="216">
        <f>Q258*H258</f>
        <v>9.2509999999999988E-3</v>
      </c>
      <c r="S258" s="216">
        <v>0</v>
      </c>
      <c r="T258" s="216">
        <f>S258*H258</f>
        <v>0</v>
      </c>
      <c r="U258" s="217" t="s">
        <v>1</v>
      </c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R258" s="218" t="s">
        <v>164</v>
      </c>
      <c r="AT258" s="218" t="s">
        <v>176</v>
      </c>
      <c r="AU258" s="218" t="s">
        <v>81</v>
      </c>
      <c r="AY258" s="14" t="s">
        <v>153</v>
      </c>
      <c r="BE258" s="219">
        <f>IF(N258="základní",J258,0)</f>
        <v>0</v>
      </c>
      <c r="BF258" s="219">
        <f>IF(N258="snížená",J258,0)</f>
        <v>0</v>
      </c>
      <c r="BG258" s="219">
        <f>IF(N258="zákl. přenesená",J258,0)</f>
        <v>0</v>
      </c>
      <c r="BH258" s="219">
        <f>IF(N258="sníž. přenesená",J258,0)</f>
        <v>0</v>
      </c>
      <c r="BI258" s="219">
        <f>IF(N258="nulová",J258,0)</f>
        <v>0</v>
      </c>
      <c r="BJ258" s="14" t="s">
        <v>79</v>
      </c>
      <c r="BK258" s="219">
        <f>ROUND(I258*H258,2)</f>
        <v>0</v>
      </c>
      <c r="BL258" s="14" t="s">
        <v>164</v>
      </c>
      <c r="BM258" s="218" t="s">
        <v>1580</v>
      </c>
    </row>
    <row r="259" spans="1:65" s="2" customFormat="1" ht="28.8">
      <c r="A259" s="31"/>
      <c r="B259" s="32"/>
      <c r="C259" s="33"/>
      <c r="D259" s="220" t="s">
        <v>166</v>
      </c>
      <c r="E259" s="33"/>
      <c r="F259" s="221" t="s">
        <v>1211</v>
      </c>
      <c r="G259" s="33"/>
      <c r="H259" s="33"/>
      <c r="I259" s="119"/>
      <c r="J259" s="33"/>
      <c r="K259" s="33"/>
      <c r="L259" s="36"/>
      <c r="M259" s="222"/>
      <c r="N259" s="223"/>
      <c r="O259" s="68"/>
      <c r="P259" s="68"/>
      <c r="Q259" s="68"/>
      <c r="R259" s="68"/>
      <c r="S259" s="68"/>
      <c r="T259" s="68"/>
      <c r="U259" s="69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T259" s="14" t="s">
        <v>166</v>
      </c>
      <c r="AU259" s="14" t="s">
        <v>81</v>
      </c>
    </row>
    <row r="260" spans="1:65" s="2" customFormat="1" ht="14.4" customHeight="1">
      <c r="A260" s="31"/>
      <c r="B260" s="32"/>
      <c r="C260" s="205" t="s">
        <v>297</v>
      </c>
      <c r="D260" s="205" t="s">
        <v>159</v>
      </c>
      <c r="E260" s="206" t="s">
        <v>1212</v>
      </c>
      <c r="F260" s="207" t="s">
        <v>1213</v>
      </c>
      <c r="G260" s="208" t="s">
        <v>203</v>
      </c>
      <c r="H260" s="209">
        <v>17.545000000000002</v>
      </c>
      <c r="I260" s="210"/>
      <c r="J260" s="211">
        <f>ROUND(I260*H260,2)</f>
        <v>0</v>
      </c>
      <c r="K260" s="212"/>
      <c r="L260" s="213"/>
      <c r="M260" s="214" t="s">
        <v>1</v>
      </c>
      <c r="N260" s="215" t="s">
        <v>37</v>
      </c>
      <c r="O260" s="68"/>
      <c r="P260" s="216">
        <f>O260*H260</f>
        <v>0</v>
      </c>
      <c r="Q260" s="216">
        <v>1.67E-3</v>
      </c>
      <c r="R260" s="216">
        <f>Q260*H260</f>
        <v>2.9300150000000004E-2</v>
      </c>
      <c r="S260" s="216">
        <v>0</v>
      </c>
      <c r="T260" s="216">
        <f>S260*H260</f>
        <v>0</v>
      </c>
      <c r="U260" s="217" t="s">
        <v>1</v>
      </c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R260" s="218" t="s">
        <v>163</v>
      </c>
      <c r="AT260" s="218" t="s">
        <v>159</v>
      </c>
      <c r="AU260" s="218" t="s">
        <v>81</v>
      </c>
      <c r="AY260" s="14" t="s">
        <v>153</v>
      </c>
      <c r="BE260" s="219">
        <f>IF(N260="základní",J260,0)</f>
        <v>0</v>
      </c>
      <c r="BF260" s="219">
        <f>IF(N260="snížená",J260,0)</f>
        <v>0</v>
      </c>
      <c r="BG260" s="219">
        <f>IF(N260="zákl. přenesená",J260,0)</f>
        <v>0</v>
      </c>
      <c r="BH260" s="219">
        <f>IF(N260="sníž. přenesená",J260,0)</f>
        <v>0</v>
      </c>
      <c r="BI260" s="219">
        <f>IF(N260="nulová",J260,0)</f>
        <v>0</v>
      </c>
      <c r="BJ260" s="14" t="s">
        <v>79</v>
      </c>
      <c r="BK260" s="219">
        <f>ROUND(I260*H260,2)</f>
        <v>0</v>
      </c>
      <c r="BL260" s="14" t="s">
        <v>164</v>
      </c>
      <c r="BM260" s="218" t="s">
        <v>1581</v>
      </c>
    </row>
    <row r="261" spans="1:65" s="2" customFormat="1" ht="19.2">
      <c r="A261" s="31"/>
      <c r="B261" s="32"/>
      <c r="C261" s="33"/>
      <c r="D261" s="220" t="s">
        <v>166</v>
      </c>
      <c r="E261" s="33"/>
      <c r="F261" s="221" t="s">
        <v>1215</v>
      </c>
      <c r="G261" s="33"/>
      <c r="H261" s="33"/>
      <c r="I261" s="119"/>
      <c r="J261" s="33"/>
      <c r="K261" s="33"/>
      <c r="L261" s="36"/>
      <c r="M261" s="222"/>
      <c r="N261" s="223"/>
      <c r="O261" s="68"/>
      <c r="P261" s="68"/>
      <c r="Q261" s="68"/>
      <c r="R261" s="68"/>
      <c r="S261" s="68"/>
      <c r="T261" s="68"/>
      <c r="U261" s="69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T261" s="14" t="s">
        <v>166</v>
      </c>
      <c r="AU261" s="14" t="s">
        <v>81</v>
      </c>
    </row>
    <row r="262" spans="1:65" s="2" customFormat="1" ht="30" customHeight="1">
      <c r="A262" s="31"/>
      <c r="B262" s="32"/>
      <c r="C262" s="224" t="s">
        <v>1216</v>
      </c>
      <c r="D262" s="224" t="s">
        <v>176</v>
      </c>
      <c r="E262" s="225" t="s">
        <v>1217</v>
      </c>
      <c r="F262" s="226" t="s">
        <v>1218</v>
      </c>
      <c r="G262" s="227" t="s">
        <v>840</v>
      </c>
      <c r="H262" s="228">
        <v>26.7</v>
      </c>
      <c r="I262" s="229"/>
      <c r="J262" s="230">
        <f>ROUND(I262*H262,2)</f>
        <v>0</v>
      </c>
      <c r="K262" s="231"/>
      <c r="L262" s="36"/>
      <c r="M262" s="232" t="s">
        <v>1</v>
      </c>
      <c r="N262" s="233" t="s">
        <v>37</v>
      </c>
      <c r="O262" s="68"/>
      <c r="P262" s="216">
        <f>O262*H262</f>
        <v>0</v>
      </c>
      <c r="Q262" s="216">
        <v>8.9999999999999993E-3</v>
      </c>
      <c r="R262" s="216">
        <f>Q262*H262</f>
        <v>0.24029999999999999</v>
      </c>
      <c r="S262" s="216">
        <v>0</v>
      </c>
      <c r="T262" s="216">
        <f>S262*H262</f>
        <v>0</v>
      </c>
      <c r="U262" s="217" t="s">
        <v>1</v>
      </c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218" t="s">
        <v>164</v>
      </c>
      <c r="AT262" s="218" t="s">
        <v>176</v>
      </c>
      <c r="AU262" s="218" t="s">
        <v>81</v>
      </c>
      <c r="AY262" s="14" t="s">
        <v>153</v>
      </c>
      <c r="BE262" s="219">
        <f>IF(N262="základní",J262,0)</f>
        <v>0</v>
      </c>
      <c r="BF262" s="219">
        <f>IF(N262="snížená",J262,0)</f>
        <v>0</v>
      </c>
      <c r="BG262" s="219">
        <f>IF(N262="zákl. přenesená",J262,0)</f>
        <v>0</v>
      </c>
      <c r="BH262" s="219">
        <f>IF(N262="sníž. přenesená",J262,0)</f>
        <v>0</v>
      </c>
      <c r="BI262" s="219">
        <f>IF(N262="nulová",J262,0)</f>
        <v>0</v>
      </c>
      <c r="BJ262" s="14" t="s">
        <v>79</v>
      </c>
      <c r="BK262" s="219">
        <f>ROUND(I262*H262,2)</f>
        <v>0</v>
      </c>
      <c r="BL262" s="14" t="s">
        <v>164</v>
      </c>
      <c r="BM262" s="218" t="s">
        <v>1582</v>
      </c>
    </row>
    <row r="263" spans="1:65" s="2" customFormat="1" ht="28.8">
      <c r="A263" s="31"/>
      <c r="B263" s="32"/>
      <c r="C263" s="33"/>
      <c r="D263" s="220" t="s">
        <v>166</v>
      </c>
      <c r="E263" s="33"/>
      <c r="F263" s="221" t="s">
        <v>1220</v>
      </c>
      <c r="G263" s="33"/>
      <c r="H263" s="33"/>
      <c r="I263" s="119"/>
      <c r="J263" s="33"/>
      <c r="K263" s="33"/>
      <c r="L263" s="36"/>
      <c r="M263" s="222"/>
      <c r="N263" s="223"/>
      <c r="O263" s="68"/>
      <c r="P263" s="68"/>
      <c r="Q263" s="68"/>
      <c r="R263" s="68"/>
      <c r="S263" s="68"/>
      <c r="T263" s="68"/>
      <c r="U263" s="69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T263" s="14" t="s">
        <v>166</v>
      </c>
      <c r="AU263" s="14" t="s">
        <v>81</v>
      </c>
    </row>
    <row r="264" spans="1:65" s="2" customFormat="1" ht="19.8" customHeight="1">
      <c r="A264" s="31"/>
      <c r="B264" s="32"/>
      <c r="C264" s="205" t="s">
        <v>1221</v>
      </c>
      <c r="D264" s="205" t="s">
        <v>159</v>
      </c>
      <c r="E264" s="206" t="s">
        <v>1222</v>
      </c>
      <c r="F264" s="207" t="s">
        <v>1223</v>
      </c>
      <c r="G264" s="208" t="s">
        <v>840</v>
      </c>
      <c r="H264" s="209">
        <v>30.704999999999998</v>
      </c>
      <c r="I264" s="210"/>
      <c r="J264" s="211">
        <f>ROUND(I264*H264,2)</f>
        <v>0</v>
      </c>
      <c r="K264" s="212"/>
      <c r="L264" s="213"/>
      <c r="M264" s="214" t="s">
        <v>1</v>
      </c>
      <c r="N264" s="215" t="s">
        <v>37</v>
      </c>
      <c r="O264" s="68"/>
      <c r="P264" s="216">
        <f>O264*H264</f>
        <v>0</v>
      </c>
      <c r="Q264" s="216">
        <v>1.9199999999999998E-2</v>
      </c>
      <c r="R264" s="216">
        <f>Q264*H264</f>
        <v>0.58953599999999995</v>
      </c>
      <c r="S264" s="216">
        <v>0</v>
      </c>
      <c r="T264" s="216">
        <f>S264*H264</f>
        <v>0</v>
      </c>
      <c r="U264" s="217" t="s">
        <v>1</v>
      </c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218" t="s">
        <v>163</v>
      </c>
      <c r="AT264" s="218" t="s">
        <v>159</v>
      </c>
      <c r="AU264" s="218" t="s">
        <v>81</v>
      </c>
      <c r="AY264" s="14" t="s">
        <v>153</v>
      </c>
      <c r="BE264" s="219">
        <f>IF(N264="základní",J264,0)</f>
        <v>0</v>
      </c>
      <c r="BF264" s="219">
        <f>IF(N264="snížená",J264,0)</f>
        <v>0</v>
      </c>
      <c r="BG264" s="219">
        <f>IF(N264="zákl. přenesená",J264,0)</f>
        <v>0</v>
      </c>
      <c r="BH264" s="219">
        <f>IF(N264="sníž. přenesená",J264,0)</f>
        <v>0</v>
      </c>
      <c r="BI264" s="219">
        <f>IF(N264="nulová",J264,0)</f>
        <v>0</v>
      </c>
      <c r="BJ264" s="14" t="s">
        <v>79</v>
      </c>
      <c r="BK264" s="219">
        <f>ROUND(I264*H264,2)</f>
        <v>0</v>
      </c>
      <c r="BL264" s="14" t="s">
        <v>164</v>
      </c>
      <c r="BM264" s="218" t="s">
        <v>1583</v>
      </c>
    </row>
    <row r="265" spans="1:65" s="2" customFormat="1" ht="19.2">
      <c r="A265" s="31"/>
      <c r="B265" s="32"/>
      <c r="C265" s="33"/>
      <c r="D265" s="220" t="s">
        <v>166</v>
      </c>
      <c r="E265" s="33"/>
      <c r="F265" s="221" t="s">
        <v>1225</v>
      </c>
      <c r="G265" s="33"/>
      <c r="H265" s="33"/>
      <c r="I265" s="119"/>
      <c r="J265" s="33"/>
      <c r="K265" s="33"/>
      <c r="L265" s="36"/>
      <c r="M265" s="222"/>
      <c r="N265" s="223"/>
      <c r="O265" s="68"/>
      <c r="P265" s="68"/>
      <c r="Q265" s="68"/>
      <c r="R265" s="68"/>
      <c r="S265" s="68"/>
      <c r="T265" s="68"/>
      <c r="U265" s="69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T265" s="14" t="s">
        <v>166</v>
      </c>
      <c r="AU265" s="14" t="s">
        <v>81</v>
      </c>
    </row>
    <row r="266" spans="1:65" s="2" customFormat="1" ht="19.8" customHeight="1">
      <c r="A266" s="31"/>
      <c r="B266" s="32"/>
      <c r="C266" s="224" t="s">
        <v>1226</v>
      </c>
      <c r="D266" s="224" t="s">
        <v>176</v>
      </c>
      <c r="E266" s="225" t="s">
        <v>1227</v>
      </c>
      <c r="F266" s="226" t="s">
        <v>1228</v>
      </c>
      <c r="G266" s="227" t="s">
        <v>203</v>
      </c>
      <c r="H266" s="228">
        <v>53.93</v>
      </c>
      <c r="I266" s="229"/>
      <c r="J266" s="230">
        <f>ROUND(I266*H266,2)</f>
        <v>0</v>
      </c>
      <c r="K266" s="231"/>
      <c r="L266" s="36"/>
      <c r="M266" s="232" t="s">
        <v>1</v>
      </c>
      <c r="N266" s="233" t="s">
        <v>37</v>
      </c>
      <c r="O266" s="68"/>
      <c r="P266" s="216">
        <f>O266*H266</f>
        <v>0</v>
      </c>
      <c r="Q266" s="216">
        <v>1.7000000000000001E-4</v>
      </c>
      <c r="R266" s="216">
        <f>Q266*H266</f>
        <v>9.1681000000000002E-3</v>
      </c>
      <c r="S266" s="216">
        <v>0</v>
      </c>
      <c r="T266" s="216">
        <f>S266*H266</f>
        <v>0</v>
      </c>
      <c r="U266" s="217" t="s">
        <v>1</v>
      </c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218" t="s">
        <v>164</v>
      </c>
      <c r="AT266" s="218" t="s">
        <v>176</v>
      </c>
      <c r="AU266" s="218" t="s">
        <v>81</v>
      </c>
      <c r="AY266" s="14" t="s">
        <v>153</v>
      </c>
      <c r="BE266" s="219">
        <f>IF(N266="základní",J266,0)</f>
        <v>0</v>
      </c>
      <c r="BF266" s="219">
        <f>IF(N266="snížená",J266,0)</f>
        <v>0</v>
      </c>
      <c r="BG266" s="219">
        <f>IF(N266="zákl. přenesená",J266,0)</f>
        <v>0</v>
      </c>
      <c r="BH266" s="219">
        <f>IF(N266="sníž. přenesená",J266,0)</f>
        <v>0</v>
      </c>
      <c r="BI266" s="219">
        <f>IF(N266="nulová",J266,0)</f>
        <v>0</v>
      </c>
      <c r="BJ266" s="14" t="s">
        <v>79</v>
      </c>
      <c r="BK266" s="219">
        <f>ROUND(I266*H266,2)</f>
        <v>0</v>
      </c>
      <c r="BL266" s="14" t="s">
        <v>164</v>
      </c>
      <c r="BM266" s="218" t="s">
        <v>1584</v>
      </c>
    </row>
    <row r="267" spans="1:65" s="2" customFormat="1" ht="19.2">
      <c r="A267" s="31"/>
      <c r="B267" s="32"/>
      <c r="C267" s="33"/>
      <c r="D267" s="220" t="s">
        <v>166</v>
      </c>
      <c r="E267" s="33"/>
      <c r="F267" s="221" t="s">
        <v>1230</v>
      </c>
      <c r="G267" s="33"/>
      <c r="H267" s="33"/>
      <c r="I267" s="119"/>
      <c r="J267" s="33"/>
      <c r="K267" s="33"/>
      <c r="L267" s="36"/>
      <c r="M267" s="222"/>
      <c r="N267" s="223"/>
      <c r="O267" s="68"/>
      <c r="P267" s="68"/>
      <c r="Q267" s="68"/>
      <c r="R267" s="68"/>
      <c r="S267" s="68"/>
      <c r="T267" s="68"/>
      <c r="U267" s="69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T267" s="14" t="s">
        <v>166</v>
      </c>
      <c r="AU267" s="14" t="s">
        <v>81</v>
      </c>
    </row>
    <row r="268" spans="1:65" s="2" customFormat="1" ht="14.4" customHeight="1">
      <c r="A268" s="31"/>
      <c r="B268" s="32"/>
      <c r="C268" s="205" t="s">
        <v>1231</v>
      </c>
      <c r="D268" s="205" t="s">
        <v>159</v>
      </c>
      <c r="E268" s="206" t="s">
        <v>1232</v>
      </c>
      <c r="F268" s="207" t="s">
        <v>1233</v>
      </c>
      <c r="G268" s="208" t="s">
        <v>203</v>
      </c>
      <c r="H268" s="209">
        <v>53.93</v>
      </c>
      <c r="I268" s="210"/>
      <c r="J268" s="211">
        <f>ROUND(I268*H268,2)</f>
        <v>0</v>
      </c>
      <c r="K268" s="212"/>
      <c r="L268" s="213"/>
      <c r="M268" s="214" t="s">
        <v>1</v>
      </c>
      <c r="N268" s="215" t="s">
        <v>37</v>
      </c>
      <c r="O268" s="68"/>
      <c r="P268" s="216">
        <f>O268*H268</f>
        <v>0</v>
      </c>
      <c r="Q268" s="216">
        <v>3.0000000000000001E-5</v>
      </c>
      <c r="R268" s="216">
        <f>Q268*H268</f>
        <v>1.6179E-3</v>
      </c>
      <c r="S268" s="216">
        <v>0</v>
      </c>
      <c r="T268" s="216">
        <f>S268*H268</f>
        <v>0</v>
      </c>
      <c r="U268" s="217" t="s">
        <v>1</v>
      </c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218" t="s">
        <v>163</v>
      </c>
      <c r="AT268" s="218" t="s">
        <v>159</v>
      </c>
      <c r="AU268" s="218" t="s">
        <v>81</v>
      </c>
      <c r="AY268" s="14" t="s">
        <v>153</v>
      </c>
      <c r="BE268" s="219">
        <f>IF(N268="základní",J268,0)</f>
        <v>0</v>
      </c>
      <c r="BF268" s="219">
        <f>IF(N268="snížená",J268,0)</f>
        <v>0</v>
      </c>
      <c r="BG268" s="219">
        <f>IF(N268="zákl. přenesená",J268,0)</f>
        <v>0</v>
      </c>
      <c r="BH268" s="219">
        <f>IF(N268="sníž. přenesená",J268,0)</f>
        <v>0</v>
      </c>
      <c r="BI268" s="219">
        <f>IF(N268="nulová",J268,0)</f>
        <v>0</v>
      </c>
      <c r="BJ268" s="14" t="s">
        <v>79</v>
      </c>
      <c r="BK268" s="219">
        <f>ROUND(I268*H268,2)</f>
        <v>0</v>
      </c>
      <c r="BL268" s="14" t="s">
        <v>164</v>
      </c>
      <c r="BM268" s="218" t="s">
        <v>1585</v>
      </c>
    </row>
    <row r="269" spans="1:65" s="2" customFormat="1" ht="10.199999999999999">
      <c r="A269" s="31"/>
      <c r="B269" s="32"/>
      <c r="C269" s="33"/>
      <c r="D269" s="220" t="s">
        <v>166</v>
      </c>
      <c r="E269" s="33"/>
      <c r="F269" s="221" t="s">
        <v>1233</v>
      </c>
      <c r="G269" s="33"/>
      <c r="H269" s="33"/>
      <c r="I269" s="119"/>
      <c r="J269" s="33"/>
      <c r="K269" s="33"/>
      <c r="L269" s="36"/>
      <c r="M269" s="222"/>
      <c r="N269" s="223"/>
      <c r="O269" s="68"/>
      <c r="P269" s="68"/>
      <c r="Q269" s="68"/>
      <c r="R269" s="68"/>
      <c r="S269" s="68"/>
      <c r="T269" s="68"/>
      <c r="U269" s="69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T269" s="14" t="s">
        <v>166</v>
      </c>
      <c r="AU269" s="14" t="s">
        <v>81</v>
      </c>
    </row>
    <row r="270" spans="1:65" s="12" customFormat="1" ht="22.8" customHeight="1">
      <c r="B270" s="189"/>
      <c r="C270" s="190"/>
      <c r="D270" s="191" t="s">
        <v>71</v>
      </c>
      <c r="E270" s="203" t="s">
        <v>1235</v>
      </c>
      <c r="F270" s="203" t="s">
        <v>1236</v>
      </c>
      <c r="G270" s="190"/>
      <c r="H270" s="190"/>
      <c r="I270" s="193"/>
      <c r="J270" s="204">
        <f>BK270</f>
        <v>0</v>
      </c>
      <c r="K270" s="190"/>
      <c r="L270" s="195"/>
      <c r="M270" s="196"/>
      <c r="N270" s="197"/>
      <c r="O270" s="197"/>
      <c r="P270" s="198">
        <f>SUM(P271:P274)</f>
        <v>0</v>
      </c>
      <c r="Q270" s="197"/>
      <c r="R270" s="198">
        <f>SUM(R271:R274)</f>
        <v>0</v>
      </c>
      <c r="S270" s="197"/>
      <c r="T270" s="198">
        <f>SUM(T271:T274)</f>
        <v>9.0626999999999999E-2</v>
      </c>
      <c r="U270" s="199"/>
      <c r="AR270" s="200" t="s">
        <v>81</v>
      </c>
      <c r="AT270" s="201" t="s">
        <v>71</v>
      </c>
      <c r="AU270" s="201" t="s">
        <v>79</v>
      </c>
      <c r="AY270" s="200" t="s">
        <v>153</v>
      </c>
      <c r="BK270" s="202">
        <f>SUM(BK271:BK274)</f>
        <v>0</v>
      </c>
    </row>
    <row r="271" spans="1:65" s="2" customFormat="1" ht="19.8" customHeight="1">
      <c r="A271" s="31"/>
      <c r="B271" s="32"/>
      <c r="C271" s="224" t="s">
        <v>321</v>
      </c>
      <c r="D271" s="224" t="s">
        <v>176</v>
      </c>
      <c r="E271" s="225" t="s">
        <v>1237</v>
      </c>
      <c r="F271" s="226" t="s">
        <v>1238</v>
      </c>
      <c r="G271" s="227" t="s">
        <v>840</v>
      </c>
      <c r="H271" s="228">
        <v>24.815999999999999</v>
      </c>
      <c r="I271" s="229"/>
      <c r="J271" s="230">
        <f>ROUND(I271*H271,2)</f>
        <v>0</v>
      </c>
      <c r="K271" s="231"/>
      <c r="L271" s="36"/>
      <c r="M271" s="232" t="s">
        <v>1</v>
      </c>
      <c r="N271" s="233" t="s">
        <v>37</v>
      </c>
      <c r="O271" s="68"/>
      <c r="P271" s="216">
        <f>O271*H271</f>
        <v>0</v>
      </c>
      <c r="Q271" s="216">
        <v>0</v>
      </c>
      <c r="R271" s="216">
        <f>Q271*H271</f>
        <v>0</v>
      </c>
      <c r="S271" s="216">
        <v>3.0000000000000001E-3</v>
      </c>
      <c r="T271" s="216">
        <f>S271*H271</f>
        <v>7.4448E-2</v>
      </c>
      <c r="U271" s="217" t="s">
        <v>1</v>
      </c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R271" s="218" t="s">
        <v>164</v>
      </c>
      <c r="AT271" s="218" t="s">
        <v>176</v>
      </c>
      <c r="AU271" s="218" t="s">
        <v>81</v>
      </c>
      <c r="AY271" s="14" t="s">
        <v>153</v>
      </c>
      <c r="BE271" s="219">
        <f>IF(N271="základní",J271,0)</f>
        <v>0</v>
      </c>
      <c r="BF271" s="219">
        <f>IF(N271="snížená",J271,0)</f>
        <v>0</v>
      </c>
      <c r="BG271" s="219">
        <f>IF(N271="zákl. přenesená",J271,0)</f>
        <v>0</v>
      </c>
      <c r="BH271" s="219">
        <f>IF(N271="sníž. přenesená",J271,0)</f>
        <v>0</v>
      </c>
      <c r="BI271" s="219">
        <f>IF(N271="nulová",J271,0)</f>
        <v>0</v>
      </c>
      <c r="BJ271" s="14" t="s">
        <v>79</v>
      </c>
      <c r="BK271" s="219">
        <f>ROUND(I271*H271,2)</f>
        <v>0</v>
      </c>
      <c r="BL271" s="14" t="s">
        <v>164</v>
      </c>
      <c r="BM271" s="218" t="s">
        <v>1586</v>
      </c>
    </row>
    <row r="272" spans="1:65" s="2" customFormat="1" ht="19.2">
      <c r="A272" s="31"/>
      <c r="B272" s="32"/>
      <c r="C272" s="33"/>
      <c r="D272" s="220" t="s">
        <v>166</v>
      </c>
      <c r="E272" s="33"/>
      <c r="F272" s="221" t="s">
        <v>1240</v>
      </c>
      <c r="G272" s="33"/>
      <c r="H272" s="33"/>
      <c r="I272" s="119"/>
      <c r="J272" s="33"/>
      <c r="K272" s="33"/>
      <c r="L272" s="36"/>
      <c r="M272" s="222"/>
      <c r="N272" s="223"/>
      <c r="O272" s="68"/>
      <c r="P272" s="68"/>
      <c r="Q272" s="68"/>
      <c r="R272" s="68"/>
      <c r="S272" s="68"/>
      <c r="T272" s="68"/>
      <c r="U272" s="69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T272" s="14" t="s">
        <v>166</v>
      </c>
      <c r="AU272" s="14" t="s">
        <v>81</v>
      </c>
    </row>
    <row r="273" spans="1:65" s="2" customFormat="1" ht="19.8" customHeight="1">
      <c r="A273" s="31"/>
      <c r="B273" s="32"/>
      <c r="C273" s="224" t="s">
        <v>1241</v>
      </c>
      <c r="D273" s="224" t="s">
        <v>176</v>
      </c>
      <c r="E273" s="225" t="s">
        <v>1242</v>
      </c>
      <c r="F273" s="226" t="s">
        <v>1243</v>
      </c>
      <c r="G273" s="227" t="s">
        <v>162</v>
      </c>
      <c r="H273" s="228">
        <v>53.93</v>
      </c>
      <c r="I273" s="229"/>
      <c r="J273" s="230">
        <f>ROUND(I273*H273,2)</f>
        <v>0</v>
      </c>
      <c r="K273" s="231"/>
      <c r="L273" s="36"/>
      <c r="M273" s="232" t="s">
        <v>1</v>
      </c>
      <c r="N273" s="233" t="s">
        <v>37</v>
      </c>
      <c r="O273" s="68"/>
      <c r="P273" s="216">
        <f>O273*H273</f>
        <v>0</v>
      </c>
      <c r="Q273" s="216">
        <v>0</v>
      </c>
      <c r="R273" s="216">
        <f>Q273*H273</f>
        <v>0</v>
      </c>
      <c r="S273" s="216">
        <v>2.9999999999999997E-4</v>
      </c>
      <c r="T273" s="216">
        <f>S273*H273</f>
        <v>1.6178999999999999E-2</v>
      </c>
      <c r="U273" s="217" t="s">
        <v>1</v>
      </c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R273" s="218" t="s">
        <v>164</v>
      </c>
      <c r="AT273" s="218" t="s">
        <v>176</v>
      </c>
      <c r="AU273" s="218" t="s">
        <v>81</v>
      </c>
      <c r="AY273" s="14" t="s">
        <v>153</v>
      </c>
      <c r="BE273" s="219">
        <f>IF(N273="základní",J273,0)</f>
        <v>0</v>
      </c>
      <c r="BF273" s="219">
        <f>IF(N273="snížená",J273,0)</f>
        <v>0</v>
      </c>
      <c r="BG273" s="219">
        <f>IF(N273="zákl. přenesená",J273,0)</f>
        <v>0</v>
      </c>
      <c r="BH273" s="219">
        <f>IF(N273="sníž. přenesená",J273,0)</f>
        <v>0</v>
      </c>
      <c r="BI273" s="219">
        <f>IF(N273="nulová",J273,0)</f>
        <v>0</v>
      </c>
      <c r="BJ273" s="14" t="s">
        <v>79</v>
      </c>
      <c r="BK273" s="219">
        <f>ROUND(I273*H273,2)</f>
        <v>0</v>
      </c>
      <c r="BL273" s="14" t="s">
        <v>164</v>
      </c>
      <c r="BM273" s="218" t="s">
        <v>1587</v>
      </c>
    </row>
    <row r="274" spans="1:65" s="2" customFormat="1" ht="19.2">
      <c r="A274" s="31"/>
      <c r="B274" s="32"/>
      <c r="C274" s="33"/>
      <c r="D274" s="220" t="s">
        <v>166</v>
      </c>
      <c r="E274" s="33"/>
      <c r="F274" s="221" t="s">
        <v>1245</v>
      </c>
      <c r="G274" s="33"/>
      <c r="H274" s="33"/>
      <c r="I274" s="119"/>
      <c r="J274" s="33"/>
      <c r="K274" s="33"/>
      <c r="L274" s="36"/>
      <c r="M274" s="222"/>
      <c r="N274" s="223"/>
      <c r="O274" s="68"/>
      <c r="P274" s="68"/>
      <c r="Q274" s="68"/>
      <c r="R274" s="68"/>
      <c r="S274" s="68"/>
      <c r="T274" s="68"/>
      <c r="U274" s="69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T274" s="14" t="s">
        <v>166</v>
      </c>
      <c r="AU274" s="14" t="s">
        <v>81</v>
      </c>
    </row>
    <row r="275" spans="1:65" s="12" customFormat="1" ht="22.8" customHeight="1">
      <c r="B275" s="189"/>
      <c r="C275" s="190"/>
      <c r="D275" s="191" t="s">
        <v>71</v>
      </c>
      <c r="E275" s="203" t="s">
        <v>1246</v>
      </c>
      <c r="F275" s="203" t="s">
        <v>1247</v>
      </c>
      <c r="G275" s="190"/>
      <c r="H275" s="190"/>
      <c r="I275" s="193"/>
      <c r="J275" s="204">
        <f>BK275</f>
        <v>0</v>
      </c>
      <c r="K275" s="190"/>
      <c r="L275" s="195"/>
      <c r="M275" s="196"/>
      <c r="N275" s="197"/>
      <c r="O275" s="197"/>
      <c r="P275" s="198">
        <f>SUM(P276:P317)</f>
        <v>0</v>
      </c>
      <c r="Q275" s="197"/>
      <c r="R275" s="198">
        <f>SUM(R276:R317)</f>
        <v>2.2983023500000002</v>
      </c>
      <c r="S275" s="197"/>
      <c r="T275" s="198">
        <f>SUM(T276:T317)</f>
        <v>0</v>
      </c>
      <c r="U275" s="199"/>
      <c r="AR275" s="200" t="s">
        <v>81</v>
      </c>
      <c r="AT275" s="201" t="s">
        <v>71</v>
      </c>
      <c r="AU275" s="201" t="s">
        <v>79</v>
      </c>
      <c r="AY275" s="200" t="s">
        <v>153</v>
      </c>
      <c r="BK275" s="202">
        <f>SUM(BK276:BK317)</f>
        <v>0</v>
      </c>
    </row>
    <row r="276" spans="1:65" s="2" customFormat="1" ht="19.8" customHeight="1">
      <c r="A276" s="31"/>
      <c r="B276" s="32"/>
      <c r="C276" s="224" t="s">
        <v>1248</v>
      </c>
      <c r="D276" s="224" t="s">
        <v>176</v>
      </c>
      <c r="E276" s="225" t="s">
        <v>1249</v>
      </c>
      <c r="F276" s="226" t="s">
        <v>1250</v>
      </c>
      <c r="G276" s="227" t="s">
        <v>840</v>
      </c>
      <c r="H276" s="228">
        <v>69.316999999999993</v>
      </c>
      <c r="I276" s="229"/>
      <c r="J276" s="230">
        <f>ROUND(I276*H276,2)</f>
        <v>0</v>
      </c>
      <c r="K276" s="231"/>
      <c r="L276" s="36"/>
      <c r="M276" s="232" t="s">
        <v>1</v>
      </c>
      <c r="N276" s="233" t="s">
        <v>37</v>
      </c>
      <c r="O276" s="68"/>
      <c r="P276" s="216">
        <f>O276*H276</f>
        <v>0</v>
      </c>
      <c r="Q276" s="216">
        <v>0</v>
      </c>
      <c r="R276" s="216">
        <f>Q276*H276</f>
        <v>0</v>
      </c>
      <c r="S276" s="216">
        <v>0</v>
      </c>
      <c r="T276" s="216">
        <f>S276*H276</f>
        <v>0</v>
      </c>
      <c r="U276" s="217" t="s">
        <v>1</v>
      </c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218" t="s">
        <v>164</v>
      </c>
      <c r="AT276" s="218" t="s">
        <v>176</v>
      </c>
      <c r="AU276" s="218" t="s">
        <v>81</v>
      </c>
      <c r="AY276" s="14" t="s">
        <v>153</v>
      </c>
      <c r="BE276" s="219">
        <f>IF(N276="základní",J276,0)</f>
        <v>0</v>
      </c>
      <c r="BF276" s="219">
        <f>IF(N276="snížená",J276,0)</f>
        <v>0</v>
      </c>
      <c r="BG276" s="219">
        <f>IF(N276="zákl. přenesená",J276,0)</f>
        <v>0</v>
      </c>
      <c r="BH276" s="219">
        <f>IF(N276="sníž. přenesená",J276,0)</f>
        <v>0</v>
      </c>
      <c r="BI276" s="219">
        <f>IF(N276="nulová",J276,0)</f>
        <v>0</v>
      </c>
      <c r="BJ276" s="14" t="s">
        <v>79</v>
      </c>
      <c r="BK276" s="219">
        <f>ROUND(I276*H276,2)</f>
        <v>0</v>
      </c>
      <c r="BL276" s="14" t="s">
        <v>164</v>
      </c>
      <c r="BM276" s="218" t="s">
        <v>1588</v>
      </c>
    </row>
    <row r="277" spans="1:65" s="2" customFormat="1" ht="19.2">
      <c r="A277" s="31"/>
      <c r="B277" s="32"/>
      <c r="C277" s="33"/>
      <c r="D277" s="220" t="s">
        <v>166</v>
      </c>
      <c r="E277" s="33"/>
      <c r="F277" s="221" t="s">
        <v>1252</v>
      </c>
      <c r="G277" s="33"/>
      <c r="H277" s="33"/>
      <c r="I277" s="119"/>
      <c r="J277" s="33"/>
      <c r="K277" s="33"/>
      <c r="L277" s="36"/>
      <c r="M277" s="222"/>
      <c r="N277" s="223"/>
      <c r="O277" s="68"/>
      <c r="P277" s="68"/>
      <c r="Q277" s="68"/>
      <c r="R277" s="68"/>
      <c r="S277" s="68"/>
      <c r="T277" s="68"/>
      <c r="U277" s="69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T277" s="14" t="s">
        <v>166</v>
      </c>
      <c r="AU277" s="14" t="s">
        <v>81</v>
      </c>
    </row>
    <row r="278" spans="1:65" s="2" customFormat="1" ht="14.4" customHeight="1">
      <c r="A278" s="31"/>
      <c r="B278" s="32"/>
      <c r="C278" s="224" t="s">
        <v>325</v>
      </c>
      <c r="D278" s="224" t="s">
        <v>176</v>
      </c>
      <c r="E278" s="225" t="s">
        <v>1253</v>
      </c>
      <c r="F278" s="226" t="s">
        <v>1254</v>
      </c>
      <c r="G278" s="227" t="s">
        <v>840</v>
      </c>
      <c r="H278" s="228">
        <v>69.316999999999993</v>
      </c>
      <c r="I278" s="229"/>
      <c r="J278" s="230">
        <f>ROUND(I278*H278,2)</f>
        <v>0</v>
      </c>
      <c r="K278" s="231"/>
      <c r="L278" s="36"/>
      <c r="M278" s="232" t="s">
        <v>1</v>
      </c>
      <c r="N278" s="233" t="s">
        <v>37</v>
      </c>
      <c r="O278" s="68"/>
      <c r="P278" s="216">
        <f>O278*H278</f>
        <v>0</v>
      </c>
      <c r="Q278" s="216">
        <v>2.9999999999999997E-4</v>
      </c>
      <c r="R278" s="216">
        <f>Q278*H278</f>
        <v>2.0795099999999997E-2</v>
      </c>
      <c r="S278" s="216">
        <v>0</v>
      </c>
      <c r="T278" s="216">
        <f>S278*H278</f>
        <v>0</v>
      </c>
      <c r="U278" s="217" t="s">
        <v>1</v>
      </c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218" t="s">
        <v>164</v>
      </c>
      <c r="AT278" s="218" t="s">
        <v>176</v>
      </c>
      <c r="AU278" s="218" t="s">
        <v>81</v>
      </c>
      <c r="AY278" s="14" t="s">
        <v>153</v>
      </c>
      <c r="BE278" s="219">
        <f>IF(N278="základní",J278,0)</f>
        <v>0</v>
      </c>
      <c r="BF278" s="219">
        <f>IF(N278="snížená",J278,0)</f>
        <v>0</v>
      </c>
      <c r="BG278" s="219">
        <f>IF(N278="zákl. přenesená",J278,0)</f>
        <v>0</v>
      </c>
      <c r="BH278" s="219">
        <f>IF(N278="sníž. přenesená",J278,0)</f>
        <v>0</v>
      </c>
      <c r="BI278" s="219">
        <f>IF(N278="nulová",J278,0)</f>
        <v>0</v>
      </c>
      <c r="BJ278" s="14" t="s">
        <v>79</v>
      </c>
      <c r="BK278" s="219">
        <f>ROUND(I278*H278,2)</f>
        <v>0</v>
      </c>
      <c r="BL278" s="14" t="s">
        <v>164</v>
      </c>
      <c r="BM278" s="218" t="s">
        <v>1589</v>
      </c>
    </row>
    <row r="279" spans="1:65" s="2" customFormat="1" ht="19.2">
      <c r="A279" s="31"/>
      <c r="B279" s="32"/>
      <c r="C279" s="33"/>
      <c r="D279" s="220" t="s">
        <v>166</v>
      </c>
      <c r="E279" s="33"/>
      <c r="F279" s="221" t="s">
        <v>1256</v>
      </c>
      <c r="G279" s="33"/>
      <c r="H279" s="33"/>
      <c r="I279" s="119"/>
      <c r="J279" s="33"/>
      <c r="K279" s="33"/>
      <c r="L279" s="36"/>
      <c r="M279" s="222"/>
      <c r="N279" s="223"/>
      <c r="O279" s="68"/>
      <c r="P279" s="68"/>
      <c r="Q279" s="68"/>
      <c r="R279" s="68"/>
      <c r="S279" s="68"/>
      <c r="T279" s="68"/>
      <c r="U279" s="69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T279" s="14" t="s">
        <v>166</v>
      </c>
      <c r="AU279" s="14" t="s">
        <v>81</v>
      </c>
    </row>
    <row r="280" spans="1:65" s="2" customFormat="1" ht="14.4" customHeight="1">
      <c r="A280" s="31"/>
      <c r="B280" s="32"/>
      <c r="C280" s="224" t="s">
        <v>329</v>
      </c>
      <c r="D280" s="224" t="s">
        <v>176</v>
      </c>
      <c r="E280" s="225" t="s">
        <v>1257</v>
      </c>
      <c r="F280" s="226" t="s">
        <v>1258</v>
      </c>
      <c r="G280" s="227" t="s">
        <v>203</v>
      </c>
      <c r="H280" s="228">
        <v>69.316999999999993</v>
      </c>
      <c r="I280" s="229"/>
      <c r="J280" s="230">
        <f>ROUND(I280*H280,2)</f>
        <v>0</v>
      </c>
      <c r="K280" s="231"/>
      <c r="L280" s="36"/>
      <c r="M280" s="232" t="s">
        <v>1</v>
      </c>
      <c r="N280" s="233" t="s">
        <v>37</v>
      </c>
      <c r="O280" s="68"/>
      <c r="P280" s="216">
        <f>O280*H280</f>
        <v>0</v>
      </c>
      <c r="Q280" s="216">
        <v>4.3499999999999997E-3</v>
      </c>
      <c r="R280" s="216">
        <f>Q280*H280</f>
        <v>0.30152894999999996</v>
      </c>
      <c r="S280" s="216">
        <v>0</v>
      </c>
      <c r="T280" s="216">
        <f>S280*H280</f>
        <v>0</v>
      </c>
      <c r="U280" s="217" t="s">
        <v>1</v>
      </c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218" t="s">
        <v>164</v>
      </c>
      <c r="AT280" s="218" t="s">
        <v>176</v>
      </c>
      <c r="AU280" s="218" t="s">
        <v>81</v>
      </c>
      <c r="AY280" s="14" t="s">
        <v>153</v>
      </c>
      <c r="BE280" s="219">
        <f>IF(N280="základní",J280,0)</f>
        <v>0</v>
      </c>
      <c r="BF280" s="219">
        <f>IF(N280="snížená",J280,0)</f>
        <v>0</v>
      </c>
      <c r="BG280" s="219">
        <f>IF(N280="zákl. přenesená",J280,0)</f>
        <v>0</v>
      </c>
      <c r="BH280" s="219">
        <f>IF(N280="sníž. přenesená",J280,0)</f>
        <v>0</v>
      </c>
      <c r="BI280" s="219">
        <f>IF(N280="nulová",J280,0)</f>
        <v>0</v>
      </c>
      <c r="BJ280" s="14" t="s">
        <v>79</v>
      </c>
      <c r="BK280" s="219">
        <f>ROUND(I280*H280,2)</f>
        <v>0</v>
      </c>
      <c r="BL280" s="14" t="s">
        <v>164</v>
      </c>
      <c r="BM280" s="218" t="s">
        <v>1590</v>
      </c>
    </row>
    <row r="281" spans="1:65" s="2" customFormat="1" ht="28.8">
      <c r="A281" s="31"/>
      <c r="B281" s="32"/>
      <c r="C281" s="33"/>
      <c r="D281" s="220" t="s">
        <v>166</v>
      </c>
      <c r="E281" s="33"/>
      <c r="F281" s="221" t="s">
        <v>1260</v>
      </c>
      <c r="G281" s="33"/>
      <c r="H281" s="33"/>
      <c r="I281" s="119"/>
      <c r="J281" s="33"/>
      <c r="K281" s="33"/>
      <c r="L281" s="36"/>
      <c r="M281" s="222"/>
      <c r="N281" s="223"/>
      <c r="O281" s="68"/>
      <c r="P281" s="68"/>
      <c r="Q281" s="68"/>
      <c r="R281" s="68"/>
      <c r="S281" s="68"/>
      <c r="T281" s="68"/>
      <c r="U281" s="69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T281" s="14" t="s">
        <v>166</v>
      </c>
      <c r="AU281" s="14" t="s">
        <v>81</v>
      </c>
    </row>
    <row r="282" spans="1:65" s="2" customFormat="1" ht="19.8" customHeight="1">
      <c r="A282" s="31"/>
      <c r="B282" s="32"/>
      <c r="C282" s="224" t="s">
        <v>333</v>
      </c>
      <c r="D282" s="224" t="s">
        <v>176</v>
      </c>
      <c r="E282" s="225" t="s">
        <v>1261</v>
      </c>
      <c r="F282" s="226" t="s">
        <v>1262</v>
      </c>
      <c r="G282" s="227" t="s">
        <v>840</v>
      </c>
      <c r="H282" s="228">
        <v>69.316999999999993</v>
      </c>
      <c r="I282" s="229"/>
      <c r="J282" s="230">
        <f>ROUND(I282*H282,2)</f>
        <v>0</v>
      </c>
      <c r="K282" s="231"/>
      <c r="L282" s="36"/>
      <c r="M282" s="232" t="s">
        <v>1</v>
      </c>
      <c r="N282" s="233" t="s">
        <v>37</v>
      </c>
      <c r="O282" s="68"/>
      <c r="P282" s="216">
        <f>O282*H282</f>
        <v>0</v>
      </c>
      <c r="Q282" s="216">
        <v>4.4999999999999997E-3</v>
      </c>
      <c r="R282" s="216">
        <f>Q282*H282</f>
        <v>0.31192649999999994</v>
      </c>
      <c r="S282" s="216">
        <v>0</v>
      </c>
      <c r="T282" s="216">
        <f>S282*H282</f>
        <v>0</v>
      </c>
      <c r="U282" s="217" t="s">
        <v>1</v>
      </c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218" t="s">
        <v>164</v>
      </c>
      <c r="AT282" s="218" t="s">
        <v>176</v>
      </c>
      <c r="AU282" s="218" t="s">
        <v>81</v>
      </c>
      <c r="AY282" s="14" t="s">
        <v>153</v>
      </c>
      <c r="BE282" s="219">
        <f>IF(N282="základní",J282,0)</f>
        <v>0</v>
      </c>
      <c r="BF282" s="219">
        <f>IF(N282="snížená",J282,0)</f>
        <v>0</v>
      </c>
      <c r="BG282" s="219">
        <f>IF(N282="zákl. přenesená",J282,0)</f>
        <v>0</v>
      </c>
      <c r="BH282" s="219">
        <f>IF(N282="sníž. přenesená",J282,0)</f>
        <v>0</v>
      </c>
      <c r="BI282" s="219">
        <f>IF(N282="nulová",J282,0)</f>
        <v>0</v>
      </c>
      <c r="BJ282" s="14" t="s">
        <v>79</v>
      </c>
      <c r="BK282" s="219">
        <f>ROUND(I282*H282,2)</f>
        <v>0</v>
      </c>
      <c r="BL282" s="14" t="s">
        <v>164</v>
      </c>
      <c r="BM282" s="218" t="s">
        <v>1591</v>
      </c>
    </row>
    <row r="283" spans="1:65" s="2" customFormat="1" ht="28.8">
      <c r="A283" s="31"/>
      <c r="B283" s="32"/>
      <c r="C283" s="33"/>
      <c r="D283" s="220" t="s">
        <v>166</v>
      </c>
      <c r="E283" s="33"/>
      <c r="F283" s="221" t="s">
        <v>1264</v>
      </c>
      <c r="G283" s="33"/>
      <c r="H283" s="33"/>
      <c r="I283" s="119"/>
      <c r="J283" s="33"/>
      <c r="K283" s="33"/>
      <c r="L283" s="36"/>
      <c r="M283" s="222"/>
      <c r="N283" s="223"/>
      <c r="O283" s="68"/>
      <c r="P283" s="68"/>
      <c r="Q283" s="68"/>
      <c r="R283" s="68"/>
      <c r="S283" s="68"/>
      <c r="T283" s="68"/>
      <c r="U283" s="69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T283" s="14" t="s">
        <v>166</v>
      </c>
      <c r="AU283" s="14" t="s">
        <v>81</v>
      </c>
    </row>
    <row r="284" spans="1:65" s="2" customFormat="1" ht="19.8" customHeight="1">
      <c r="A284" s="31"/>
      <c r="B284" s="32"/>
      <c r="C284" s="224" t="s">
        <v>337</v>
      </c>
      <c r="D284" s="224" t="s">
        <v>176</v>
      </c>
      <c r="E284" s="225" t="s">
        <v>1265</v>
      </c>
      <c r="F284" s="226" t="s">
        <v>1266</v>
      </c>
      <c r="G284" s="227" t="s">
        <v>162</v>
      </c>
      <c r="H284" s="228">
        <v>79.8</v>
      </c>
      <c r="I284" s="229"/>
      <c r="J284" s="230">
        <f>ROUND(I284*H284,2)</f>
        <v>0</v>
      </c>
      <c r="K284" s="231"/>
      <c r="L284" s="36"/>
      <c r="M284" s="232" t="s">
        <v>1</v>
      </c>
      <c r="N284" s="233" t="s">
        <v>37</v>
      </c>
      <c r="O284" s="68"/>
      <c r="P284" s="216">
        <f>O284*H284</f>
        <v>0</v>
      </c>
      <c r="Q284" s="216">
        <v>2.0000000000000001E-4</v>
      </c>
      <c r="R284" s="216">
        <f>Q284*H284</f>
        <v>1.5959999999999998E-2</v>
      </c>
      <c r="S284" s="216">
        <v>0</v>
      </c>
      <c r="T284" s="216">
        <f>S284*H284</f>
        <v>0</v>
      </c>
      <c r="U284" s="217" t="s">
        <v>1</v>
      </c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218" t="s">
        <v>164</v>
      </c>
      <c r="AT284" s="218" t="s">
        <v>176</v>
      </c>
      <c r="AU284" s="218" t="s">
        <v>81</v>
      </c>
      <c r="AY284" s="14" t="s">
        <v>153</v>
      </c>
      <c r="BE284" s="219">
        <f>IF(N284="základní",J284,0)</f>
        <v>0</v>
      </c>
      <c r="BF284" s="219">
        <f>IF(N284="snížená",J284,0)</f>
        <v>0</v>
      </c>
      <c r="BG284" s="219">
        <f>IF(N284="zákl. přenesená",J284,0)</f>
        <v>0</v>
      </c>
      <c r="BH284" s="219">
        <f>IF(N284="sníž. přenesená",J284,0)</f>
        <v>0</v>
      </c>
      <c r="BI284" s="219">
        <f>IF(N284="nulová",J284,0)</f>
        <v>0</v>
      </c>
      <c r="BJ284" s="14" t="s">
        <v>79</v>
      </c>
      <c r="BK284" s="219">
        <f>ROUND(I284*H284,2)</f>
        <v>0</v>
      </c>
      <c r="BL284" s="14" t="s">
        <v>164</v>
      </c>
      <c r="BM284" s="218" t="s">
        <v>1592</v>
      </c>
    </row>
    <row r="285" spans="1:65" s="2" customFormat="1" ht="19.2">
      <c r="A285" s="31"/>
      <c r="B285" s="32"/>
      <c r="C285" s="33"/>
      <c r="D285" s="220" t="s">
        <v>166</v>
      </c>
      <c r="E285" s="33"/>
      <c r="F285" s="221" t="s">
        <v>1268</v>
      </c>
      <c r="G285" s="33"/>
      <c r="H285" s="33"/>
      <c r="I285" s="119"/>
      <c r="J285" s="33"/>
      <c r="K285" s="33"/>
      <c r="L285" s="36"/>
      <c r="M285" s="222"/>
      <c r="N285" s="223"/>
      <c r="O285" s="68"/>
      <c r="P285" s="68"/>
      <c r="Q285" s="68"/>
      <c r="R285" s="68"/>
      <c r="S285" s="68"/>
      <c r="T285" s="68"/>
      <c r="U285" s="69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T285" s="14" t="s">
        <v>166</v>
      </c>
      <c r="AU285" s="14" t="s">
        <v>81</v>
      </c>
    </row>
    <row r="286" spans="1:65" s="2" customFormat="1" ht="19.8" customHeight="1">
      <c r="A286" s="31"/>
      <c r="B286" s="32"/>
      <c r="C286" s="205" t="s">
        <v>343</v>
      </c>
      <c r="D286" s="205" t="s">
        <v>159</v>
      </c>
      <c r="E286" s="206" t="s">
        <v>1269</v>
      </c>
      <c r="F286" s="207" t="s">
        <v>1270</v>
      </c>
      <c r="G286" s="208" t="s">
        <v>162</v>
      </c>
      <c r="H286" s="209">
        <v>87.78</v>
      </c>
      <c r="I286" s="210"/>
      <c r="J286" s="211">
        <f>ROUND(I286*H286,2)</f>
        <v>0</v>
      </c>
      <c r="K286" s="212"/>
      <c r="L286" s="213"/>
      <c r="M286" s="214" t="s">
        <v>1</v>
      </c>
      <c r="N286" s="215" t="s">
        <v>37</v>
      </c>
      <c r="O286" s="68"/>
      <c r="P286" s="216">
        <f>O286*H286</f>
        <v>0</v>
      </c>
      <c r="Q286" s="216">
        <v>6.9999999999999994E-5</v>
      </c>
      <c r="R286" s="216">
        <f>Q286*H286</f>
        <v>6.1445999999999992E-3</v>
      </c>
      <c r="S286" s="216">
        <v>0</v>
      </c>
      <c r="T286" s="216">
        <f>S286*H286</f>
        <v>0</v>
      </c>
      <c r="U286" s="217" t="s">
        <v>1</v>
      </c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218" t="s">
        <v>163</v>
      </c>
      <c r="AT286" s="218" t="s">
        <v>159</v>
      </c>
      <c r="AU286" s="218" t="s">
        <v>81</v>
      </c>
      <c r="AY286" s="14" t="s">
        <v>153</v>
      </c>
      <c r="BE286" s="219">
        <f>IF(N286="základní",J286,0)</f>
        <v>0</v>
      </c>
      <c r="BF286" s="219">
        <f>IF(N286="snížená",J286,0)</f>
        <v>0</v>
      </c>
      <c r="BG286" s="219">
        <f>IF(N286="zákl. přenesená",J286,0)</f>
        <v>0</v>
      </c>
      <c r="BH286" s="219">
        <f>IF(N286="sníž. přenesená",J286,0)</f>
        <v>0</v>
      </c>
      <c r="BI286" s="219">
        <f>IF(N286="nulová",J286,0)</f>
        <v>0</v>
      </c>
      <c r="BJ286" s="14" t="s">
        <v>79</v>
      </c>
      <c r="BK286" s="219">
        <f>ROUND(I286*H286,2)</f>
        <v>0</v>
      </c>
      <c r="BL286" s="14" t="s">
        <v>164</v>
      </c>
      <c r="BM286" s="218" t="s">
        <v>1593</v>
      </c>
    </row>
    <row r="287" spans="1:65" s="2" customFormat="1" ht="19.2">
      <c r="A287" s="31"/>
      <c r="B287" s="32"/>
      <c r="C287" s="33"/>
      <c r="D287" s="220" t="s">
        <v>166</v>
      </c>
      <c r="E287" s="33"/>
      <c r="F287" s="221" t="s">
        <v>1270</v>
      </c>
      <c r="G287" s="33"/>
      <c r="H287" s="33"/>
      <c r="I287" s="119"/>
      <c r="J287" s="33"/>
      <c r="K287" s="33"/>
      <c r="L287" s="36"/>
      <c r="M287" s="222"/>
      <c r="N287" s="223"/>
      <c r="O287" s="68"/>
      <c r="P287" s="68"/>
      <c r="Q287" s="68"/>
      <c r="R287" s="68"/>
      <c r="S287" s="68"/>
      <c r="T287" s="68"/>
      <c r="U287" s="69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T287" s="14" t="s">
        <v>166</v>
      </c>
      <c r="AU287" s="14" t="s">
        <v>81</v>
      </c>
    </row>
    <row r="288" spans="1:65" s="2" customFormat="1" ht="30" customHeight="1">
      <c r="A288" s="31"/>
      <c r="B288" s="32"/>
      <c r="C288" s="224" t="s">
        <v>1272</v>
      </c>
      <c r="D288" s="224" t="s">
        <v>176</v>
      </c>
      <c r="E288" s="225" t="s">
        <v>1273</v>
      </c>
      <c r="F288" s="226" t="s">
        <v>1274</v>
      </c>
      <c r="G288" s="227" t="s">
        <v>840</v>
      </c>
      <c r="H288" s="228">
        <v>12.17</v>
      </c>
      <c r="I288" s="229"/>
      <c r="J288" s="230">
        <f>ROUND(I288*H288,2)</f>
        <v>0</v>
      </c>
      <c r="K288" s="231"/>
      <c r="L288" s="36"/>
      <c r="M288" s="232" t="s">
        <v>1</v>
      </c>
      <c r="N288" s="233" t="s">
        <v>37</v>
      </c>
      <c r="O288" s="68"/>
      <c r="P288" s="216">
        <f>O288*H288</f>
        <v>0</v>
      </c>
      <c r="Q288" s="216">
        <v>4.8999999999999998E-3</v>
      </c>
      <c r="R288" s="216">
        <f>Q288*H288</f>
        <v>5.9632999999999999E-2</v>
      </c>
      <c r="S288" s="216">
        <v>0</v>
      </c>
      <c r="T288" s="216">
        <f>S288*H288</f>
        <v>0</v>
      </c>
      <c r="U288" s="217" t="s">
        <v>1</v>
      </c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218" t="s">
        <v>164</v>
      </c>
      <c r="AT288" s="218" t="s">
        <v>176</v>
      </c>
      <c r="AU288" s="218" t="s">
        <v>81</v>
      </c>
      <c r="AY288" s="14" t="s">
        <v>153</v>
      </c>
      <c r="BE288" s="219">
        <f>IF(N288="základní",J288,0)</f>
        <v>0</v>
      </c>
      <c r="BF288" s="219">
        <f>IF(N288="snížená",J288,0)</f>
        <v>0</v>
      </c>
      <c r="BG288" s="219">
        <f>IF(N288="zákl. přenesená",J288,0)</f>
        <v>0</v>
      </c>
      <c r="BH288" s="219">
        <f>IF(N288="sníž. přenesená",J288,0)</f>
        <v>0</v>
      </c>
      <c r="BI288" s="219">
        <f>IF(N288="nulová",J288,0)</f>
        <v>0</v>
      </c>
      <c r="BJ288" s="14" t="s">
        <v>79</v>
      </c>
      <c r="BK288" s="219">
        <f>ROUND(I288*H288,2)</f>
        <v>0</v>
      </c>
      <c r="BL288" s="14" t="s">
        <v>164</v>
      </c>
      <c r="BM288" s="218" t="s">
        <v>1594</v>
      </c>
    </row>
    <row r="289" spans="1:65" s="2" customFormat="1" ht="28.8">
      <c r="A289" s="31"/>
      <c r="B289" s="32"/>
      <c r="C289" s="33"/>
      <c r="D289" s="220" t="s">
        <v>166</v>
      </c>
      <c r="E289" s="33"/>
      <c r="F289" s="221" t="s">
        <v>1276</v>
      </c>
      <c r="G289" s="33"/>
      <c r="H289" s="33"/>
      <c r="I289" s="119"/>
      <c r="J289" s="33"/>
      <c r="K289" s="33"/>
      <c r="L289" s="36"/>
      <c r="M289" s="222"/>
      <c r="N289" s="223"/>
      <c r="O289" s="68"/>
      <c r="P289" s="68"/>
      <c r="Q289" s="68"/>
      <c r="R289" s="68"/>
      <c r="S289" s="68"/>
      <c r="T289" s="68"/>
      <c r="U289" s="69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T289" s="14" t="s">
        <v>166</v>
      </c>
      <c r="AU289" s="14" t="s">
        <v>81</v>
      </c>
    </row>
    <row r="290" spans="1:65" s="2" customFormat="1" ht="14.4" customHeight="1">
      <c r="A290" s="31"/>
      <c r="B290" s="32"/>
      <c r="C290" s="205" t="s">
        <v>1277</v>
      </c>
      <c r="D290" s="205" t="s">
        <v>159</v>
      </c>
      <c r="E290" s="206" t="s">
        <v>1278</v>
      </c>
      <c r="F290" s="207" t="s">
        <v>1279</v>
      </c>
      <c r="G290" s="208" t="s">
        <v>840</v>
      </c>
      <c r="H290" s="209">
        <v>13.387</v>
      </c>
      <c r="I290" s="210"/>
      <c r="J290" s="211">
        <f>ROUND(I290*H290,2)</f>
        <v>0</v>
      </c>
      <c r="K290" s="212"/>
      <c r="L290" s="213"/>
      <c r="M290" s="214" t="s">
        <v>1</v>
      </c>
      <c r="N290" s="215" t="s">
        <v>37</v>
      </c>
      <c r="O290" s="68"/>
      <c r="P290" s="216">
        <f>O290*H290</f>
        <v>0</v>
      </c>
      <c r="Q290" s="216">
        <v>2.01E-2</v>
      </c>
      <c r="R290" s="216">
        <f>Q290*H290</f>
        <v>0.2690787</v>
      </c>
      <c r="S290" s="216">
        <v>0</v>
      </c>
      <c r="T290" s="216">
        <f>S290*H290</f>
        <v>0</v>
      </c>
      <c r="U290" s="217" t="s">
        <v>1</v>
      </c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218" t="s">
        <v>163</v>
      </c>
      <c r="AT290" s="218" t="s">
        <v>159</v>
      </c>
      <c r="AU290" s="218" t="s">
        <v>81</v>
      </c>
      <c r="AY290" s="14" t="s">
        <v>153</v>
      </c>
      <c r="BE290" s="219">
        <f>IF(N290="základní",J290,0)</f>
        <v>0</v>
      </c>
      <c r="BF290" s="219">
        <f>IF(N290="snížená",J290,0)</f>
        <v>0</v>
      </c>
      <c r="BG290" s="219">
        <f>IF(N290="zákl. přenesená",J290,0)</f>
        <v>0</v>
      </c>
      <c r="BH290" s="219">
        <f>IF(N290="sníž. přenesená",J290,0)</f>
        <v>0</v>
      </c>
      <c r="BI290" s="219">
        <f>IF(N290="nulová",J290,0)</f>
        <v>0</v>
      </c>
      <c r="BJ290" s="14" t="s">
        <v>79</v>
      </c>
      <c r="BK290" s="219">
        <f>ROUND(I290*H290,2)</f>
        <v>0</v>
      </c>
      <c r="BL290" s="14" t="s">
        <v>164</v>
      </c>
      <c r="BM290" s="218" t="s">
        <v>1595</v>
      </c>
    </row>
    <row r="291" spans="1:65" s="2" customFormat="1" ht="10.199999999999999">
      <c r="A291" s="31"/>
      <c r="B291" s="32"/>
      <c r="C291" s="33"/>
      <c r="D291" s="220" t="s">
        <v>166</v>
      </c>
      <c r="E291" s="33"/>
      <c r="F291" s="221" t="s">
        <v>1281</v>
      </c>
      <c r="G291" s="33"/>
      <c r="H291" s="33"/>
      <c r="I291" s="119"/>
      <c r="J291" s="33"/>
      <c r="K291" s="33"/>
      <c r="L291" s="36"/>
      <c r="M291" s="222"/>
      <c r="N291" s="223"/>
      <c r="O291" s="68"/>
      <c r="P291" s="68"/>
      <c r="Q291" s="68"/>
      <c r="R291" s="68"/>
      <c r="S291" s="68"/>
      <c r="T291" s="68"/>
      <c r="U291" s="69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T291" s="14" t="s">
        <v>166</v>
      </c>
      <c r="AU291" s="14" t="s">
        <v>81</v>
      </c>
    </row>
    <row r="292" spans="1:65" s="2" customFormat="1" ht="30" customHeight="1">
      <c r="A292" s="31"/>
      <c r="B292" s="32"/>
      <c r="C292" s="224" t="s">
        <v>1282</v>
      </c>
      <c r="D292" s="224" t="s">
        <v>176</v>
      </c>
      <c r="E292" s="225" t="s">
        <v>1283</v>
      </c>
      <c r="F292" s="226" t="s">
        <v>1284</v>
      </c>
      <c r="G292" s="227" t="s">
        <v>840</v>
      </c>
      <c r="H292" s="228">
        <v>51.7</v>
      </c>
      <c r="I292" s="229"/>
      <c r="J292" s="230">
        <f>ROUND(I292*H292,2)</f>
        <v>0</v>
      </c>
      <c r="K292" s="231"/>
      <c r="L292" s="36"/>
      <c r="M292" s="232" t="s">
        <v>1</v>
      </c>
      <c r="N292" s="233" t="s">
        <v>37</v>
      </c>
      <c r="O292" s="68"/>
      <c r="P292" s="216">
        <f>O292*H292</f>
        <v>0</v>
      </c>
      <c r="Q292" s="216">
        <v>8.9999999999999993E-3</v>
      </c>
      <c r="R292" s="216">
        <f>Q292*H292</f>
        <v>0.46529999999999999</v>
      </c>
      <c r="S292" s="216">
        <v>0</v>
      </c>
      <c r="T292" s="216">
        <f>S292*H292</f>
        <v>0</v>
      </c>
      <c r="U292" s="217" t="s">
        <v>1</v>
      </c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218" t="s">
        <v>164</v>
      </c>
      <c r="AT292" s="218" t="s">
        <v>176</v>
      </c>
      <c r="AU292" s="218" t="s">
        <v>81</v>
      </c>
      <c r="AY292" s="14" t="s">
        <v>153</v>
      </c>
      <c r="BE292" s="219">
        <f>IF(N292="základní",J292,0)</f>
        <v>0</v>
      </c>
      <c r="BF292" s="219">
        <f>IF(N292="snížená",J292,0)</f>
        <v>0</v>
      </c>
      <c r="BG292" s="219">
        <f>IF(N292="zákl. přenesená",J292,0)</f>
        <v>0</v>
      </c>
      <c r="BH292" s="219">
        <f>IF(N292="sníž. přenesená",J292,0)</f>
        <v>0</v>
      </c>
      <c r="BI292" s="219">
        <f>IF(N292="nulová",J292,0)</f>
        <v>0</v>
      </c>
      <c r="BJ292" s="14" t="s">
        <v>79</v>
      </c>
      <c r="BK292" s="219">
        <f>ROUND(I292*H292,2)</f>
        <v>0</v>
      </c>
      <c r="BL292" s="14" t="s">
        <v>164</v>
      </c>
      <c r="BM292" s="218" t="s">
        <v>1596</v>
      </c>
    </row>
    <row r="293" spans="1:65" s="2" customFormat="1" ht="28.8">
      <c r="A293" s="31"/>
      <c r="B293" s="32"/>
      <c r="C293" s="33"/>
      <c r="D293" s="220" t="s">
        <v>166</v>
      </c>
      <c r="E293" s="33"/>
      <c r="F293" s="221" t="s">
        <v>1286</v>
      </c>
      <c r="G293" s="33"/>
      <c r="H293" s="33"/>
      <c r="I293" s="119"/>
      <c r="J293" s="33"/>
      <c r="K293" s="33"/>
      <c r="L293" s="36"/>
      <c r="M293" s="222"/>
      <c r="N293" s="223"/>
      <c r="O293" s="68"/>
      <c r="P293" s="68"/>
      <c r="Q293" s="68"/>
      <c r="R293" s="68"/>
      <c r="S293" s="68"/>
      <c r="T293" s="68"/>
      <c r="U293" s="69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T293" s="14" t="s">
        <v>166</v>
      </c>
      <c r="AU293" s="14" t="s">
        <v>81</v>
      </c>
    </row>
    <row r="294" spans="1:65" s="2" customFormat="1" ht="14.4" customHeight="1">
      <c r="A294" s="31"/>
      <c r="B294" s="32"/>
      <c r="C294" s="205" t="s">
        <v>355</v>
      </c>
      <c r="D294" s="205" t="s">
        <v>159</v>
      </c>
      <c r="E294" s="206" t="s">
        <v>1287</v>
      </c>
      <c r="F294" s="207" t="s">
        <v>1288</v>
      </c>
      <c r="G294" s="208" t="s">
        <v>840</v>
      </c>
      <c r="H294" s="209">
        <v>59.454999999999998</v>
      </c>
      <c r="I294" s="210"/>
      <c r="J294" s="211">
        <f>ROUND(I294*H294,2)</f>
        <v>0</v>
      </c>
      <c r="K294" s="212"/>
      <c r="L294" s="213"/>
      <c r="M294" s="214" t="s">
        <v>1</v>
      </c>
      <c r="N294" s="215" t="s">
        <v>37</v>
      </c>
      <c r="O294" s="68"/>
      <c r="P294" s="216">
        <f>O294*H294</f>
        <v>0</v>
      </c>
      <c r="Q294" s="216">
        <v>1.29E-2</v>
      </c>
      <c r="R294" s="216">
        <f>Q294*H294</f>
        <v>0.76696949999999997</v>
      </c>
      <c r="S294" s="216">
        <v>0</v>
      </c>
      <c r="T294" s="216">
        <f>S294*H294</f>
        <v>0</v>
      </c>
      <c r="U294" s="217" t="s">
        <v>1</v>
      </c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218" t="s">
        <v>163</v>
      </c>
      <c r="AT294" s="218" t="s">
        <v>159</v>
      </c>
      <c r="AU294" s="218" t="s">
        <v>81</v>
      </c>
      <c r="AY294" s="14" t="s">
        <v>153</v>
      </c>
      <c r="BE294" s="219">
        <f>IF(N294="základní",J294,0)</f>
        <v>0</v>
      </c>
      <c r="BF294" s="219">
        <f>IF(N294="snížená",J294,0)</f>
        <v>0</v>
      </c>
      <c r="BG294" s="219">
        <f>IF(N294="zákl. přenesená",J294,0)</f>
        <v>0</v>
      </c>
      <c r="BH294" s="219">
        <f>IF(N294="sníž. přenesená",J294,0)</f>
        <v>0</v>
      </c>
      <c r="BI294" s="219">
        <f>IF(N294="nulová",J294,0)</f>
        <v>0</v>
      </c>
      <c r="BJ294" s="14" t="s">
        <v>79</v>
      </c>
      <c r="BK294" s="219">
        <f>ROUND(I294*H294,2)</f>
        <v>0</v>
      </c>
      <c r="BL294" s="14" t="s">
        <v>164</v>
      </c>
      <c r="BM294" s="218" t="s">
        <v>1597</v>
      </c>
    </row>
    <row r="295" spans="1:65" s="2" customFormat="1" ht="10.199999999999999">
      <c r="A295" s="31"/>
      <c r="B295" s="32"/>
      <c r="C295" s="33"/>
      <c r="D295" s="220" t="s">
        <v>166</v>
      </c>
      <c r="E295" s="33"/>
      <c r="F295" s="221" t="s">
        <v>1290</v>
      </c>
      <c r="G295" s="33"/>
      <c r="H295" s="33"/>
      <c r="I295" s="119"/>
      <c r="J295" s="33"/>
      <c r="K295" s="33"/>
      <c r="L295" s="36"/>
      <c r="M295" s="222"/>
      <c r="N295" s="223"/>
      <c r="O295" s="68"/>
      <c r="P295" s="68"/>
      <c r="Q295" s="68"/>
      <c r="R295" s="68"/>
      <c r="S295" s="68"/>
      <c r="T295" s="68"/>
      <c r="U295" s="69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T295" s="14" t="s">
        <v>166</v>
      </c>
      <c r="AU295" s="14" t="s">
        <v>81</v>
      </c>
    </row>
    <row r="296" spans="1:65" s="2" customFormat="1" ht="19.8" customHeight="1">
      <c r="A296" s="31"/>
      <c r="B296" s="32"/>
      <c r="C296" s="224" t="s">
        <v>1291</v>
      </c>
      <c r="D296" s="224" t="s">
        <v>176</v>
      </c>
      <c r="E296" s="225" t="s">
        <v>1292</v>
      </c>
      <c r="F296" s="226" t="s">
        <v>1293</v>
      </c>
      <c r="G296" s="227" t="s">
        <v>840</v>
      </c>
      <c r="H296" s="228">
        <v>6</v>
      </c>
      <c r="I296" s="229"/>
      <c r="J296" s="230">
        <f>ROUND(I296*H296,2)</f>
        <v>0</v>
      </c>
      <c r="K296" s="231"/>
      <c r="L296" s="36"/>
      <c r="M296" s="232" t="s">
        <v>1</v>
      </c>
      <c r="N296" s="233" t="s">
        <v>37</v>
      </c>
      <c r="O296" s="68"/>
      <c r="P296" s="216">
        <f>O296*H296</f>
        <v>0</v>
      </c>
      <c r="Q296" s="216">
        <v>6.3000000000000003E-4</v>
      </c>
      <c r="R296" s="216">
        <f>Q296*H296</f>
        <v>3.7800000000000004E-3</v>
      </c>
      <c r="S296" s="216">
        <v>0</v>
      </c>
      <c r="T296" s="216">
        <f>S296*H296</f>
        <v>0</v>
      </c>
      <c r="U296" s="217" t="s">
        <v>1</v>
      </c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R296" s="218" t="s">
        <v>164</v>
      </c>
      <c r="AT296" s="218" t="s">
        <v>176</v>
      </c>
      <c r="AU296" s="218" t="s">
        <v>81</v>
      </c>
      <c r="AY296" s="14" t="s">
        <v>153</v>
      </c>
      <c r="BE296" s="219">
        <f>IF(N296="základní",J296,0)</f>
        <v>0</v>
      </c>
      <c r="BF296" s="219">
        <f>IF(N296="snížená",J296,0)</f>
        <v>0</v>
      </c>
      <c r="BG296" s="219">
        <f>IF(N296="zákl. přenesená",J296,0)</f>
        <v>0</v>
      </c>
      <c r="BH296" s="219">
        <f>IF(N296="sníž. přenesená",J296,0)</f>
        <v>0</v>
      </c>
      <c r="BI296" s="219">
        <f>IF(N296="nulová",J296,0)</f>
        <v>0</v>
      </c>
      <c r="BJ296" s="14" t="s">
        <v>79</v>
      </c>
      <c r="BK296" s="219">
        <f>ROUND(I296*H296,2)</f>
        <v>0</v>
      </c>
      <c r="BL296" s="14" t="s">
        <v>164</v>
      </c>
      <c r="BM296" s="218" t="s">
        <v>1598</v>
      </c>
    </row>
    <row r="297" spans="1:65" s="2" customFormat="1" ht="19.2">
      <c r="A297" s="31"/>
      <c r="B297" s="32"/>
      <c r="C297" s="33"/>
      <c r="D297" s="220" t="s">
        <v>166</v>
      </c>
      <c r="E297" s="33"/>
      <c r="F297" s="221" t="s">
        <v>1295</v>
      </c>
      <c r="G297" s="33"/>
      <c r="H297" s="33"/>
      <c r="I297" s="119"/>
      <c r="J297" s="33"/>
      <c r="K297" s="33"/>
      <c r="L297" s="36"/>
      <c r="M297" s="222"/>
      <c r="N297" s="223"/>
      <c r="O297" s="68"/>
      <c r="P297" s="68"/>
      <c r="Q297" s="68"/>
      <c r="R297" s="68"/>
      <c r="S297" s="68"/>
      <c r="T297" s="68"/>
      <c r="U297" s="69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T297" s="14" t="s">
        <v>166</v>
      </c>
      <c r="AU297" s="14" t="s">
        <v>81</v>
      </c>
    </row>
    <row r="298" spans="1:65" s="2" customFormat="1" ht="14.4" customHeight="1">
      <c r="A298" s="31"/>
      <c r="B298" s="32"/>
      <c r="C298" s="205" t="s">
        <v>301</v>
      </c>
      <c r="D298" s="205" t="s">
        <v>159</v>
      </c>
      <c r="E298" s="206" t="s">
        <v>1296</v>
      </c>
      <c r="F298" s="207" t="s">
        <v>1297</v>
      </c>
      <c r="G298" s="208" t="s">
        <v>840</v>
      </c>
      <c r="H298" s="209">
        <v>6.6</v>
      </c>
      <c r="I298" s="210"/>
      <c r="J298" s="211">
        <f>ROUND(I298*H298,2)</f>
        <v>0</v>
      </c>
      <c r="K298" s="212"/>
      <c r="L298" s="213"/>
      <c r="M298" s="214" t="s">
        <v>1</v>
      </c>
      <c r="N298" s="215" t="s">
        <v>37</v>
      </c>
      <c r="O298" s="68"/>
      <c r="P298" s="216">
        <f>O298*H298</f>
        <v>0</v>
      </c>
      <c r="Q298" s="216">
        <v>0.01</v>
      </c>
      <c r="R298" s="216">
        <f>Q298*H298</f>
        <v>6.6000000000000003E-2</v>
      </c>
      <c r="S298" s="216">
        <v>0</v>
      </c>
      <c r="T298" s="216">
        <f>S298*H298</f>
        <v>0</v>
      </c>
      <c r="U298" s="217" t="s">
        <v>1</v>
      </c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R298" s="218" t="s">
        <v>163</v>
      </c>
      <c r="AT298" s="218" t="s">
        <v>159</v>
      </c>
      <c r="AU298" s="218" t="s">
        <v>81</v>
      </c>
      <c r="AY298" s="14" t="s">
        <v>153</v>
      </c>
      <c r="BE298" s="219">
        <f>IF(N298="základní",J298,0)</f>
        <v>0</v>
      </c>
      <c r="BF298" s="219">
        <f>IF(N298="snížená",J298,0)</f>
        <v>0</v>
      </c>
      <c r="BG298" s="219">
        <f>IF(N298="zákl. přenesená",J298,0)</f>
        <v>0</v>
      </c>
      <c r="BH298" s="219">
        <f>IF(N298="sníž. přenesená",J298,0)</f>
        <v>0</v>
      </c>
      <c r="BI298" s="219">
        <f>IF(N298="nulová",J298,0)</f>
        <v>0</v>
      </c>
      <c r="BJ298" s="14" t="s">
        <v>79</v>
      </c>
      <c r="BK298" s="219">
        <f>ROUND(I298*H298,2)</f>
        <v>0</v>
      </c>
      <c r="BL298" s="14" t="s">
        <v>164</v>
      </c>
      <c r="BM298" s="218" t="s">
        <v>1599</v>
      </c>
    </row>
    <row r="299" spans="1:65" s="2" customFormat="1" ht="19.2">
      <c r="A299" s="31"/>
      <c r="B299" s="32"/>
      <c r="C299" s="33"/>
      <c r="D299" s="220" t="s">
        <v>166</v>
      </c>
      <c r="E299" s="33"/>
      <c r="F299" s="221" t="s">
        <v>1299</v>
      </c>
      <c r="G299" s="33"/>
      <c r="H299" s="33"/>
      <c r="I299" s="119"/>
      <c r="J299" s="33"/>
      <c r="K299" s="33"/>
      <c r="L299" s="36"/>
      <c r="M299" s="222"/>
      <c r="N299" s="223"/>
      <c r="O299" s="68"/>
      <c r="P299" s="68"/>
      <c r="Q299" s="68"/>
      <c r="R299" s="68"/>
      <c r="S299" s="68"/>
      <c r="T299" s="68"/>
      <c r="U299" s="69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T299" s="14" t="s">
        <v>166</v>
      </c>
      <c r="AU299" s="14" t="s">
        <v>81</v>
      </c>
    </row>
    <row r="300" spans="1:65" s="2" customFormat="1" ht="19.8" customHeight="1">
      <c r="A300" s="31"/>
      <c r="B300" s="32"/>
      <c r="C300" s="224" t="s">
        <v>309</v>
      </c>
      <c r="D300" s="224" t="s">
        <v>176</v>
      </c>
      <c r="E300" s="225" t="s">
        <v>1300</v>
      </c>
      <c r="F300" s="226" t="s">
        <v>1301</v>
      </c>
      <c r="G300" s="227" t="s">
        <v>203</v>
      </c>
      <c r="H300" s="228">
        <v>1</v>
      </c>
      <c r="I300" s="229"/>
      <c r="J300" s="230">
        <f>ROUND(I300*H300,2)</f>
        <v>0</v>
      </c>
      <c r="K300" s="231"/>
      <c r="L300" s="36"/>
      <c r="M300" s="232" t="s">
        <v>1</v>
      </c>
      <c r="N300" s="233" t="s">
        <v>37</v>
      </c>
      <c r="O300" s="68"/>
      <c r="P300" s="216">
        <f>O300*H300</f>
        <v>0</v>
      </c>
      <c r="Q300" s="216">
        <v>2.0000000000000001E-4</v>
      </c>
      <c r="R300" s="216">
        <f>Q300*H300</f>
        <v>2.0000000000000001E-4</v>
      </c>
      <c r="S300" s="216">
        <v>0</v>
      </c>
      <c r="T300" s="216">
        <f>S300*H300</f>
        <v>0</v>
      </c>
      <c r="U300" s="217" t="s">
        <v>1</v>
      </c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R300" s="218" t="s">
        <v>164</v>
      </c>
      <c r="AT300" s="218" t="s">
        <v>176</v>
      </c>
      <c r="AU300" s="218" t="s">
        <v>81</v>
      </c>
      <c r="AY300" s="14" t="s">
        <v>153</v>
      </c>
      <c r="BE300" s="219">
        <f>IF(N300="základní",J300,0)</f>
        <v>0</v>
      </c>
      <c r="BF300" s="219">
        <f>IF(N300="snížená",J300,0)</f>
        <v>0</v>
      </c>
      <c r="BG300" s="219">
        <f>IF(N300="zákl. přenesená",J300,0)</f>
        <v>0</v>
      </c>
      <c r="BH300" s="219">
        <f>IF(N300="sníž. přenesená",J300,0)</f>
        <v>0</v>
      </c>
      <c r="BI300" s="219">
        <f>IF(N300="nulová",J300,0)</f>
        <v>0</v>
      </c>
      <c r="BJ300" s="14" t="s">
        <v>79</v>
      </c>
      <c r="BK300" s="219">
        <f>ROUND(I300*H300,2)</f>
        <v>0</v>
      </c>
      <c r="BL300" s="14" t="s">
        <v>164</v>
      </c>
      <c r="BM300" s="218" t="s">
        <v>1600</v>
      </c>
    </row>
    <row r="301" spans="1:65" s="2" customFormat="1" ht="19.2">
      <c r="A301" s="31"/>
      <c r="B301" s="32"/>
      <c r="C301" s="33"/>
      <c r="D301" s="220" t="s">
        <v>166</v>
      </c>
      <c r="E301" s="33"/>
      <c r="F301" s="221" t="s">
        <v>1303</v>
      </c>
      <c r="G301" s="33"/>
      <c r="H301" s="33"/>
      <c r="I301" s="119"/>
      <c r="J301" s="33"/>
      <c r="K301" s="33"/>
      <c r="L301" s="36"/>
      <c r="M301" s="222"/>
      <c r="N301" s="223"/>
      <c r="O301" s="68"/>
      <c r="P301" s="68"/>
      <c r="Q301" s="68"/>
      <c r="R301" s="68"/>
      <c r="S301" s="68"/>
      <c r="T301" s="68"/>
      <c r="U301" s="69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T301" s="14" t="s">
        <v>166</v>
      </c>
      <c r="AU301" s="14" t="s">
        <v>81</v>
      </c>
    </row>
    <row r="302" spans="1:65" s="2" customFormat="1" ht="19.8" customHeight="1">
      <c r="A302" s="31"/>
      <c r="B302" s="32"/>
      <c r="C302" s="224" t="s">
        <v>305</v>
      </c>
      <c r="D302" s="224" t="s">
        <v>176</v>
      </c>
      <c r="E302" s="225" t="s">
        <v>1304</v>
      </c>
      <c r="F302" s="226" t="s">
        <v>1305</v>
      </c>
      <c r="G302" s="227" t="s">
        <v>162</v>
      </c>
      <c r="H302" s="228">
        <v>4</v>
      </c>
      <c r="I302" s="229"/>
      <c r="J302" s="230">
        <f>ROUND(I302*H302,2)</f>
        <v>0</v>
      </c>
      <c r="K302" s="231"/>
      <c r="L302" s="36"/>
      <c r="M302" s="232" t="s">
        <v>1</v>
      </c>
      <c r="N302" s="233" t="s">
        <v>37</v>
      </c>
      <c r="O302" s="68"/>
      <c r="P302" s="216">
        <f>O302*H302</f>
        <v>0</v>
      </c>
      <c r="Q302" s="216">
        <v>5.5000000000000003E-4</v>
      </c>
      <c r="R302" s="216">
        <f>Q302*H302</f>
        <v>2.2000000000000001E-3</v>
      </c>
      <c r="S302" s="216">
        <v>0</v>
      </c>
      <c r="T302" s="216">
        <f>S302*H302</f>
        <v>0</v>
      </c>
      <c r="U302" s="217" t="s">
        <v>1</v>
      </c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R302" s="218" t="s">
        <v>164</v>
      </c>
      <c r="AT302" s="218" t="s">
        <v>176</v>
      </c>
      <c r="AU302" s="218" t="s">
        <v>81</v>
      </c>
      <c r="AY302" s="14" t="s">
        <v>153</v>
      </c>
      <c r="BE302" s="219">
        <f>IF(N302="základní",J302,0)</f>
        <v>0</v>
      </c>
      <c r="BF302" s="219">
        <f>IF(N302="snížená",J302,0)</f>
        <v>0</v>
      </c>
      <c r="BG302" s="219">
        <f>IF(N302="zákl. přenesená",J302,0)</f>
        <v>0</v>
      </c>
      <c r="BH302" s="219">
        <f>IF(N302="sníž. přenesená",J302,0)</f>
        <v>0</v>
      </c>
      <c r="BI302" s="219">
        <f>IF(N302="nulová",J302,0)</f>
        <v>0</v>
      </c>
      <c r="BJ302" s="14" t="s">
        <v>79</v>
      </c>
      <c r="BK302" s="219">
        <f>ROUND(I302*H302,2)</f>
        <v>0</v>
      </c>
      <c r="BL302" s="14" t="s">
        <v>164</v>
      </c>
      <c r="BM302" s="218" t="s">
        <v>1601</v>
      </c>
    </row>
    <row r="303" spans="1:65" s="2" customFormat="1" ht="19.2">
      <c r="A303" s="31"/>
      <c r="B303" s="32"/>
      <c r="C303" s="33"/>
      <c r="D303" s="220" t="s">
        <v>166</v>
      </c>
      <c r="E303" s="33"/>
      <c r="F303" s="221" t="s">
        <v>1307</v>
      </c>
      <c r="G303" s="33"/>
      <c r="H303" s="33"/>
      <c r="I303" s="119"/>
      <c r="J303" s="33"/>
      <c r="K303" s="33"/>
      <c r="L303" s="36"/>
      <c r="M303" s="222"/>
      <c r="N303" s="223"/>
      <c r="O303" s="68"/>
      <c r="P303" s="68"/>
      <c r="Q303" s="68"/>
      <c r="R303" s="68"/>
      <c r="S303" s="68"/>
      <c r="T303" s="68"/>
      <c r="U303" s="69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T303" s="14" t="s">
        <v>166</v>
      </c>
      <c r="AU303" s="14" t="s">
        <v>81</v>
      </c>
    </row>
    <row r="304" spans="1:65" s="2" customFormat="1" ht="19.8" customHeight="1">
      <c r="A304" s="31"/>
      <c r="B304" s="32"/>
      <c r="C304" s="224" t="s">
        <v>313</v>
      </c>
      <c r="D304" s="224" t="s">
        <v>176</v>
      </c>
      <c r="E304" s="225" t="s">
        <v>1308</v>
      </c>
      <c r="F304" s="226" t="s">
        <v>1309</v>
      </c>
      <c r="G304" s="227" t="s">
        <v>162</v>
      </c>
      <c r="H304" s="228">
        <v>4</v>
      </c>
      <c r="I304" s="229"/>
      <c r="J304" s="230">
        <f>ROUND(I304*H304,2)</f>
        <v>0</v>
      </c>
      <c r="K304" s="231"/>
      <c r="L304" s="36"/>
      <c r="M304" s="232" t="s">
        <v>1</v>
      </c>
      <c r="N304" s="233" t="s">
        <v>37</v>
      </c>
      <c r="O304" s="68"/>
      <c r="P304" s="216">
        <f>O304*H304</f>
        <v>0</v>
      </c>
      <c r="Q304" s="216">
        <v>5.0000000000000001E-4</v>
      </c>
      <c r="R304" s="216">
        <f>Q304*H304</f>
        <v>2E-3</v>
      </c>
      <c r="S304" s="216">
        <v>0</v>
      </c>
      <c r="T304" s="216">
        <f>S304*H304</f>
        <v>0</v>
      </c>
      <c r="U304" s="217" t="s">
        <v>1</v>
      </c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R304" s="218" t="s">
        <v>164</v>
      </c>
      <c r="AT304" s="218" t="s">
        <v>176</v>
      </c>
      <c r="AU304" s="218" t="s">
        <v>81</v>
      </c>
      <c r="AY304" s="14" t="s">
        <v>153</v>
      </c>
      <c r="BE304" s="219">
        <f>IF(N304="základní",J304,0)</f>
        <v>0</v>
      </c>
      <c r="BF304" s="219">
        <f>IF(N304="snížená",J304,0)</f>
        <v>0</v>
      </c>
      <c r="BG304" s="219">
        <f>IF(N304="zákl. přenesená",J304,0)</f>
        <v>0</v>
      </c>
      <c r="BH304" s="219">
        <f>IF(N304="sníž. přenesená",J304,0)</f>
        <v>0</v>
      </c>
      <c r="BI304" s="219">
        <f>IF(N304="nulová",J304,0)</f>
        <v>0</v>
      </c>
      <c r="BJ304" s="14" t="s">
        <v>79</v>
      </c>
      <c r="BK304" s="219">
        <f>ROUND(I304*H304,2)</f>
        <v>0</v>
      </c>
      <c r="BL304" s="14" t="s">
        <v>164</v>
      </c>
      <c r="BM304" s="218" t="s">
        <v>1602</v>
      </c>
    </row>
    <row r="305" spans="1:65" s="2" customFormat="1" ht="19.2">
      <c r="A305" s="31"/>
      <c r="B305" s="32"/>
      <c r="C305" s="33"/>
      <c r="D305" s="220" t="s">
        <v>166</v>
      </c>
      <c r="E305" s="33"/>
      <c r="F305" s="221" t="s">
        <v>1311</v>
      </c>
      <c r="G305" s="33"/>
      <c r="H305" s="33"/>
      <c r="I305" s="119"/>
      <c r="J305" s="33"/>
      <c r="K305" s="33"/>
      <c r="L305" s="36"/>
      <c r="M305" s="222"/>
      <c r="N305" s="223"/>
      <c r="O305" s="68"/>
      <c r="P305" s="68"/>
      <c r="Q305" s="68"/>
      <c r="R305" s="68"/>
      <c r="S305" s="68"/>
      <c r="T305" s="68"/>
      <c r="U305" s="69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T305" s="14" t="s">
        <v>166</v>
      </c>
      <c r="AU305" s="14" t="s">
        <v>81</v>
      </c>
    </row>
    <row r="306" spans="1:65" s="2" customFormat="1" ht="14.4" customHeight="1">
      <c r="A306" s="31"/>
      <c r="B306" s="32"/>
      <c r="C306" s="224" t="s">
        <v>317</v>
      </c>
      <c r="D306" s="224" t="s">
        <v>176</v>
      </c>
      <c r="E306" s="225" t="s">
        <v>1312</v>
      </c>
      <c r="F306" s="226" t="s">
        <v>1313</v>
      </c>
      <c r="G306" s="227" t="s">
        <v>162</v>
      </c>
      <c r="H306" s="228">
        <v>3</v>
      </c>
      <c r="I306" s="229"/>
      <c r="J306" s="230">
        <f>ROUND(I306*H306,2)</f>
        <v>0</v>
      </c>
      <c r="K306" s="231"/>
      <c r="L306" s="36"/>
      <c r="M306" s="232" t="s">
        <v>1</v>
      </c>
      <c r="N306" s="233" t="s">
        <v>37</v>
      </c>
      <c r="O306" s="68"/>
      <c r="P306" s="216">
        <f>O306*H306</f>
        <v>0</v>
      </c>
      <c r="Q306" s="216">
        <v>3.0000000000000001E-5</v>
      </c>
      <c r="R306" s="216">
        <f>Q306*H306</f>
        <v>9.0000000000000006E-5</v>
      </c>
      <c r="S306" s="216">
        <v>0</v>
      </c>
      <c r="T306" s="216">
        <f>S306*H306</f>
        <v>0</v>
      </c>
      <c r="U306" s="217" t="s">
        <v>1</v>
      </c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218" t="s">
        <v>164</v>
      </c>
      <c r="AT306" s="218" t="s">
        <v>176</v>
      </c>
      <c r="AU306" s="218" t="s">
        <v>81</v>
      </c>
      <c r="AY306" s="14" t="s">
        <v>153</v>
      </c>
      <c r="BE306" s="219">
        <f>IF(N306="základní",J306,0)</f>
        <v>0</v>
      </c>
      <c r="BF306" s="219">
        <f>IF(N306="snížená",J306,0)</f>
        <v>0</v>
      </c>
      <c r="BG306" s="219">
        <f>IF(N306="zákl. přenesená",J306,0)</f>
        <v>0</v>
      </c>
      <c r="BH306" s="219">
        <f>IF(N306="sníž. přenesená",J306,0)</f>
        <v>0</v>
      </c>
      <c r="BI306" s="219">
        <f>IF(N306="nulová",J306,0)</f>
        <v>0</v>
      </c>
      <c r="BJ306" s="14" t="s">
        <v>79</v>
      </c>
      <c r="BK306" s="219">
        <f>ROUND(I306*H306,2)</f>
        <v>0</v>
      </c>
      <c r="BL306" s="14" t="s">
        <v>164</v>
      </c>
      <c r="BM306" s="218" t="s">
        <v>1603</v>
      </c>
    </row>
    <row r="307" spans="1:65" s="2" customFormat="1" ht="19.2">
      <c r="A307" s="31"/>
      <c r="B307" s="32"/>
      <c r="C307" s="33"/>
      <c r="D307" s="220" t="s">
        <v>166</v>
      </c>
      <c r="E307" s="33"/>
      <c r="F307" s="221" t="s">
        <v>1315</v>
      </c>
      <c r="G307" s="33"/>
      <c r="H307" s="33"/>
      <c r="I307" s="119"/>
      <c r="J307" s="33"/>
      <c r="K307" s="33"/>
      <c r="L307" s="36"/>
      <c r="M307" s="222"/>
      <c r="N307" s="223"/>
      <c r="O307" s="68"/>
      <c r="P307" s="68"/>
      <c r="Q307" s="68"/>
      <c r="R307" s="68"/>
      <c r="S307" s="68"/>
      <c r="T307" s="68"/>
      <c r="U307" s="69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T307" s="14" t="s">
        <v>166</v>
      </c>
      <c r="AU307" s="14" t="s">
        <v>81</v>
      </c>
    </row>
    <row r="308" spans="1:65" s="2" customFormat="1" ht="14.4" customHeight="1">
      <c r="A308" s="31"/>
      <c r="B308" s="32"/>
      <c r="C308" s="224" t="s">
        <v>359</v>
      </c>
      <c r="D308" s="224" t="s">
        <v>176</v>
      </c>
      <c r="E308" s="225" t="s">
        <v>1316</v>
      </c>
      <c r="F308" s="226" t="s">
        <v>1317</v>
      </c>
      <c r="G308" s="227" t="s">
        <v>162</v>
      </c>
      <c r="H308" s="228">
        <v>3</v>
      </c>
      <c r="I308" s="229"/>
      <c r="J308" s="230">
        <f>ROUND(I308*H308,2)</f>
        <v>0</v>
      </c>
      <c r="K308" s="231"/>
      <c r="L308" s="36"/>
      <c r="M308" s="232" t="s">
        <v>1</v>
      </c>
      <c r="N308" s="233" t="s">
        <v>37</v>
      </c>
      <c r="O308" s="68"/>
      <c r="P308" s="216">
        <f>O308*H308</f>
        <v>0</v>
      </c>
      <c r="Q308" s="216">
        <v>1.1E-4</v>
      </c>
      <c r="R308" s="216">
        <f>Q308*H308</f>
        <v>3.3E-4</v>
      </c>
      <c r="S308" s="216">
        <v>0</v>
      </c>
      <c r="T308" s="216">
        <f>S308*H308</f>
        <v>0</v>
      </c>
      <c r="U308" s="217" t="s">
        <v>1</v>
      </c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R308" s="218" t="s">
        <v>164</v>
      </c>
      <c r="AT308" s="218" t="s">
        <v>176</v>
      </c>
      <c r="AU308" s="218" t="s">
        <v>81</v>
      </c>
      <c r="AY308" s="14" t="s">
        <v>153</v>
      </c>
      <c r="BE308" s="219">
        <f>IF(N308="základní",J308,0)</f>
        <v>0</v>
      </c>
      <c r="BF308" s="219">
        <f>IF(N308="snížená",J308,0)</f>
        <v>0</v>
      </c>
      <c r="BG308" s="219">
        <f>IF(N308="zákl. přenesená",J308,0)</f>
        <v>0</v>
      </c>
      <c r="BH308" s="219">
        <f>IF(N308="sníž. přenesená",J308,0)</f>
        <v>0</v>
      </c>
      <c r="BI308" s="219">
        <f>IF(N308="nulová",J308,0)</f>
        <v>0</v>
      </c>
      <c r="BJ308" s="14" t="s">
        <v>79</v>
      </c>
      <c r="BK308" s="219">
        <f>ROUND(I308*H308,2)</f>
        <v>0</v>
      </c>
      <c r="BL308" s="14" t="s">
        <v>164</v>
      </c>
      <c r="BM308" s="218" t="s">
        <v>1604</v>
      </c>
    </row>
    <row r="309" spans="1:65" s="2" customFormat="1" ht="19.2">
      <c r="A309" s="31"/>
      <c r="B309" s="32"/>
      <c r="C309" s="33"/>
      <c r="D309" s="220" t="s">
        <v>166</v>
      </c>
      <c r="E309" s="33"/>
      <c r="F309" s="221" t="s">
        <v>1319</v>
      </c>
      <c r="G309" s="33"/>
      <c r="H309" s="33"/>
      <c r="I309" s="119"/>
      <c r="J309" s="33"/>
      <c r="K309" s="33"/>
      <c r="L309" s="36"/>
      <c r="M309" s="222"/>
      <c r="N309" s="223"/>
      <c r="O309" s="68"/>
      <c r="P309" s="68"/>
      <c r="Q309" s="68"/>
      <c r="R309" s="68"/>
      <c r="S309" s="68"/>
      <c r="T309" s="68"/>
      <c r="U309" s="69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T309" s="14" t="s">
        <v>166</v>
      </c>
      <c r="AU309" s="14" t="s">
        <v>81</v>
      </c>
    </row>
    <row r="310" spans="1:65" s="2" customFormat="1" ht="14.4" customHeight="1">
      <c r="A310" s="31"/>
      <c r="B310" s="32"/>
      <c r="C310" s="224" t="s">
        <v>349</v>
      </c>
      <c r="D310" s="224" t="s">
        <v>176</v>
      </c>
      <c r="E310" s="225" t="s">
        <v>1320</v>
      </c>
      <c r="F310" s="226" t="s">
        <v>1321</v>
      </c>
      <c r="G310" s="227" t="s">
        <v>203</v>
      </c>
      <c r="H310" s="228">
        <v>3</v>
      </c>
      <c r="I310" s="229"/>
      <c r="J310" s="230">
        <f>ROUND(I310*H310,2)</f>
        <v>0</v>
      </c>
      <c r="K310" s="231"/>
      <c r="L310" s="36"/>
      <c r="M310" s="232" t="s">
        <v>1</v>
      </c>
      <c r="N310" s="233" t="s">
        <v>37</v>
      </c>
      <c r="O310" s="68"/>
      <c r="P310" s="216">
        <f>O310*H310</f>
        <v>0</v>
      </c>
      <c r="Q310" s="216">
        <v>0</v>
      </c>
      <c r="R310" s="216">
        <f>Q310*H310</f>
        <v>0</v>
      </c>
      <c r="S310" s="216">
        <v>0</v>
      </c>
      <c r="T310" s="216">
        <f>S310*H310</f>
        <v>0</v>
      </c>
      <c r="U310" s="217" t="s">
        <v>1</v>
      </c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R310" s="218" t="s">
        <v>164</v>
      </c>
      <c r="AT310" s="218" t="s">
        <v>176</v>
      </c>
      <c r="AU310" s="218" t="s">
        <v>81</v>
      </c>
      <c r="AY310" s="14" t="s">
        <v>153</v>
      </c>
      <c r="BE310" s="219">
        <f>IF(N310="základní",J310,0)</f>
        <v>0</v>
      </c>
      <c r="BF310" s="219">
        <f>IF(N310="snížená",J310,0)</f>
        <v>0</v>
      </c>
      <c r="BG310" s="219">
        <f>IF(N310="zákl. přenesená",J310,0)</f>
        <v>0</v>
      </c>
      <c r="BH310" s="219">
        <f>IF(N310="sníž. přenesená",J310,0)</f>
        <v>0</v>
      </c>
      <c r="BI310" s="219">
        <f>IF(N310="nulová",J310,0)</f>
        <v>0</v>
      </c>
      <c r="BJ310" s="14" t="s">
        <v>79</v>
      </c>
      <c r="BK310" s="219">
        <f>ROUND(I310*H310,2)</f>
        <v>0</v>
      </c>
      <c r="BL310" s="14" t="s">
        <v>164</v>
      </c>
      <c r="BM310" s="218" t="s">
        <v>1605</v>
      </c>
    </row>
    <row r="311" spans="1:65" s="2" customFormat="1" ht="19.2">
      <c r="A311" s="31"/>
      <c r="B311" s="32"/>
      <c r="C311" s="33"/>
      <c r="D311" s="220" t="s">
        <v>166</v>
      </c>
      <c r="E311" s="33"/>
      <c r="F311" s="221" t="s">
        <v>1323</v>
      </c>
      <c r="G311" s="33"/>
      <c r="H311" s="33"/>
      <c r="I311" s="119"/>
      <c r="J311" s="33"/>
      <c r="K311" s="33"/>
      <c r="L311" s="36"/>
      <c r="M311" s="222"/>
      <c r="N311" s="223"/>
      <c r="O311" s="68"/>
      <c r="P311" s="68"/>
      <c r="Q311" s="68"/>
      <c r="R311" s="68"/>
      <c r="S311" s="68"/>
      <c r="T311" s="68"/>
      <c r="U311" s="69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T311" s="14" t="s">
        <v>166</v>
      </c>
      <c r="AU311" s="14" t="s">
        <v>81</v>
      </c>
    </row>
    <row r="312" spans="1:65" s="2" customFormat="1" ht="19.8" customHeight="1">
      <c r="A312" s="31"/>
      <c r="B312" s="32"/>
      <c r="C312" s="224" t="s">
        <v>1324</v>
      </c>
      <c r="D312" s="224" t="s">
        <v>176</v>
      </c>
      <c r="E312" s="225" t="s">
        <v>1325</v>
      </c>
      <c r="F312" s="226" t="s">
        <v>1326</v>
      </c>
      <c r="G312" s="227" t="s">
        <v>840</v>
      </c>
      <c r="H312" s="228">
        <v>3</v>
      </c>
      <c r="I312" s="229"/>
      <c r="J312" s="230">
        <f>ROUND(I312*H312,2)</f>
        <v>0</v>
      </c>
      <c r="K312" s="231"/>
      <c r="L312" s="36"/>
      <c r="M312" s="232" t="s">
        <v>1</v>
      </c>
      <c r="N312" s="233" t="s">
        <v>37</v>
      </c>
      <c r="O312" s="68"/>
      <c r="P312" s="216">
        <f>O312*H312</f>
        <v>0</v>
      </c>
      <c r="Q312" s="216">
        <v>0</v>
      </c>
      <c r="R312" s="216">
        <f>Q312*H312</f>
        <v>0</v>
      </c>
      <c r="S312" s="216">
        <v>0</v>
      </c>
      <c r="T312" s="216">
        <f>S312*H312</f>
        <v>0</v>
      </c>
      <c r="U312" s="217" t="s">
        <v>1</v>
      </c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218" t="s">
        <v>164</v>
      </c>
      <c r="AT312" s="218" t="s">
        <v>176</v>
      </c>
      <c r="AU312" s="218" t="s">
        <v>81</v>
      </c>
      <c r="AY312" s="14" t="s">
        <v>153</v>
      </c>
      <c r="BE312" s="219">
        <f>IF(N312="základní",J312,0)</f>
        <v>0</v>
      </c>
      <c r="BF312" s="219">
        <f>IF(N312="snížená",J312,0)</f>
        <v>0</v>
      </c>
      <c r="BG312" s="219">
        <f>IF(N312="zákl. přenesená",J312,0)</f>
        <v>0</v>
      </c>
      <c r="BH312" s="219">
        <f>IF(N312="sníž. přenesená",J312,0)</f>
        <v>0</v>
      </c>
      <c r="BI312" s="219">
        <f>IF(N312="nulová",J312,0)</f>
        <v>0</v>
      </c>
      <c r="BJ312" s="14" t="s">
        <v>79</v>
      </c>
      <c r="BK312" s="219">
        <f>ROUND(I312*H312,2)</f>
        <v>0</v>
      </c>
      <c r="BL312" s="14" t="s">
        <v>164</v>
      </c>
      <c r="BM312" s="218" t="s">
        <v>1606</v>
      </c>
    </row>
    <row r="313" spans="1:65" s="2" customFormat="1" ht="19.2">
      <c r="A313" s="31"/>
      <c r="B313" s="32"/>
      <c r="C313" s="33"/>
      <c r="D313" s="220" t="s">
        <v>166</v>
      </c>
      <c r="E313" s="33"/>
      <c r="F313" s="221" t="s">
        <v>1328</v>
      </c>
      <c r="G313" s="33"/>
      <c r="H313" s="33"/>
      <c r="I313" s="119"/>
      <c r="J313" s="33"/>
      <c r="K313" s="33"/>
      <c r="L313" s="36"/>
      <c r="M313" s="222"/>
      <c r="N313" s="223"/>
      <c r="O313" s="68"/>
      <c r="P313" s="68"/>
      <c r="Q313" s="68"/>
      <c r="R313" s="68"/>
      <c r="S313" s="68"/>
      <c r="T313" s="68"/>
      <c r="U313" s="69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T313" s="14" t="s">
        <v>166</v>
      </c>
      <c r="AU313" s="14" t="s">
        <v>81</v>
      </c>
    </row>
    <row r="314" spans="1:65" s="2" customFormat="1" ht="19.8" customHeight="1">
      <c r="A314" s="31"/>
      <c r="B314" s="32"/>
      <c r="C314" s="224" t="s">
        <v>1329</v>
      </c>
      <c r="D314" s="224" t="s">
        <v>176</v>
      </c>
      <c r="E314" s="225" t="s">
        <v>1330</v>
      </c>
      <c r="F314" s="226" t="s">
        <v>1331</v>
      </c>
      <c r="G314" s="227" t="s">
        <v>840</v>
      </c>
      <c r="H314" s="228">
        <v>3</v>
      </c>
      <c r="I314" s="229"/>
      <c r="J314" s="230">
        <f>ROUND(I314*H314,2)</f>
        <v>0</v>
      </c>
      <c r="K314" s="231"/>
      <c r="L314" s="36"/>
      <c r="M314" s="232" t="s">
        <v>1</v>
      </c>
      <c r="N314" s="233" t="s">
        <v>37</v>
      </c>
      <c r="O314" s="68"/>
      <c r="P314" s="216">
        <f>O314*H314</f>
        <v>0</v>
      </c>
      <c r="Q314" s="216">
        <v>5.0000000000000002E-5</v>
      </c>
      <c r="R314" s="216">
        <f>Q314*H314</f>
        <v>1.5000000000000001E-4</v>
      </c>
      <c r="S314" s="216">
        <v>0</v>
      </c>
      <c r="T314" s="216">
        <f>S314*H314</f>
        <v>0</v>
      </c>
      <c r="U314" s="217" t="s">
        <v>1</v>
      </c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R314" s="218" t="s">
        <v>164</v>
      </c>
      <c r="AT314" s="218" t="s">
        <v>176</v>
      </c>
      <c r="AU314" s="218" t="s">
        <v>81</v>
      </c>
      <c r="AY314" s="14" t="s">
        <v>153</v>
      </c>
      <c r="BE314" s="219">
        <f>IF(N314="základní",J314,0)</f>
        <v>0</v>
      </c>
      <c r="BF314" s="219">
        <f>IF(N314="snížená",J314,0)</f>
        <v>0</v>
      </c>
      <c r="BG314" s="219">
        <f>IF(N314="zákl. přenesená",J314,0)</f>
        <v>0</v>
      </c>
      <c r="BH314" s="219">
        <f>IF(N314="sníž. přenesená",J314,0)</f>
        <v>0</v>
      </c>
      <c r="BI314" s="219">
        <f>IF(N314="nulová",J314,0)</f>
        <v>0</v>
      </c>
      <c r="BJ314" s="14" t="s">
        <v>79</v>
      </c>
      <c r="BK314" s="219">
        <f>ROUND(I314*H314,2)</f>
        <v>0</v>
      </c>
      <c r="BL314" s="14" t="s">
        <v>164</v>
      </c>
      <c r="BM314" s="218" t="s">
        <v>1607</v>
      </c>
    </row>
    <row r="315" spans="1:65" s="2" customFormat="1" ht="19.2">
      <c r="A315" s="31"/>
      <c r="B315" s="32"/>
      <c r="C315" s="33"/>
      <c r="D315" s="220" t="s">
        <v>166</v>
      </c>
      <c r="E315" s="33"/>
      <c r="F315" s="221" t="s">
        <v>1333</v>
      </c>
      <c r="G315" s="33"/>
      <c r="H315" s="33"/>
      <c r="I315" s="119"/>
      <c r="J315" s="33"/>
      <c r="K315" s="33"/>
      <c r="L315" s="36"/>
      <c r="M315" s="222"/>
      <c r="N315" s="223"/>
      <c r="O315" s="68"/>
      <c r="P315" s="68"/>
      <c r="Q315" s="68"/>
      <c r="R315" s="68"/>
      <c r="S315" s="68"/>
      <c r="T315" s="68"/>
      <c r="U315" s="69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T315" s="14" t="s">
        <v>166</v>
      </c>
      <c r="AU315" s="14" t="s">
        <v>81</v>
      </c>
    </row>
    <row r="316" spans="1:65" s="2" customFormat="1" ht="19.8" customHeight="1">
      <c r="A316" s="31"/>
      <c r="B316" s="32"/>
      <c r="C316" s="224" t="s">
        <v>1334</v>
      </c>
      <c r="D316" s="224" t="s">
        <v>176</v>
      </c>
      <c r="E316" s="225" t="s">
        <v>1335</v>
      </c>
      <c r="F316" s="226" t="s">
        <v>1336</v>
      </c>
      <c r="G316" s="227" t="s">
        <v>162</v>
      </c>
      <c r="H316" s="228">
        <v>8.4</v>
      </c>
      <c r="I316" s="229"/>
      <c r="J316" s="230">
        <f>ROUND(I316*H316,2)</f>
        <v>0</v>
      </c>
      <c r="K316" s="231"/>
      <c r="L316" s="36"/>
      <c r="M316" s="232" t="s">
        <v>1</v>
      </c>
      <c r="N316" s="233" t="s">
        <v>37</v>
      </c>
      <c r="O316" s="68"/>
      <c r="P316" s="216">
        <f>O316*H316</f>
        <v>0</v>
      </c>
      <c r="Q316" s="216">
        <v>7.3999999999999999E-4</v>
      </c>
      <c r="R316" s="216">
        <f>Q316*H316</f>
        <v>6.2160000000000002E-3</v>
      </c>
      <c r="S316" s="216">
        <v>0</v>
      </c>
      <c r="T316" s="216">
        <f>S316*H316</f>
        <v>0</v>
      </c>
      <c r="U316" s="217" t="s">
        <v>1</v>
      </c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218" t="s">
        <v>164</v>
      </c>
      <c r="AT316" s="218" t="s">
        <v>176</v>
      </c>
      <c r="AU316" s="218" t="s">
        <v>81</v>
      </c>
      <c r="AY316" s="14" t="s">
        <v>153</v>
      </c>
      <c r="BE316" s="219">
        <f>IF(N316="základní",J316,0)</f>
        <v>0</v>
      </c>
      <c r="BF316" s="219">
        <f>IF(N316="snížená",J316,0)</f>
        <v>0</v>
      </c>
      <c r="BG316" s="219">
        <f>IF(N316="zákl. přenesená",J316,0)</f>
        <v>0</v>
      </c>
      <c r="BH316" s="219">
        <f>IF(N316="sníž. přenesená",J316,0)</f>
        <v>0</v>
      </c>
      <c r="BI316" s="219">
        <f>IF(N316="nulová",J316,0)</f>
        <v>0</v>
      </c>
      <c r="BJ316" s="14" t="s">
        <v>79</v>
      </c>
      <c r="BK316" s="219">
        <f>ROUND(I316*H316,2)</f>
        <v>0</v>
      </c>
      <c r="BL316" s="14" t="s">
        <v>164</v>
      </c>
      <c r="BM316" s="218" t="s">
        <v>1608</v>
      </c>
    </row>
    <row r="317" spans="1:65" s="2" customFormat="1" ht="28.8">
      <c r="A317" s="31"/>
      <c r="B317" s="32"/>
      <c r="C317" s="33"/>
      <c r="D317" s="220" t="s">
        <v>166</v>
      </c>
      <c r="E317" s="33"/>
      <c r="F317" s="221" t="s">
        <v>1338</v>
      </c>
      <c r="G317" s="33"/>
      <c r="H317" s="33"/>
      <c r="I317" s="119"/>
      <c r="J317" s="33"/>
      <c r="K317" s="33"/>
      <c r="L317" s="36"/>
      <c r="M317" s="222"/>
      <c r="N317" s="223"/>
      <c r="O317" s="68"/>
      <c r="P317" s="68"/>
      <c r="Q317" s="68"/>
      <c r="R317" s="68"/>
      <c r="S317" s="68"/>
      <c r="T317" s="68"/>
      <c r="U317" s="69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T317" s="14" t="s">
        <v>166</v>
      </c>
      <c r="AU317" s="14" t="s">
        <v>81</v>
      </c>
    </row>
    <row r="318" spans="1:65" s="12" customFormat="1" ht="22.8" customHeight="1">
      <c r="B318" s="189"/>
      <c r="C318" s="190"/>
      <c r="D318" s="191" t="s">
        <v>71</v>
      </c>
      <c r="E318" s="203" t="s">
        <v>1339</v>
      </c>
      <c r="F318" s="203" t="s">
        <v>1340</v>
      </c>
      <c r="G318" s="190"/>
      <c r="H318" s="190"/>
      <c r="I318" s="193"/>
      <c r="J318" s="204">
        <f>BK318</f>
        <v>0</v>
      </c>
      <c r="K318" s="190"/>
      <c r="L318" s="195"/>
      <c r="M318" s="196"/>
      <c r="N318" s="197"/>
      <c r="O318" s="197"/>
      <c r="P318" s="198">
        <f>SUM(P319:P320)</f>
        <v>0</v>
      </c>
      <c r="Q318" s="197"/>
      <c r="R318" s="198">
        <f>SUM(R319:R320)</f>
        <v>1.2132899999999999E-2</v>
      </c>
      <c r="S318" s="197"/>
      <c r="T318" s="198">
        <f>SUM(T319:T320)</f>
        <v>0</v>
      </c>
      <c r="U318" s="199"/>
      <c r="AR318" s="200" t="s">
        <v>81</v>
      </c>
      <c r="AT318" s="201" t="s">
        <v>71</v>
      </c>
      <c r="AU318" s="201" t="s">
        <v>79</v>
      </c>
      <c r="AY318" s="200" t="s">
        <v>153</v>
      </c>
      <c r="BK318" s="202">
        <f>SUM(BK319:BK320)</f>
        <v>0</v>
      </c>
    </row>
    <row r="319" spans="1:65" s="2" customFormat="1" ht="30" customHeight="1">
      <c r="A319" s="31"/>
      <c r="B319" s="32"/>
      <c r="C319" s="224" t="s">
        <v>1341</v>
      </c>
      <c r="D319" s="224" t="s">
        <v>176</v>
      </c>
      <c r="E319" s="225" t="s">
        <v>1342</v>
      </c>
      <c r="F319" s="226" t="s">
        <v>1343</v>
      </c>
      <c r="G319" s="227" t="s">
        <v>840</v>
      </c>
      <c r="H319" s="228">
        <v>93.33</v>
      </c>
      <c r="I319" s="229"/>
      <c r="J319" s="230">
        <f>ROUND(I319*H319,2)</f>
        <v>0</v>
      </c>
      <c r="K319" s="231"/>
      <c r="L319" s="36"/>
      <c r="M319" s="232" t="s">
        <v>1</v>
      </c>
      <c r="N319" s="233" t="s">
        <v>37</v>
      </c>
      <c r="O319" s="68"/>
      <c r="P319" s="216">
        <f>O319*H319</f>
        <v>0</v>
      </c>
      <c r="Q319" s="216">
        <v>1.2999999999999999E-4</v>
      </c>
      <c r="R319" s="216">
        <f>Q319*H319</f>
        <v>1.2132899999999999E-2</v>
      </c>
      <c r="S319" s="216">
        <v>0</v>
      </c>
      <c r="T319" s="216">
        <f>S319*H319</f>
        <v>0</v>
      </c>
      <c r="U319" s="217" t="s">
        <v>1</v>
      </c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R319" s="218" t="s">
        <v>164</v>
      </c>
      <c r="AT319" s="218" t="s">
        <v>176</v>
      </c>
      <c r="AU319" s="218" t="s">
        <v>81</v>
      </c>
      <c r="AY319" s="14" t="s">
        <v>153</v>
      </c>
      <c r="BE319" s="219">
        <f>IF(N319="základní",J319,0)</f>
        <v>0</v>
      </c>
      <c r="BF319" s="219">
        <f>IF(N319="snížená",J319,0)</f>
        <v>0</v>
      </c>
      <c r="BG319" s="219">
        <f>IF(N319="zákl. přenesená",J319,0)</f>
        <v>0</v>
      </c>
      <c r="BH319" s="219">
        <f>IF(N319="sníž. přenesená",J319,0)</f>
        <v>0</v>
      </c>
      <c r="BI319" s="219">
        <f>IF(N319="nulová",J319,0)</f>
        <v>0</v>
      </c>
      <c r="BJ319" s="14" t="s">
        <v>79</v>
      </c>
      <c r="BK319" s="219">
        <f>ROUND(I319*H319,2)</f>
        <v>0</v>
      </c>
      <c r="BL319" s="14" t="s">
        <v>164</v>
      </c>
      <c r="BM319" s="218" t="s">
        <v>1609</v>
      </c>
    </row>
    <row r="320" spans="1:65" s="2" customFormat="1" ht="28.8">
      <c r="A320" s="31"/>
      <c r="B320" s="32"/>
      <c r="C320" s="33"/>
      <c r="D320" s="220" t="s">
        <v>166</v>
      </c>
      <c r="E320" s="33"/>
      <c r="F320" s="221" t="s">
        <v>1345</v>
      </c>
      <c r="G320" s="33"/>
      <c r="H320" s="33"/>
      <c r="I320" s="119"/>
      <c r="J320" s="33"/>
      <c r="K320" s="33"/>
      <c r="L320" s="36"/>
      <c r="M320" s="234"/>
      <c r="N320" s="235"/>
      <c r="O320" s="236"/>
      <c r="P320" s="236"/>
      <c r="Q320" s="236"/>
      <c r="R320" s="236"/>
      <c r="S320" s="236"/>
      <c r="T320" s="236"/>
      <c r="U320" s="237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T320" s="14" t="s">
        <v>166</v>
      </c>
      <c r="AU320" s="14" t="s">
        <v>81</v>
      </c>
    </row>
    <row r="321" spans="1:31" s="2" customFormat="1" ht="6.9" customHeight="1">
      <c r="A321" s="31"/>
      <c r="B321" s="51"/>
      <c r="C321" s="52"/>
      <c r="D321" s="52"/>
      <c r="E321" s="52"/>
      <c r="F321" s="52"/>
      <c r="G321" s="52"/>
      <c r="H321" s="52"/>
      <c r="I321" s="155"/>
      <c r="J321" s="52"/>
      <c r="K321" s="52"/>
      <c r="L321" s="36"/>
      <c r="M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</row>
  </sheetData>
  <sheetProtection algorithmName="SHA-512" hashValue="LNtdsx6CXyR/sgo1PUfYseYg4oKfuajqjzteVuaSheqeL50cWrHOZv8DWzQl1AAvnPZ3ERlwKgVZiWOdRWh+hg==" saltValue="HMESoKnZeRNrU4AcXJful6jeI1ZfvS1hURjT5OrFzCdKPci6+sW5cYMFEOUjV3A7WFm0vTCDwFscrFy32DJSbg==" spinCount="100000" sheet="1" objects="1" scenarios="1" formatColumns="0" formatRows="0" autoFilter="0"/>
  <autoFilter ref="C132:K320" xr:uid="{00000000-0009-0000-0000-00000A000000}"/>
  <mergeCells count="12">
    <mergeCell ref="E125:H125"/>
    <mergeCell ref="L2:V2"/>
    <mergeCell ref="E85:H85"/>
    <mergeCell ref="E87:H87"/>
    <mergeCell ref="E89:H89"/>
    <mergeCell ref="E121:H121"/>
    <mergeCell ref="E123:H12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31"/>
  <sheetViews>
    <sheetView showGridLines="0" workbookViewId="0"/>
  </sheetViews>
  <sheetFormatPr defaultRowHeight="14.4"/>
  <cols>
    <col min="1" max="1" width="7.140625" style="1" customWidth="1"/>
    <col min="2" max="2" width="1.42578125" style="1" customWidth="1"/>
    <col min="3" max="3" width="3.5703125" style="1" customWidth="1"/>
    <col min="4" max="4" width="3.7109375" style="1" customWidth="1"/>
    <col min="5" max="5" width="14.7109375" style="1" customWidth="1"/>
    <col min="6" max="6" width="43.5703125" style="1" customWidth="1"/>
    <col min="7" max="7" width="6" style="1" customWidth="1"/>
    <col min="8" max="8" width="9.85546875" style="1" customWidth="1"/>
    <col min="9" max="9" width="17.28515625" style="112" customWidth="1"/>
    <col min="10" max="10" width="17.28515625" style="1" customWidth="1"/>
    <col min="11" max="11" width="17.28515625" style="1" hidden="1" customWidth="1"/>
    <col min="12" max="12" width="8" style="1" customWidth="1"/>
    <col min="13" max="13" width="9.28515625" style="1" hidden="1" customWidth="1"/>
    <col min="14" max="14" width="9.140625" style="1" hidden="1"/>
    <col min="15" max="21" width="12.140625" style="1" hidden="1" customWidth="1"/>
    <col min="22" max="22" width="10.5703125" style="1" customWidth="1"/>
    <col min="23" max="23" width="14" style="1" customWidth="1"/>
    <col min="24" max="24" width="10.5703125" style="1" customWidth="1"/>
    <col min="25" max="25" width="12.85546875" style="1" customWidth="1"/>
    <col min="26" max="26" width="9.42578125" style="1" customWidth="1"/>
    <col min="27" max="27" width="12.85546875" style="1" customWidth="1"/>
    <col min="28" max="28" width="14" style="1" customWidth="1"/>
    <col min="29" max="29" width="9.42578125" style="1" customWidth="1"/>
    <col min="30" max="30" width="12.85546875" style="1" customWidth="1"/>
    <col min="31" max="31" width="14" style="1" customWidth="1"/>
    <col min="44" max="65" width="9.140625" style="1" hidden="1"/>
  </cols>
  <sheetData>
    <row r="2" spans="1:46" s="1" customFormat="1" ht="36.9" customHeight="1">
      <c r="I2" s="112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4" t="s">
        <v>86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81</v>
      </c>
    </row>
    <row r="4" spans="1:46" s="1" customFormat="1" ht="24.9" customHeight="1">
      <c r="B4" s="17"/>
      <c r="D4" s="116" t="s">
        <v>118</v>
      </c>
      <c r="I4" s="112"/>
      <c r="L4" s="17"/>
      <c r="M4" s="117" t="s">
        <v>10</v>
      </c>
      <c r="AT4" s="14" t="s">
        <v>4</v>
      </c>
    </row>
    <row r="5" spans="1:46" s="1" customFormat="1" ht="6.9" customHeight="1">
      <c r="B5" s="17"/>
      <c r="I5" s="112"/>
      <c r="L5" s="17"/>
    </row>
    <row r="6" spans="1:46" s="1" customFormat="1" ht="12" customHeight="1">
      <c r="B6" s="17"/>
      <c r="D6" s="118" t="s">
        <v>16</v>
      </c>
      <c r="I6" s="112"/>
      <c r="L6" s="17"/>
    </row>
    <row r="7" spans="1:46" s="1" customFormat="1" ht="14.4" customHeight="1">
      <c r="B7" s="17"/>
      <c r="E7" s="283" t="str">
        <f>'Rekapitulace stavby'!K6</f>
        <v>MŠ Šumperk Prievidzská</v>
      </c>
      <c r="F7" s="284"/>
      <c r="G7" s="284"/>
      <c r="H7" s="284"/>
      <c r="I7" s="112"/>
      <c r="L7" s="17"/>
    </row>
    <row r="8" spans="1:46" s="1" customFormat="1" ht="12" customHeight="1">
      <c r="B8" s="17"/>
      <c r="D8" s="118" t="s">
        <v>119</v>
      </c>
      <c r="I8" s="112"/>
      <c r="L8" s="17"/>
    </row>
    <row r="9" spans="1:46" s="2" customFormat="1" ht="14.4" customHeight="1">
      <c r="A9" s="31"/>
      <c r="B9" s="36"/>
      <c r="C9" s="31"/>
      <c r="D9" s="31"/>
      <c r="E9" s="283" t="s">
        <v>120</v>
      </c>
      <c r="F9" s="285"/>
      <c r="G9" s="285"/>
      <c r="H9" s="285"/>
      <c r="I9" s="119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18" t="s">
        <v>121</v>
      </c>
      <c r="E10" s="31"/>
      <c r="F10" s="31"/>
      <c r="G10" s="31"/>
      <c r="H10" s="31"/>
      <c r="I10" s="119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4.4" customHeight="1">
      <c r="A11" s="31"/>
      <c r="B11" s="36"/>
      <c r="C11" s="31"/>
      <c r="D11" s="31"/>
      <c r="E11" s="286" t="s">
        <v>122</v>
      </c>
      <c r="F11" s="285"/>
      <c r="G11" s="285"/>
      <c r="H11" s="285"/>
      <c r="I11" s="119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0.199999999999999">
      <c r="A12" s="31"/>
      <c r="B12" s="36"/>
      <c r="C12" s="31"/>
      <c r="D12" s="31"/>
      <c r="E12" s="31"/>
      <c r="F12" s="31"/>
      <c r="G12" s="31"/>
      <c r="H12" s="31"/>
      <c r="I12" s="119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18" t="s">
        <v>18</v>
      </c>
      <c r="E13" s="31"/>
      <c r="F13" s="107" t="s">
        <v>1</v>
      </c>
      <c r="G13" s="31"/>
      <c r="H13" s="31"/>
      <c r="I13" s="120" t="s">
        <v>19</v>
      </c>
      <c r="J13" s="107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8" t="s">
        <v>20</v>
      </c>
      <c r="E14" s="31"/>
      <c r="F14" s="107" t="s">
        <v>123</v>
      </c>
      <c r="G14" s="31"/>
      <c r="H14" s="31"/>
      <c r="I14" s="120" t="s">
        <v>22</v>
      </c>
      <c r="J14" s="121">
        <f>'Rekapitulace stavby'!AN8</f>
        <v>0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8" customHeight="1">
      <c r="A15" s="31"/>
      <c r="B15" s="36"/>
      <c r="C15" s="31"/>
      <c r="D15" s="31"/>
      <c r="E15" s="31"/>
      <c r="F15" s="31"/>
      <c r="G15" s="31"/>
      <c r="H15" s="31"/>
      <c r="I15" s="119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23</v>
      </c>
      <c r="E16" s="31"/>
      <c r="F16" s="31"/>
      <c r="G16" s="31"/>
      <c r="H16" s="31"/>
      <c r="I16" s="120" t="s">
        <v>24</v>
      </c>
      <c r="J16" s="107" t="s">
        <v>1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07" t="s">
        <v>21</v>
      </c>
      <c r="F17" s="31"/>
      <c r="G17" s="31"/>
      <c r="H17" s="31"/>
      <c r="I17" s="120" t="s">
        <v>25</v>
      </c>
      <c r="J17" s="107" t="s">
        <v>1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" customHeight="1">
      <c r="A18" s="31"/>
      <c r="B18" s="36"/>
      <c r="C18" s="31"/>
      <c r="D18" s="31"/>
      <c r="E18" s="31"/>
      <c r="F18" s="31"/>
      <c r="G18" s="31"/>
      <c r="H18" s="31"/>
      <c r="I18" s="119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18" t="s">
        <v>26</v>
      </c>
      <c r="E19" s="31"/>
      <c r="F19" s="31"/>
      <c r="G19" s="31"/>
      <c r="H19" s="31"/>
      <c r="I19" s="120" t="s">
        <v>24</v>
      </c>
      <c r="J19" s="27">
        <f>'Rekapitulace stavby'!AN13</f>
        <v>0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287" t="str">
        <f>'Rekapitulace stavby'!E14</f>
        <v>Vyplň údaj</v>
      </c>
      <c r="F20" s="288"/>
      <c r="G20" s="288"/>
      <c r="H20" s="288"/>
      <c r="I20" s="120" t="s">
        <v>25</v>
      </c>
      <c r="J20" s="27">
        <f>'Rekapitulace stavby'!AN14</f>
        <v>0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" customHeight="1">
      <c r="A21" s="31"/>
      <c r="B21" s="36"/>
      <c r="C21" s="31"/>
      <c r="D21" s="31"/>
      <c r="E21" s="31"/>
      <c r="F21" s="31"/>
      <c r="G21" s="31"/>
      <c r="H21" s="31"/>
      <c r="I21" s="119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18" t="s">
        <v>28</v>
      </c>
      <c r="E22" s="31"/>
      <c r="F22" s="31"/>
      <c r="G22" s="31"/>
      <c r="H22" s="31"/>
      <c r="I22" s="120" t="s">
        <v>24</v>
      </c>
      <c r="J22" s="107" t="s">
        <v>1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07" t="s">
        <v>21</v>
      </c>
      <c r="F23" s="31"/>
      <c r="G23" s="31"/>
      <c r="H23" s="31"/>
      <c r="I23" s="120" t="s">
        <v>25</v>
      </c>
      <c r="J23" s="107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" customHeight="1">
      <c r="A24" s="31"/>
      <c r="B24" s="36"/>
      <c r="C24" s="31"/>
      <c r="D24" s="31"/>
      <c r="E24" s="31"/>
      <c r="F24" s="31"/>
      <c r="G24" s="31"/>
      <c r="H24" s="31"/>
      <c r="I24" s="119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18" t="s">
        <v>30</v>
      </c>
      <c r="E25" s="31"/>
      <c r="F25" s="31"/>
      <c r="G25" s="31"/>
      <c r="H25" s="31"/>
      <c r="I25" s="120" t="s">
        <v>24</v>
      </c>
      <c r="J25" s="107" t="s">
        <v>1</v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07" t="s">
        <v>21</v>
      </c>
      <c r="F26" s="31"/>
      <c r="G26" s="31"/>
      <c r="H26" s="31"/>
      <c r="I26" s="120" t="s">
        <v>25</v>
      </c>
      <c r="J26" s="107" t="s">
        <v>1</v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" customHeight="1">
      <c r="A27" s="31"/>
      <c r="B27" s="36"/>
      <c r="C27" s="31"/>
      <c r="D27" s="31"/>
      <c r="E27" s="31"/>
      <c r="F27" s="31"/>
      <c r="G27" s="31"/>
      <c r="H27" s="31"/>
      <c r="I27" s="119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18" t="s">
        <v>31</v>
      </c>
      <c r="E28" s="31"/>
      <c r="F28" s="31"/>
      <c r="G28" s="31"/>
      <c r="H28" s="31"/>
      <c r="I28" s="119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4.4" customHeight="1">
      <c r="A29" s="122"/>
      <c r="B29" s="123"/>
      <c r="C29" s="122"/>
      <c r="D29" s="122"/>
      <c r="E29" s="289" t="s">
        <v>1</v>
      </c>
      <c r="F29" s="289"/>
      <c r="G29" s="289"/>
      <c r="H29" s="289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" customHeight="1">
      <c r="A30" s="31"/>
      <c r="B30" s="36"/>
      <c r="C30" s="31"/>
      <c r="D30" s="31"/>
      <c r="E30" s="31"/>
      <c r="F30" s="31"/>
      <c r="G30" s="31"/>
      <c r="H30" s="31"/>
      <c r="I30" s="119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6"/>
      <c r="C31" s="31"/>
      <c r="D31" s="126"/>
      <c r="E31" s="126"/>
      <c r="F31" s="126"/>
      <c r="G31" s="126"/>
      <c r="H31" s="126"/>
      <c r="I31" s="127"/>
      <c r="J31" s="126"/>
      <c r="K31" s="126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8" t="s">
        <v>32</v>
      </c>
      <c r="E32" s="31"/>
      <c r="F32" s="31"/>
      <c r="G32" s="31"/>
      <c r="H32" s="31"/>
      <c r="I32" s="119"/>
      <c r="J32" s="129">
        <f>ROUND(J128,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" customHeight="1">
      <c r="A33" s="31"/>
      <c r="B33" s="36"/>
      <c r="C33" s="31"/>
      <c r="D33" s="126"/>
      <c r="E33" s="126"/>
      <c r="F33" s="126"/>
      <c r="G33" s="126"/>
      <c r="H33" s="126"/>
      <c r="I33" s="127"/>
      <c r="J33" s="126"/>
      <c r="K33" s="126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31"/>
      <c r="F34" s="130" t="s">
        <v>34</v>
      </c>
      <c r="G34" s="31"/>
      <c r="H34" s="31"/>
      <c r="I34" s="131" t="s">
        <v>33</v>
      </c>
      <c r="J34" s="130" t="s">
        <v>35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customHeight="1">
      <c r="A35" s="31"/>
      <c r="B35" s="36"/>
      <c r="C35" s="31"/>
      <c r="D35" s="132" t="s">
        <v>36</v>
      </c>
      <c r="E35" s="118" t="s">
        <v>37</v>
      </c>
      <c r="F35" s="133">
        <f>ROUND((SUM(BE128:BE230)),  2)</f>
        <v>0</v>
      </c>
      <c r="G35" s="31"/>
      <c r="H35" s="31"/>
      <c r="I35" s="134">
        <v>0.21</v>
      </c>
      <c r="J35" s="133">
        <f>ROUND(((SUM(BE128:BE230))*I35),  2)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customHeight="1">
      <c r="A36" s="31"/>
      <c r="B36" s="36"/>
      <c r="C36" s="31"/>
      <c r="D36" s="31"/>
      <c r="E36" s="118" t="s">
        <v>38</v>
      </c>
      <c r="F36" s="133">
        <f>ROUND((SUM(BF128:BF230)),  2)</f>
        <v>0</v>
      </c>
      <c r="G36" s="31"/>
      <c r="H36" s="31"/>
      <c r="I36" s="134">
        <v>0.15</v>
      </c>
      <c r="J36" s="133">
        <f>ROUND(((SUM(BF128:BF230))*I36),  2)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18" t="s">
        <v>39</v>
      </c>
      <c r="F37" s="133">
        <f>ROUND((SUM(BG128:BG230)),  2)</f>
        <v>0</v>
      </c>
      <c r="G37" s="31"/>
      <c r="H37" s="31"/>
      <c r="I37" s="134">
        <v>0.21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" hidden="1" customHeight="1">
      <c r="A38" s="31"/>
      <c r="B38" s="36"/>
      <c r="C38" s="31"/>
      <c r="D38" s="31"/>
      <c r="E38" s="118" t="s">
        <v>40</v>
      </c>
      <c r="F38" s="133">
        <f>ROUND((SUM(BH128:BH230)),  2)</f>
        <v>0</v>
      </c>
      <c r="G38" s="31"/>
      <c r="H38" s="31"/>
      <c r="I38" s="134">
        <v>0.15</v>
      </c>
      <c r="J38" s="133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" hidden="1" customHeight="1">
      <c r="A39" s="31"/>
      <c r="B39" s="36"/>
      <c r="C39" s="31"/>
      <c r="D39" s="31"/>
      <c r="E39" s="118" t="s">
        <v>41</v>
      </c>
      <c r="F39" s="133">
        <f>ROUND((SUM(BI128:BI230)),  2)</f>
        <v>0</v>
      </c>
      <c r="G39" s="31"/>
      <c r="H39" s="31"/>
      <c r="I39" s="134">
        <v>0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" customHeight="1">
      <c r="A40" s="31"/>
      <c r="B40" s="36"/>
      <c r="C40" s="31"/>
      <c r="D40" s="31"/>
      <c r="E40" s="31"/>
      <c r="F40" s="31"/>
      <c r="G40" s="31"/>
      <c r="H40" s="31"/>
      <c r="I40" s="119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5"/>
      <c r="D41" s="136" t="s">
        <v>42</v>
      </c>
      <c r="E41" s="137"/>
      <c r="F41" s="137"/>
      <c r="G41" s="138" t="s">
        <v>43</v>
      </c>
      <c r="H41" s="139" t="s">
        <v>44</v>
      </c>
      <c r="I41" s="140"/>
      <c r="J41" s="141">
        <f>SUM(J32:J39)</f>
        <v>0</v>
      </c>
      <c r="K41" s="142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" customHeight="1">
      <c r="A42" s="31"/>
      <c r="B42" s="36"/>
      <c r="C42" s="31"/>
      <c r="D42" s="31"/>
      <c r="E42" s="31"/>
      <c r="F42" s="31"/>
      <c r="G42" s="31"/>
      <c r="H42" s="31"/>
      <c r="I42" s="119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" customHeight="1">
      <c r="B43" s="17"/>
      <c r="I43" s="112"/>
      <c r="L43" s="17"/>
    </row>
    <row r="44" spans="1:31" s="1" customFormat="1" ht="14.4" customHeight="1">
      <c r="B44" s="17"/>
      <c r="I44" s="112"/>
      <c r="L44" s="17"/>
    </row>
    <row r="45" spans="1:31" s="1" customFormat="1" ht="14.4" customHeight="1">
      <c r="B45" s="17"/>
      <c r="I45" s="112"/>
      <c r="L45" s="17"/>
    </row>
    <row r="46" spans="1:31" s="1" customFormat="1" ht="14.4" customHeight="1">
      <c r="B46" s="17"/>
      <c r="I46" s="112"/>
      <c r="L46" s="17"/>
    </row>
    <row r="47" spans="1:31" s="1" customFormat="1" ht="14.4" customHeight="1">
      <c r="B47" s="17"/>
      <c r="I47" s="112"/>
      <c r="L47" s="17"/>
    </row>
    <row r="48" spans="1:31" s="1" customFormat="1" ht="14.4" customHeight="1">
      <c r="B48" s="17"/>
      <c r="I48" s="112"/>
      <c r="L48" s="17"/>
    </row>
    <row r="49" spans="1:31" s="1" customFormat="1" ht="14.4" customHeight="1">
      <c r="B49" s="17"/>
      <c r="I49" s="112"/>
      <c r="L49" s="17"/>
    </row>
    <row r="50" spans="1:31" s="2" customFormat="1" ht="14.4" customHeight="1">
      <c r="B50" s="48"/>
      <c r="D50" s="143" t="s">
        <v>45</v>
      </c>
      <c r="E50" s="144"/>
      <c r="F50" s="144"/>
      <c r="G50" s="143" t="s">
        <v>46</v>
      </c>
      <c r="H50" s="144"/>
      <c r="I50" s="145"/>
      <c r="J50" s="144"/>
      <c r="K50" s="144"/>
      <c r="L50" s="48"/>
    </row>
    <row r="51" spans="1:31" ht="10.199999999999999">
      <c r="B51" s="17"/>
      <c r="L51" s="17"/>
    </row>
    <row r="52" spans="1:31" ht="10.199999999999999">
      <c r="B52" s="17"/>
      <c r="L52" s="17"/>
    </row>
    <row r="53" spans="1:31" ht="10.199999999999999">
      <c r="B53" s="17"/>
      <c r="L53" s="17"/>
    </row>
    <row r="54" spans="1:31" ht="10.199999999999999">
      <c r="B54" s="17"/>
      <c r="L54" s="17"/>
    </row>
    <row r="55" spans="1:31" ht="10.199999999999999">
      <c r="B55" s="17"/>
      <c r="L55" s="17"/>
    </row>
    <row r="56" spans="1:31" ht="10.199999999999999">
      <c r="B56" s="17"/>
      <c r="L56" s="17"/>
    </row>
    <row r="57" spans="1:31" ht="10.199999999999999">
      <c r="B57" s="17"/>
      <c r="L57" s="17"/>
    </row>
    <row r="58" spans="1:31" ht="10.199999999999999">
      <c r="B58" s="17"/>
      <c r="L58" s="17"/>
    </row>
    <row r="59" spans="1:31" ht="10.199999999999999">
      <c r="B59" s="17"/>
      <c r="L59" s="17"/>
    </row>
    <row r="60" spans="1:31" ht="10.199999999999999">
      <c r="B60" s="17"/>
      <c r="L60" s="17"/>
    </row>
    <row r="61" spans="1:31" s="2" customFormat="1" ht="13.2">
      <c r="A61" s="31"/>
      <c r="B61" s="36"/>
      <c r="C61" s="31"/>
      <c r="D61" s="146" t="s">
        <v>47</v>
      </c>
      <c r="E61" s="147"/>
      <c r="F61" s="148" t="s">
        <v>48</v>
      </c>
      <c r="G61" s="146" t="s">
        <v>47</v>
      </c>
      <c r="H61" s="147"/>
      <c r="I61" s="149"/>
      <c r="J61" s="150" t="s">
        <v>48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.199999999999999">
      <c r="B62" s="17"/>
      <c r="L62" s="17"/>
    </row>
    <row r="63" spans="1:31" ht="10.199999999999999">
      <c r="B63" s="17"/>
      <c r="L63" s="17"/>
    </row>
    <row r="64" spans="1:31" ht="10.199999999999999">
      <c r="B64" s="17"/>
      <c r="L64" s="17"/>
    </row>
    <row r="65" spans="1:31" s="2" customFormat="1" ht="13.2">
      <c r="A65" s="31"/>
      <c r="B65" s="36"/>
      <c r="C65" s="31"/>
      <c r="D65" s="143" t="s">
        <v>49</v>
      </c>
      <c r="E65" s="151"/>
      <c r="F65" s="151"/>
      <c r="G65" s="143" t="s">
        <v>50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.199999999999999">
      <c r="B66" s="17"/>
      <c r="L66" s="17"/>
    </row>
    <row r="67" spans="1:31" ht="10.199999999999999">
      <c r="B67" s="17"/>
      <c r="L67" s="17"/>
    </row>
    <row r="68" spans="1:31" ht="10.199999999999999">
      <c r="B68" s="17"/>
      <c r="L68" s="17"/>
    </row>
    <row r="69" spans="1:31" ht="10.199999999999999">
      <c r="B69" s="17"/>
      <c r="L69" s="17"/>
    </row>
    <row r="70" spans="1:31" ht="10.199999999999999">
      <c r="B70" s="17"/>
      <c r="L70" s="17"/>
    </row>
    <row r="71" spans="1:31" ht="10.199999999999999">
      <c r="B71" s="17"/>
      <c r="L71" s="17"/>
    </row>
    <row r="72" spans="1:31" ht="10.199999999999999">
      <c r="B72" s="17"/>
      <c r="L72" s="17"/>
    </row>
    <row r="73" spans="1:31" ht="10.199999999999999">
      <c r="B73" s="17"/>
      <c r="L73" s="17"/>
    </row>
    <row r="74" spans="1:31" ht="10.199999999999999">
      <c r="B74" s="17"/>
      <c r="L74" s="17"/>
    </row>
    <row r="75" spans="1:31" ht="10.199999999999999">
      <c r="B75" s="17"/>
      <c r="L75" s="17"/>
    </row>
    <row r="76" spans="1:31" s="2" customFormat="1" ht="13.2">
      <c r="A76" s="31"/>
      <c r="B76" s="36"/>
      <c r="C76" s="31"/>
      <c r="D76" s="146" t="s">
        <v>47</v>
      </c>
      <c r="E76" s="147"/>
      <c r="F76" s="148" t="s">
        <v>48</v>
      </c>
      <c r="G76" s="146" t="s">
        <v>47</v>
      </c>
      <c r="H76" s="147"/>
      <c r="I76" s="149"/>
      <c r="J76" s="150" t="s">
        <v>48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" customHeight="1">
      <c r="A82" s="31"/>
      <c r="B82" s="32"/>
      <c r="C82" s="20" t="s">
        <v>124</v>
      </c>
      <c r="D82" s="33"/>
      <c r="E82" s="33"/>
      <c r="F82" s="33"/>
      <c r="G82" s="33"/>
      <c r="H82" s="33"/>
      <c r="I82" s="119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119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19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4.4" customHeight="1">
      <c r="A85" s="31"/>
      <c r="B85" s="32"/>
      <c r="C85" s="33"/>
      <c r="D85" s="33"/>
      <c r="E85" s="290" t="str">
        <f>E7</f>
        <v>MŠ Šumperk Prievidzská</v>
      </c>
      <c r="F85" s="291"/>
      <c r="G85" s="291"/>
      <c r="H85" s="291"/>
      <c r="I85" s="119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18"/>
      <c r="C86" s="26" t="s">
        <v>119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2" customFormat="1" ht="14.4" customHeight="1">
      <c r="A87" s="31"/>
      <c r="B87" s="32"/>
      <c r="C87" s="33"/>
      <c r="D87" s="33"/>
      <c r="E87" s="290" t="s">
        <v>120</v>
      </c>
      <c r="F87" s="292"/>
      <c r="G87" s="292"/>
      <c r="H87" s="292"/>
      <c r="I87" s="119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6" t="s">
        <v>121</v>
      </c>
      <c r="D88" s="33"/>
      <c r="E88" s="33"/>
      <c r="F88" s="33"/>
      <c r="G88" s="33"/>
      <c r="H88" s="33"/>
      <c r="I88" s="119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4.4" customHeight="1">
      <c r="A89" s="31"/>
      <c r="B89" s="32"/>
      <c r="C89" s="33"/>
      <c r="D89" s="33"/>
      <c r="E89" s="243" t="str">
        <f>E11</f>
        <v>A1-D.1.4.1 - ZTI</v>
      </c>
      <c r="F89" s="292"/>
      <c r="G89" s="292"/>
      <c r="H89" s="292"/>
      <c r="I89" s="119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" customHeight="1">
      <c r="A90" s="31"/>
      <c r="B90" s="32"/>
      <c r="C90" s="33"/>
      <c r="D90" s="33"/>
      <c r="E90" s="33"/>
      <c r="F90" s="33"/>
      <c r="G90" s="33"/>
      <c r="H90" s="33"/>
      <c r="I90" s="119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6" t="s">
        <v>20</v>
      </c>
      <c r="D91" s="33"/>
      <c r="E91" s="33"/>
      <c r="F91" s="24" t="str">
        <f>F14</f>
        <v>Šumperk</v>
      </c>
      <c r="G91" s="33"/>
      <c r="H91" s="33"/>
      <c r="I91" s="120" t="s">
        <v>22</v>
      </c>
      <c r="J91" s="63">
        <f>IF(J14="","",J14)</f>
        <v>0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" customHeight="1">
      <c r="A92" s="31"/>
      <c r="B92" s="32"/>
      <c r="C92" s="33"/>
      <c r="D92" s="33"/>
      <c r="E92" s="33"/>
      <c r="F92" s="33"/>
      <c r="G92" s="33"/>
      <c r="H92" s="33"/>
      <c r="I92" s="119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6" customHeight="1">
      <c r="A93" s="31"/>
      <c r="B93" s="32"/>
      <c r="C93" s="26" t="s">
        <v>23</v>
      </c>
      <c r="D93" s="33"/>
      <c r="E93" s="33"/>
      <c r="F93" s="24" t="str">
        <f>E17</f>
        <v xml:space="preserve"> </v>
      </c>
      <c r="G93" s="33"/>
      <c r="H93" s="33"/>
      <c r="I93" s="120" t="s">
        <v>28</v>
      </c>
      <c r="J93" s="29" t="str">
        <f>E23</f>
        <v xml:space="preserve"> 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6" customHeight="1">
      <c r="A94" s="31"/>
      <c r="B94" s="32"/>
      <c r="C94" s="26" t="s">
        <v>26</v>
      </c>
      <c r="D94" s="33"/>
      <c r="E94" s="33"/>
      <c r="F94" s="24" t="str">
        <f>IF(E20="","",E20)</f>
        <v>Vyplň údaj</v>
      </c>
      <c r="G94" s="33"/>
      <c r="H94" s="33"/>
      <c r="I94" s="120" t="s">
        <v>30</v>
      </c>
      <c r="J94" s="29" t="str">
        <f>E26</f>
        <v xml:space="preserve"> 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9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9" t="s">
        <v>125</v>
      </c>
      <c r="D96" s="160"/>
      <c r="E96" s="160"/>
      <c r="F96" s="160"/>
      <c r="G96" s="160"/>
      <c r="H96" s="160"/>
      <c r="I96" s="161"/>
      <c r="J96" s="162" t="s">
        <v>126</v>
      </c>
      <c r="K96" s="160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119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8" customHeight="1">
      <c r="A98" s="31"/>
      <c r="B98" s="32"/>
      <c r="C98" s="163" t="s">
        <v>127</v>
      </c>
      <c r="D98" s="33"/>
      <c r="E98" s="33"/>
      <c r="F98" s="33"/>
      <c r="G98" s="33"/>
      <c r="H98" s="33"/>
      <c r="I98" s="119"/>
      <c r="J98" s="81">
        <f>J128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128</v>
      </c>
    </row>
    <row r="99" spans="1:47" s="9" customFormat="1" ht="24.9" customHeight="1">
      <c r="B99" s="164"/>
      <c r="C99" s="165"/>
      <c r="D99" s="166" t="s">
        <v>129</v>
      </c>
      <c r="E99" s="167"/>
      <c r="F99" s="167"/>
      <c r="G99" s="167"/>
      <c r="H99" s="167"/>
      <c r="I99" s="168"/>
      <c r="J99" s="169">
        <f>J129</f>
        <v>0</v>
      </c>
      <c r="K99" s="165"/>
      <c r="L99" s="170"/>
    </row>
    <row r="100" spans="1:47" s="9" customFormat="1" ht="24.9" customHeight="1">
      <c r="B100" s="164"/>
      <c r="C100" s="165"/>
      <c r="D100" s="166" t="s">
        <v>130</v>
      </c>
      <c r="E100" s="167"/>
      <c r="F100" s="167"/>
      <c r="G100" s="167"/>
      <c r="H100" s="167"/>
      <c r="I100" s="168"/>
      <c r="J100" s="169">
        <f>J130</f>
        <v>0</v>
      </c>
      <c r="K100" s="165"/>
      <c r="L100" s="170"/>
    </row>
    <row r="101" spans="1:47" s="10" customFormat="1" ht="19.95" customHeight="1">
      <c r="B101" s="171"/>
      <c r="C101" s="101"/>
      <c r="D101" s="172" t="s">
        <v>131</v>
      </c>
      <c r="E101" s="173"/>
      <c r="F101" s="173"/>
      <c r="G101" s="173"/>
      <c r="H101" s="173"/>
      <c r="I101" s="174"/>
      <c r="J101" s="175">
        <f>J131</f>
        <v>0</v>
      </c>
      <c r="K101" s="101"/>
      <c r="L101" s="176"/>
    </row>
    <row r="102" spans="1:47" s="10" customFormat="1" ht="19.95" customHeight="1">
      <c r="B102" s="171"/>
      <c r="C102" s="101"/>
      <c r="D102" s="172" t="s">
        <v>132</v>
      </c>
      <c r="E102" s="173"/>
      <c r="F102" s="173"/>
      <c r="G102" s="173"/>
      <c r="H102" s="173"/>
      <c r="I102" s="174"/>
      <c r="J102" s="175">
        <f>J142</f>
        <v>0</v>
      </c>
      <c r="K102" s="101"/>
      <c r="L102" s="176"/>
    </row>
    <row r="103" spans="1:47" s="10" customFormat="1" ht="19.95" customHeight="1">
      <c r="B103" s="171"/>
      <c r="C103" s="101"/>
      <c r="D103" s="172" t="s">
        <v>133</v>
      </c>
      <c r="E103" s="173"/>
      <c r="F103" s="173"/>
      <c r="G103" s="173"/>
      <c r="H103" s="173"/>
      <c r="I103" s="174"/>
      <c r="J103" s="175">
        <f>J161</f>
        <v>0</v>
      </c>
      <c r="K103" s="101"/>
      <c r="L103" s="176"/>
    </row>
    <row r="104" spans="1:47" s="10" customFormat="1" ht="19.95" customHeight="1">
      <c r="B104" s="171"/>
      <c r="C104" s="101"/>
      <c r="D104" s="172" t="s">
        <v>134</v>
      </c>
      <c r="E104" s="173"/>
      <c r="F104" s="173"/>
      <c r="G104" s="173"/>
      <c r="H104" s="173"/>
      <c r="I104" s="174"/>
      <c r="J104" s="175">
        <f>J194</f>
        <v>0</v>
      </c>
      <c r="K104" s="101"/>
      <c r="L104" s="176"/>
    </row>
    <row r="105" spans="1:47" s="10" customFormat="1" ht="19.95" customHeight="1">
      <c r="B105" s="171"/>
      <c r="C105" s="101"/>
      <c r="D105" s="172" t="s">
        <v>135</v>
      </c>
      <c r="E105" s="173"/>
      <c r="F105" s="173"/>
      <c r="G105" s="173"/>
      <c r="H105" s="173"/>
      <c r="I105" s="174"/>
      <c r="J105" s="175">
        <f>J221</f>
        <v>0</v>
      </c>
      <c r="K105" s="101"/>
      <c r="L105" s="176"/>
    </row>
    <row r="106" spans="1:47" s="9" customFormat="1" ht="24.9" customHeight="1">
      <c r="B106" s="164"/>
      <c r="C106" s="165"/>
      <c r="D106" s="166" t="s">
        <v>136</v>
      </c>
      <c r="E106" s="167"/>
      <c r="F106" s="167"/>
      <c r="G106" s="167"/>
      <c r="H106" s="167"/>
      <c r="I106" s="168"/>
      <c r="J106" s="169">
        <f>J224</f>
        <v>0</v>
      </c>
      <c r="K106" s="165"/>
      <c r="L106" s="170"/>
    </row>
    <row r="107" spans="1:47" s="2" customFormat="1" ht="21.75" customHeight="1">
      <c r="A107" s="31"/>
      <c r="B107" s="32"/>
      <c r="C107" s="33"/>
      <c r="D107" s="33"/>
      <c r="E107" s="33"/>
      <c r="F107" s="33"/>
      <c r="G107" s="33"/>
      <c r="H107" s="33"/>
      <c r="I107" s="119"/>
      <c r="J107" s="33"/>
      <c r="K107" s="33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47" s="2" customFormat="1" ht="6.9" customHeight="1">
      <c r="A108" s="31"/>
      <c r="B108" s="51"/>
      <c r="C108" s="52"/>
      <c r="D108" s="52"/>
      <c r="E108" s="52"/>
      <c r="F108" s="52"/>
      <c r="G108" s="52"/>
      <c r="H108" s="52"/>
      <c r="I108" s="155"/>
      <c r="J108" s="52"/>
      <c r="K108" s="52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12" spans="1:47" s="2" customFormat="1" ht="6.9" customHeight="1">
      <c r="A112" s="31"/>
      <c r="B112" s="53"/>
      <c r="C112" s="54"/>
      <c r="D112" s="54"/>
      <c r="E112" s="54"/>
      <c r="F112" s="54"/>
      <c r="G112" s="54"/>
      <c r="H112" s="54"/>
      <c r="I112" s="158"/>
      <c r="J112" s="54"/>
      <c r="K112" s="54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2" customFormat="1" ht="24.9" customHeight="1">
      <c r="A113" s="31"/>
      <c r="B113" s="32"/>
      <c r="C113" s="20" t="s">
        <v>137</v>
      </c>
      <c r="D113" s="33"/>
      <c r="E113" s="33"/>
      <c r="F113" s="33"/>
      <c r="G113" s="33"/>
      <c r="H113" s="33"/>
      <c r="I113" s="119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6.9" customHeight="1">
      <c r="A114" s="31"/>
      <c r="B114" s="32"/>
      <c r="C114" s="33"/>
      <c r="D114" s="33"/>
      <c r="E114" s="33"/>
      <c r="F114" s="33"/>
      <c r="G114" s="33"/>
      <c r="H114" s="33"/>
      <c r="I114" s="119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12" customHeight="1">
      <c r="A115" s="31"/>
      <c r="B115" s="32"/>
      <c r="C115" s="26" t="s">
        <v>16</v>
      </c>
      <c r="D115" s="33"/>
      <c r="E115" s="33"/>
      <c r="F115" s="33"/>
      <c r="G115" s="33"/>
      <c r="H115" s="33"/>
      <c r="I115" s="119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14.4" customHeight="1">
      <c r="A116" s="31"/>
      <c r="B116" s="32"/>
      <c r="C116" s="33"/>
      <c r="D116" s="33"/>
      <c r="E116" s="290" t="str">
        <f>E7</f>
        <v>MŠ Šumperk Prievidzská</v>
      </c>
      <c r="F116" s="291"/>
      <c r="G116" s="291"/>
      <c r="H116" s="291"/>
      <c r="I116" s="119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1" customFormat="1" ht="12" customHeight="1">
      <c r="B117" s="18"/>
      <c r="C117" s="26" t="s">
        <v>119</v>
      </c>
      <c r="D117" s="19"/>
      <c r="E117" s="19"/>
      <c r="F117" s="19"/>
      <c r="G117" s="19"/>
      <c r="H117" s="19"/>
      <c r="I117" s="112"/>
      <c r="J117" s="19"/>
      <c r="K117" s="19"/>
      <c r="L117" s="17"/>
    </row>
    <row r="118" spans="1:63" s="2" customFormat="1" ht="14.4" customHeight="1">
      <c r="A118" s="31"/>
      <c r="B118" s="32"/>
      <c r="C118" s="33"/>
      <c r="D118" s="33"/>
      <c r="E118" s="290" t="s">
        <v>120</v>
      </c>
      <c r="F118" s="292"/>
      <c r="G118" s="292"/>
      <c r="H118" s="292"/>
      <c r="I118" s="119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2" customHeight="1">
      <c r="A119" s="31"/>
      <c r="B119" s="32"/>
      <c r="C119" s="26" t="s">
        <v>121</v>
      </c>
      <c r="D119" s="33"/>
      <c r="E119" s="33"/>
      <c r="F119" s="33"/>
      <c r="G119" s="33"/>
      <c r="H119" s="33"/>
      <c r="I119" s="119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14.4" customHeight="1">
      <c r="A120" s="31"/>
      <c r="B120" s="32"/>
      <c r="C120" s="33"/>
      <c r="D120" s="33"/>
      <c r="E120" s="243" t="str">
        <f>E11</f>
        <v>A1-D.1.4.1 - ZTI</v>
      </c>
      <c r="F120" s="292"/>
      <c r="G120" s="292"/>
      <c r="H120" s="292"/>
      <c r="I120" s="119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" customHeight="1">
      <c r="A121" s="31"/>
      <c r="B121" s="32"/>
      <c r="C121" s="33"/>
      <c r="D121" s="33"/>
      <c r="E121" s="33"/>
      <c r="F121" s="33"/>
      <c r="G121" s="33"/>
      <c r="H121" s="33"/>
      <c r="I121" s="119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12" customHeight="1">
      <c r="A122" s="31"/>
      <c r="B122" s="32"/>
      <c r="C122" s="26" t="s">
        <v>20</v>
      </c>
      <c r="D122" s="33"/>
      <c r="E122" s="33"/>
      <c r="F122" s="24" t="str">
        <f>F14</f>
        <v>Šumperk</v>
      </c>
      <c r="G122" s="33"/>
      <c r="H122" s="33"/>
      <c r="I122" s="120" t="s">
        <v>22</v>
      </c>
      <c r="J122" s="63">
        <f>IF(J14="","",J14)</f>
        <v>0</v>
      </c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6.9" customHeight="1">
      <c r="A123" s="31"/>
      <c r="B123" s="32"/>
      <c r="C123" s="33"/>
      <c r="D123" s="33"/>
      <c r="E123" s="33"/>
      <c r="F123" s="33"/>
      <c r="G123" s="33"/>
      <c r="H123" s="33"/>
      <c r="I123" s="119"/>
      <c r="J123" s="33"/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6" customHeight="1">
      <c r="A124" s="31"/>
      <c r="B124" s="32"/>
      <c r="C124" s="26" t="s">
        <v>23</v>
      </c>
      <c r="D124" s="33"/>
      <c r="E124" s="33"/>
      <c r="F124" s="24" t="str">
        <f>E17</f>
        <v xml:space="preserve"> </v>
      </c>
      <c r="G124" s="33"/>
      <c r="H124" s="33"/>
      <c r="I124" s="120" t="s">
        <v>28</v>
      </c>
      <c r="J124" s="29" t="str">
        <f>E23</f>
        <v xml:space="preserve"> </v>
      </c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5.6" customHeight="1">
      <c r="A125" s="31"/>
      <c r="B125" s="32"/>
      <c r="C125" s="26" t="s">
        <v>26</v>
      </c>
      <c r="D125" s="33"/>
      <c r="E125" s="33"/>
      <c r="F125" s="24" t="str">
        <f>IF(E20="","",E20)</f>
        <v>Vyplň údaj</v>
      </c>
      <c r="G125" s="33"/>
      <c r="H125" s="33"/>
      <c r="I125" s="120" t="s">
        <v>30</v>
      </c>
      <c r="J125" s="29" t="str">
        <f>E26</f>
        <v xml:space="preserve"> </v>
      </c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2" customFormat="1" ht="10.35" customHeight="1">
      <c r="A126" s="31"/>
      <c r="B126" s="32"/>
      <c r="C126" s="33"/>
      <c r="D126" s="33"/>
      <c r="E126" s="33"/>
      <c r="F126" s="33"/>
      <c r="G126" s="33"/>
      <c r="H126" s="33"/>
      <c r="I126" s="119"/>
      <c r="J126" s="33"/>
      <c r="K126" s="33"/>
      <c r="L126" s="48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63" s="11" customFormat="1" ht="29.25" customHeight="1">
      <c r="A127" s="177"/>
      <c r="B127" s="178"/>
      <c r="C127" s="179" t="s">
        <v>138</v>
      </c>
      <c r="D127" s="180" t="s">
        <v>57</v>
      </c>
      <c r="E127" s="180" t="s">
        <v>53</v>
      </c>
      <c r="F127" s="180" t="s">
        <v>54</v>
      </c>
      <c r="G127" s="180" t="s">
        <v>139</v>
      </c>
      <c r="H127" s="180" t="s">
        <v>140</v>
      </c>
      <c r="I127" s="181" t="s">
        <v>141</v>
      </c>
      <c r="J127" s="182" t="s">
        <v>126</v>
      </c>
      <c r="K127" s="183" t="s">
        <v>142</v>
      </c>
      <c r="L127" s="184"/>
      <c r="M127" s="72" t="s">
        <v>1</v>
      </c>
      <c r="N127" s="73" t="s">
        <v>36</v>
      </c>
      <c r="O127" s="73" t="s">
        <v>143</v>
      </c>
      <c r="P127" s="73" t="s">
        <v>144</v>
      </c>
      <c r="Q127" s="73" t="s">
        <v>145</v>
      </c>
      <c r="R127" s="73" t="s">
        <v>146</v>
      </c>
      <c r="S127" s="73" t="s">
        <v>147</v>
      </c>
      <c r="T127" s="73" t="s">
        <v>148</v>
      </c>
      <c r="U127" s="74" t="s">
        <v>149</v>
      </c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</row>
    <row r="128" spans="1:63" s="2" customFormat="1" ht="22.8" customHeight="1">
      <c r="A128" s="31"/>
      <c r="B128" s="32"/>
      <c r="C128" s="79" t="s">
        <v>150</v>
      </c>
      <c r="D128" s="33"/>
      <c r="E128" s="33"/>
      <c r="F128" s="33"/>
      <c r="G128" s="33"/>
      <c r="H128" s="33"/>
      <c r="I128" s="119"/>
      <c r="J128" s="185">
        <f>BK128</f>
        <v>0</v>
      </c>
      <c r="K128" s="33"/>
      <c r="L128" s="36"/>
      <c r="M128" s="75"/>
      <c r="N128" s="186"/>
      <c r="O128" s="76"/>
      <c r="P128" s="187">
        <f>P129+P130+P224</f>
        <v>0</v>
      </c>
      <c r="Q128" s="76"/>
      <c r="R128" s="187">
        <f>R129+R130+R224</f>
        <v>0.63129999999999986</v>
      </c>
      <c r="S128" s="76"/>
      <c r="T128" s="187">
        <f>T129+T130+T224</f>
        <v>0</v>
      </c>
      <c r="U128" s="77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T128" s="14" t="s">
        <v>71</v>
      </c>
      <c r="AU128" s="14" t="s">
        <v>128</v>
      </c>
      <c r="BK128" s="188">
        <f>BK129+BK130+BK224</f>
        <v>0</v>
      </c>
    </row>
    <row r="129" spans="1:65" s="12" customFormat="1" ht="25.95" customHeight="1">
      <c r="B129" s="189"/>
      <c r="C129" s="190"/>
      <c r="D129" s="191" t="s">
        <v>71</v>
      </c>
      <c r="E129" s="192" t="s">
        <v>151</v>
      </c>
      <c r="F129" s="192" t="s">
        <v>152</v>
      </c>
      <c r="G129" s="190"/>
      <c r="H129" s="190"/>
      <c r="I129" s="193"/>
      <c r="J129" s="194">
        <f>BK129</f>
        <v>0</v>
      </c>
      <c r="K129" s="190"/>
      <c r="L129" s="195"/>
      <c r="M129" s="196"/>
      <c r="N129" s="197"/>
      <c r="O129" s="197"/>
      <c r="P129" s="198">
        <v>0</v>
      </c>
      <c r="Q129" s="197"/>
      <c r="R129" s="198">
        <v>0</v>
      </c>
      <c r="S129" s="197"/>
      <c r="T129" s="198">
        <v>0</v>
      </c>
      <c r="U129" s="199"/>
      <c r="AR129" s="200" t="s">
        <v>79</v>
      </c>
      <c r="AT129" s="201" t="s">
        <v>71</v>
      </c>
      <c r="AU129" s="201" t="s">
        <v>72</v>
      </c>
      <c r="AY129" s="200" t="s">
        <v>153</v>
      </c>
      <c r="BK129" s="202">
        <v>0</v>
      </c>
    </row>
    <row r="130" spans="1:65" s="12" customFormat="1" ht="25.95" customHeight="1">
      <c r="B130" s="189"/>
      <c r="C130" s="190"/>
      <c r="D130" s="191" t="s">
        <v>71</v>
      </c>
      <c r="E130" s="192" t="s">
        <v>154</v>
      </c>
      <c r="F130" s="192" t="s">
        <v>155</v>
      </c>
      <c r="G130" s="190"/>
      <c r="H130" s="190"/>
      <c r="I130" s="193"/>
      <c r="J130" s="194">
        <f>BK130</f>
        <v>0</v>
      </c>
      <c r="K130" s="190"/>
      <c r="L130" s="195"/>
      <c r="M130" s="196"/>
      <c r="N130" s="197"/>
      <c r="O130" s="197"/>
      <c r="P130" s="198">
        <f>P131+P142+P161+P194+P221</f>
        <v>0</v>
      </c>
      <c r="Q130" s="197"/>
      <c r="R130" s="198">
        <f>R131+R142+R161+R194+R221</f>
        <v>0.63129999999999986</v>
      </c>
      <c r="S130" s="197"/>
      <c r="T130" s="198">
        <f>T131+T142+T161+T194+T221</f>
        <v>0</v>
      </c>
      <c r="U130" s="199"/>
      <c r="AR130" s="200" t="s">
        <v>81</v>
      </c>
      <c r="AT130" s="201" t="s">
        <v>71</v>
      </c>
      <c r="AU130" s="201" t="s">
        <v>72</v>
      </c>
      <c r="AY130" s="200" t="s">
        <v>153</v>
      </c>
      <c r="BK130" s="202">
        <f>BK131+BK142+BK161+BK194+BK221</f>
        <v>0</v>
      </c>
    </row>
    <row r="131" spans="1:65" s="12" customFormat="1" ht="22.8" customHeight="1">
      <c r="B131" s="189"/>
      <c r="C131" s="190"/>
      <c r="D131" s="191" t="s">
        <v>71</v>
      </c>
      <c r="E131" s="203" t="s">
        <v>156</v>
      </c>
      <c r="F131" s="203" t="s">
        <v>157</v>
      </c>
      <c r="G131" s="190"/>
      <c r="H131" s="190"/>
      <c r="I131" s="193"/>
      <c r="J131" s="204">
        <f>BK131</f>
        <v>0</v>
      </c>
      <c r="K131" s="190"/>
      <c r="L131" s="195"/>
      <c r="M131" s="196"/>
      <c r="N131" s="197"/>
      <c r="O131" s="197"/>
      <c r="P131" s="198">
        <f>SUM(P132:P141)</f>
        <v>0</v>
      </c>
      <c r="Q131" s="197"/>
      <c r="R131" s="198">
        <f>SUM(R132:R141)</f>
        <v>1.0120000000000001E-2</v>
      </c>
      <c r="S131" s="197"/>
      <c r="T131" s="198">
        <f>SUM(T132:T141)</f>
        <v>0</v>
      </c>
      <c r="U131" s="199"/>
      <c r="AR131" s="200" t="s">
        <v>81</v>
      </c>
      <c r="AT131" s="201" t="s">
        <v>71</v>
      </c>
      <c r="AU131" s="201" t="s">
        <v>79</v>
      </c>
      <c r="AY131" s="200" t="s">
        <v>153</v>
      </c>
      <c r="BK131" s="202">
        <f>SUM(BK132:BK141)</f>
        <v>0</v>
      </c>
    </row>
    <row r="132" spans="1:65" s="2" customFormat="1" ht="14.4" customHeight="1">
      <c r="A132" s="31"/>
      <c r="B132" s="32"/>
      <c r="C132" s="205" t="s">
        <v>158</v>
      </c>
      <c r="D132" s="205" t="s">
        <v>159</v>
      </c>
      <c r="E132" s="206" t="s">
        <v>160</v>
      </c>
      <c r="F132" s="207" t="s">
        <v>161</v>
      </c>
      <c r="G132" s="208" t="s">
        <v>162</v>
      </c>
      <c r="H132" s="209">
        <v>10</v>
      </c>
      <c r="I132" s="210"/>
      <c r="J132" s="211">
        <f>ROUND(I132*H132,2)</f>
        <v>0</v>
      </c>
      <c r="K132" s="212"/>
      <c r="L132" s="213"/>
      <c r="M132" s="214" t="s">
        <v>1</v>
      </c>
      <c r="N132" s="215" t="s">
        <v>37</v>
      </c>
      <c r="O132" s="68"/>
      <c r="P132" s="216">
        <f>O132*H132</f>
        <v>0</v>
      </c>
      <c r="Q132" s="216">
        <v>6.9999999999999994E-5</v>
      </c>
      <c r="R132" s="216">
        <f>Q132*H132</f>
        <v>6.9999999999999988E-4</v>
      </c>
      <c r="S132" s="216">
        <v>0</v>
      </c>
      <c r="T132" s="216">
        <f>S132*H132</f>
        <v>0</v>
      </c>
      <c r="U132" s="217" t="s">
        <v>1</v>
      </c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8" t="s">
        <v>163</v>
      </c>
      <c r="AT132" s="218" t="s">
        <v>159</v>
      </c>
      <c r="AU132" s="218" t="s">
        <v>81</v>
      </c>
      <c r="AY132" s="14" t="s">
        <v>153</v>
      </c>
      <c r="BE132" s="219">
        <f>IF(N132="základní",J132,0)</f>
        <v>0</v>
      </c>
      <c r="BF132" s="219">
        <f>IF(N132="snížená",J132,0)</f>
        <v>0</v>
      </c>
      <c r="BG132" s="219">
        <f>IF(N132="zákl. přenesená",J132,0)</f>
        <v>0</v>
      </c>
      <c r="BH132" s="219">
        <f>IF(N132="sníž. přenesená",J132,0)</f>
        <v>0</v>
      </c>
      <c r="BI132" s="219">
        <f>IF(N132="nulová",J132,0)</f>
        <v>0</v>
      </c>
      <c r="BJ132" s="14" t="s">
        <v>79</v>
      </c>
      <c r="BK132" s="219">
        <f>ROUND(I132*H132,2)</f>
        <v>0</v>
      </c>
      <c r="BL132" s="14" t="s">
        <v>164</v>
      </c>
      <c r="BM132" s="218" t="s">
        <v>165</v>
      </c>
    </row>
    <row r="133" spans="1:65" s="2" customFormat="1" ht="10.199999999999999">
      <c r="A133" s="31"/>
      <c r="B133" s="32"/>
      <c r="C133" s="33"/>
      <c r="D133" s="220" t="s">
        <v>166</v>
      </c>
      <c r="E133" s="33"/>
      <c r="F133" s="221" t="s">
        <v>161</v>
      </c>
      <c r="G133" s="33"/>
      <c r="H133" s="33"/>
      <c r="I133" s="119"/>
      <c r="J133" s="33"/>
      <c r="K133" s="33"/>
      <c r="L133" s="36"/>
      <c r="M133" s="222"/>
      <c r="N133" s="223"/>
      <c r="O133" s="68"/>
      <c r="P133" s="68"/>
      <c r="Q133" s="68"/>
      <c r="R133" s="68"/>
      <c r="S133" s="68"/>
      <c r="T133" s="68"/>
      <c r="U133" s="69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T133" s="14" t="s">
        <v>166</v>
      </c>
      <c r="AU133" s="14" t="s">
        <v>81</v>
      </c>
    </row>
    <row r="134" spans="1:65" s="2" customFormat="1" ht="14.4" customHeight="1">
      <c r="A134" s="31"/>
      <c r="B134" s="32"/>
      <c r="C134" s="205" t="s">
        <v>167</v>
      </c>
      <c r="D134" s="205" t="s">
        <v>159</v>
      </c>
      <c r="E134" s="206" t="s">
        <v>168</v>
      </c>
      <c r="F134" s="207" t="s">
        <v>169</v>
      </c>
      <c r="G134" s="208" t="s">
        <v>162</v>
      </c>
      <c r="H134" s="209">
        <v>20</v>
      </c>
      <c r="I134" s="210"/>
      <c r="J134" s="211">
        <f>ROUND(I134*H134,2)</f>
        <v>0</v>
      </c>
      <c r="K134" s="212"/>
      <c r="L134" s="213"/>
      <c r="M134" s="214" t="s">
        <v>1</v>
      </c>
      <c r="N134" s="215" t="s">
        <v>37</v>
      </c>
      <c r="O134" s="68"/>
      <c r="P134" s="216">
        <f>O134*H134</f>
        <v>0</v>
      </c>
      <c r="Q134" s="216">
        <v>8.0000000000000007E-5</v>
      </c>
      <c r="R134" s="216">
        <f>Q134*H134</f>
        <v>1.6000000000000001E-3</v>
      </c>
      <c r="S134" s="216">
        <v>0</v>
      </c>
      <c r="T134" s="216">
        <f>S134*H134</f>
        <v>0</v>
      </c>
      <c r="U134" s="217" t="s">
        <v>1</v>
      </c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8" t="s">
        <v>163</v>
      </c>
      <c r="AT134" s="218" t="s">
        <v>159</v>
      </c>
      <c r="AU134" s="218" t="s">
        <v>81</v>
      </c>
      <c r="AY134" s="14" t="s">
        <v>153</v>
      </c>
      <c r="BE134" s="219">
        <f>IF(N134="základní",J134,0)</f>
        <v>0</v>
      </c>
      <c r="BF134" s="219">
        <f>IF(N134="snížená",J134,0)</f>
        <v>0</v>
      </c>
      <c r="BG134" s="219">
        <f>IF(N134="zákl. přenesená",J134,0)</f>
        <v>0</v>
      </c>
      <c r="BH134" s="219">
        <f>IF(N134="sníž. přenesená",J134,0)</f>
        <v>0</v>
      </c>
      <c r="BI134" s="219">
        <f>IF(N134="nulová",J134,0)</f>
        <v>0</v>
      </c>
      <c r="BJ134" s="14" t="s">
        <v>79</v>
      </c>
      <c r="BK134" s="219">
        <f>ROUND(I134*H134,2)</f>
        <v>0</v>
      </c>
      <c r="BL134" s="14" t="s">
        <v>164</v>
      </c>
      <c r="BM134" s="218" t="s">
        <v>170</v>
      </c>
    </row>
    <row r="135" spans="1:65" s="2" customFormat="1" ht="10.199999999999999">
      <c r="A135" s="31"/>
      <c r="B135" s="32"/>
      <c r="C135" s="33"/>
      <c r="D135" s="220" t="s">
        <v>166</v>
      </c>
      <c r="E135" s="33"/>
      <c r="F135" s="221" t="s">
        <v>169</v>
      </c>
      <c r="G135" s="33"/>
      <c r="H135" s="33"/>
      <c r="I135" s="119"/>
      <c r="J135" s="33"/>
      <c r="K135" s="33"/>
      <c r="L135" s="36"/>
      <c r="M135" s="222"/>
      <c r="N135" s="223"/>
      <c r="O135" s="68"/>
      <c r="P135" s="68"/>
      <c r="Q135" s="68"/>
      <c r="R135" s="68"/>
      <c r="S135" s="68"/>
      <c r="T135" s="68"/>
      <c r="U135" s="69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T135" s="14" t="s">
        <v>166</v>
      </c>
      <c r="AU135" s="14" t="s">
        <v>81</v>
      </c>
    </row>
    <row r="136" spans="1:65" s="2" customFormat="1" ht="14.4" customHeight="1">
      <c r="A136" s="31"/>
      <c r="B136" s="32"/>
      <c r="C136" s="205" t="s">
        <v>171</v>
      </c>
      <c r="D136" s="205" t="s">
        <v>159</v>
      </c>
      <c r="E136" s="206" t="s">
        <v>172</v>
      </c>
      <c r="F136" s="207" t="s">
        <v>173</v>
      </c>
      <c r="G136" s="208" t="s">
        <v>162</v>
      </c>
      <c r="H136" s="209">
        <v>46</v>
      </c>
      <c r="I136" s="210"/>
      <c r="J136" s="211">
        <f>ROUND(I136*H136,2)</f>
        <v>0</v>
      </c>
      <c r="K136" s="212"/>
      <c r="L136" s="213"/>
      <c r="M136" s="214" t="s">
        <v>1</v>
      </c>
      <c r="N136" s="215" t="s">
        <v>37</v>
      </c>
      <c r="O136" s="68"/>
      <c r="P136" s="216">
        <f>O136*H136</f>
        <v>0</v>
      </c>
      <c r="Q136" s="216">
        <v>1.6000000000000001E-4</v>
      </c>
      <c r="R136" s="216">
        <f>Q136*H136</f>
        <v>7.3600000000000002E-3</v>
      </c>
      <c r="S136" s="216">
        <v>0</v>
      </c>
      <c r="T136" s="216">
        <f>S136*H136</f>
        <v>0</v>
      </c>
      <c r="U136" s="217" t="s">
        <v>1</v>
      </c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163</v>
      </c>
      <c r="AT136" s="218" t="s">
        <v>159</v>
      </c>
      <c r="AU136" s="218" t="s">
        <v>81</v>
      </c>
      <c r="AY136" s="14" t="s">
        <v>153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14" t="s">
        <v>79</v>
      </c>
      <c r="BK136" s="219">
        <f>ROUND(I136*H136,2)</f>
        <v>0</v>
      </c>
      <c r="BL136" s="14" t="s">
        <v>164</v>
      </c>
      <c r="BM136" s="218" t="s">
        <v>174</v>
      </c>
    </row>
    <row r="137" spans="1:65" s="2" customFormat="1" ht="10.199999999999999">
      <c r="A137" s="31"/>
      <c r="B137" s="32"/>
      <c r="C137" s="33"/>
      <c r="D137" s="220" t="s">
        <v>166</v>
      </c>
      <c r="E137" s="33"/>
      <c r="F137" s="221" t="s">
        <v>173</v>
      </c>
      <c r="G137" s="33"/>
      <c r="H137" s="33"/>
      <c r="I137" s="119"/>
      <c r="J137" s="33"/>
      <c r="K137" s="33"/>
      <c r="L137" s="36"/>
      <c r="M137" s="222"/>
      <c r="N137" s="223"/>
      <c r="O137" s="68"/>
      <c r="P137" s="68"/>
      <c r="Q137" s="68"/>
      <c r="R137" s="68"/>
      <c r="S137" s="68"/>
      <c r="T137" s="68"/>
      <c r="U137" s="69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T137" s="14" t="s">
        <v>166</v>
      </c>
      <c r="AU137" s="14" t="s">
        <v>81</v>
      </c>
    </row>
    <row r="138" spans="1:65" s="2" customFormat="1" ht="30" customHeight="1">
      <c r="A138" s="31"/>
      <c r="B138" s="32"/>
      <c r="C138" s="224" t="s">
        <v>175</v>
      </c>
      <c r="D138" s="224" t="s">
        <v>176</v>
      </c>
      <c r="E138" s="225" t="s">
        <v>177</v>
      </c>
      <c r="F138" s="226" t="s">
        <v>178</v>
      </c>
      <c r="G138" s="227" t="s">
        <v>162</v>
      </c>
      <c r="H138" s="228">
        <v>30</v>
      </c>
      <c r="I138" s="229"/>
      <c r="J138" s="230">
        <f>ROUND(I138*H138,2)</f>
        <v>0</v>
      </c>
      <c r="K138" s="231"/>
      <c r="L138" s="36"/>
      <c r="M138" s="232" t="s">
        <v>1</v>
      </c>
      <c r="N138" s="233" t="s">
        <v>37</v>
      </c>
      <c r="O138" s="68"/>
      <c r="P138" s="216">
        <f>O138*H138</f>
        <v>0</v>
      </c>
      <c r="Q138" s="216">
        <v>0</v>
      </c>
      <c r="R138" s="216">
        <f>Q138*H138</f>
        <v>0</v>
      </c>
      <c r="S138" s="216">
        <v>0</v>
      </c>
      <c r="T138" s="216">
        <f>S138*H138</f>
        <v>0</v>
      </c>
      <c r="U138" s="217" t="s">
        <v>1</v>
      </c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164</v>
      </c>
      <c r="AT138" s="218" t="s">
        <v>176</v>
      </c>
      <c r="AU138" s="218" t="s">
        <v>81</v>
      </c>
      <c r="AY138" s="14" t="s">
        <v>153</v>
      </c>
      <c r="BE138" s="219">
        <f>IF(N138="základní",J138,0)</f>
        <v>0</v>
      </c>
      <c r="BF138" s="219">
        <f>IF(N138="snížená",J138,0)</f>
        <v>0</v>
      </c>
      <c r="BG138" s="219">
        <f>IF(N138="zákl. přenesená",J138,0)</f>
        <v>0</v>
      </c>
      <c r="BH138" s="219">
        <f>IF(N138="sníž. přenesená",J138,0)</f>
        <v>0</v>
      </c>
      <c r="BI138" s="219">
        <f>IF(N138="nulová",J138,0)</f>
        <v>0</v>
      </c>
      <c r="BJ138" s="14" t="s">
        <v>79</v>
      </c>
      <c r="BK138" s="219">
        <f>ROUND(I138*H138,2)</f>
        <v>0</v>
      </c>
      <c r="BL138" s="14" t="s">
        <v>164</v>
      </c>
      <c r="BM138" s="218" t="s">
        <v>179</v>
      </c>
    </row>
    <row r="139" spans="1:65" s="2" customFormat="1" ht="19.2">
      <c r="A139" s="31"/>
      <c r="B139" s="32"/>
      <c r="C139" s="33"/>
      <c r="D139" s="220" t="s">
        <v>166</v>
      </c>
      <c r="E139" s="33"/>
      <c r="F139" s="221" t="s">
        <v>178</v>
      </c>
      <c r="G139" s="33"/>
      <c r="H139" s="33"/>
      <c r="I139" s="119"/>
      <c r="J139" s="33"/>
      <c r="K139" s="33"/>
      <c r="L139" s="36"/>
      <c r="M139" s="222"/>
      <c r="N139" s="223"/>
      <c r="O139" s="68"/>
      <c r="P139" s="68"/>
      <c r="Q139" s="68"/>
      <c r="R139" s="68"/>
      <c r="S139" s="68"/>
      <c r="T139" s="68"/>
      <c r="U139" s="69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T139" s="14" t="s">
        <v>166</v>
      </c>
      <c r="AU139" s="14" t="s">
        <v>81</v>
      </c>
    </row>
    <row r="140" spans="1:65" s="2" customFormat="1" ht="30" customHeight="1">
      <c r="A140" s="31"/>
      <c r="B140" s="32"/>
      <c r="C140" s="224" t="s">
        <v>180</v>
      </c>
      <c r="D140" s="224" t="s">
        <v>176</v>
      </c>
      <c r="E140" s="225" t="s">
        <v>181</v>
      </c>
      <c r="F140" s="226" t="s">
        <v>182</v>
      </c>
      <c r="G140" s="227" t="s">
        <v>162</v>
      </c>
      <c r="H140" s="228">
        <v>46</v>
      </c>
      <c r="I140" s="229"/>
      <c r="J140" s="230">
        <f>ROUND(I140*H140,2)</f>
        <v>0</v>
      </c>
      <c r="K140" s="231"/>
      <c r="L140" s="36"/>
      <c r="M140" s="232" t="s">
        <v>1</v>
      </c>
      <c r="N140" s="233" t="s">
        <v>37</v>
      </c>
      <c r="O140" s="68"/>
      <c r="P140" s="216">
        <f>O140*H140</f>
        <v>0</v>
      </c>
      <c r="Q140" s="216">
        <v>1.0000000000000001E-5</v>
      </c>
      <c r="R140" s="216">
        <f>Q140*H140</f>
        <v>4.6000000000000001E-4</v>
      </c>
      <c r="S140" s="216">
        <v>0</v>
      </c>
      <c r="T140" s="216">
        <f>S140*H140</f>
        <v>0</v>
      </c>
      <c r="U140" s="217" t="s">
        <v>1</v>
      </c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164</v>
      </c>
      <c r="AT140" s="218" t="s">
        <v>176</v>
      </c>
      <c r="AU140" s="218" t="s">
        <v>81</v>
      </c>
      <c r="AY140" s="14" t="s">
        <v>153</v>
      </c>
      <c r="BE140" s="219">
        <f>IF(N140="základní",J140,0)</f>
        <v>0</v>
      </c>
      <c r="BF140" s="219">
        <f>IF(N140="snížená",J140,0)</f>
        <v>0</v>
      </c>
      <c r="BG140" s="219">
        <f>IF(N140="zákl. přenesená",J140,0)</f>
        <v>0</v>
      </c>
      <c r="BH140" s="219">
        <f>IF(N140="sníž. přenesená",J140,0)</f>
        <v>0</v>
      </c>
      <c r="BI140" s="219">
        <f>IF(N140="nulová",J140,0)</f>
        <v>0</v>
      </c>
      <c r="BJ140" s="14" t="s">
        <v>79</v>
      </c>
      <c r="BK140" s="219">
        <f>ROUND(I140*H140,2)</f>
        <v>0</v>
      </c>
      <c r="BL140" s="14" t="s">
        <v>164</v>
      </c>
      <c r="BM140" s="218" t="s">
        <v>183</v>
      </c>
    </row>
    <row r="141" spans="1:65" s="2" customFormat="1" ht="19.2">
      <c r="A141" s="31"/>
      <c r="B141" s="32"/>
      <c r="C141" s="33"/>
      <c r="D141" s="220" t="s">
        <v>166</v>
      </c>
      <c r="E141" s="33"/>
      <c r="F141" s="221" t="s">
        <v>182</v>
      </c>
      <c r="G141" s="33"/>
      <c r="H141" s="33"/>
      <c r="I141" s="119"/>
      <c r="J141" s="33"/>
      <c r="K141" s="33"/>
      <c r="L141" s="36"/>
      <c r="M141" s="222"/>
      <c r="N141" s="223"/>
      <c r="O141" s="68"/>
      <c r="P141" s="68"/>
      <c r="Q141" s="68"/>
      <c r="R141" s="68"/>
      <c r="S141" s="68"/>
      <c r="T141" s="68"/>
      <c r="U141" s="69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T141" s="14" t="s">
        <v>166</v>
      </c>
      <c r="AU141" s="14" t="s">
        <v>81</v>
      </c>
    </row>
    <row r="142" spans="1:65" s="12" customFormat="1" ht="22.8" customHeight="1">
      <c r="B142" s="189"/>
      <c r="C142" s="190"/>
      <c r="D142" s="191" t="s">
        <v>71</v>
      </c>
      <c r="E142" s="203" t="s">
        <v>184</v>
      </c>
      <c r="F142" s="203" t="s">
        <v>185</v>
      </c>
      <c r="G142" s="190"/>
      <c r="H142" s="190"/>
      <c r="I142" s="193"/>
      <c r="J142" s="204">
        <f>BK142</f>
        <v>0</v>
      </c>
      <c r="K142" s="190"/>
      <c r="L142" s="195"/>
      <c r="M142" s="196"/>
      <c r="N142" s="197"/>
      <c r="O142" s="197"/>
      <c r="P142" s="198">
        <f>SUM(P143:P160)</f>
        <v>0</v>
      </c>
      <c r="Q142" s="197"/>
      <c r="R142" s="198">
        <f>SUM(R143:R160)</f>
        <v>6.3960000000000003E-2</v>
      </c>
      <c r="S142" s="197"/>
      <c r="T142" s="198">
        <f>SUM(T143:T160)</f>
        <v>0</v>
      </c>
      <c r="U142" s="199"/>
      <c r="AR142" s="200" t="s">
        <v>81</v>
      </c>
      <c r="AT142" s="201" t="s">
        <v>71</v>
      </c>
      <c r="AU142" s="201" t="s">
        <v>79</v>
      </c>
      <c r="AY142" s="200" t="s">
        <v>153</v>
      </c>
      <c r="BK142" s="202">
        <f>SUM(BK143:BK160)</f>
        <v>0</v>
      </c>
    </row>
    <row r="143" spans="1:65" s="2" customFormat="1" ht="19.8" customHeight="1">
      <c r="A143" s="31"/>
      <c r="B143" s="32"/>
      <c r="C143" s="224" t="s">
        <v>186</v>
      </c>
      <c r="D143" s="224" t="s">
        <v>176</v>
      </c>
      <c r="E143" s="225" t="s">
        <v>187</v>
      </c>
      <c r="F143" s="226" t="s">
        <v>188</v>
      </c>
      <c r="G143" s="227" t="s">
        <v>162</v>
      </c>
      <c r="H143" s="228">
        <v>24</v>
      </c>
      <c r="I143" s="229"/>
      <c r="J143" s="230">
        <f>ROUND(I143*H143,2)</f>
        <v>0</v>
      </c>
      <c r="K143" s="231"/>
      <c r="L143" s="36"/>
      <c r="M143" s="232" t="s">
        <v>1</v>
      </c>
      <c r="N143" s="233" t="s">
        <v>37</v>
      </c>
      <c r="O143" s="68"/>
      <c r="P143" s="216">
        <f>O143*H143</f>
        <v>0</v>
      </c>
      <c r="Q143" s="216">
        <v>1.1999999999999999E-3</v>
      </c>
      <c r="R143" s="216">
        <f>Q143*H143</f>
        <v>2.8799999999999999E-2</v>
      </c>
      <c r="S143" s="216">
        <v>0</v>
      </c>
      <c r="T143" s="216">
        <f>S143*H143</f>
        <v>0</v>
      </c>
      <c r="U143" s="217" t="s">
        <v>1</v>
      </c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8" t="s">
        <v>164</v>
      </c>
      <c r="AT143" s="218" t="s">
        <v>176</v>
      </c>
      <c r="AU143" s="218" t="s">
        <v>81</v>
      </c>
      <c r="AY143" s="14" t="s">
        <v>153</v>
      </c>
      <c r="BE143" s="219">
        <f>IF(N143="základní",J143,0)</f>
        <v>0</v>
      </c>
      <c r="BF143" s="219">
        <f>IF(N143="snížená",J143,0)</f>
        <v>0</v>
      </c>
      <c r="BG143" s="219">
        <f>IF(N143="zákl. přenesená",J143,0)</f>
        <v>0</v>
      </c>
      <c r="BH143" s="219">
        <f>IF(N143="sníž. přenesená",J143,0)</f>
        <v>0</v>
      </c>
      <c r="BI143" s="219">
        <f>IF(N143="nulová",J143,0)</f>
        <v>0</v>
      </c>
      <c r="BJ143" s="14" t="s">
        <v>79</v>
      </c>
      <c r="BK143" s="219">
        <f>ROUND(I143*H143,2)</f>
        <v>0</v>
      </c>
      <c r="BL143" s="14" t="s">
        <v>164</v>
      </c>
      <c r="BM143" s="218" t="s">
        <v>189</v>
      </c>
    </row>
    <row r="144" spans="1:65" s="2" customFormat="1" ht="10.199999999999999">
      <c r="A144" s="31"/>
      <c r="B144" s="32"/>
      <c r="C144" s="33"/>
      <c r="D144" s="220" t="s">
        <v>166</v>
      </c>
      <c r="E144" s="33"/>
      <c r="F144" s="221" t="s">
        <v>188</v>
      </c>
      <c r="G144" s="33"/>
      <c r="H144" s="33"/>
      <c r="I144" s="119"/>
      <c r="J144" s="33"/>
      <c r="K144" s="33"/>
      <c r="L144" s="36"/>
      <c r="M144" s="222"/>
      <c r="N144" s="223"/>
      <c r="O144" s="68"/>
      <c r="P144" s="68"/>
      <c r="Q144" s="68"/>
      <c r="R144" s="68"/>
      <c r="S144" s="68"/>
      <c r="T144" s="68"/>
      <c r="U144" s="69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T144" s="14" t="s">
        <v>166</v>
      </c>
      <c r="AU144" s="14" t="s">
        <v>81</v>
      </c>
    </row>
    <row r="145" spans="1:65" s="2" customFormat="1" ht="19.8" customHeight="1">
      <c r="A145" s="31"/>
      <c r="B145" s="32"/>
      <c r="C145" s="224" t="s">
        <v>8</v>
      </c>
      <c r="D145" s="224" t="s">
        <v>176</v>
      </c>
      <c r="E145" s="225" t="s">
        <v>190</v>
      </c>
      <c r="F145" s="226" t="s">
        <v>191</v>
      </c>
      <c r="G145" s="227" t="s">
        <v>162</v>
      </c>
      <c r="H145" s="228">
        <v>10</v>
      </c>
      <c r="I145" s="229"/>
      <c r="J145" s="230">
        <f>ROUND(I145*H145,2)</f>
        <v>0</v>
      </c>
      <c r="K145" s="231"/>
      <c r="L145" s="36"/>
      <c r="M145" s="232" t="s">
        <v>1</v>
      </c>
      <c r="N145" s="233" t="s">
        <v>37</v>
      </c>
      <c r="O145" s="68"/>
      <c r="P145" s="216">
        <f>O145*H145</f>
        <v>0</v>
      </c>
      <c r="Q145" s="216">
        <v>2.9E-4</v>
      </c>
      <c r="R145" s="216">
        <f>Q145*H145</f>
        <v>2.8999999999999998E-3</v>
      </c>
      <c r="S145" s="216">
        <v>0</v>
      </c>
      <c r="T145" s="216">
        <f>S145*H145</f>
        <v>0</v>
      </c>
      <c r="U145" s="217" t="s">
        <v>1</v>
      </c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8" t="s">
        <v>164</v>
      </c>
      <c r="AT145" s="218" t="s">
        <v>176</v>
      </c>
      <c r="AU145" s="218" t="s">
        <v>81</v>
      </c>
      <c r="AY145" s="14" t="s">
        <v>153</v>
      </c>
      <c r="BE145" s="219">
        <f>IF(N145="základní",J145,0)</f>
        <v>0</v>
      </c>
      <c r="BF145" s="219">
        <f>IF(N145="snížená",J145,0)</f>
        <v>0</v>
      </c>
      <c r="BG145" s="219">
        <f>IF(N145="zákl. přenesená",J145,0)</f>
        <v>0</v>
      </c>
      <c r="BH145" s="219">
        <f>IF(N145="sníž. přenesená",J145,0)</f>
        <v>0</v>
      </c>
      <c r="BI145" s="219">
        <f>IF(N145="nulová",J145,0)</f>
        <v>0</v>
      </c>
      <c r="BJ145" s="14" t="s">
        <v>79</v>
      </c>
      <c r="BK145" s="219">
        <f>ROUND(I145*H145,2)</f>
        <v>0</v>
      </c>
      <c r="BL145" s="14" t="s">
        <v>164</v>
      </c>
      <c r="BM145" s="218" t="s">
        <v>192</v>
      </c>
    </row>
    <row r="146" spans="1:65" s="2" customFormat="1" ht="19.2">
      <c r="A146" s="31"/>
      <c r="B146" s="32"/>
      <c r="C146" s="33"/>
      <c r="D146" s="220" t="s">
        <v>166</v>
      </c>
      <c r="E146" s="33"/>
      <c r="F146" s="221" t="s">
        <v>191</v>
      </c>
      <c r="G146" s="33"/>
      <c r="H146" s="33"/>
      <c r="I146" s="119"/>
      <c r="J146" s="33"/>
      <c r="K146" s="33"/>
      <c r="L146" s="36"/>
      <c r="M146" s="222"/>
      <c r="N146" s="223"/>
      <c r="O146" s="68"/>
      <c r="P146" s="68"/>
      <c r="Q146" s="68"/>
      <c r="R146" s="68"/>
      <c r="S146" s="68"/>
      <c r="T146" s="68"/>
      <c r="U146" s="69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T146" s="14" t="s">
        <v>166</v>
      </c>
      <c r="AU146" s="14" t="s">
        <v>81</v>
      </c>
    </row>
    <row r="147" spans="1:65" s="2" customFormat="1" ht="19.8" customHeight="1">
      <c r="A147" s="31"/>
      <c r="B147" s="32"/>
      <c r="C147" s="224" t="s">
        <v>164</v>
      </c>
      <c r="D147" s="224" t="s">
        <v>176</v>
      </c>
      <c r="E147" s="225" t="s">
        <v>193</v>
      </c>
      <c r="F147" s="226" t="s">
        <v>194</v>
      </c>
      <c r="G147" s="227" t="s">
        <v>162</v>
      </c>
      <c r="H147" s="228">
        <v>20</v>
      </c>
      <c r="I147" s="229"/>
      <c r="J147" s="230">
        <f>ROUND(I147*H147,2)</f>
        <v>0</v>
      </c>
      <c r="K147" s="231"/>
      <c r="L147" s="36"/>
      <c r="M147" s="232" t="s">
        <v>1</v>
      </c>
      <c r="N147" s="233" t="s">
        <v>37</v>
      </c>
      <c r="O147" s="68"/>
      <c r="P147" s="216">
        <f>O147*H147</f>
        <v>0</v>
      </c>
      <c r="Q147" s="216">
        <v>3.5E-4</v>
      </c>
      <c r="R147" s="216">
        <f>Q147*H147</f>
        <v>7.0000000000000001E-3</v>
      </c>
      <c r="S147" s="216">
        <v>0</v>
      </c>
      <c r="T147" s="216">
        <f>S147*H147</f>
        <v>0</v>
      </c>
      <c r="U147" s="217" t="s">
        <v>1</v>
      </c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8" t="s">
        <v>164</v>
      </c>
      <c r="AT147" s="218" t="s">
        <v>176</v>
      </c>
      <c r="AU147" s="218" t="s">
        <v>81</v>
      </c>
      <c r="AY147" s="14" t="s">
        <v>153</v>
      </c>
      <c r="BE147" s="219">
        <f>IF(N147="základní",J147,0)</f>
        <v>0</v>
      </c>
      <c r="BF147" s="219">
        <f>IF(N147="snížená",J147,0)</f>
        <v>0</v>
      </c>
      <c r="BG147" s="219">
        <f>IF(N147="zákl. přenesená",J147,0)</f>
        <v>0</v>
      </c>
      <c r="BH147" s="219">
        <f>IF(N147="sníž. přenesená",J147,0)</f>
        <v>0</v>
      </c>
      <c r="BI147" s="219">
        <f>IF(N147="nulová",J147,0)</f>
        <v>0</v>
      </c>
      <c r="BJ147" s="14" t="s">
        <v>79</v>
      </c>
      <c r="BK147" s="219">
        <f>ROUND(I147*H147,2)</f>
        <v>0</v>
      </c>
      <c r="BL147" s="14" t="s">
        <v>164</v>
      </c>
      <c r="BM147" s="218" t="s">
        <v>195</v>
      </c>
    </row>
    <row r="148" spans="1:65" s="2" customFormat="1" ht="19.2">
      <c r="A148" s="31"/>
      <c r="B148" s="32"/>
      <c r="C148" s="33"/>
      <c r="D148" s="220" t="s">
        <v>166</v>
      </c>
      <c r="E148" s="33"/>
      <c r="F148" s="221" t="s">
        <v>194</v>
      </c>
      <c r="G148" s="33"/>
      <c r="H148" s="33"/>
      <c r="I148" s="119"/>
      <c r="J148" s="33"/>
      <c r="K148" s="33"/>
      <c r="L148" s="36"/>
      <c r="M148" s="222"/>
      <c r="N148" s="223"/>
      <c r="O148" s="68"/>
      <c r="P148" s="68"/>
      <c r="Q148" s="68"/>
      <c r="R148" s="68"/>
      <c r="S148" s="68"/>
      <c r="T148" s="68"/>
      <c r="U148" s="69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T148" s="14" t="s">
        <v>166</v>
      </c>
      <c r="AU148" s="14" t="s">
        <v>81</v>
      </c>
    </row>
    <row r="149" spans="1:65" s="2" customFormat="1" ht="19.8" customHeight="1">
      <c r="A149" s="31"/>
      <c r="B149" s="32"/>
      <c r="C149" s="224" t="s">
        <v>196</v>
      </c>
      <c r="D149" s="224" t="s">
        <v>176</v>
      </c>
      <c r="E149" s="225" t="s">
        <v>197</v>
      </c>
      <c r="F149" s="226" t="s">
        <v>198</v>
      </c>
      <c r="G149" s="227" t="s">
        <v>162</v>
      </c>
      <c r="H149" s="228">
        <v>22</v>
      </c>
      <c r="I149" s="229"/>
      <c r="J149" s="230">
        <f>ROUND(I149*H149,2)</f>
        <v>0</v>
      </c>
      <c r="K149" s="231"/>
      <c r="L149" s="36"/>
      <c r="M149" s="232" t="s">
        <v>1</v>
      </c>
      <c r="N149" s="233" t="s">
        <v>37</v>
      </c>
      <c r="O149" s="68"/>
      <c r="P149" s="216">
        <f>O149*H149</f>
        <v>0</v>
      </c>
      <c r="Q149" s="216">
        <v>1.14E-3</v>
      </c>
      <c r="R149" s="216">
        <f>Q149*H149</f>
        <v>2.5079999999999998E-2</v>
      </c>
      <c r="S149" s="216">
        <v>0</v>
      </c>
      <c r="T149" s="216">
        <f>S149*H149</f>
        <v>0</v>
      </c>
      <c r="U149" s="217" t="s">
        <v>1</v>
      </c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8" t="s">
        <v>164</v>
      </c>
      <c r="AT149" s="218" t="s">
        <v>176</v>
      </c>
      <c r="AU149" s="218" t="s">
        <v>81</v>
      </c>
      <c r="AY149" s="14" t="s">
        <v>153</v>
      </c>
      <c r="BE149" s="219">
        <f>IF(N149="základní",J149,0)</f>
        <v>0</v>
      </c>
      <c r="BF149" s="219">
        <f>IF(N149="snížená",J149,0)</f>
        <v>0</v>
      </c>
      <c r="BG149" s="219">
        <f>IF(N149="zákl. přenesená",J149,0)</f>
        <v>0</v>
      </c>
      <c r="BH149" s="219">
        <f>IF(N149="sníž. přenesená",J149,0)</f>
        <v>0</v>
      </c>
      <c r="BI149" s="219">
        <f>IF(N149="nulová",J149,0)</f>
        <v>0</v>
      </c>
      <c r="BJ149" s="14" t="s">
        <v>79</v>
      </c>
      <c r="BK149" s="219">
        <f>ROUND(I149*H149,2)</f>
        <v>0</v>
      </c>
      <c r="BL149" s="14" t="s">
        <v>164</v>
      </c>
      <c r="BM149" s="218" t="s">
        <v>199</v>
      </c>
    </row>
    <row r="150" spans="1:65" s="2" customFormat="1" ht="19.2">
      <c r="A150" s="31"/>
      <c r="B150" s="32"/>
      <c r="C150" s="33"/>
      <c r="D150" s="220" t="s">
        <v>166</v>
      </c>
      <c r="E150" s="33"/>
      <c r="F150" s="221" t="s">
        <v>198</v>
      </c>
      <c r="G150" s="33"/>
      <c r="H150" s="33"/>
      <c r="I150" s="119"/>
      <c r="J150" s="33"/>
      <c r="K150" s="33"/>
      <c r="L150" s="36"/>
      <c r="M150" s="222"/>
      <c r="N150" s="223"/>
      <c r="O150" s="68"/>
      <c r="P150" s="68"/>
      <c r="Q150" s="68"/>
      <c r="R150" s="68"/>
      <c r="S150" s="68"/>
      <c r="T150" s="68"/>
      <c r="U150" s="69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T150" s="14" t="s">
        <v>166</v>
      </c>
      <c r="AU150" s="14" t="s">
        <v>81</v>
      </c>
    </row>
    <row r="151" spans="1:65" s="2" customFormat="1" ht="19.8" customHeight="1">
      <c r="A151" s="31"/>
      <c r="B151" s="32"/>
      <c r="C151" s="224" t="s">
        <v>200</v>
      </c>
      <c r="D151" s="224" t="s">
        <v>176</v>
      </c>
      <c r="E151" s="225" t="s">
        <v>201</v>
      </c>
      <c r="F151" s="226" t="s">
        <v>202</v>
      </c>
      <c r="G151" s="227" t="s">
        <v>203</v>
      </c>
      <c r="H151" s="228">
        <v>7</v>
      </c>
      <c r="I151" s="229"/>
      <c r="J151" s="230">
        <f>ROUND(I151*H151,2)</f>
        <v>0</v>
      </c>
      <c r="K151" s="231"/>
      <c r="L151" s="36"/>
      <c r="M151" s="232" t="s">
        <v>1</v>
      </c>
      <c r="N151" s="233" t="s">
        <v>37</v>
      </c>
      <c r="O151" s="68"/>
      <c r="P151" s="216">
        <f>O151*H151</f>
        <v>0</v>
      </c>
      <c r="Q151" s="216">
        <v>0</v>
      </c>
      <c r="R151" s="216">
        <f>Q151*H151</f>
        <v>0</v>
      </c>
      <c r="S151" s="216">
        <v>0</v>
      </c>
      <c r="T151" s="216">
        <f>S151*H151</f>
        <v>0</v>
      </c>
      <c r="U151" s="217" t="s">
        <v>1</v>
      </c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8" t="s">
        <v>164</v>
      </c>
      <c r="AT151" s="218" t="s">
        <v>176</v>
      </c>
      <c r="AU151" s="218" t="s">
        <v>81</v>
      </c>
      <c r="AY151" s="14" t="s">
        <v>153</v>
      </c>
      <c r="BE151" s="219">
        <f>IF(N151="základní",J151,0)</f>
        <v>0</v>
      </c>
      <c r="BF151" s="219">
        <f>IF(N151="snížená",J151,0)</f>
        <v>0</v>
      </c>
      <c r="BG151" s="219">
        <f>IF(N151="zákl. přenesená",J151,0)</f>
        <v>0</v>
      </c>
      <c r="BH151" s="219">
        <f>IF(N151="sníž. přenesená",J151,0)</f>
        <v>0</v>
      </c>
      <c r="BI151" s="219">
        <f>IF(N151="nulová",J151,0)</f>
        <v>0</v>
      </c>
      <c r="BJ151" s="14" t="s">
        <v>79</v>
      </c>
      <c r="BK151" s="219">
        <f>ROUND(I151*H151,2)</f>
        <v>0</v>
      </c>
      <c r="BL151" s="14" t="s">
        <v>164</v>
      </c>
      <c r="BM151" s="218" t="s">
        <v>204</v>
      </c>
    </row>
    <row r="152" spans="1:65" s="2" customFormat="1" ht="10.199999999999999">
      <c r="A152" s="31"/>
      <c r="B152" s="32"/>
      <c r="C152" s="33"/>
      <c r="D152" s="220" t="s">
        <v>166</v>
      </c>
      <c r="E152" s="33"/>
      <c r="F152" s="221" t="s">
        <v>202</v>
      </c>
      <c r="G152" s="33"/>
      <c r="H152" s="33"/>
      <c r="I152" s="119"/>
      <c r="J152" s="33"/>
      <c r="K152" s="33"/>
      <c r="L152" s="36"/>
      <c r="M152" s="222"/>
      <c r="N152" s="223"/>
      <c r="O152" s="68"/>
      <c r="P152" s="68"/>
      <c r="Q152" s="68"/>
      <c r="R152" s="68"/>
      <c r="S152" s="68"/>
      <c r="T152" s="68"/>
      <c r="U152" s="69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T152" s="14" t="s">
        <v>166</v>
      </c>
      <c r="AU152" s="14" t="s">
        <v>81</v>
      </c>
    </row>
    <row r="153" spans="1:65" s="2" customFormat="1" ht="19.8" customHeight="1">
      <c r="A153" s="31"/>
      <c r="B153" s="32"/>
      <c r="C153" s="224" t="s">
        <v>205</v>
      </c>
      <c r="D153" s="224" t="s">
        <v>176</v>
      </c>
      <c r="E153" s="225" t="s">
        <v>206</v>
      </c>
      <c r="F153" s="226" t="s">
        <v>207</v>
      </c>
      <c r="G153" s="227" t="s">
        <v>203</v>
      </c>
      <c r="H153" s="228">
        <v>3</v>
      </c>
      <c r="I153" s="229"/>
      <c r="J153" s="230">
        <f>ROUND(I153*H153,2)</f>
        <v>0</v>
      </c>
      <c r="K153" s="231"/>
      <c r="L153" s="36"/>
      <c r="M153" s="232" t="s">
        <v>1</v>
      </c>
      <c r="N153" s="233" t="s">
        <v>37</v>
      </c>
      <c r="O153" s="68"/>
      <c r="P153" s="216">
        <f>O153*H153</f>
        <v>0</v>
      </c>
      <c r="Q153" s="216">
        <v>0</v>
      </c>
      <c r="R153" s="216">
        <f>Q153*H153</f>
        <v>0</v>
      </c>
      <c r="S153" s="216">
        <v>0</v>
      </c>
      <c r="T153" s="216">
        <f>S153*H153</f>
        <v>0</v>
      </c>
      <c r="U153" s="217" t="s">
        <v>1</v>
      </c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8" t="s">
        <v>164</v>
      </c>
      <c r="AT153" s="218" t="s">
        <v>176</v>
      </c>
      <c r="AU153" s="218" t="s">
        <v>81</v>
      </c>
      <c r="AY153" s="14" t="s">
        <v>153</v>
      </c>
      <c r="BE153" s="219">
        <f>IF(N153="základní",J153,0)</f>
        <v>0</v>
      </c>
      <c r="BF153" s="219">
        <f>IF(N153="snížená",J153,0)</f>
        <v>0</v>
      </c>
      <c r="BG153" s="219">
        <f>IF(N153="zákl. přenesená",J153,0)</f>
        <v>0</v>
      </c>
      <c r="BH153" s="219">
        <f>IF(N153="sníž. přenesená",J153,0)</f>
        <v>0</v>
      </c>
      <c r="BI153" s="219">
        <f>IF(N153="nulová",J153,0)</f>
        <v>0</v>
      </c>
      <c r="BJ153" s="14" t="s">
        <v>79</v>
      </c>
      <c r="BK153" s="219">
        <f>ROUND(I153*H153,2)</f>
        <v>0</v>
      </c>
      <c r="BL153" s="14" t="s">
        <v>164</v>
      </c>
      <c r="BM153" s="218" t="s">
        <v>208</v>
      </c>
    </row>
    <row r="154" spans="1:65" s="2" customFormat="1" ht="10.199999999999999">
      <c r="A154" s="31"/>
      <c r="B154" s="32"/>
      <c r="C154" s="33"/>
      <c r="D154" s="220" t="s">
        <v>166</v>
      </c>
      <c r="E154" s="33"/>
      <c r="F154" s="221" t="s">
        <v>207</v>
      </c>
      <c r="G154" s="33"/>
      <c r="H154" s="33"/>
      <c r="I154" s="119"/>
      <c r="J154" s="33"/>
      <c r="K154" s="33"/>
      <c r="L154" s="36"/>
      <c r="M154" s="222"/>
      <c r="N154" s="223"/>
      <c r="O154" s="68"/>
      <c r="P154" s="68"/>
      <c r="Q154" s="68"/>
      <c r="R154" s="68"/>
      <c r="S154" s="68"/>
      <c r="T154" s="68"/>
      <c r="U154" s="69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T154" s="14" t="s">
        <v>166</v>
      </c>
      <c r="AU154" s="14" t="s">
        <v>81</v>
      </c>
    </row>
    <row r="155" spans="1:65" s="2" customFormat="1" ht="19.8" customHeight="1">
      <c r="A155" s="31"/>
      <c r="B155" s="32"/>
      <c r="C155" s="224" t="s">
        <v>7</v>
      </c>
      <c r="D155" s="224" t="s">
        <v>176</v>
      </c>
      <c r="E155" s="225" t="s">
        <v>209</v>
      </c>
      <c r="F155" s="226" t="s">
        <v>210</v>
      </c>
      <c r="G155" s="227" t="s">
        <v>203</v>
      </c>
      <c r="H155" s="228">
        <v>6</v>
      </c>
      <c r="I155" s="229"/>
      <c r="J155" s="230">
        <f>ROUND(I155*H155,2)</f>
        <v>0</v>
      </c>
      <c r="K155" s="231"/>
      <c r="L155" s="36"/>
      <c r="M155" s="232" t="s">
        <v>1</v>
      </c>
      <c r="N155" s="233" t="s">
        <v>37</v>
      </c>
      <c r="O155" s="68"/>
      <c r="P155" s="216">
        <f>O155*H155</f>
        <v>0</v>
      </c>
      <c r="Q155" s="216">
        <v>0</v>
      </c>
      <c r="R155" s="216">
        <f>Q155*H155</f>
        <v>0</v>
      </c>
      <c r="S155" s="216">
        <v>0</v>
      </c>
      <c r="T155" s="216">
        <f>S155*H155</f>
        <v>0</v>
      </c>
      <c r="U155" s="217" t="s">
        <v>1</v>
      </c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8" t="s">
        <v>164</v>
      </c>
      <c r="AT155" s="218" t="s">
        <v>176</v>
      </c>
      <c r="AU155" s="218" t="s">
        <v>81</v>
      </c>
      <c r="AY155" s="14" t="s">
        <v>153</v>
      </c>
      <c r="BE155" s="219">
        <f>IF(N155="základní",J155,0)</f>
        <v>0</v>
      </c>
      <c r="BF155" s="219">
        <f>IF(N155="snížená",J155,0)</f>
        <v>0</v>
      </c>
      <c r="BG155" s="219">
        <f>IF(N155="zákl. přenesená",J155,0)</f>
        <v>0</v>
      </c>
      <c r="BH155" s="219">
        <f>IF(N155="sníž. přenesená",J155,0)</f>
        <v>0</v>
      </c>
      <c r="BI155" s="219">
        <f>IF(N155="nulová",J155,0)</f>
        <v>0</v>
      </c>
      <c r="BJ155" s="14" t="s">
        <v>79</v>
      </c>
      <c r="BK155" s="219">
        <f>ROUND(I155*H155,2)</f>
        <v>0</v>
      </c>
      <c r="BL155" s="14" t="s">
        <v>164</v>
      </c>
      <c r="BM155" s="218" t="s">
        <v>211</v>
      </c>
    </row>
    <row r="156" spans="1:65" s="2" customFormat="1" ht="10.199999999999999">
      <c r="A156" s="31"/>
      <c r="B156" s="32"/>
      <c r="C156" s="33"/>
      <c r="D156" s="220" t="s">
        <v>166</v>
      </c>
      <c r="E156" s="33"/>
      <c r="F156" s="221" t="s">
        <v>210</v>
      </c>
      <c r="G156" s="33"/>
      <c r="H156" s="33"/>
      <c r="I156" s="119"/>
      <c r="J156" s="33"/>
      <c r="K156" s="33"/>
      <c r="L156" s="36"/>
      <c r="M156" s="222"/>
      <c r="N156" s="223"/>
      <c r="O156" s="68"/>
      <c r="P156" s="68"/>
      <c r="Q156" s="68"/>
      <c r="R156" s="68"/>
      <c r="S156" s="68"/>
      <c r="T156" s="68"/>
      <c r="U156" s="69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T156" s="14" t="s">
        <v>166</v>
      </c>
      <c r="AU156" s="14" t="s">
        <v>81</v>
      </c>
    </row>
    <row r="157" spans="1:65" s="2" customFormat="1" ht="19.8" customHeight="1">
      <c r="A157" s="31"/>
      <c r="B157" s="32"/>
      <c r="C157" s="224" t="s">
        <v>212</v>
      </c>
      <c r="D157" s="224" t="s">
        <v>176</v>
      </c>
      <c r="E157" s="225" t="s">
        <v>213</v>
      </c>
      <c r="F157" s="226" t="s">
        <v>214</v>
      </c>
      <c r="G157" s="227" t="s">
        <v>203</v>
      </c>
      <c r="H157" s="228">
        <v>1</v>
      </c>
      <c r="I157" s="229"/>
      <c r="J157" s="230">
        <f>ROUND(I157*H157,2)</f>
        <v>0</v>
      </c>
      <c r="K157" s="231"/>
      <c r="L157" s="36"/>
      <c r="M157" s="232" t="s">
        <v>1</v>
      </c>
      <c r="N157" s="233" t="s">
        <v>37</v>
      </c>
      <c r="O157" s="68"/>
      <c r="P157" s="216">
        <f>O157*H157</f>
        <v>0</v>
      </c>
      <c r="Q157" s="216">
        <v>1.8000000000000001E-4</v>
      </c>
      <c r="R157" s="216">
        <f>Q157*H157</f>
        <v>1.8000000000000001E-4</v>
      </c>
      <c r="S157" s="216">
        <v>0</v>
      </c>
      <c r="T157" s="216">
        <f>S157*H157</f>
        <v>0</v>
      </c>
      <c r="U157" s="217" t="s">
        <v>1</v>
      </c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18" t="s">
        <v>164</v>
      </c>
      <c r="AT157" s="218" t="s">
        <v>176</v>
      </c>
      <c r="AU157" s="218" t="s">
        <v>81</v>
      </c>
      <c r="AY157" s="14" t="s">
        <v>153</v>
      </c>
      <c r="BE157" s="219">
        <f>IF(N157="základní",J157,0)</f>
        <v>0</v>
      </c>
      <c r="BF157" s="219">
        <f>IF(N157="snížená",J157,0)</f>
        <v>0</v>
      </c>
      <c r="BG157" s="219">
        <f>IF(N157="zákl. přenesená",J157,0)</f>
        <v>0</v>
      </c>
      <c r="BH157" s="219">
        <f>IF(N157="sníž. přenesená",J157,0)</f>
        <v>0</v>
      </c>
      <c r="BI157" s="219">
        <f>IF(N157="nulová",J157,0)</f>
        <v>0</v>
      </c>
      <c r="BJ157" s="14" t="s">
        <v>79</v>
      </c>
      <c r="BK157" s="219">
        <f>ROUND(I157*H157,2)</f>
        <v>0</v>
      </c>
      <c r="BL157" s="14" t="s">
        <v>164</v>
      </c>
      <c r="BM157" s="218" t="s">
        <v>215</v>
      </c>
    </row>
    <row r="158" spans="1:65" s="2" customFormat="1" ht="19.2">
      <c r="A158" s="31"/>
      <c r="B158" s="32"/>
      <c r="C158" s="33"/>
      <c r="D158" s="220" t="s">
        <v>166</v>
      </c>
      <c r="E158" s="33"/>
      <c r="F158" s="221" t="s">
        <v>214</v>
      </c>
      <c r="G158" s="33"/>
      <c r="H158" s="33"/>
      <c r="I158" s="119"/>
      <c r="J158" s="33"/>
      <c r="K158" s="33"/>
      <c r="L158" s="36"/>
      <c r="M158" s="222"/>
      <c r="N158" s="223"/>
      <c r="O158" s="68"/>
      <c r="P158" s="68"/>
      <c r="Q158" s="68"/>
      <c r="R158" s="68"/>
      <c r="S158" s="68"/>
      <c r="T158" s="68"/>
      <c r="U158" s="69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T158" s="14" t="s">
        <v>166</v>
      </c>
      <c r="AU158" s="14" t="s">
        <v>81</v>
      </c>
    </row>
    <row r="159" spans="1:65" s="2" customFormat="1" ht="19.8" customHeight="1">
      <c r="A159" s="31"/>
      <c r="B159" s="32"/>
      <c r="C159" s="224" t="s">
        <v>216</v>
      </c>
      <c r="D159" s="224" t="s">
        <v>176</v>
      </c>
      <c r="E159" s="225" t="s">
        <v>217</v>
      </c>
      <c r="F159" s="226" t="s">
        <v>218</v>
      </c>
      <c r="G159" s="227" t="s">
        <v>162</v>
      </c>
      <c r="H159" s="228">
        <v>76</v>
      </c>
      <c r="I159" s="229"/>
      <c r="J159" s="230">
        <f>ROUND(I159*H159,2)</f>
        <v>0</v>
      </c>
      <c r="K159" s="231"/>
      <c r="L159" s="36"/>
      <c r="M159" s="232" t="s">
        <v>1</v>
      </c>
      <c r="N159" s="233" t="s">
        <v>37</v>
      </c>
      <c r="O159" s="68"/>
      <c r="P159" s="216">
        <f>O159*H159</f>
        <v>0</v>
      </c>
      <c r="Q159" s="216">
        <v>0</v>
      </c>
      <c r="R159" s="216">
        <f>Q159*H159</f>
        <v>0</v>
      </c>
      <c r="S159" s="216">
        <v>0</v>
      </c>
      <c r="T159" s="216">
        <f>S159*H159</f>
        <v>0</v>
      </c>
      <c r="U159" s="217" t="s">
        <v>1</v>
      </c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18" t="s">
        <v>164</v>
      </c>
      <c r="AT159" s="218" t="s">
        <v>176</v>
      </c>
      <c r="AU159" s="218" t="s">
        <v>81</v>
      </c>
      <c r="AY159" s="14" t="s">
        <v>153</v>
      </c>
      <c r="BE159" s="219">
        <f>IF(N159="základní",J159,0)</f>
        <v>0</v>
      </c>
      <c r="BF159" s="219">
        <f>IF(N159="snížená",J159,0)</f>
        <v>0</v>
      </c>
      <c r="BG159" s="219">
        <f>IF(N159="zákl. přenesená",J159,0)</f>
        <v>0</v>
      </c>
      <c r="BH159" s="219">
        <f>IF(N159="sníž. přenesená",J159,0)</f>
        <v>0</v>
      </c>
      <c r="BI159" s="219">
        <f>IF(N159="nulová",J159,0)</f>
        <v>0</v>
      </c>
      <c r="BJ159" s="14" t="s">
        <v>79</v>
      </c>
      <c r="BK159" s="219">
        <f>ROUND(I159*H159,2)</f>
        <v>0</v>
      </c>
      <c r="BL159" s="14" t="s">
        <v>164</v>
      </c>
      <c r="BM159" s="218" t="s">
        <v>219</v>
      </c>
    </row>
    <row r="160" spans="1:65" s="2" customFormat="1" ht="19.2">
      <c r="A160" s="31"/>
      <c r="B160" s="32"/>
      <c r="C160" s="33"/>
      <c r="D160" s="220" t="s">
        <v>166</v>
      </c>
      <c r="E160" s="33"/>
      <c r="F160" s="221" t="s">
        <v>218</v>
      </c>
      <c r="G160" s="33"/>
      <c r="H160" s="33"/>
      <c r="I160" s="119"/>
      <c r="J160" s="33"/>
      <c r="K160" s="33"/>
      <c r="L160" s="36"/>
      <c r="M160" s="222"/>
      <c r="N160" s="223"/>
      <c r="O160" s="68"/>
      <c r="P160" s="68"/>
      <c r="Q160" s="68"/>
      <c r="R160" s="68"/>
      <c r="S160" s="68"/>
      <c r="T160" s="68"/>
      <c r="U160" s="69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T160" s="14" t="s">
        <v>166</v>
      </c>
      <c r="AU160" s="14" t="s">
        <v>81</v>
      </c>
    </row>
    <row r="161" spans="1:65" s="12" customFormat="1" ht="22.8" customHeight="1">
      <c r="B161" s="189"/>
      <c r="C161" s="190"/>
      <c r="D161" s="191" t="s">
        <v>71</v>
      </c>
      <c r="E161" s="203" t="s">
        <v>220</v>
      </c>
      <c r="F161" s="203" t="s">
        <v>221</v>
      </c>
      <c r="G161" s="190"/>
      <c r="H161" s="190"/>
      <c r="I161" s="193"/>
      <c r="J161" s="204">
        <f>BK161</f>
        <v>0</v>
      </c>
      <c r="K161" s="190"/>
      <c r="L161" s="195"/>
      <c r="M161" s="196"/>
      <c r="N161" s="197"/>
      <c r="O161" s="197"/>
      <c r="P161" s="198">
        <f>SUM(P162:P193)</f>
        <v>0</v>
      </c>
      <c r="Q161" s="197"/>
      <c r="R161" s="198">
        <f>SUM(R162:R193)</f>
        <v>0.14503999999999997</v>
      </c>
      <c r="S161" s="197"/>
      <c r="T161" s="198">
        <f>SUM(T162:T193)</f>
        <v>0</v>
      </c>
      <c r="U161" s="199"/>
      <c r="AR161" s="200" t="s">
        <v>81</v>
      </c>
      <c r="AT161" s="201" t="s">
        <v>71</v>
      </c>
      <c r="AU161" s="201" t="s">
        <v>79</v>
      </c>
      <c r="AY161" s="200" t="s">
        <v>153</v>
      </c>
      <c r="BK161" s="202">
        <f>SUM(BK162:BK193)</f>
        <v>0</v>
      </c>
    </row>
    <row r="162" spans="1:65" s="2" customFormat="1" ht="19.8" customHeight="1">
      <c r="A162" s="31"/>
      <c r="B162" s="32"/>
      <c r="C162" s="224" t="s">
        <v>222</v>
      </c>
      <c r="D162" s="224" t="s">
        <v>176</v>
      </c>
      <c r="E162" s="225" t="s">
        <v>223</v>
      </c>
      <c r="F162" s="226" t="s">
        <v>224</v>
      </c>
      <c r="G162" s="227" t="s">
        <v>162</v>
      </c>
      <c r="H162" s="228">
        <v>60</v>
      </c>
      <c r="I162" s="229"/>
      <c r="J162" s="230">
        <f>ROUND(I162*H162,2)</f>
        <v>0</v>
      </c>
      <c r="K162" s="231"/>
      <c r="L162" s="36"/>
      <c r="M162" s="232" t="s">
        <v>1</v>
      </c>
      <c r="N162" s="233" t="s">
        <v>37</v>
      </c>
      <c r="O162" s="68"/>
      <c r="P162" s="216">
        <f>O162*H162</f>
        <v>0</v>
      </c>
      <c r="Q162" s="216">
        <v>6.6E-4</v>
      </c>
      <c r="R162" s="216">
        <f>Q162*H162</f>
        <v>3.9599999999999996E-2</v>
      </c>
      <c r="S162" s="216">
        <v>0</v>
      </c>
      <c r="T162" s="216">
        <f>S162*H162</f>
        <v>0</v>
      </c>
      <c r="U162" s="217" t="s">
        <v>1</v>
      </c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18" t="s">
        <v>164</v>
      </c>
      <c r="AT162" s="218" t="s">
        <v>176</v>
      </c>
      <c r="AU162" s="218" t="s">
        <v>81</v>
      </c>
      <c r="AY162" s="14" t="s">
        <v>153</v>
      </c>
      <c r="BE162" s="219">
        <f>IF(N162="základní",J162,0)</f>
        <v>0</v>
      </c>
      <c r="BF162" s="219">
        <f>IF(N162="snížená",J162,0)</f>
        <v>0</v>
      </c>
      <c r="BG162" s="219">
        <f>IF(N162="zákl. přenesená",J162,0)</f>
        <v>0</v>
      </c>
      <c r="BH162" s="219">
        <f>IF(N162="sníž. přenesená",J162,0)</f>
        <v>0</v>
      </c>
      <c r="BI162" s="219">
        <f>IF(N162="nulová",J162,0)</f>
        <v>0</v>
      </c>
      <c r="BJ162" s="14" t="s">
        <v>79</v>
      </c>
      <c r="BK162" s="219">
        <f>ROUND(I162*H162,2)</f>
        <v>0</v>
      </c>
      <c r="BL162" s="14" t="s">
        <v>164</v>
      </c>
      <c r="BM162" s="218" t="s">
        <v>225</v>
      </c>
    </row>
    <row r="163" spans="1:65" s="2" customFormat="1" ht="19.2">
      <c r="A163" s="31"/>
      <c r="B163" s="32"/>
      <c r="C163" s="33"/>
      <c r="D163" s="220" t="s">
        <v>166</v>
      </c>
      <c r="E163" s="33"/>
      <c r="F163" s="221" t="s">
        <v>224</v>
      </c>
      <c r="G163" s="33"/>
      <c r="H163" s="33"/>
      <c r="I163" s="119"/>
      <c r="J163" s="33"/>
      <c r="K163" s="33"/>
      <c r="L163" s="36"/>
      <c r="M163" s="222"/>
      <c r="N163" s="223"/>
      <c r="O163" s="68"/>
      <c r="P163" s="68"/>
      <c r="Q163" s="68"/>
      <c r="R163" s="68"/>
      <c r="S163" s="68"/>
      <c r="T163" s="68"/>
      <c r="U163" s="69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T163" s="14" t="s">
        <v>166</v>
      </c>
      <c r="AU163" s="14" t="s">
        <v>81</v>
      </c>
    </row>
    <row r="164" spans="1:65" s="2" customFormat="1" ht="19.8" customHeight="1">
      <c r="A164" s="31"/>
      <c r="B164" s="32"/>
      <c r="C164" s="224" t="s">
        <v>226</v>
      </c>
      <c r="D164" s="224" t="s">
        <v>176</v>
      </c>
      <c r="E164" s="225" t="s">
        <v>227</v>
      </c>
      <c r="F164" s="226" t="s">
        <v>228</v>
      </c>
      <c r="G164" s="227" t="s">
        <v>162</v>
      </c>
      <c r="H164" s="228">
        <v>20</v>
      </c>
      <c r="I164" s="229"/>
      <c r="J164" s="230">
        <f>ROUND(I164*H164,2)</f>
        <v>0</v>
      </c>
      <c r="K164" s="231"/>
      <c r="L164" s="36"/>
      <c r="M164" s="232" t="s">
        <v>1</v>
      </c>
      <c r="N164" s="233" t="s">
        <v>37</v>
      </c>
      <c r="O164" s="68"/>
      <c r="P164" s="216">
        <f>O164*H164</f>
        <v>0</v>
      </c>
      <c r="Q164" s="216">
        <v>9.1E-4</v>
      </c>
      <c r="R164" s="216">
        <f>Q164*H164</f>
        <v>1.8200000000000001E-2</v>
      </c>
      <c r="S164" s="216">
        <v>0</v>
      </c>
      <c r="T164" s="216">
        <f>S164*H164</f>
        <v>0</v>
      </c>
      <c r="U164" s="217" t="s">
        <v>1</v>
      </c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18" t="s">
        <v>164</v>
      </c>
      <c r="AT164" s="218" t="s">
        <v>176</v>
      </c>
      <c r="AU164" s="218" t="s">
        <v>81</v>
      </c>
      <c r="AY164" s="14" t="s">
        <v>153</v>
      </c>
      <c r="BE164" s="219">
        <f>IF(N164="základní",J164,0)</f>
        <v>0</v>
      </c>
      <c r="BF164" s="219">
        <f>IF(N164="snížená",J164,0)</f>
        <v>0</v>
      </c>
      <c r="BG164" s="219">
        <f>IF(N164="zákl. přenesená",J164,0)</f>
        <v>0</v>
      </c>
      <c r="BH164" s="219">
        <f>IF(N164="sníž. přenesená",J164,0)</f>
        <v>0</v>
      </c>
      <c r="BI164" s="219">
        <f>IF(N164="nulová",J164,0)</f>
        <v>0</v>
      </c>
      <c r="BJ164" s="14" t="s">
        <v>79</v>
      </c>
      <c r="BK164" s="219">
        <f>ROUND(I164*H164,2)</f>
        <v>0</v>
      </c>
      <c r="BL164" s="14" t="s">
        <v>164</v>
      </c>
      <c r="BM164" s="218" t="s">
        <v>229</v>
      </c>
    </row>
    <row r="165" spans="1:65" s="2" customFormat="1" ht="19.2">
      <c r="A165" s="31"/>
      <c r="B165" s="32"/>
      <c r="C165" s="33"/>
      <c r="D165" s="220" t="s">
        <v>166</v>
      </c>
      <c r="E165" s="33"/>
      <c r="F165" s="221" t="s">
        <v>228</v>
      </c>
      <c r="G165" s="33"/>
      <c r="H165" s="33"/>
      <c r="I165" s="119"/>
      <c r="J165" s="33"/>
      <c r="K165" s="33"/>
      <c r="L165" s="36"/>
      <c r="M165" s="222"/>
      <c r="N165" s="223"/>
      <c r="O165" s="68"/>
      <c r="P165" s="68"/>
      <c r="Q165" s="68"/>
      <c r="R165" s="68"/>
      <c r="S165" s="68"/>
      <c r="T165" s="68"/>
      <c r="U165" s="69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T165" s="14" t="s">
        <v>166</v>
      </c>
      <c r="AU165" s="14" t="s">
        <v>81</v>
      </c>
    </row>
    <row r="166" spans="1:65" s="2" customFormat="1" ht="19.8" customHeight="1">
      <c r="A166" s="31"/>
      <c r="B166" s="32"/>
      <c r="C166" s="224" t="s">
        <v>230</v>
      </c>
      <c r="D166" s="224" t="s">
        <v>176</v>
      </c>
      <c r="E166" s="225" t="s">
        <v>231</v>
      </c>
      <c r="F166" s="226" t="s">
        <v>232</v>
      </c>
      <c r="G166" s="227" t="s">
        <v>162</v>
      </c>
      <c r="H166" s="228">
        <v>30</v>
      </c>
      <c r="I166" s="229"/>
      <c r="J166" s="230">
        <f>ROUND(I166*H166,2)</f>
        <v>0</v>
      </c>
      <c r="K166" s="231"/>
      <c r="L166" s="36"/>
      <c r="M166" s="232" t="s">
        <v>1</v>
      </c>
      <c r="N166" s="233" t="s">
        <v>37</v>
      </c>
      <c r="O166" s="68"/>
      <c r="P166" s="216">
        <f>O166*H166</f>
        <v>0</v>
      </c>
      <c r="Q166" s="216">
        <v>1.1900000000000001E-3</v>
      </c>
      <c r="R166" s="216">
        <f>Q166*H166</f>
        <v>3.5700000000000003E-2</v>
      </c>
      <c r="S166" s="216">
        <v>0</v>
      </c>
      <c r="T166" s="216">
        <f>S166*H166</f>
        <v>0</v>
      </c>
      <c r="U166" s="217" t="s">
        <v>1</v>
      </c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18" t="s">
        <v>164</v>
      </c>
      <c r="AT166" s="218" t="s">
        <v>176</v>
      </c>
      <c r="AU166" s="218" t="s">
        <v>81</v>
      </c>
      <c r="AY166" s="14" t="s">
        <v>153</v>
      </c>
      <c r="BE166" s="219">
        <f>IF(N166="základní",J166,0)</f>
        <v>0</v>
      </c>
      <c r="BF166" s="219">
        <f>IF(N166="snížená",J166,0)</f>
        <v>0</v>
      </c>
      <c r="BG166" s="219">
        <f>IF(N166="zákl. přenesená",J166,0)</f>
        <v>0</v>
      </c>
      <c r="BH166" s="219">
        <f>IF(N166="sníž. přenesená",J166,0)</f>
        <v>0</v>
      </c>
      <c r="BI166" s="219">
        <f>IF(N166="nulová",J166,0)</f>
        <v>0</v>
      </c>
      <c r="BJ166" s="14" t="s">
        <v>79</v>
      </c>
      <c r="BK166" s="219">
        <f>ROUND(I166*H166,2)</f>
        <v>0</v>
      </c>
      <c r="BL166" s="14" t="s">
        <v>164</v>
      </c>
      <c r="BM166" s="218" t="s">
        <v>233</v>
      </c>
    </row>
    <row r="167" spans="1:65" s="2" customFormat="1" ht="19.2">
      <c r="A167" s="31"/>
      <c r="B167" s="32"/>
      <c r="C167" s="33"/>
      <c r="D167" s="220" t="s">
        <v>166</v>
      </c>
      <c r="E167" s="33"/>
      <c r="F167" s="221" t="s">
        <v>232</v>
      </c>
      <c r="G167" s="33"/>
      <c r="H167" s="33"/>
      <c r="I167" s="119"/>
      <c r="J167" s="33"/>
      <c r="K167" s="33"/>
      <c r="L167" s="36"/>
      <c r="M167" s="222"/>
      <c r="N167" s="223"/>
      <c r="O167" s="68"/>
      <c r="P167" s="68"/>
      <c r="Q167" s="68"/>
      <c r="R167" s="68"/>
      <c r="S167" s="68"/>
      <c r="T167" s="68"/>
      <c r="U167" s="69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T167" s="14" t="s">
        <v>166</v>
      </c>
      <c r="AU167" s="14" t="s">
        <v>81</v>
      </c>
    </row>
    <row r="168" spans="1:65" s="2" customFormat="1" ht="30" customHeight="1">
      <c r="A168" s="31"/>
      <c r="B168" s="32"/>
      <c r="C168" s="224" t="s">
        <v>234</v>
      </c>
      <c r="D168" s="224" t="s">
        <v>176</v>
      </c>
      <c r="E168" s="225" t="s">
        <v>235</v>
      </c>
      <c r="F168" s="226" t="s">
        <v>236</v>
      </c>
      <c r="G168" s="227" t="s">
        <v>162</v>
      </c>
      <c r="H168" s="228">
        <v>60</v>
      </c>
      <c r="I168" s="229"/>
      <c r="J168" s="230">
        <f>ROUND(I168*H168,2)</f>
        <v>0</v>
      </c>
      <c r="K168" s="231"/>
      <c r="L168" s="36"/>
      <c r="M168" s="232" t="s">
        <v>1</v>
      </c>
      <c r="N168" s="233" t="s">
        <v>37</v>
      </c>
      <c r="O168" s="68"/>
      <c r="P168" s="216">
        <f>O168*H168</f>
        <v>0</v>
      </c>
      <c r="Q168" s="216">
        <v>6.9999999999999994E-5</v>
      </c>
      <c r="R168" s="216">
        <f>Q168*H168</f>
        <v>4.1999999999999997E-3</v>
      </c>
      <c r="S168" s="216">
        <v>0</v>
      </c>
      <c r="T168" s="216">
        <f>S168*H168</f>
        <v>0</v>
      </c>
      <c r="U168" s="217" t="s">
        <v>1</v>
      </c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18" t="s">
        <v>164</v>
      </c>
      <c r="AT168" s="218" t="s">
        <v>176</v>
      </c>
      <c r="AU168" s="218" t="s">
        <v>81</v>
      </c>
      <c r="AY168" s="14" t="s">
        <v>153</v>
      </c>
      <c r="BE168" s="219">
        <f>IF(N168="základní",J168,0)</f>
        <v>0</v>
      </c>
      <c r="BF168" s="219">
        <f>IF(N168="snížená",J168,0)</f>
        <v>0</v>
      </c>
      <c r="BG168" s="219">
        <f>IF(N168="zákl. přenesená",J168,0)</f>
        <v>0</v>
      </c>
      <c r="BH168" s="219">
        <f>IF(N168="sníž. přenesená",J168,0)</f>
        <v>0</v>
      </c>
      <c r="BI168" s="219">
        <f>IF(N168="nulová",J168,0)</f>
        <v>0</v>
      </c>
      <c r="BJ168" s="14" t="s">
        <v>79</v>
      </c>
      <c r="BK168" s="219">
        <f>ROUND(I168*H168,2)</f>
        <v>0</v>
      </c>
      <c r="BL168" s="14" t="s">
        <v>164</v>
      </c>
      <c r="BM168" s="218" t="s">
        <v>237</v>
      </c>
    </row>
    <row r="169" spans="1:65" s="2" customFormat="1" ht="19.2">
      <c r="A169" s="31"/>
      <c r="B169" s="32"/>
      <c r="C169" s="33"/>
      <c r="D169" s="220" t="s">
        <v>166</v>
      </c>
      <c r="E169" s="33"/>
      <c r="F169" s="221" t="s">
        <v>236</v>
      </c>
      <c r="G169" s="33"/>
      <c r="H169" s="33"/>
      <c r="I169" s="119"/>
      <c r="J169" s="33"/>
      <c r="K169" s="33"/>
      <c r="L169" s="36"/>
      <c r="M169" s="222"/>
      <c r="N169" s="223"/>
      <c r="O169" s="68"/>
      <c r="P169" s="68"/>
      <c r="Q169" s="68"/>
      <c r="R169" s="68"/>
      <c r="S169" s="68"/>
      <c r="T169" s="68"/>
      <c r="U169" s="69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T169" s="14" t="s">
        <v>166</v>
      </c>
      <c r="AU169" s="14" t="s">
        <v>81</v>
      </c>
    </row>
    <row r="170" spans="1:65" s="2" customFormat="1" ht="30" customHeight="1">
      <c r="A170" s="31"/>
      <c r="B170" s="32"/>
      <c r="C170" s="224" t="s">
        <v>163</v>
      </c>
      <c r="D170" s="224" t="s">
        <v>176</v>
      </c>
      <c r="E170" s="225" t="s">
        <v>238</v>
      </c>
      <c r="F170" s="226" t="s">
        <v>239</v>
      </c>
      <c r="G170" s="227" t="s">
        <v>162</v>
      </c>
      <c r="H170" s="228">
        <v>50</v>
      </c>
      <c r="I170" s="229"/>
      <c r="J170" s="230">
        <f>ROUND(I170*H170,2)</f>
        <v>0</v>
      </c>
      <c r="K170" s="231"/>
      <c r="L170" s="36"/>
      <c r="M170" s="232" t="s">
        <v>1</v>
      </c>
      <c r="N170" s="233" t="s">
        <v>37</v>
      </c>
      <c r="O170" s="68"/>
      <c r="P170" s="216">
        <f>O170*H170</f>
        <v>0</v>
      </c>
      <c r="Q170" s="216">
        <v>1.6000000000000001E-4</v>
      </c>
      <c r="R170" s="216">
        <f>Q170*H170</f>
        <v>8.0000000000000002E-3</v>
      </c>
      <c r="S170" s="216">
        <v>0</v>
      </c>
      <c r="T170" s="216">
        <f>S170*H170</f>
        <v>0</v>
      </c>
      <c r="U170" s="217" t="s">
        <v>1</v>
      </c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18" t="s">
        <v>164</v>
      </c>
      <c r="AT170" s="218" t="s">
        <v>176</v>
      </c>
      <c r="AU170" s="218" t="s">
        <v>81</v>
      </c>
      <c r="AY170" s="14" t="s">
        <v>153</v>
      </c>
      <c r="BE170" s="219">
        <f>IF(N170="základní",J170,0)</f>
        <v>0</v>
      </c>
      <c r="BF170" s="219">
        <f>IF(N170="snížená",J170,0)</f>
        <v>0</v>
      </c>
      <c r="BG170" s="219">
        <f>IF(N170="zákl. přenesená",J170,0)</f>
        <v>0</v>
      </c>
      <c r="BH170" s="219">
        <f>IF(N170="sníž. přenesená",J170,0)</f>
        <v>0</v>
      </c>
      <c r="BI170" s="219">
        <f>IF(N170="nulová",J170,0)</f>
        <v>0</v>
      </c>
      <c r="BJ170" s="14" t="s">
        <v>79</v>
      </c>
      <c r="BK170" s="219">
        <f>ROUND(I170*H170,2)</f>
        <v>0</v>
      </c>
      <c r="BL170" s="14" t="s">
        <v>164</v>
      </c>
      <c r="BM170" s="218" t="s">
        <v>240</v>
      </c>
    </row>
    <row r="171" spans="1:65" s="2" customFormat="1" ht="19.2">
      <c r="A171" s="31"/>
      <c r="B171" s="32"/>
      <c r="C171" s="33"/>
      <c r="D171" s="220" t="s">
        <v>166</v>
      </c>
      <c r="E171" s="33"/>
      <c r="F171" s="221" t="s">
        <v>239</v>
      </c>
      <c r="G171" s="33"/>
      <c r="H171" s="33"/>
      <c r="I171" s="119"/>
      <c r="J171" s="33"/>
      <c r="K171" s="33"/>
      <c r="L171" s="36"/>
      <c r="M171" s="222"/>
      <c r="N171" s="223"/>
      <c r="O171" s="68"/>
      <c r="P171" s="68"/>
      <c r="Q171" s="68"/>
      <c r="R171" s="68"/>
      <c r="S171" s="68"/>
      <c r="T171" s="68"/>
      <c r="U171" s="69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T171" s="14" t="s">
        <v>166</v>
      </c>
      <c r="AU171" s="14" t="s">
        <v>81</v>
      </c>
    </row>
    <row r="172" spans="1:65" s="2" customFormat="1" ht="14.4" customHeight="1">
      <c r="A172" s="31"/>
      <c r="B172" s="32"/>
      <c r="C172" s="224" t="s">
        <v>241</v>
      </c>
      <c r="D172" s="224" t="s">
        <v>176</v>
      </c>
      <c r="E172" s="225" t="s">
        <v>242</v>
      </c>
      <c r="F172" s="226" t="s">
        <v>243</v>
      </c>
      <c r="G172" s="227" t="s">
        <v>203</v>
      </c>
      <c r="H172" s="228">
        <v>25</v>
      </c>
      <c r="I172" s="229"/>
      <c r="J172" s="230">
        <f>ROUND(I172*H172,2)</f>
        <v>0</v>
      </c>
      <c r="K172" s="231"/>
      <c r="L172" s="36"/>
      <c r="M172" s="232" t="s">
        <v>1</v>
      </c>
      <c r="N172" s="233" t="s">
        <v>37</v>
      </c>
      <c r="O172" s="68"/>
      <c r="P172" s="216">
        <f>O172*H172</f>
        <v>0</v>
      </c>
      <c r="Q172" s="216">
        <v>0</v>
      </c>
      <c r="R172" s="216">
        <f>Q172*H172</f>
        <v>0</v>
      </c>
      <c r="S172" s="216">
        <v>0</v>
      </c>
      <c r="T172" s="216">
        <f>S172*H172</f>
        <v>0</v>
      </c>
      <c r="U172" s="217" t="s">
        <v>1</v>
      </c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18" t="s">
        <v>164</v>
      </c>
      <c r="AT172" s="218" t="s">
        <v>176</v>
      </c>
      <c r="AU172" s="218" t="s">
        <v>81</v>
      </c>
      <c r="AY172" s="14" t="s">
        <v>153</v>
      </c>
      <c r="BE172" s="219">
        <f>IF(N172="základní",J172,0)</f>
        <v>0</v>
      </c>
      <c r="BF172" s="219">
        <f>IF(N172="snížená",J172,0)</f>
        <v>0</v>
      </c>
      <c r="BG172" s="219">
        <f>IF(N172="zákl. přenesená",J172,0)</f>
        <v>0</v>
      </c>
      <c r="BH172" s="219">
        <f>IF(N172="sníž. přenesená",J172,0)</f>
        <v>0</v>
      </c>
      <c r="BI172" s="219">
        <f>IF(N172="nulová",J172,0)</f>
        <v>0</v>
      </c>
      <c r="BJ172" s="14" t="s">
        <v>79</v>
      </c>
      <c r="BK172" s="219">
        <f>ROUND(I172*H172,2)</f>
        <v>0</v>
      </c>
      <c r="BL172" s="14" t="s">
        <v>164</v>
      </c>
      <c r="BM172" s="218" t="s">
        <v>244</v>
      </c>
    </row>
    <row r="173" spans="1:65" s="2" customFormat="1" ht="10.199999999999999">
      <c r="A173" s="31"/>
      <c r="B173" s="32"/>
      <c r="C173" s="33"/>
      <c r="D173" s="220" t="s">
        <v>166</v>
      </c>
      <c r="E173" s="33"/>
      <c r="F173" s="221" t="s">
        <v>243</v>
      </c>
      <c r="G173" s="33"/>
      <c r="H173" s="33"/>
      <c r="I173" s="119"/>
      <c r="J173" s="33"/>
      <c r="K173" s="33"/>
      <c r="L173" s="36"/>
      <c r="M173" s="222"/>
      <c r="N173" s="223"/>
      <c r="O173" s="68"/>
      <c r="P173" s="68"/>
      <c r="Q173" s="68"/>
      <c r="R173" s="68"/>
      <c r="S173" s="68"/>
      <c r="T173" s="68"/>
      <c r="U173" s="69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T173" s="14" t="s">
        <v>166</v>
      </c>
      <c r="AU173" s="14" t="s">
        <v>81</v>
      </c>
    </row>
    <row r="174" spans="1:65" s="2" customFormat="1" ht="19.8" customHeight="1">
      <c r="A174" s="31"/>
      <c r="B174" s="32"/>
      <c r="C174" s="224" t="s">
        <v>245</v>
      </c>
      <c r="D174" s="224" t="s">
        <v>176</v>
      </c>
      <c r="E174" s="225" t="s">
        <v>246</v>
      </c>
      <c r="F174" s="226" t="s">
        <v>247</v>
      </c>
      <c r="G174" s="227" t="s">
        <v>203</v>
      </c>
      <c r="H174" s="228">
        <v>21</v>
      </c>
      <c r="I174" s="229"/>
      <c r="J174" s="230">
        <f>ROUND(I174*H174,2)</f>
        <v>0</v>
      </c>
      <c r="K174" s="231"/>
      <c r="L174" s="36"/>
      <c r="M174" s="232" t="s">
        <v>1</v>
      </c>
      <c r="N174" s="233" t="s">
        <v>37</v>
      </c>
      <c r="O174" s="68"/>
      <c r="P174" s="216">
        <f>O174*H174</f>
        <v>0</v>
      </c>
      <c r="Q174" s="216">
        <v>1.2999999999999999E-4</v>
      </c>
      <c r="R174" s="216">
        <f>Q174*H174</f>
        <v>2.7299999999999998E-3</v>
      </c>
      <c r="S174" s="216">
        <v>0</v>
      </c>
      <c r="T174" s="216">
        <f>S174*H174</f>
        <v>0</v>
      </c>
      <c r="U174" s="217" t="s">
        <v>1</v>
      </c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18" t="s">
        <v>164</v>
      </c>
      <c r="AT174" s="218" t="s">
        <v>176</v>
      </c>
      <c r="AU174" s="218" t="s">
        <v>81</v>
      </c>
      <c r="AY174" s="14" t="s">
        <v>153</v>
      </c>
      <c r="BE174" s="219">
        <f>IF(N174="základní",J174,0)</f>
        <v>0</v>
      </c>
      <c r="BF174" s="219">
        <f>IF(N174="snížená",J174,0)</f>
        <v>0</v>
      </c>
      <c r="BG174" s="219">
        <f>IF(N174="zákl. přenesená",J174,0)</f>
        <v>0</v>
      </c>
      <c r="BH174" s="219">
        <f>IF(N174="sníž. přenesená",J174,0)</f>
        <v>0</v>
      </c>
      <c r="BI174" s="219">
        <f>IF(N174="nulová",J174,0)</f>
        <v>0</v>
      </c>
      <c r="BJ174" s="14" t="s">
        <v>79</v>
      </c>
      <c r="BK174" s="219">
        <f>ROUND(I174*H174,2)</f>
        <v>0</v>
      </c>
      <c r="BL174" s="14" t="s">
        <v>164</v>
      </c>
      <c r="BM174" s="218" t="s">
        <v>248</v>
      </c>
    </row>
    <row r="175" spans="1:65" s="2" customFormat="1" ht="10.199999999999999">
      <c r="A175" s="31"/>
      <c r="B175" s="32"/>
      <c r="C175" s="33"/>
      <c r="D175" s="220" t="s">
        <v>166</v>
      </c>
      <c r="E175" s="33"/>
      <c r="F175" s="221" t="s">
        <v>247</v>
      </c>
      <c r="G175" s="33"/>
      <c r="H175" s="33"/>
      <c r="I175" s="119"/>
      <c r="J175" s="33"/>
      <c r="K175" s="33"/>
      <c r="L175" s="36"/>
      <c r="M175" s="222"/>
      <c r="N175" s="223"/>
      <c r="O175" s="68"/>
      <c r="P175" s="68"/>
      <c r="Q175" s="68"/>
      <c r="R175" s="68"/>
      <c r="S175" s="68"/>
      <c r="T175" s="68"/>
      <c r="U175" s="69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T175" s="14" t="s">
        <v>166</v>
      </c>
      <c r="AU175" s="14" t="s">
        <v>81</v>
      </c>
    </row>
    <row r="176" spans="1:65" s="2" customFormat="1" ht="14.4" customHeight="1">
      <c r="A176" s="31"/>
      <c r="B176" s="32"/>
      <c r="C176" s="224" t="s">
        <v>249</v>
      </c>
      <c r="D176" s="224" t="s">
        <v>176</v>
      </c>
      <c r="E176" s="225" t="s">
        <v>250</v>
      </c>
      <c r="F176" s="226" t="s">
        <v>251</v>
      </c>
      <c r="G176" s="227" t="s">
        <v>252</v>
      </c>
      <c r="H176" s="228">
        <v>2</v>
      </c>
      <c r="I176" s="229"/>
      <c r="J176" s="230">
        <f>ROUND(I176*H176,2)</f>
        <v>0</v>
      </c>
      <c r="K176" s="231"/>
      <c r="L176" s="36"/>
      <c r="M176" s="232" t="s">
        <v>1</v>
      </c>
      <c r="N176" s="233" t="s">
        <v>37</v>
      </c>
      <c r="O176" s="68"/>
      <c r="P176" s="216">
        <f>O176*H176</f>
        <v>0</v>
      </c>
      <c r="Q176" s="216">
        <v>2.5000000000000001E-4</v>
      </c>
      <c r="R176" s="216">
        <f>Q176*H176</f>
        <v>5.0000000000000001E-4</v>
      </c>
      <c r="S176" s="216">
        <v>0</v>
      </c>
      <c r="T176" s="216">
        <f>S176*H176</f>
        <v>0</v>
      </c>
      <c r="U176" s="217" t="s">
        <v>1</v>
      </c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18" t="s">
        <v>164</v>
      </c>
      <c r="AT176" s="218" t="s">
        <v>176</v>
      </c>
      <c r="AU176" s="218" t="s">
        <v>81</v>
      </c>
      <c r="AY176" s="14" t="s">
        <v>153</v>
      </c>
      <c r="BE176" s="219">
        <f>IF(N176="základní",J176,0)</f>
        <v>0</v>
      </c>
      <c r="BF176" s="219">
        <f>IF(N176="snížená",J176,0)</f>
        <v>0</v>
      </c>
      <c r="BG176" s="219">
        <f>IF(N176="zákl. přenesená",J176,0)</f>
        <v>0</v>
      </c>
      <c r="BH176" s="219">
        <f>IF(N176="sníž. přenesená",J176,0)</f>
        <v>0</v>
      </c>
      <c r="BI176" s="219">
        <f>IF(N176="nulová",J176,0)</f>
        <v>0</v>
      </c>
      <c r="BJ176" s="14" t="s">
        <v>79</v>
      </c>
      <c r="BK176" s="219">
        <f>ROUND(I176*H176,2)</f>
        <v>0</v>
      </c>
      <c r="BL176" s="14" t="s">
        <v>164</v>
      </c>
      <c r="BM176" s="218" t="s">
        <v>253</v>
      </c>
    </row>
    <row r="177" spans="1:65" s="2" customFormat="1" ht="10.199999999999999">
      <c r="A177" s="31"/>
      <c r="B177" s="32"/>
      <c r="C177" s="33"/>
      <c r="D177" s="220" t="s">
        <v>166</v>
      </c>
      <c r="E177" s="33"/>
      <c r="F177" s="221" t="s">
        <v>251</v>
      </c>
      <c r="G177" s="33"/>
      <c r="H177" s="33"/>
      <c r="I177" s="119"/>
      <c r="J177" s="33"/>
      <c r="K177" s="33"/>
      <c r="L177" s="36"/>
      <c r="M177" s="222"/>
      <c r="N177" s="223"/>
      <c r="O177" s="68"/>
      <c r="P177" s="68"/>
      <c r="Q177" s="68"/>
      <c r="R177" s="68"/>
      <c r="S177" s="68"/>
      <c r="T177" s="68"/>
      <c r="U177" s="69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T177" s="14" t="s">
        <v>166</v>
      </c>
      <c r="AU177" s="14" t="s">
        <v>81</v>
      </c>
    </row>
    <row r="178" spans="1:65" s="2" customFormat="1" ht="14.4" customHeight="1">
      <c r="A178" s="31"/>
      <c r="B178" s="32"/>
      <c r="C178" s="224" t="s">
        <v>254</v>
      </c>
      <c r="D178" s="224" t="s">
        <v>176</v>
      </c>
      <c r="E178" s="225" t="s">
        <v>255</v>
      </c>
      <c r="F178" s="226" t="s">
        <v>256</v>
      </c>
      <c r="G178" s="227" t="s">
        <v>257</v>
      </c>
      <c r="H178" s="228">
        <v>21</v>
      </c>
      <c r="I178" s="229"/>
      <c r="J178" s="230">
        <f>ROUND(I178*H178,2)</f>
        <v>0</v>
      </c>
      <c r="K178" s="231"/>
      <c r="L178" s="36"/>
      <c r="M178" s="232" t="s">
        <v>1</v>
      </c>
      <c r="N178" s="233" t="s">
        <v>37</v>
      </c>
      <c r="O178" s="68"/>
      <c r="P178" s="216">
        <f>O178*H178</f>
        <v>0</v>
      </c>
      <c r="Q178" s="216">
        <v>5.6999999999999998E-4</v>
      </c>
      <c r="R178" s="216">
        <f>Q178*H178</f>
        <v>1.197E-2</v>
      </c>
      <c r="S178" s="216">
        <v>0</v>
      </c>
      <c r="T178" s="216">
        <f>S178*H178</f>
        <v>0</v>
      </c>
      <c r="U178" s="217" t="s">
        <v>1</v>
      </c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18" t="s">
        <v>164</v>
      </c>
      <c r="AT178" s="218" t="s">
        <v>176</v>
      </c>
      <c r="AU178" s="218" t="s">
        <v>81</v>
      </c>
      <c r="AY178" s="14" t="s">
        <v>153</v>
      </c>
      <c r="BE178" s="219">
        <f>IF(N178="základní",J178,0)</f>
        <v>0</v>
      </c>
      <c r="BF178" s="219">
        <f>IF(N178="snížená",J178,0)</f>
        <v>0</v>
      </c>
      <c r="BG178" s="219">
        <f>IF(N178="zákl. přenesená",J178,0)</f>
        <v>0</v>
      </c>
      <c r="BH178" s="219">
        <f>IF(N178="sníž. přenesená",J178,0)</f>
        <v>0</v>
      </c>
      <c r="BI178" s="219">
        <f>IF(N178="nulová",J178,0)</f>
        <v>0</v>
      </c>
      <c r="BJ178" s="14" t="s">
        <v>79</v>
      </c>
      <c r="BK178" s="219">
        <f>ROUND(I178*H178,2)</f>
        <v>0</v>
      </c>
      <c r="BL178" s="14" t="s">
        <v>164</v>
      </c>
      <c r="BM178" s="218" t="s">
        <v>258</v>
      </c>
    </row>
    <row r="179" spans="1:65" s="2" customFormat="1" ht="10.199999999999999">
      <c r="A179" s="31"/>
      <c r="B179" s="32"/>
      <c r="C179" s="33"/>
      <c r="D179" s="220" t="s">
        <v>166</v>
      </c>
      <c r="E179" s="33"/>
      <c r="F179" s="221" t="s">
        <v>256</v>
      </c>
      <c r="G179" s="33"/>
      <c r="H179" s="33"/>
      <c r="I179" s="119"/>
      <c r="J179" s="33"/>
      <c r="K179" s="33"/>
      <c r="L179" s="36"/>
      <c r="M179" s="222"/>
      <c r="N179" s="223"/>
      <c r="O179" s="68"/>
      <c r="P179" s="68"/>
      <c r="Q179" s="68"/>
      <c r="R179" s="68"/>
      <c r="S179" s="68"/>
      <c r="T179" s="68"/>
      <c r="U179" s="69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T179" s="14" t="s">
        <v>166</v>
      </c>
      <c r="AU179" s="14" t="s">
        <v>81</v>
      </c>
    </row>
    <row r="180" spans="1:65" s="2" customFormat="1" ht="19.8" customHeight="1">
      <c r="A180" s="31"/>
      <c r="B180" s="32"/>
      <c r="C180" s="224" t="s">
        <v>259</v>
      </c>
      <c r="D180" s="224" t="s">
        <v>176</v>
      </c>
      <c r="E180" s="225" t="s">
        <v>260</v>
      </c>
      <c r="F180" s="226" t="s">
        <v>261</v>
      </c>
      <c r="G180" s="227" t="s">
        <v>203</v>
      </c>
      <c r="H180" s="228">
        <v>2</v>
      </c>
      <c r="I180" s="229"/>
      <c r="J180" s="230">
        <f>ROUND(I180*H180,2)</f>
        <v>0</v>
      </c>
      <c r="K180" s="231"/>
      <c r="L180" s="36"/>
      <c r="M180" s="232" t="s">
        <v>1</v>
      </c>
      <c r="N180" s="233" t="s">
        <v>37</v>
      </c>
      <c r="O180" s="68"/>
      <c r="P180" s="216">
        <f>O180*H180</f>
        <v>0</v>
      </c>
      <c r="Q180" s="216">
        <v>2.1000000000000001E-4</v>
      </c>
      <c r="R180" s="216">
        <f>Q180*H180</f>
        <v>4.2000000000000002E-4</v>
      </c>
      <c r="S180" s="216">
        <v>0</v>
      </c>
      <c r="T180" s="216">
        <f>S180*H180</f>
        <v>0</v>
      </c>
      <c r="U180" s="217" t="s">
        <v>1</v>
      </c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18" t="s">
        <v>164</v>
      </c>
      <c r="AT180" s="218" t="s">
        <v>176</v>
      </c>
      <c r="AU180" s="218" t="s">
        <v>81</v>
      </c>
      <c r="AY180" s="14" t="s">
        <v>153</v>
      </c>
      <c r="BE180" s="219">
        <f>IF(N180="základní",J180,0)</f>
        <v>0</v>
      </c>
      <c r="BF180" s="219">
        <f>IF(N180="snížená",J180,0)</f>
        <v>0</v>
      </c>
      <c r="BG180" s="219">
        <f>IF(N180="zákl. přenesená",J180,0)</f>
        <v>0</v>
      </c>
      <c r="BH180" s="219">
        <f>IF(N180="sníž. přenesená",J180,0)</f>
        <v>0</v>
      </c>
      <c r="BI180" s="219">
        <f>IF(N180="nulová",J180,0)</f>
        <v>0</v>
      </c>
      <c r="BJ180" s="14" t="s">
        <v>79</v>
      </c>
      <c r="BK180" s="219">
        <f>ROUND(I180*H180,2)</f>
        <v>0</v>
      </c>
      <c r="BL180" s="14" t="s">
        <v>164</v>
      </c>
      <c r="BM180" s="218" t="s">
        <v>262</v>
      </c>
    </row>
    <row r="181" spans="1:65" s="2" customFormat="1" ht="19.2">
      <c r="A181" s="31"/>
      <c r="B181" s="32"/>
      <c r="C181" s="33"/>
      <c r="D181" s="220" t="s">
        <v>166</v>
      </c>
      <c r="E181" s="33"/>
      <c r="F181" s="221" t="s">
        <v>261</v>
      </c>
      <c r="G181" s="33"/>
      <c r="H181" s="33"/>
      <c r="I181" s="119"/>
      <c r="J181" s="33"/>
      <c r="K181" s="33"/>
      <c r="L181" s="36"/>
      <c r="M181" s="222"/>
      <c r="N181" s="223"/>
      <c r="O181" s="68"/>
      <c r="P181" s="68"/>
      <c r="Q181" s="68"/>
      <c r="R181" s="68"/>
      <c r="S181" s="68"/>
      <c r="T181" s="68"/>
      <c r="U181" s="69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T181" s="14" t="s">
        <v>166</v>
      </c>
      <c r="AU181" s="14" t="s">
        <v>81</v>
      </c>
    </row>
    <row r="182" spans="1:65" s="2" customFormat="1" ht="19.8" customHeight="1">
      <c r="A182" s="31"/>
      <c r="B182" s="32"/>
      <c r="C182" s="224" t="s">
        <v>263</v>
      </c>
      <c r="D182" s="224" t="s">
        <v>176</v>
      </c>
      <c r="E182" s="225" t="s">
        <v>264</v>
      </c>
      <c r="F182" s="226" t="s">
        <v>265</v>
      </c>
      <c r="G182" s="227" t="s">
        <v>203</v>
      </c>
      <c r="H182" s="228">
        <v>2</v>
      </c>
      <c r="I182" s="229"/>
      <c r="J182" s="230">
        <f>ROUND(I182*H182,2)</f>
        <v>0</v>
      </c>
      <c r="K182" s="231"/>
      <c r="L182" s="36"/>
      <c r="M182" s="232" t="s">
        <v>1</v>
      </c>
      <c r="N182" s="233" t="s">
        <v>37</v>
      </c>
      <c r="O182" s="68"/>
      <c r="P182" s="216">
        <f>O182*H182</f>
        <v>0</v>
      </c>
      <c r="Q182" s="216">
        <v>3.4000000000000002E-4</v>
      </c>
      <c r="R182" s="216">
        <f>Q182*H182</f>
        <v>6.8000000000000005E-4</v>
      </c>
      <c r="S182" s="216">
        <v>0</v>
      </c>
      <c r="T182" s="216">
        <f>S182*H182</f>
        <v>0</v>
      </c>
      <c r="U182" s="217" t="s">
        <v>1</v>
      </c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18" t="s">
        <v>164</v>
      </c>
      <c r="AT182" s="218" t="s">
        <v>176</v>
      </c>
      <c r="AU182" s="218" t="s">
        <v>81</v>
      </c>
      <c r="AY182" s="14" t="s">
        <v>153</v>
      </c>
      <c r="BE182" s="219">
        <f>IF(N182="základní",J182,0)</f>
        <v>0</v>
      </c>
      <c r="BF182" s="219">
        <f>IF(N182="snížená",J182,0)</f>
        <v>0</v>
      </c>
      <c r="BG182" s="219">
        <f>IF(N182="zákl. přenesená",J182,0)</f>
        <v>0</v>
      </c>
      <c r="BH182" s="219">
        <f>IF(N182="sníž. přenesená",J182,0)</f>
        <v>0</v>
      </c>
      <c r="BI182" s="219">
        <f>IF(N182="nulová",J182,0)</f>
        <v>0</v>
      </c>
      <c r="BJ182" s="14" t="s">
        <v>79</v>
      </c>
      <c r="BK182" s="219">
        <f>ROUND(I182*H182,2)</f>
        <v>0</v>
      </c>
      <c r="BL182" s="14" t="s">
        <v>164</v>
      </c>
      <c r="BM182" s="218" t="s">
        <v>266</v>
      </c>
    </row>
    <row r="183" spans="1:65" s="2" customFormat="1" ht="19.2">
      <c r="A183" s="31"/>
      <c r="B183" s="32"/>
      <c r="C183" s="33"/>
      <c r="D183" s="220" t="s">
        <v>166</v>
      </c>
      <c r="E183" s="33"/>
      <c r="F183" s="221" t="s">
        <v>265</v>
      </c>
      <c r="G183" s="33"/>
      <c r="H183" s="33"/>
      <c r="I183" s="119"/>
      <c r="J183" s="33"/>
      <c r="K183" s="33"/>
      <c r="L183" s="36"/>
      <c r="M183" s="222"/>
      <c r="N183" s="223"/>
      <c r="O183" s="68"/>
      <c r="P183" s="68"/>
      <c r="Q183" s="68"/>
      <c r="R183" s="68"/>
      <c r="S183" s="68"/>
      <c r="T183" s="68"/>
      <c r="U183" s="69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T183" s="14" t="s">
        <v>166</v>
      </c>
      <c r="AU183" s="14" t="s">
        <v>81</v>
      </c>
    </row>
    <row r="184" spans="1:65" s="2" customFormat="1" ht="19.8" customHeight="1">
      <c r="A184" s="31"/>
      <c r="B184" s="32"/>
      <c r="C184" s="224" t="s">
        <v>267</v>
      </c>
      <c r="D184" s="224" t="s">
        <v>176</v>
      </c>
      <c r="E184" s="225" t="s">
        <v>268</v>
      </c>
      <c r="F184" s="226" t="s">
        <v>269</v>
      </c>
      <c r="G184" s="227" t="s">
        <v>203</v>
      </c>
      <c r="H184" s="228">
        <v>2</v>
      </c>
      <c r="I184" s="229"/>
      <c r="J184" s="230">
        <f>ROUND(I184*H184,2)</f>
        <v>0</v>
      </c>
      <c r="K184" s="231"/>
      <c r="L184" s="36"/>
      <c r="M184" s="232" t="s">
        <v>1</v>
      </c>
      <c r="N184" s="233" t="s">
        <v>37</v>
      </c>
      <c r="O184" s="68"/>
      <c r="P184" s="216">
        <f>O184*H184</f>
        <v>0</v>
      </c>
      <c r="Q184" s="216">
        <v>5.0000000000000001E-4</v>
      </c>
      <c r="R184" s="216">
        <f>Q184*H184</f>
        <v>1E-3</v>
      </c>
      <c r="S184" s="216">
        <v>0</v>
      </c>
      <c r="T184" s="216">
        <f>S184*H184</f>
        <v>0</v>
      </c>
      <c r="U184" s="217" t="s">
        <v>1</v>
      </c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18" t="s">
        <v>164</v>
      </c>
      <c r="AT184" s="218" t="s">
        <v>176</v>
      </c>
      <c r="AU184" s="218" t="s">
        <v>81</v>
      </c>
      <c r="AY184" s="14" t="s">
        <v>153</v>
      </c>
      <c r="BE184" s="219">
        <f>IF(N184="základní",J184,0)</f>
        <v>0</v>
      </c>
      <c r="BF184" s="219">
        <f>IF(N184="snížená",J184,0)</f>
        <v>0</v>
      </c>
      <c r="BG184" s="219">
        <f>IF(N184="zákl. přenesená",J184,0)</f>
        <v>0</v>
      </c>
      <c r="BH184" s="219">
        <f>IF(N184="sníž. přenesená",J184,0)</f>
        <v>0</v>
      </c>
      <c r="BI184" s="219">
        <f>IF(N184="nulová",J184,0)</f>
        <v>0</v>
      </c>
      <c r="BJ184" s="14" t="s">
        <v>79</v>
      </c>
      <c r="BK184" s="219">
        <f>ROUND(I184*H184,2)</f>
        <v>0</v>
      </c>
      <c r="BL184" s="14" t="s">
        <v>164</v>
      </c>
      <c r="BM184" s="218" t="s">
        <v>270</v>
      </c>
    </row>
    <row r="185" spans="1:65" s="2" customFormat="1" ht="10.199999999999999">
      <c r="A185" s="31"/>
      <c r="B185" s="32"/>
      <c r="C185" s="33"/>
      <c r="D185" s="220" t="s">
        <v>166</v>
      </c>
      <c r="E185" s="33"/>
      <c r="F185" s="221" t="s">
        <v>269</v>
      </c>
      <c r="G185" s="33"/>
      <c r="H185" s="33"/>
      <c r="I185" s="119"/>
      <c r="J185" s="33"/>
      <c r="K185" s="33"/>
      <c r="L185" s="36"/>
      <c r="M185" s="222"/>
      <c r="N185" s="223"/>
      <c r="O185" s="68"/>
      <c r="P185" s="68"/>
      <c r="Q185" s="68"/>
      <c r="R185" s="68"/>
      <c r="S185" s="68"/>
      <c r="T185" s="68"/>
      <c r="U185" s="69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T185" s="14" t="s">
        <v>166</v>
      </c>
      <c r="AU185" s="14" t="s">
        <v>81</v>
      </c>
    </row>
    <row r="186" spans="1:65" s="2" customFormat="1" ht="30" customHeight="1">
      <c r="A186" s="31"/>
      <c r="B186" s="32"/>
      <c r="C186" s="205" t="s">
        <v>271</v>
      </c>
      <c r="D186" s="205" t="s">
        <v>159</v>
      </c>
      <c r="E186" s="206" t="s">
        <v>272</v>
      </c>
      <c r="F186" s="207" t="s">
        <v>273</v>
      </c>
      <c r="G186" s="208" t="s">
        <v>203</v>
      </c>
      <c r="H186" s="209">
        <v>2</v>
      </c>
      <c r="I186" s="210"/>
      <c r="J186" s="211">
        <f>ROUND(I186*H186,2)</f>
        <v>0</v>
      </c>
      <c r="K186" s="212"/>
      <c r="L186" s="213"/>
      <c r="M186" s="214" t="s">
        <v>1</v>
      </c>
      <c r="N186" s="215" t="s">
        <v>37</v>
      </c>
      <c r="O186" s="68"/>
      <c r="P186" s="216">
        <f>O186*H186</f>
        <v>0</v>
      </c>
      <c r="Q186" s="216">
        <v>0</v>
      </c>
      <c r="R186" s="216">
        <f>Q186*H186</f>
        <v>0</v>
      </c>
      <c r="S186" s="216">
        <v>0</v>
      </c>
      <c r="T186" s="216">
        <f>S186*H186</f>
        <v>0</v>
      </c>
      <c r="U186" s="217" t="s">
        <v>1</v>
      </c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18" t="s">
        <v>163</v>
      </c>
      <c r="AT186" s="218" t="s">
        <v>159</v>
      </c>
      <c r="AU186" s="218" t="s">
        <v>81</v>
      </c>
      <c r="AY186" s="14" t="s">
        <v>153</v>
      </c>
      <c r="BE186" s="219">
        <f>IF(N186="základní",J186,0)</f>
        <v>0</v>
      </c>
      <c r="BF186" s="219">
        <f>IF(N186="snížená",J186,0)</f>
        <v>0</v>
      </c>
      <c r="BG186" s="219">
        <f>IF(N186="zákl. přenesená",J186,0)</f>
        <v>0</v>
      </c>
      <c r="BH186" s="219">
        <f>IF(N186="sníž. přenesená",J186,0)</f>
        <v>0</v>
      </c>
      <c r="BI186" s="219">
        <f>IF(N186="nulová",J186,0)</f>
        <v>0</v>
      </c>
      <c r="BJ186" s="14" t="s">
        <v>79</v>
      </c>
      <c r="BK186" s="219">
        <f>ROUND(I186*H186,2)</f>
        <v>0</v>
      </c>
      <c r="BL186" s="14" t="s">
        <v>164</v>
      </c>
      <c r="BM186" s="218" t="s">
        <v>274</v>
      </c>
    </row>
    <row r="187" spans="1:65" s="2" customFormat="1" ht="19.2">
      <c r="A187" s="31"/>
      <c r="B187" s="32"/>
      <c r="C187" s="33"/>
      <c r="D187" s="220" t="s">
        <v>166</v>
      </c>
      <c r="E187" s="33"/>
      <c r="F187" s="221" t="s">
        <v>273</v>
      </c>
      <c r="G187" s="33"/>
      <c r="H187" s="33"/>
      <c r="I187" s="119"/>
      <c r="J187" s="33"/>
      <c r="K187" s="33"/>
      <c r="L187" s="36"/>
      <c r="M187" s="222"/>
      <c r="N187" s="223"/>
      <c r="O187" s="68"/>
      <c r="P187" s="68"/>
      <c r="Q187" s="68"/>
      <c r="R187" s="68"/>
      <c r="S187" s="68"/>
      <c r="T187" s="68"/>
      <c r="U187" s="69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T187" s="14" t="s">
        <v>166</v>
      </c>
      <c r="AU187" s="14" t="s">
        <v>81</v>
      </c>
    </row>
    <row r="188" spans="1:65" s="2" customFormat="1" ht="19.8" customHeight="1">
      <c r="A188" s="31"/>
      <c r="B188" s="32"/>
      <c r="C188" s="224" t="s">
        <v>275</v>
      </c>
      <c r="D188" s="224" t="s">
        <v>176</v>
      </c>
      <c r="E188" s="225" t="s">
        <v>276</v>
      </c>
      <c r="F188" s="226" t="s">
        <v>277</v>
      </c>
      <c r="G188" s="227" t="s">
        <v>203</v>
      </c>
      <c r="H188" s="228">
        <v>2</v>
      </c>
      <c r="I188" s="229"/>
      <c r="J188" s="230">
        <f>ROUND(I188*H188,2)</f>
        <v>0</v>
      </c>
      <c r="K188" s="231"/>
      <c r="L188" s="36"/>
      <c r="M188" s="232" t="s">
        <v>1</v>
      </c>
      <c r="N188" s="233" t="s">
        <v>37</v>
      </c>
      <c r="O188" s="68"/>
      <c r="P188" s="216">
        <f>O188*H188</f>
        <v>0</v>
      </c>
      <c r="Q188" s="216">
        <v>2.0000000000000002E-5</v>
      </c>
      <c r="R188" s="216">
        <f>Q188*H188</f>
        <v>4.0000000000000003E-5</v>
      </c>
      <c r="S188" s="216">
        <v>0</v>
      </c>
      <c r="T188" s="216">
        <f>S188*H188</f>
        <v>0</v>
      </c>
      <c r="U188" s="217" t="s">
        <v>1</v>
      </c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18" t="s">
        <v>164</v>
      </c>
      <c r="AT188" s="218" t="s">
        <v>176</v>
      </c>
      <c r="AU188" s="218" t="s">
        <v>81</v>
      </c>
      <c r="AY188" s="14" t="s">
        <v>153</v>
      </c>
      <c r="BE188" s="219">
        <f>IF(N188="základní",J188,0)</f>
        <v>0</v>
      </c>
      <c r="BF188" s="219">
        <f>IF(N188="snížená",J188,0)</f>
        <v>0</v>
      </c>
      <c r="BG188" s="219">
        <f>IF(N188="zákl. přenesená",J188,0)</f>
        <v>0</v>
      </c>
      <c r="BH188" s="219">
        <f>IF(N188="sníž. přenesená",J188,0)</f>
        <v>0</v>
      </c>
      <c r="BI188" s="219">
        <f>IF(N188="nulová",J188,0)</f>
        <v>0</v>
      </c>
      <c r="BJ188" s="14" t="s">
        <v>79</v>
      </c>
      <c r="BK188" s="219">
        <f>ROUND(I188*H188,2)</f>
        <v>0</v>
      </c>
      <c r="BL188" s="14" t="s">
        <v>164</v>
      </c>
      <c r="BM188" s="218" t="s">
        <v>278</v>
      </c>
    </row>
    <row r="189" spans="1:65" s="2" customFormat="1" ht="10.199999999999999">
      <c r="A189" s="31"/>
      <c r="B189" s="32"/>
      <c r="C189" s="33"/>
      <c r="D189" s="220" t="s">
        <v>166</v>
      </c>
      <c r="E189" s="33"/>
      <c r="F189" s="221" t="s">
        <v>277</v>
      </c>
      <c r="G189" s="33"/>
      <c r="H189" s="33"/>
      <c r="I189" s="119"/>
      <c r="J189" s="33"/>
      <c r="K189" s="33"/>
      <c r="L189" s="36"/>
      <c r="M189" s="222"/>
      <c r="N189" s="223"/>
      <c r="O189" s="68"/>
      <c r="P189" s="68"/>
      <c r="Q189" s="68"/>
      <c r="R189" s="68"/>
      <c r="S189" s="68"/>
      <c r="T189" s="68"/>
      <c r="U189" s="69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T189" s="14" t="s">
        <v>166</v>
      </c>
      <c r="AU189" s="14" t="s">
        <v>81</v>
      </c>
    </row>
    <row r="190" spans="1:65" s="2" customFormat="1" ht="19.8" customHeight="1">
      <c r="A190" s="31"/>
      <c r="B190" s="32"/>
      <c r="C190" s="224" t="s">
        <v>279</v>
      </c>
      <c r="D190" s="224" t="s">
        <v>176</v>
      </c>
      <c r="E190" s="225" t="s">
        <v>280</v>
      </c>
      <c r="F190" s="226" t="s">
        <v>281</v>
      </c>
      <c r="G190" s="227" t="s">
        <v>162</v>
      </c>
      <c r="H190" s="228">
        <v>110</v>
      </c>
      <c r="I190" s="229"/>
      <c r="J190" s="230">
        <f>ROUND(I190*H190,2)</f>
        <v>0</v>
      </c>
      <c r="K190" s="231"/>
      <c r="L190" s="36"/>
      <c r="M190" s="232" t="s">
        <v>1</v>
      </c>
      <c r="N190" s="233" t="s">
        <v>37</v>
      </c>
      <c r="O190" s="68"/>
      <c r="P190" s="216">
        <f>O190*H190</f>
        <v>0</v>
      </c>
      <c r="Q190" s="216">
        <v>1.9000000000000001E-4</v>
      </c>
      <c r="R190" s="216">
        <f>Q190*H190</f>
        <v>2.0900000000000002E-2</v>
      </c>
      <c r="S190" s="216">
        <v>0</v>
      </c>
      <c r="T190" s="216">
        <f>S190*H190</f>
        <v>0</v>
      </c>
      <c r="U190" s="217" t="s">
        <v>1</v>
      </c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18" t="s">
        <v>164</v>
      </c>
      <c r="AT190" s="218" t="s">
        <v>176</v>
      </c>
      <c r="AU190" s="218" t="s">
        <v>81</v>
      </c>
      <c r="AY190" s="14" t="s">
        <v>153</v>
      </c>
      <c r="BE190" s="219">
        <f>IF(N190="základní",J190,0)</f>
        <v>0</v>
      </c>
      <c r="BF190" s="219">
        <f>IF(N190="snížená",J190,0)</f>
        <v>0</v>
      </c>
      <c r="BG190" s="219">
        <f>IF(N190="zákl. přenesená",J190,0)</f>
        <v>0</v>
      </c>
      <c r="BH190" s="219">
        <f>IF(N190="sníž. přenesená",J190,0)</f>
        <v>0</v>
      </c>
      <c r="BI190" s="219">
        <f>IF(N190="nulová",J190,0)</f>
        <v>0</v>
      </c>
      <c r="BJ190" s="14" t="s">
        <v>79</v>
      </c>
      <c r="BK190" s="219">
        <f>ROUND(I190*H190,2)</f>
        <v>0</v>
      </c>
      <c r="BL190" s="14" t="s">
        <v>164</v>
      </c>
      <c r="BM190" s="218" t="s">
        <v>282</v>
      </c>
    </row>
    <row r="191" spans="1:65" s="2" customFormat="1" ht="19.2">
      <c r="A191" s="31"/>
      <c r="B191" s="32"/>
      <c r="C191" s="33"/>
      <c r="D191" s="220" t="s">
        <v>166</v>
      </c>
      <c r="E191" s="33"/>
      <c r="F191" s="221" t="s">
        <v>281</v>
      </c>
      <c r="G191" s="33"/>
      <c r="H191" s="33"/>
      <c r="I191" s="119"/>
      <c r="J191" s="33"/>
      <c r="K191" s="33"/>
      <c r="L191" s="36"/>
      <c r="M191" s="222"/>
      <c r="N191" s="223"/>
      <c r="O191" s="68"/>
      <c r="P191" s="68"/>
      <c r="Q191" s="68"/>
      <c r="R191" s="68"/>
      <c r="S191" s="68"/>
      <c r="T191" s="68"/>
      <c r="U191" s="69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T191" s="14" t="s">
        <v>166</v>
      </c>
      <c r="AU191" s="14" t="s">
        <v>81</v>
      </c>
    </row>
    <row r="192" spans="1:65" s="2" customFormat="1" ht="19.8" customHeight="1">
      <c r="A192" s="31"/>
      <c r="B192" s="32"/>
      <c r="C192" s="224" t="s">
        <v>283</v>
      </c>
      <c r="D192" s="224" t="s">
        <v>176</v>
      </c>
      <c r="E192" s="225" t="s">
        <v>284</v>
      </c>
      <c r="F192" s="226" t="s">
        <v>285</v>
      </c>
      <c r="G192" s="227" t="s">
        <v>162</v>
      </c>
      <c r="H192" s="228">
        <v>110</v>
      </c>
      <c r="I192" s="229"/>
      <c r="J192" s="230">
        <f>ROUND(I192*H192,2)</f>
        <v>0</v>
      </c>
      <c r="K192" s="231"/>
      <c r="L192" s="36"/>
      <c r="M192" s="232" t="s">
        <v>1</v>
      </c>
      <c r="N192" s="233" t="s">
        <v>37</v>
      </c>
      <c r="O192" s="68"/>
      <c r="P192" s="216">
        <f>O192*H192</f>
        <v>0</v>
      </c>
      <c r="Q192" s="216">
        <v>1.0000000000000001E-5</v>
      </c>
      <c r="R192" s="216">
        <f>Q192*H192</f>
        <v>1.1000000000000001E-3</v>
      </c>
      <c r="S192" s="216">
        <v>0</v>
      </c>
      <c r="T192" s="216">
        <f>S192*H192</f>
        <v>0</v>
      </c>
      <c r="U192" s="217" t="s">
        <v>1</v>
      </c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18" t="s">
        <v>164</v>
      </c>
      <c r="AT192" s="218" t="s">
        <v>176</v>
      </c>
      <c r="AU192" s="218" t="s">
        <v>81</v>
      </c>
      <c r="AY192" s="14" t="s">
        <v>153</v>
      </c>
      <c r="BE192" s="219">
        <f>IF(N192="základní",J192,0)</f>
        <v>0</v>
      </c>
      <c r="BF192" s="219">
        <f>IF(N192="snížená",J192,0)</f>
        <v>0</v>
      </c>
      <c r="BG192" s="219">
        <f>IF(N192="zákl. přenesená",J192,0)</f>
        <v>0</v>
      </c>
      <c r="BH192" s="219">
        <f>IF(N192="sníž. přenesená",J192,0)</f>
        <v>0</v>
      </c>
      <c r="BI192" s="219">
        <f>IF(N192="nulová",J192,0)</f>
        <v>0</v>
      </c>
      <c r="BJ192" s="14" t="s">
        <v>79</v>
      </c>
      <c r="BK192" s="219">
        <f>ROUND(I192*H192,2)</f>
        <v>0</v>
      </c>
      <c r="BL192" s="14" t="s">
        <v>164</v>
      </c>
      <c r="BM192" s="218" t="s">
        <v>286</v>
      </c>
    </row>
    <row r="193" spans="1:65" s="2" customFormat="1" ht="10.199999999999999">
      <c r="A193" s="31"/>
      <c r="B193" s="32"/>
      <c r="C193" s="33"/>
      <c r="D193" s="220" t="s">
        <v>166</v>
      </c>
      <c r="E193" s="33"/>
      <c r="F193" s="221" t="s">
        <v>285</v>
      </c>
      <c r="G193" s="33"/>
      <c r="H193" s="33"/>
      <c r="I193" s="119"/>
      <c r="J193" s="33"/>
      <c r="K193" s="33"/>
      <c r="L193" s="36"/>
      <c r="M193" s="222"/>
      <c r="N193" s="223"/>
      <c r="O193" s="68"/>
      <c r="P193" s="68"/>
      <c r="Q193" s="68"/>
      <c r="R193" s="68"/>
      <c r="S193" s="68"/>
      <c r="T193" s="68"/>
      <c r="U193" s="69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T193" s="14" t="s">
        <v>166</v>
      </c>
      <c r="AU193" s="14" t="s">
        <v>81</v>
      </c>
    </row>
    <row r="194" spans="1:65" s="12" customFormat="1" ht="22.8" customHeight="1">
      <c r="B194" s="189"/>
      <c r="C194" s="190"/>
      <c r="D194" s="191" t="s">
        <v>71</v>
      </c>
      <c r="E194" s="203" t="s">
        <v>287</v>
      </c>
      <c r="F194" s="203" t="s">
        <v>288</v>
      </c>
      <c r="G194" s="190"/>
      <c r="H194" s="190"/>
      <c r="I194" s="193"/>
      <c r="J194" s="204">
        <f>BK194</f>
        <v>0</v>
      </c>
      <c r="K194" s="190"/>
      <c r="L194" s="195"/>
      <c r="M194" s="196"/>
      <c r="N194" s="197"/>
      <c r="O194" s="197"/>
      <c r="P194" s="198">
        <f>SUM(P195:P220)</f>
        <v>0</v>
      </c>
      <c r="Q194" s="197"/>
      <c r="R194" s="198">
        <f>SUM(R195:R220)</f>
        <v>0.32017999999999996</v>
      </c>
      <c r="S194" s="197"/>
      <c r="T194" s="198">
        <f>SUM(T195:T220)</f>
        <v>0</v>
      </c>
      <c r="U194" s="199"/>
      <c r="AR194" s="200" t="s">
        <v>81</v>
      </c>
      <c r="AT194" s="201" t="s">
        <v>71</v>
      </c>
      <c r="AU194" s="201" t="s">
        <v>79</v>
      </c>
      <c r="AY194" s="200" t="s">
        <v>153</v>
      </c>
      <c r="BK194" s="202">
        <f>SUM(BK195:BK220)</f>
        <v>0</v>
      </c>
    </row>
    <row r="195" spans="1:65" s="2" customFormat="1" ht="19.8" customHeight="1">
      <c r="A195" s="31"/>
      <c r="B195" s="32"/>
      <c r="C195" s="224" t="s">
        <v>289</v>
      </c>
      <c r="D195" s="224" t="s">
        <v>176</v>
      </c>
      <c r="E195" s="225" t="s">
        <v>290</v>
      </c>
      <c r="F195" s="226" t="s">
        <v>291</v>
      </c>
      <c r="G195" s="227" t="s">
        <v>257</v>
      </c>
      <c r="H195" s="228">
        <v>2</v>
      </c>
      <c r="I195" s="229"/>
      <c r="J195" s="230">
        <f>ROUND(I195*H195,2)</f>
        <v>0</v>
      </c>
      <c r="K195" s="231"/>
      <c r="L195" s="36"/>
      <c r="M195" s="232" t="s">
        <v>1</v>
      </c>
      <c r="N195" s="233" t="s">
        <v>37</v>
      </c>
      <c r="O195" s="68"/>
      <c r="P195" s="216">
        <f>O195*H195</f>
        <v>0</v>
      </c>
      <c r="Q195" s="216">
        <v>1.6920000000000001E-2</v>
      </c>
      <c r="R195" s="216">
        <f>Q195*H195</f>
        <v>3.3840000000000002E-2</v>
      </c>
      <c r="S195" s="216">
        <v>0</v>
      </c>
      <c r="T195" s="216">
        <f>S195*H195</f>
        <v>0</v>
      </c>
      <c r="U195" s="217" t="s">
        <v>1</v>
      </c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218" t="s">
        <v>164</v>
      </c>
      <c r="AT195" s="218" t="s">
        <v>176</v>
      </c>
      <c r="AU195" s="218" t="s">
        <v>81</v>
      </c>
      <c r="AY195" s="14" t="s">
        <v>153</v>
      </c>
      <c r="BE195" s="219">
        <f>IF(N195="základní",J195,0)</f>
        <v>0</v>
      </c>
      <c r="BF195" s="219">
        <f>IF(N195="snížená",J195,0)</f>
        <v>0</v>
      </c>
      <c r="BG195" s="219">
        <f>IF(N195="zákl. přenesená",J195,0)</f>
        <v>0</v>
      </c>
      <c r="BH195" s="219">
        <f>IF(N195="sníž. přenesená",J195,0)</f>
        <v>0</v>
      </c>
      <c r="BI195" s="219">
        <f>IF(N195="nulová",J195,0)</f>
        <v>0</v>
      </c>
      <c r="BJ195" s="14" t="s">
        <v>79</v>
      </c>
      <c r="BK195" s="219">
        <f>ROUND(I195*H195,2)</f>
        <v>0</v>
      </c>
      <c r="BL195" s="14" t="s">
        <v>164</v>
      </c>
      <c r="BM195" s="218" t="s">
        <v>292</v>
      </c>
    </row>
    <row r="196" spans="1:65" s="2" customFormat="1" ht="19.2">
      <c r="A196" s="31"/>
      <c r="B196" s="32"/>
      <c r="C196" s="33"/>
      <c r="D196" s="220" t="s">
        <v>166</v>
      </c>
      <c r="E196" s="33"/>
      <c r="F196" s="221" t="s">
        <v>291</v>
      </c>
      <c r="G196" s="33"/>
      <c r="H196" s="33"/>
      <c r="I196" s="119"/>
      <c r="J196" s="33"/>
      <c r="K196" s="33"/>
      <c r="L196" s="36"/>
      <c r="M196" s="222"/>
      <c r="N196" s="223"/>
      <c r="O196" s="68"/>
      <c r="P196" s="68"/>
      <c r="Q196" s="68"/>
      <c r="R196" s="68"/>
      <c r="S196" s="68"/>
      <c r="T196" s="68"/>
      <c r="U196" s="69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T196" s="14" t="s">
        <v>166</v>
      </c>
      <c r="AU196" s="14" t="s">
        <v>81</v>
      </c>
    </row>
    <row r="197" spans="1:65" s="2" customFormat="1" ht="30" customHeight="1">
      <c r="A197" s="31"/>
      <c r="B197" s="32"/>
      <c r="C197" s="224" t="s">
        <v>293</v>
      </c>
      <c r="D197" s="224" t="s">
        <v>176</v>
      </c>
      <c r="E197" s="225" t="s">
        <v>294</v>
      </c>
      <c r="F197" s="226" t="s">
        <v>295</v>
      </c>
      <c r="G197" s="227" t="s">
        <v>257</v>
      </c>
      <c r="H197" s="228">
        <v>8</v>
      </c>
      <c r="I197" s="229"/>
      <c r="J197" s="230">
        <f>ROUND(I197*H197,2)</f>
        <v>0</v>
      </c>
      <c r="K197" s="231"/>
      <c r="L197" s="36"/>
      <c r="M197" s="232" t="s">
        <v>1</v>
      </c>
      <c r="N197" s="233" t="s">
        <v>37</v>
      </c>
      <c r="O197" s="68"/>
      <c r="P197" s="216">
        <f>O197*H197</f>
        <v>0</v>
      </c>
      <c r="Q197" s="216">
        <v>2.4199999999999998E-3</v>
      </c>
      <c r="R197" s="216">
        <f>Q197*H197</f>
        <v>1.9359999999999999E-2</v>
      </c>
      <c r="S197" s="216">
        <v>0</v>
      </c>
      <c r="T197" s="216">
        <f>S197*H197</f>
        <v>0</v>
      </c>
      <c r="U197" s="217" t="s">
        <v>1</v>
      </c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218" t="s">
        <v>164</v>
      </c>
      <c r="AT197" s="218" t="s">
        <v>176</v>
      </c>
      <c r="AU197" s="218" t="s">
        <v>81</v>
      </c>
      <c r="AY197" s="14" t="s">
        <v>153</v>
      </c>
      <c r="BE197" s="219">
        <f>IF(N197="základní",J197,0)</f>
        <v>0</v>
      </c>
      <c r="BF197" s="219">
        <f>IF(N197="snížená",J197,0)</f>
        <v>0</v>
      </c>
      <c r="BG197" s="219">
        <f>IF(N197="zákl. přenesená",J197,0)</f>
        <v>0</v>
      </c>
      <c r="BH197" s="219">
        <f>IF(N197="sníž. přenesená",J197,0)</f>
        <v>0</v>
      </c>
      <c r="BI197" s="219">
        <f>IF(N197="nulová",J197,0)</f>
        <v>0</v>
      </c>
      <c r="BJ197" s="14" t="s">
        <v>79</v>
      </c>
      <c r="BK197" s="219">
        <f>ROUND(I197*H197,2)</f>
        <v>0</v>
      </c>
      <c r="BL197" s="14" t="s">
        <v>164</v>
      </c>
      <c r="BM197" s="218" t="s">
        <v>296</v>
      </c>
    </row>
    <row r="198" spans="1:65" s="2" customFormat="1" ht="19.2">
      <c r="A198" s="31"/>
      <c r="B198" s="32"/>
      <c r="C198" s="33"/>
      <c r="D198" s="220" t="s">
        <v>166</v>
      </c>
      <c r="E198" s="33"/>
      <c r="F198" s="221" t="s">
        <v>295</v>
      </c>
      <c r="G198" s="33"/>
      <c r="H198" s="33"/>
      <c r="I198" s="119"/>
      <c r="J198" s="33"/>
      <c r="K198" s="33"/>
      <c r="L198" s="36"/>
      <c r="M198" s="222"/>
      <c r="N198" s="223"/>
      <c r="O198" s="68"/>
      <c r="P198" s="68"/>
      <c r="Q198" s="68"/>
      <c r="R198" s="68"/>
      <c r="S198" s="68"/>
      <c r="T198" s="68"/>
      <c r="U198" s="69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T198" s="14" t="s">
        <v>166</v>
      </c>
      <c r="AU198" s="14" t="s">
        <v>81</v>
      </c>
    </row>
    <row r="199" spans="1:65" s="2" customFormat="1" ht="30" customHeight="1">
      <c r="A199" s="31"/>
      <c r="B199" s="32"/>
      <c r="C199" s="224" t="s">
        <v>297</v>
      </c>
      <c r="D199" s="224" t="s">
        <v>176</v>
      </c>
      <c r="E199" s="225" t="s">
        <v>298</v>
      </c>
      <c r="F199" s="226" t="s">
        <v>299</v>
      </c>
      <c r="G199" s="227" t="s">
        <v>257</v>
      </c>
      <c r="H199" s="228">
        <v>4</v>
      </c>
      <c r="I199" s="229"/>
      <c r="J199" s="230">
        <f>ROUND(I199*H199,2)</f>
        <v>0</v>
      </c>
      <c r="K199" s="231"/>
      <c r="L199" s="36"/>
      <c r="M199" s="232" t="s">
        <v>1</v>
      </c>
      <c r="N199" s="233" t="s">
        <v>37</v>
      </c>
      <c r="O199" s="68"/>
      <c r="P199" s="216">
        <f>O199*H199</f>
        <v>0</v>
      </c>
      <c r="Q199" s="216">
        <v>1.908E-2</v>
      </c>
      <c r="R199" s="216">
        <f>Q199*H199</f>
        <v>7.6319999999999999E-2</v>
      </c>
      <c r="S199" s="216">
        <v>0</v>
      </c>
      <c r="T199" s="216">
        <f>S199*H199</f>
        <v>0</v>
      </c>
      <c r="U199" s="217" t="s">
        <v>1</v>
      </c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218" t="s">
        <v>164</v>
      </c>
      <c r="AT199" s="218" t="s">
        <v>176</v>
      </c>
      <c r="AU199" s="218" t="s">
        <v>81</v>
      </c>
      <c r="AY199" s="14" t="s">
        <v>153</v>
      </c>
      <c r="BE199" s="219">
        <f>IF(N199="základní",J199,0)</f>
        <v>0</v>
      </c>
      <c r="BF199" s="219">
        <f>IF(N199="snížená",J199,0)</f>
        <v>0</v>
      </c>
      <c r="BG199" s="219">
        <f>IF(N199="zákl. přenesená",J199,0)</f>
        <v>0</v>
      </c>
      <c r="BH199" s="219">
        <f>IF(N199="sníž. přenesená",J199,0)</f>
        <v>0</v>
      </c>
      <c r="BI199" s="219">
        <f>IF(N199="nulová",J199,0)</f>
        <v>0</v>
      </c>
      <c r="BJ199" s="14" t="s">
        <v>79</v>
      </c>
      <c r="BK199" s="219">
        <f>ROUND(I199*H199,2)</f>
        <v>0</v>
      </c>
      <c r="BL199" s="14" t="s">
        <v>164</v>
      </c>
      <c r="BM199" s="218" t="s">
        <v>300</v>
      </c>
    </row>
    <row r="200" spans="1:65" s="2" customFormat="1" ht="19.2">
      <c r="A200" s="31"/>
      <c r="B200" s="32"/>
      <c r="C200" s="33"/>
      <c r="D200" s="220" t="s">
        <v>166</v>
      </c>
      <c r="E200" s="33"/>
      <c r="F200" s="221" t="s">
        <v>299</v>
      </c>
      <c r="G200" s="33"/>
      <c r="H200" s="33"/>
      <c r="I200" s="119"/>
      <c r="J200" s="33"/>
      <c r="K200" s="33"/>
      <c r="L200" s="36"/>
      <c r="M200" s="222"/>
      <c r="N200" s="223"/>
      <c r="O200" s="68"/>
      <c r="P200" s="68"/>
      <c r="Q200" s="68"/>
      <c r="R200" s="68"/>
      <c r="S200" s="68"/>
      <c r="T200" s="68"/>
      <c r="U200" s="69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T200" s="14" t="s">
        <v>166</v>
      </c>
      <c r="AU200" s="14" t="s">
        <v>81</v>
      </c>
    </row>
    <row r="201" spans="1:65" s="2" customFormat="1" ht="19.8" customHeight="1">
      <c r="A201" s="31"/>
      <c r="B201" s="32"/>
      <c r="C201" s="224" t="s">
        <v>301</v>
      </c>
      <c r="D201" s="224" t="s">
        <v>176</v>
      </c>
      <c r="E201" s="225" t="s">
        <v>302</v>
      </c>
      <c r="F201" s="226" t="s">
        <v>303</v>
      </c>
      <c r="G201" s="227" t="s">
        <v>257</v>
      </c>
      <c r="H201" s="228">
        <v>2</v>
      </c>
      <c r="I201" s="229"/>
      <c r="J201" s="230">
        <f>ROUND(I201*H201,2)</f>
        <v>0</v>
      </c>
      <c r="K201" s="231"/>
      <c r="L201" s="36"/>
      <c r="M201" s="232" t="s">
        <v>1</v>
      </c>
      <c r="N201" s="233" t="s">
        <v>37</v>
      </c>
      <c r="O201" s="68"/>
      <c r="P201" s="216">
        <f>O201*H201</f>
        <v>0</v>
      </c>
      <c r="Q201" s="216">
        <v>1.6469999999999999E-2</v>
      </c>
      <c r="R201" s="216">
        <f>Q201*H201</f>
        <v>3.2939999999999997E-2</v>
      </c>
      <c r="S201" s="216">
        <v>0</v>
      </c>
      <c r="T201" s="216">
        <f>S201*H201</f>
        <v>0</v>
      </c>
      <c r="U201" s="217" t="s">
        <v>1</v>
      </c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218" t="s">
        <v>164</v>
      </c>
      <c r="AT201" s="218" t="s">
        <v>176</v>
      </c>
      <c r="AU201" s="218" t="s">
        <v>81</v>
      </c>
      <c r="AY201" s="14" t="s">
        <v>153</v>
      </c>
      <c r="BE201" s="219">
        <f>IF(N201="základní",J201,0)</f>
        <v>0</v>
      </c>
      <c r="BF201" s="219">
        <f>IF(N201="snížená",J201,0)</f>
        <v>0</v>
      </c>
      <c r="BG201" s="219">
        <f>IF(N201="zákl. přenesená",J201,0)</f>
        <v>0</v>
      </c>
      <c r="BH201" s="219">
        <f>IF(N201="sníž. přenesená",J201,0)</f>
        <v>0</v>
      </c>
      <c r="BI201" s="219">
        <f>IF(N201="nulová",J201,0)</f>
        <v>0</v>
      </c>
      <c r="BJ201" s="14" t="s">
        <v>79</v>
      </c>
      <c r="BK201" s="219">
        <f>ROUND(I201*H201,2)</f>
        <v>0</v>
      </c>
      <c r="BL201" s="14" t="s">
        <v>164</v>
      </c>
      <c r="BM201" s="218" t="s">
        <v>304</v>
      </c>
    </row>
    <row r="202" spans="1:65" s="2" customFormat="1" ht="19.2">
      <c r="A202" s="31"/>
      <c r="B202" s="32"/>
      <c r="C202" s="33"/>
      <c r="D202" s="220" t="s">
        <v>166</v>
      </c>
      <c r="E202" s="33"/>
      <c r="F202" s="221" t="s">
        <v>303</v>
      </c>
      <c r="G202" s="33"/>
      <c r="H202" s="33"/>
      <c r="I202" s="119"/>
      <c r="J202" s="33"/>
      <c r="K202" s="33"/>
      <c r="L202" s="36"/>
      <c r="M202" s="222"/>
      <c r="N202" s="223"/>
      <c r="O202" s="68"/>
      <c r="P202" s="68"/>
      <c r="Q202" s="68"/>
      <c r="R202" s="68"/>
      <c r="S202" s="68"/>
      <c r="T202" s="68"/>
      <c r="U202" s="69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T202" s="14" t="s">
        <v>166</v>
      </c>
      <c r="AU202" s="14" t="s">
        <v>81</v>
      </c>
    </row>
    <row r="203" spans="1:65" s="2" customFormat="1" ht="19.8" customHeight="1">
      <c r="A203" s="31"/>
      <c r="B203" s="32"/>
      <c r="C203" s="205" t="s">
        <v>305</v>
      </c>
      <c r="D203" s="205" t="s">
        <v>159</v>
      </c>
      <c r="E203" s="206" t="s">
        <v>306</v>
      </c>
      <c r="F203" s="207" t="s">
        <v>307</v>
      </c>
      <c r="G203" s="208" t="s">
        <v>203</v>
      </c>
      <c r="H203" s="209">
        <v>4</v>
      </c>
      <c r="I203" s="210"/>
      <c r="J203" s="211">
        <f>ROUND(I203*H203,2)</f>
        <v>0</v>
      </c>
      <c r="K203" s="212"/>
      <c r="L203" s="213"/>
      <c r="M203" s="214" t="s">
        <v>1</v>
      </c>
      <c r="N203" s="215" t="s">
        <v>37</v>
      </c>
      <c r="O203" s="68"/>
      <c r="P203" s="216">
        <f>O203*H203</f>
        <v>0</v>
      </c>
      <c r="Q203" s="216">
        <v>0</v>
      </c>
      <c r="R203" s="216">
        <f>Q203*H203</f>
        <v>0</v>
      </c>
      <c r="S203" s="216">
        <v>0</v>
      </c>
      <c r="T203" s="216">
        <f>S203*H203</f>
        <v>0</v>
      </c>
      <c r="U203" s="217" t="s">
        <v>1</v>
      </c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218" t="s">
        <v>163</v>
      </c>
      <c r="AT203" s="218" t="s">
        <v>159</v>
      </c>
      <c r="AU203" s="218" t="s">
        <v>81</v>
      </c>
      <c r="AY203" s="14" t="s">
        <v>153</v>
      </c>
      <c r="BE203" s="219">
        <f>IF(N203="základní",J203,0)</f>
        <v>0</v>
      </c>
      <c r="BF203" s="219">
        <f>IF(N203="snížená",J203,0)</f>
        <v>0</v>
      </c>
      <c r="BG203" s="219">
        <f>IF(N203="zákl. přenesená",J203,0)</f>
        <v>0</v>
      </c>
      <c r="BH203" s="219">
        <f>IF(N203="sníž. přenesená",J203,0)</f>
        <v>0</v>
      </c>
      <c r="BI203" s="219">
        <f>IF(N203="nulová",J203,0)</f>
        <v>0</v>
      </c>
      <c r="BJ203" s="14" t="s">
        <v>79</v>
      </c>
      <c r="BK203" s="219">
        <f>ROUND(I203*H203,2)</f>
        <v>0</v>
      </c>
      <c r="BL203" s="14" t="s">
        <v>164</v>
      </c>
      <c r="BM203" s="218" t="s">
        <v>308</v>
      </c>
    </row>
    <row r="204" spans="1:65" s="2" customFormat="1" ht="19.2">
      <c r="A204" s="31"/>
      <c r="B204" s="32"/>
      <c r="C204" s="33"/>
      <c r="D204" s="220" t="s">
        <v>166</v>
      </c>
      <c r="E204" s="33"/>
      <c r="F204" s="221" t="s">
        <v>307</v>
      </c>
      <c r="G204" s="33"/>
      <c r="H204" s="33"/>
      <c r="I204" s="119"/>
      <c r="J204" s="33"/>
      <c r="K204" s="33"/>
      <c r="L204" s="36"/>
      <c r="M204" s="222"/>
      <c r="N204" s="223"/>
      <c r="O204" s="68"/>
      <c r="P204" s="68"/>
      <c r="Q204" s="68"/>
      <c r="R204" s="68"/>
      <c r="S204" s="68"/>
      <c r="T204" s="68"/>
      <c r="U204" s="69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T204" s="14" t="s">
        <v>166</v>
      </c>
      <c r="AU204" s="14" t="s">
        <v>81</v>
      </c>
    </row>
    <row r="205" spans="1:65" s="2" customFormat="1" ht="19.8" customHeight="1">
      <c r="A205" s="31"/>
      <c r="B205" s="32"/>
      <c r="C205" s="224" t="s">
        <v>309</v>
      </c>
      <c r="D205" s="224" t="s">
        <v>176</v>
      </c>
      <c r="E205" s="225" t="s">
        <v>310</v>
      </c>
      <c r="F205" s="226" t="s">
        <v>311</v>
      </c>
      <c r="G205" s="227" t="s">
        <v>257</v>
      </c>
      <c r="H205" s="228">
        <v>4</v>
      </c>
      <c r="I205" s="229"/>
      <c r="J205" s="230">
        <f>ROUND(I205*H205,2)</f>
        <v>0</v>
      </c>
      <c r="K205" s="231"/>
      <c r="L205" s="36"/>
      <c r="M205" s="232" t="s">
        <v>1</v>
      </c>
      <c r="N205" s="233" t="s">
        <v>37</v>
      </c>
      <c r="O205" s="68"/>
      <c r="P205" s="216">
        <f>O205*H205</f>
        <v>0</v>
      </c>
      <c r="Q205" s="216">
        <v>1.8500000000000001E-3</v>
      </c>
      <c r="R205" s="216">
        <f>Q205*H205</f>
        <v>7.4000000000000003E-3</v>
      </c>
      <c r="S205" s="216">
        <v>0</v>
      </c>
      <c r="T205" s="216">
        <f>S205*H205</f>
        <v>0</v>
      </c>
      <c r="U205" s="217" t="s">
        <v>1</v>
      </c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218" t="s">
        <v>164</v>
      </c>
      <c r="AT205" s="218" t="s">
        <v>176</v>
      </c>
      <c r="AU205" s="218" t="s">
        <v>81</v>
      </c>
      <c r="AY205" s="14" t="s">
        <v>153</v>
      </c>
      <c r="BE205" s="219">
        <f>IF(N205="základní",J205,0)</f>
        <v>0</v>
      </c>
      <c r="BF205" s="219">
        <f>IF(N205="snížená",J205,0)</f>
        <v>0</v>
      </c>
      <c r="BG205" s="219">
        <f>IF(N205="zákl. přenesená",J205,0)</f>
        <v>0</v>
      </c>
      <c r="BH205" s="219">
        <f>IF(N205="sníž. přenesená",J205,0)</f>
        <v>0</v>
      </c>
      <c r="BI205" s="219">
        <f>IF(N205="nulová",J205,0)</f>
        <v>0</v>
      </c>
      <c r="BJ205" s="14" t="s">
        <v>79</v>
      </c>
      <c r="BK205" s="219">
        <f>ROUND(I205*H205,2)</f>
        <v>0</v>
      </c>
      <c r="BL205" s="14" t="s">
        <v>164</v>
      </c>
      <c r="BM205" s="218" t="s">
        <v>312</v>
      </c>
    </row>
    <row r="206" spans="1:65" s="2" customFormat="1" ht="10.199999999999999">
      <c r="A206" s="31"/>
      <c r="B206" s="32"/>
      <c r="C206" s="33"/>
      <c r="D206" s="220" t="s">
        <v>166</v>
      </c>
      <c r="E206" s="33"/>
      <c r="F206" s="221" t="s">
        <v>311</v>
      </c>
      <c r="G206" s="33"/>
      <c r="H206" s="33"/>
      <c r="I206" s="119"/>
      <c r="J206" s="33"/>
      <c r="K206" s="33"/>
      <c r="L206" s="36"/>
      <c r="M206" s="222"/>
      <c r="N206" s="223"/>
      <c r="O206" s="68"/>
      <c r="P206" s="68"/>
      <c r="Q206" s="68"/>
      <c r="R206" s="68"/>
      <c r="S206" s="68"/>
      <c r="T206" s="68"/>
      <c r="U206" s="69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T206" s="14" t="s">
        <v>166</v>
      </c>
      <c r="AU206" s="14" t="s">
        <v>81</v>
      </c>
    </row>
    <row r="207" spans="1:65" s="2" customFormat="1" ht="19.8" customHeight="1">
      <c r="A207" s="31"/>
      <c r="B207" s="32"/>
      <c r="C207" s="224" t="s">
        <v>313</v>
      </c>
      <c r="D207" s="224" t="s">
        <v>176</v>
      </c>
      <c r="E207" s="225" t="s">
        <v>314</v>
      </c>
      <c r="F207" s="226" t="s">
        <v>315</v>
      </c>
      <c r="G207" s="227" t="s">
        <v>257</v>
      </c>
      <c r="H207" s="228">
        <v>2</v>
      </c>
      <c r="I207" s="229"/>
      <c r="J207" s="230">
        <f>ROUND(I207*H207,2)</f>
        <v>0</v>
      </c>
      <c r="K207" s="231"/>
      <c r="L207" s="36"/>
      <c r="M207" s="232" t="s">
        <v>1</v>
      </c>
      <c r="N207" s="233" t="s">
        <v>37</v>
      </c>
      <c r="O207" s="68"/>
      <c r="P207" s="216">
        <f>O207*H207</f>
        <v>0</v>
      </c>
      <c r="Q207" s="216">
        <v>1.0789999999999999E-2</v>
      </c>
      <c r="R207" s="216">
        <f>Q207*H207</f>
        <v>2.1579999999999998E-2</v>
      </c>
      <c r="S207" s="216">
        <v>0</v>
      </c>
      <c r="T207" s="216">
        <f>S207*H207</f>
        <v>0</v>
      </c>
      <c r="U207" s="217" t="s">
        <v>1</v>
      </c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218" t="s">
        <v>164</v>
      </c>
      <c r="AT207" s="218" t="s">
        <v>176</v>
      </c>
      <c r="AU207" s="218" t="s">
        <v>81</v>
      </c>
      <c r="AY207" s="14" t="s">
        <v>153</v>
      </c>
      <c r="BE207" s="219">
        <f>IF(N207="základní",J207,0)</f>
        <v>0</v>
      </c>
      <c r="BF207" s="219">
        <f>IF(N207="snížená",J207,0)</f>
        <v>0</v>
      </c>
      <c r="BG207" s="219">
        <f>IF(N207="zákl. přenesená",J207,0)</f>
        <v>0</v>
      </c>
      <c r="BH207" s="219">
        <f>IF(N207="sníž. přenesená",J207,0)</f>
        <v>0</v>
      </c>
      <c r="BI207" s="219">
        <f>IF(N207="nulová",J207,0)</f>
        <v>0</v>
      </c>
      <c r="BJ207" s="14" t="s">
        <v>79</v>
      </c>
      <c r="BK207" s="219">
        <f>ROUND(I207*H207,2)</f>
        <v>0</v>
      </c>
      <c r="BL207" s="14" t="s">
        <v>164</v>
      </c>
      <c r="BM207" s="218" t="s">
        <v>316</v>
      </c>
    </row>
    <row r="208" spans="1:65" s="2" customFormat="1" ht="19.2">
      <c r="A208" s="31"/>
      <c r="B208" s="32"/>
      <c r="C208" s="33"/>
      <c r="D208" s="220" t="s">
        <v>166</v>
      </c>
      <c r="E208" s="33"/>
      <c r="F208" s="221" t="s">
        <v>315</v>
      </c>
      <c r="G208" s="33"/>
      <c r="H208" s="33"/>
      <c r="I208" s="119"/>
      <c r="J208" s="33"/>
      <c r="K208" s="33"/>
      <c r="L208" s="36"/>
      <c r="M208" s="222"/>
      <c r="N208" s="223"/>
      <c r="O208" s="68"/>
      <c r="P208" s="68"/>
      <c r="Q208" s="68"/>
      <c r="R208" s="68"/>
      <c r="S208" s="68"/>
      <c r="T208" s="68"/>
      <c r="U208" s="69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T208" s="14" t="s">
        <v>166</v>
      </c>
      <c r="AU208" s="14" t="s">
        <v>81</v>
      </c>
    </row>
    <row r="209" spans="1:65" s="2" customFormat="1" ht="40.200000000000003" customHeight="1">
      <c r="A209" s="31"/>
      <c r="B209" s="32"/>
      <c r="C209" s="224" t="s">
        <v>317</v>
      </c>
      <c r="D209" s="224" t="s">
        <v>176</v>
      </c>
      <c r="E209" s="225" t="s">
        <v>318</v>
      </c>
      <c r="F209" s="226" t="s">
        <v>319</v>
      </c>
      <c r="G209" s="227" t="s">
        <v>257</v>
      </c>
      <c r="H209" s="228">
        <v>2</v>
      </c>
      <c r="I209" s="229"/>
      <c r="J209" s="230">
        <f>ROUND(I209*H209,2)</f>
        <v>0</v>
      </c>
      <c r="K209" s="231"/>
      <c r="L209" s="36"/>
      <c r="M209" s="232" t="s">
        <v>1</v>
      </c>
      <c r="N209" s="233" t="s">
        <v>37</v>
      </c>
      <c r="O209" s="68"/>
      <c r="P209" s="216">
        <f>O209*H209</f>
        <v>0</v>
      </c>
      <c r="Q209" s="216">
        <v>3.243E-2</v>
      </c>
      <c r="R209" s="216">
        <f>Q209*H209</f>
        <v>6.4860000000000001E-2</v>
      </c>
      <c r="S209" s="216">
        <v>0</v>
      </c>
      <c r="T209" s="216">
        <f>S209*H209</f>
        <v>0</v>
      </c>
      <c r="U209" s="217" t="s">
        <v>1</v>
      </c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218" t="s">
        <v>164</v>
      </c>
      <c r="AT209" s="218" t="s">
        <v>176</v>
      </c>
      <c r="AU209" s="218" t="s">
        <v>81</v>
      </c>
      <c r="AY209" s="14" t="s">
        <v>153</v>
      </c>
      <c r="BE209" s="219">
        <f>IF(N209="základní",J209,0)</f>
        <v>0</v>
      </c>
      <c r="BF209" s="219">
        <f>IF(N209="snížená",J209,0)</f>
        <v>0</v>
      </c>
      <c r="BG209" s="219">
        <f>IF(N209="zákl. přenesená",J209,0)</f>
        <v>0</v>
      </c>
      <c r="BH209" s="219">
        <f>IF(N209="sníž. přenesená",J209,0)</f>
        <v>0</v>
      </c>
      <c r="BI209" s="219">
        <f>IF(N209="nulová",J209,0)</f>
        <v>0</v>
      </c>
      <c r="BJ209" s="14" t="s">
        <v>79</v>
      </c>
      <c r="BK209" s="219">
        <f>ROUND(I209*H209,2)</f>
        <v>0</v>
      </c>
      <c r="BL209" s="14" t="s">
        <v>164</v>
      </c>
      <c r="BM209" s="218" t="s">
        <v>320</v>
      </c>
    </row>
    <row r="210" spans="1:65" s="2" customFormat="1" ht="28.8">
      <c r="A210" s="31"/>
      <c r="B210" s="32"/>
      <c r="C210" s="33"/>
      <c r="D210" s="220" t="s">
        <v>166</v>
      </c>
      <c r="E210" s="33"/>
      <c r="F210" s="221" t="s">
        <v>319</v>
      </c>
      <c r="G210" s="33"/>
      <c r="H210" s="33"/>
      <c r="I210" s="119"/>
      <c r="J210" s="33"/>
      <c r="K210" s="33"/>
      <c r="L210" s="36"/>
      <c r="M210" s="222"/>
      <c r="N210" s="223"/>
      <c r="O210" s="68"/>
      <c r="P210" s="68"/>
      <c r="Q210" s="68"/>
      <c r="R210" s="68"/>
      <c r="S210" s="68"/>
      <c r="T210" s="68"/>
      <c r="U210" s="69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T210" s="14" t="s">
        <v>166</v>
      </c>
      <c r="AU210" s="14" t="s">
        <v>81</v>
      </c>
    </row>
    <row r="211" spans="1:65" s="2" customFormat="1" ht="19.8" customHeight="1">
      <c r="A211" s="31"/>
      <c r="B211" s="32"/>
      <c r="C211" s="224" t="s">
        <v>321</v>
      </c>
      <c r="D211" s="224" t="s">
        <v>176</v>
      </c>
      <c r="E211" s="225" t="s">
        <v>322</v>
      </c>
      <c r="F211" s="226" t="s">
        <v>323</v>
      </c>
      <c r="G211" s="227" t="s">
        <v>257</v>
      </c>
      <c r="H211" s="228">
        <v>2</v>
      </c>
      <c r="I211" s="229"/>
      <c r="J211" s="230">
        <f>ROUND(I211*H211,2)</f>
        <v>0</v>
      </c>
      <c r="K211" s="231"/>
      <c r="L211" s="36"/>
      <c r="M211" s="232" t="s">
        <v>1</v>
      </c>
      <c r="N211" s="233" t="s">
        <v>37</v>
      </c>
      <c r="O211" s="68"/>
      <c r="P211" s="216">
        <f>O211*H211</f>
        <v>0</v>
      </c>
      <c r="Q211" s="216">
        <v>1.47E-2</v>
      </c>
      <c r="R211" s="216">
        <f>Q211*H211</f>
        <v>2.9399999999999999E-2</v>
      </c>
      <c r="S211" s="216">
        <v>0</v>
      </c>
      <c r="T211" s="216">
        <f>S211*H211</f>
        <v>0</v>
      </c>
      <c r="U211" s="217" t="s">
        <v>1</v>
      </c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218" t="s">
        <v>164</v>
      </c>
      <c r="AT211" s="218" t="s">
        <v>176</v>
      </c>
      <c r="AU211" s="218" t="s">
        <v>81</v>
      </c>
      <c r="AY211" s="14" t="s">
        <v>153</v>
      </c>
      <c r="BE211" s="219">
        <f>IF(N211="základní",J211,0)</f>
        <v>0</v>
      </c>
      <c r="BF211" s="219">
        <f>IF(N211="snížená",J211,0)</f>
        <v>0</v>
      </c>
      <c r="BG211" s="219">
        <f>IF(N211="zákl. přenesená",J211,0)</f>
        <v>0</v>
      </c>
      <c r="BH211" s="219">
        <f>IF(N211="sníž. přenesená",J211,0)</f>
        <v>0</v>
      </c>
      <c r="BI211" s="219">
        <f>IF(N211="nulová",J211,0)</f>
        <v>0</v>
      </c>
      <c r="BJ211" s="14" t="s">
        <v>79</v>
      </c>
      <c r="BK211" s="219">
        <f>ROUND(I211*H211,2)</f>
        <v>0</v>
      </c>
      <c r="BL211" s="14" t="s">
        <v>164</v>
      </c>
      <c r="BM211" s="218" t="s">
        <v>324</v>
      </c>
    </row>
    <row r="212" spans="1:65" s="2" customFormat="1" ht="19.2">
      <c r="A212" s="31"/>
      <c r="B212" s="32"/>
      <c r="C212" s="33"/>
      <c r="D212" s="220" t="s">
        <v>166</v>
      </c>
      <c r="E212" s="33"/>
      <c r="F212" s="221" t="s">
        <v>323</v>
      </c>
      <c r="G212" s="33"/>
      <c r="H212" s="33"/>
      <c r="I212" s="119"/>
      <c r="J212" s="33"/>
      <c r="K212" s="33"/>
      <c r="L212" s="36"/>
      <c r="M212" s="222"/>
      <c r="N212" s="223"/>
      <c r="O212" s="68"/>
      <c r="P212" s="68"/>
      <c r="Q212" s="68"/>
      <c r="R212" s="68"/>
      <c r="S212" s="68"/>
      <c r="T212" s="68"/>
      <c r="U212" s="69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T212" s="14" t="s">
        <v>166</v>
      </c>
      <c r="AU212" s="14" t="s">
        <v>81</v>
      </c>
    </row>
    <row r="213" spans="1:65" s="2" customFormat="1" ht="19.8" customHeight="1">
      <c r="A213" s="31"/>
      <c r="B213" s="32"/>
      <c r="C213" s="224" t="s">
        <v>325</v>
      </c>
      <c r="D213" s="224" t="s">
        <v>176</v>
      </c>
      <c r="E213" s="225" t="s">
        <v>326</v>
      </c>
      <c r="F213" s="226" t="s">
        <v>327</v>
      </c>
      <c r="G213" s="227" t="s">
        <v>257</v>
      </c>
      <c r="H213" s="228">
        <v>2</v>
      </c>
      <c r="I213" s="229"/>
      <c r="J213" s="230">
        <f>ROUND(I213*H213,2)</f>
        <v>0</v>
      </c>
      <c r="K213" s="231"/>
      <c r="L213" s="36"/>
      <c r="M213" s="232" t="s">
        <v>1</v>
      </c>
      <c r="N213" s="233" t="s">
        <v>37</v>
      </c>
      <c r="O213" s="68"/>
      <c r="P213" s="216">
        <f>O213*H213</f>
        <v>0</v>
      </c>
      <c r="Q213" s="216">
        <v>1.9599999999999999E-3</v>
      </c>
      <c r="R213" s="216">
        <f>Q213*H213</f>
        <v>3.9199999999999999E-3</v>
      </c>
      <c r="S213" s="216">
        <v>0</v>
      </c>
      <c r="T213" s="216">
        <f>S213*H213</f>
        <v>0</v>
      </c>
      <c r="U213" s="217" t="s">
        <v>1</v>
      </c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218" t="s">
        <v>164</v>
      </c>
      <c r="AT213" s="218" t="s">
        <v>176</v>
      </c>
      <c r="AU213" s="218" t="s">
        <v>81</v>
      </c>
      <c r="AY213" s="14" t="s">
        <v>153</v>
      </c>
      <c r="BE213" s="219">
        <f>IF(N213="základní",J213,0)</f>
        <v>0</v>
      </c>
      <c r="BF213" s="219">
        <f>IF(N213="snížená",J213,0)</f>
        <v>0</v>
      </c>
      <c r="BG213" s="219">
        <f>IF(N213="zákl. přenesená",J213,0)</f>
        <v>0</v>
      </c>
      <c r="BH213" s="219">
        <f>IF(N213="sníž. přenesená",J213,0)</f>
        <v>0</v>
      </c>
      <c r="BI213" s="219">
        <f>IF(N213="nulová",J213,0)</f>
        <v>0</v>
      </c>
      <c r="BJ213" s="14" t="s">
        <v>79</v>
      </c>
      <c r="BK213" s="219">
        <f>ROUND(I213*H213,2)</f>
        <v>0</v>
      </c>
      <c r="BL213" s="14" t="s">
        <v>164</v>
      </c>
      <c r="BM213" s="218" t="s">
        <v>328</v>
      </c>
    </row>
    <row r="214" spans="1:65" s="2" customFormat="1" ht="19.2">
      <c r="A214" s="31"/>
      <c r="B214" s="32"/>
      <c r="C214" s="33"/>
      <c r="D214" s="220" t="s">
        <v>166</v>
      </c>
      <c r="E214" s="33"/>
      <c r="F214" s="221" t="s">
        <v>327</v>
      </c>
      <c r="G214" s="33"/>
      <c r="H214" s="33"/>
      <c r="I214" s="119"/>
      <c r="J214" s="33"/>
      <c r="K214" s="33"/>
      <c r="L214" s="36"/>
      <c r="M214" s="222"/>
      <c r="N214" s="223"/>
      <c r="O214" s="68"/>
      <c r="P214" s="68"/>
      <c r="Q214" s="68"/>
      <c r="R214" s="68"/>
      <c r="S214" s="68"/>
      <c r="T214" s="68"/>
      <c r="U214" s="69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T214" s="14" t="s">
        <v>166</v>
      </c>
      <c r="AU214" s="14" t="s">
        <v>81</v>
      </c>
    </row>
    <row r="215" spans="1:65" s="2" customFormat="1" ht="19.8" customHeight="1">
      <c r="A215" s="31"/>
      <c r="B215" s="32"/>
      <c r="C215" s="224" t="s">
        <v>329</v>
      </c>
      <c r="D215" s="224" t="s">
        <v>176</v>
      </c>
      <c r="E215" s="225" t="s">
        <v>330</v>
      </c>
      <c r="F215" s="226" t="s">
        <v>331</v>
      </c>
      <c r="G215" s="227" t="s">
        <v>257</v>
      </c>
      <c r="H215" s="228">
        <v>14</v>
      </c>
      <c r="I215" s="229"/>
      <c r="J215" s="230">
        <f>ROUND(I215*H215,2)</f>
        <v>0</v>
      </c>
      <c r="K215" s="231"/>
      <c r="L215" s="36"/>
      <c r="M215" s="232" t="s">
        <v>1</v>
      </c>
      <c r="N215" s="233" t="s">
        <v>37</v>
      </c>
      <c r="O215" s="68"/>
      <c r="P215" s="216">
        <f>O215*H215</f>
        <v>0</v>
      </c>
      <c r="Q215" s="216">
        <v>1.8400000000000001E-3</v>
      </c>
      <c r="R215" s="216">
        <f>Q215*H215</f>
        <v>2.5760000000000002E-2</v>
      </c>
      <c r="S215" s="216">
        <v>0</v>
      </c>
      <c r="T215" s="216">
        <f>S215*H215</f>
        <v>0</v>
      </c>
      <c r="U215" s="217" t="s">
        <v>1</v>
      </c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218" t="s">
        <v>164</v>
      </c>
      <c r="AT215" s="218" t="s">
        <v>176</v>
      </c>
      <c r="AU215" s="218" t="s">
        <v>81</v>
      </c>
      <c r="AY215" s="14" t="s">
        <v>153</v>
      </c>
      <c r="BE215" s="219">
        <f>IF(N215="základní",J215,0)</f>
        <v>0</v>
      </c>
      <c r="BF215" s="219">
        <f>IF(N215="snížená",J215,0)</f>
        <v>0</v>
      </c>
      <c r="BG215" s="219">
        <f>IF(N215="zákl. přenesená",J215,0)</f>
        <v>0</v>
      </c>
      <c r="BH215" s="219">
        <f>IF(N215="sníž. přenesená",J215,0)</f>
        <v>0</v>
      </c>
      <c r="BI215" s="219">
        <f>IF(N215="nulová",J215,0)</f>
        <v>0</v>
      </c>
      <c r="BJ215" s="14" t="s">
        <v>79</v>
      </c>
      <c r="BK215" s="219">
        <f>ROUND(I215*H215,2)</f>
        <v>0</v>
      </c>
      <c r="BL215" s="14" t="s">
        <v>164</v>
      </c>
      <c r="BM215" s="218" t="s">
        <v>332</v>
      </c>
    </row>
    <row r="216" spans="1:65" s="2" customFormat="1" ht="10.199999999999999">
      <c r="A216" s="31"/>
      <c r="B216" s="32"/>
      <c r="C216" s="33"/>
      <c r="D216" s="220" t="s">
        <v>166</v>
      </c>
      <c r="E216" s="33"/>
      <c r="F216" s="221" t="s">
        <v>331</v>
      </c>
      <c r="G216" s="33"/>
      <c r="H216" s="33"/>
      <c r="I216" s="119"/>
      <c r="J216" s="33"/>
      <c r="K216" s="33"/>
      <c r="L216" s="36"/>
      <c r="M216" s="222"/>
      <c r="N216" s="223"/>
      <c r="O216" s="68"/>
      <c r="P216" s="68"/>
      <c r="Q216" s="68"/>
      <c r="R216" s="68"/>
      <c r="S216" s="68"/>
      <c r="T216" s="68"/>
      <c r="U216" s="69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T216" s="14" t="s">
        <v>166</v>
      </c>
      <c r="AU216" s="14" t="s">
        <v>81</v>
      </c>
    </row>
    <row r="217" spans="1:65" s="2" customFormat="1" ht="14.4" customHeight="1">
      <c r="A217" s="31"/>
      <c r="B217" s="32"/>
      <c r="C217" s="224" t="s">
        <v>333</v>
      </c>
      <c r="D217" s="224" t="s">
        <v>176</v>
      </c>
      <c r="E217" s="225" t="s">
        <v>334</v>
      </c>
      <c r="F217" s="226" t="s">
        <v>335</v>
      </c>
      <c r="G217" s="227" t="s">
        <v>257</v>
      </c>
      <c r="H217" s="228">
        <v>2</v>
      </c>
      <c r="I217" s="229"/>
      <c r="J217" s="230">
        <f>ROUND(I217*H217,2)</f>
        <v>0</v>
      </c>
      <c r="K217" s="231"/>
      <c r="L217" s="36"/>
      <c r="M217" s="232" t="s">
        <v>1</v>
      </c>
      <c r="N217" s="233" t="s">
        <v>37</v>
      </c>
      <c r="O217" s="68"/>
      <c r="P217" s="216">
        <f>O217*H217</f>
        <v>0</v>
      </c>
      <c r="Q217" s="216">
        <v>1.8400000000000001E-3</v>
      </c>
      <c r="R217" s="216">
        <f>Q217*H217</f>
        <v>3.6800000000000001E-3</v>
      </c>
      <c r="S217" s="216">
        <v>0</v>
      </c>
      <c r="T217" s="216">
        <f>S217*H217</f>
        <v>0</v>
      </c>
      <c r="U217" s="217" t="s">
        <v>1</v>
      </c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218" t="s">
        <v>164</v>
      </c>
      <c r="AT217" s="218" t="s">
        <v>176</v>
      </c>
      <c r="AU217" s="218" t="s">
        <v>81</v>
      </c>
      <c r="AY217" s="14" t="s">
        <v>153</v>
      </c>
      <c r="BE217" s="219">
        <f>IF(N217="základní",J217,0)</f>
        <v>0</v>
      </c>
      <c r="BF217" s="219">
        <f>IF(N217="snížená",J217,0)</f>
        <v>0</v>
      </c>
      <c r="BG217" s="219">
        <f>IF(N217="zákl. přenesená",J217,0)</f>
        <v>0</v>
      </c>
      <c r="BH217" s="219">
        <f>IF(N217="sníž. přenesená",J217,0)</f>
        <v>0</v>
      </c>
      <c r="BI217" s="219">
        <f>IF(N217="nulová",J217,0)</f>
        <v>0</v>
      </c>
      <c r="BJ217" s="14" t="s">
        <v>79</v>
      </c>
      <c r="BK217" s="219">
        <f>ROUND(I217*H217,2)</f>
        <v>0</v>
      </c>
      <c r="BL217" s="14" t="s">
        <v>164</v>
      </c>
      <c r="BM217" s="218" t="s">
        <v>336</v>
      </c>
    </row>
    <row r="218" spans="1:65" s="2" customFormat="1" ht="10.199999999999999">
      <c r="A218" s="31"/>
      <c r="B218" s="32"/>
      <c r="C218" s="33"/>
      <c r="D218" s="220" t="s">
        <v>166</v>
      </c>
      <c r="E218" s="33"/>
      <c r="F218" s="221" t="s">
        <v>335</v>
      </c>
      <c r="G218" s="33"/>
      <c r="H218" s="33"/>
      <c r="I218" s="119"/>
      <c r="J218" s="33"/>
      <c r="K218" s="33"/>
      <c r="L218" s="36"/>
      <c r="M218" s="222"/>
      <c r="N218" s="223"/>
      <c r="O218" s="68"/>
      <c r="P218" s="68"/>
      <c r="Q218" s="68"/>
      <c r="R218" s="68"/>
      <c r="S218" s="68"/>
      <c r="T218" s="68"/>
      <c r="U218" s="69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T218" s="14" t="s">
        <v>166</v>
      </c>
      <c r="AU218" s="14" t="s">
        <v>81</v>
      </c>
    </row>
    <row r="219" spans="1:65" s="2" customFormat="1" ht="14.4" customHeight="1">
      <c r="A219" s="31"/>
      <c r="B219" s="32"/>
      <c r="C219" s="224" t="s">
        <v>337</v>
      </c>
      <c r="D219" s="224" t="s">
        <v>176</v>
      </c>
      <c r="E219" s="225" t="s">
        <v>338</v>
      </c>
      <c r="F219" s="226" t="s">
        <v>339</v>
      </c>
      <c r="G219" s="227" t="s">
        <v>203</v>
      </c>
      <c r="H219" s="228">
        <v>4</v>
      </c>
      <c r="I219" s="229"/>
      <c r="J219" s="230">
        <f>ROUND(I219*H219,2)</f>
        <v>0</v>
      </c>
      <c r="K219" s="231"/>
      <c r="L219" s="36"/>
      <c r="M219" s="232" t="s">
        <v>1</v>
      </c>
      <c r="N219" s="233" t="s">
        <v>37</v>
      </c>
      <c r="O219" s="68"/>
      <c r="P219" s="216">
        <f>O219*H219</f>
        <v>0</v>
      </c>
      <c r="Q219" s="216">
        <v>2.7999999999999998E-4</v>
      </c>
      <c r="R219" s="216">
        <f>Q219*H219</f>
        <v>1.1199999999999999E-3</v>
      </c>
      <c r="S219" s="216">
        <v>0</v>
      </c>
      <c r="T219" s="216">
        <f>S219*H219</f>
        <v>0</v>
      </c>
      <c r="U219" s="217" t="s">
        <v>1</v>
      </c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218" t="s">
        <v>164</v>
      </c>
      <c r="AT219" s="218" t="s">
        <v>176</v>
      </c>
      <c r="AU219" s="218" t="s">
        <v>81</v>
      </c>
      <c r="AY219" s="14" t="s">
        <v>153</v>
      </c>
      <c r="BE219" s="219">
        <f>IF(N219="základní",J219,0)</f>
        <v>0</v>
      </c>
      <c r="BF219" s="219">
        <f>IF(N219="snížená",J219,0)</f>
        <v>0</v>
      </c>
      <c r="BG219" s="219">
        <f>IF(N219="zákl. přenesená",J219,0)</f>
        <v>0</v>
      </c>
      <c r="BH219" s="219">
        <f>IF(N219="sníž. přenesená",J219,0)</f>
        <v>0</v>
      </c>
      <c r="BI219" s="219">
        <f>IF(N219="nulová",J219,0)</f>
        <v>0</v>
      </c>
      <c r="BJ219" s="14" t="s">
        <v>79</v>
      </c>
      <c r="BK219" s="219">
        <f>ROUND(I219*H219,2)</f>
        <v>0</v>
      </c>
      <c r="BL219" s="14" t="s">
        <v>164</v>
      </c>
      <c r="BM219" s="218" t="s">
        <v>340</v>
      </c>
    </row>
    <row r="220" spans="1:65" s="2" customFormat="1" ht="10.199999999999999">
      <c r="A220" s="31"/>
      <c r="B220" s="32"/>
      <c r="C220" s="33"/>
      <c r="D220" s="220" t="s">
        <v>166</v>
      </c>
      <c r="E220" s="33"/>
      <c r="F220" s="221" t="s">
        <v>339</v>
      </c>
      <c r="G220" s="33"/>
      <c r="H220" s="33"/>
      <c r="I220" s="119"/>
      <c r="J220" s="33"/>
      <c r="K220" s="33"/>
      <c r="L220" s="36"/>
      <c r="M220" s="222"/>
      <c r="N220" s="223"/>
      <c r="O220" s="68"/>
      <c r="P220" s="68"/>
      <c r="Q220" s="68"/>
      <c r="R220" s="68"/>
      <c r="S220" s="68"/>
      <c r="T220" s="68"/>
      <c r="U220" s="69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T220" s="14" t="s">
        <v>166</v>
      </c>
      <c r="AU220" s="14" t="s">
        <v>81</v>
      </c>
    </row>
    <row r="221" spans="1:65" s="12" customFormat="1" ht="22.8" customHeight="1">
      <c r="B221" s="189"/>
      <c r="C221" s="190"/>
      <c r="D221" s="191" t="s">
        <v>71</v>
      </c>
      <c r="E221" s="203" t="s">
        <v>341</v>
      </c>
      <c r="F221" s="203" t="s">
        <v>342</v>
      </c>
      <c r="G221" s="190"/>
      <c r="H221" s="190"/>
      <c r="I221" s="193"/>
      <c r="J221" s="204">
        <f>BK221</f>
        <v>0</v>
      </c>
      <c r="K221" s="190"/>
      <c r="L221" s="195"/>
      <c r="M221" s="196"/>
      <c r="N221" s="197"/>
      <c r="O221" s="197"/>
      <c r="P221" s="198">
        <f>SUM(P222:P223)</f>
        <v>0</v>
      </c>
      <c r="Q221" s="197"/>
      <c r="R221" s="198">
        <f>SUM(R222:R223)</f>
        <v>9.1999999999999998E-2</v>
      </c>
      <c r="S221" s="197"/>
      <c r="T221" s="198">
        <f>SUM(T222:T223)</f>
        <v>0</v>
      </c>
      <c r="U221" s="199"/>
      <c r="AR221" s="200" t="s">
        <v>81</v>
      </c>
      <c r="AT221" s="201" t="s">
        <v>71</v>
      </c>
      <c r="AU221" s="201" t="s">
        <v>79</v>
      </c>
      <c r="AY221" s="200" t="s">
        <v>153</v>
      </c>
      <c r="BK221" s="202">
        <f>SUM(BK222:BK223)</f>
        <v>0</v>
      </c>
    </row>
    <row r="222" spans="1:65" s="2" customFormat="1" ht="30" customHeight="1">
      <c r="A222" s="31"/>
      <c r="B222" s="32"/>
      <c r="C222" s="224" t="s">
        <v>343</v>
      </c>
      <c r="D222" s="224" t="s">
        <v>176</v>
      </c>
      <c r="E222" s="225" t="s">
        <v>344</v>
      </c>
      <c r="F222" s="226" t="s">
        <v>345</v>
      </c>
      <c r="G222" s="227" t="s">
        <v>257</v>
      </c>
      <c r="H222" s="228">
        <v>10</v>
      </c>
      <c r="I222" s="229"/>
      <c r="J222" s="230">
        <f>ROUND(I222*H222,2)</f>
        <v>0</v>
      </c>
      <c r="K222" s="231"/>
      <c r="L222" s="36"/>
      <c r="M222" s="232" t="s">
        <v>1</v>
      </c>
      <c r="N222" s="233" t="s">
        <v>37</v>
      </c>
      <c r="O222" s="68"/>
      <c r="P222" s="216">
        <f>O222*H222</f>
        <v>0</v>
      </c>
      <c r="Q222" s="216">
        <v>9.1999999999999998E-3</v>
      </c>
      <c r="R222" s="216">
        <f>Q222*H222</f>
        <v>9.1999999999999998E-2</v>
      </c>
      <c r="S222" s="216">
        <v>0</v>
      </c>
      <c r="T222" s="216">
        <f>S222*H222</f>
        <v>0</v>
      </c>
      <c r="U222" s="217" t="s">
        <v>1</v>
      </c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218" t="s">
        <v>164</v>
      </c>
      <c r="AT222" s="218" t="s">
        <v>176</v>
      </c>
      <c r="AU222" s="218" t="s">
        <v>81</v>
      </c>
      <c r="AY222" s="14" t="s">
        <v>153</v>
      </c>
      <c r="BE222" s="219">
        <f>IF(N222="základní",J222,0)</f>
        <v>0</v>
      </c>
      <c r="BF222" s="219">
        <f>IF(N222="snížená",J222,0)</f>
        <v>0</v>
      </c>
      <c r="BG222" s="219">
        <f>IF(N222="zákl. přenesená",J222,0)</f>
        <v>0</v>
      </c>
      <c r="BH222" s="219">
        <f>IF(N222="sníž. přenesená",J222,0)</f>
        <v>0</v>
      </c>
      <c r="BI222" s="219">
        <f>IF(N222="nulová",J222,0)</f>
        <v>0</v>
      </c>
      <c r="BJ222" s="14" t="s">
        <v>79</v>
      </c>
      <c r="BK222" s="219">
        <f>ROUND(I222*H222,2)</f>
        <v>0</v>
      </c>
      <c r="BL222" s="14" t="s">
        <v>164</v>
      </c>
      <c r="BM222" s="218" t="s">
        <v>346</v>
      </c>
    </row>
    <row r="223" spans="1:65" s="2" customFormat="1" ht="19.2">
      <c r="A223" s="31"/>
      <c r="B223" s="32"/>
      <c r="C223" s="33"/>
      <c r="D223" s="220" t="s">
        <v>166</v>
      </c>
      <c r="E223" s="33"/>
      <c r="F223" s="221" t="s">
        <v>345</v>
      </c>
      <c r="G223" s="33"/>
      <c r="H223" s="33"/>
      <c r="I223" s="119"/>
      <c r="J223" s="33"/>
      <c r="K223" s="33"/>
      <c r="L223" s="36"/>
      <c r="M223" s="222"/>
      <c r="N223" s="223"/>
      <c r="O223" s="68"/>
      <c r="P223" s="68"/>
      <c r="Q223" s="68"/>
      <c r="R223" s="68"/>
      <c r="S223" s="68"/>
      <c r="T223" s="68"/>
      <c r="U223" s="69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T223" s="14" t="s">
        <v>166</v>
      </c>
      <c r="AU223" s="14" t="s">
        <v>81</v>
      </c>
    </row>
    <row r="224" spans="1:65" s="12" customFormat="1" ht="25.95" customHeight="1">
      <c r="B224" s="189"/>
      <c r="C224" s="190"/>
      <c r="D224" s="191" t="s">
        <v>71</v>
      </c>
      <c r="E224" s="192" t="s">
        <v>347</v>
      </c>
      <c r="F224" s="192" t="s">
        <v>348</v>
      </c>
      <c r="G224" s="190"/>
      <c r="H224" s="190"/>
      <c r="I224" s="193"/>
      <c r="J224" s="194">
        <f>BK224</f>
        <v>0</v>
      </c>
      <c r="K224" s="190"/>
      <c r="L224" s="195"/>
      <c r="M224" s="196"/>
      <c r="N224" s="197"/>
      <c r="O224" s="197"/>
      <c r="P224" s="198">
        <f>SUM(P225:P230)</f>
        <v>0</v>
      </c>
      <c r="Q224" s="197"/>
      <c r="R224" s="198">
        <f>SUM(R225:R230)</f>
        <v>0</v>
      </c>
      <c r="S224" s="197"/>
      <c r="T224" s="198">
        <f>SUM(T225:T230)</f>
        <v>0</v>
      </c>
      <c r="U224" s="199"/>
      <c r="AR224" s="200" t="s">
        <v>158</v>
      </c>
      <c r="AT224" s="201" t="s">
        <v>71</v>
      </c>
      <c r="AU224" s="201" t="s">
        <v>72</v>
      </c>
      <c r="AY224" s="200" t="s">
        <v>153</v>
      </c>
      <c r="BK224" s="202">
        <f>SUM(BK225:BK230)</f>
        <v>0</v>
      </c>
    </row>
    <row r="225" spans="1:65" s="2" customFormat="1" ht="19.8" customHeight="1">
      <c r="A225" s="31"/>
      <c r="B225" s="32"/>
      <c r="C225" s="224" t="s">
        <v>349</v>
      </c>
      <c r="D225" s="224" t="s">
        <v>176</v>
      </c>
      <c r="E225" s="225" t="s">
        <v>350</v>
      </c>
      <c r="F225" s="226" t="s">
        <v>351</v>
      </c>
      <c r="G225" s="227" t="s">
        <v>352</v>
      </c>
      <c r="H225" s="228">
        <v>16</v>
      </c>
      <c r="I225" s="229"/>
      <c r="J225" s="230">
        <f>ROUND(I225*H225,2)</f>
        <v>0</v>
      </c>
      <c r="K225" s="231"/>
      <c r="L225" s="36"/>
      <c r="M225" s="232" t="s">
        <v>1</v>
      </c>
      <c r="N225" s="233" t="s">
        <v>37</v>
      </c>
      <c r="O225" s="68"/>
      <c r="P225" s="216">
        <f>O225*H225</f>
        <v>0</v>
      </c>
      <c r="Q225" s="216">
        <v>0</v>
      </c>
      <c r="R225" s="216">
        <f>Q225*H225</f>
        <v>0</v>
      </c>
      <c r="S225" s="216">
        <v>0</v>
      </c>
      <c r="T225" s="216">
        <f>S225*H225</f>
        <v>0</v>
      </c>
      <c r="U225" s="217" t="s">
        <v>1</v>
      </c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218" t="s">
        <v>353</v>
      </c>
      <c r="AT225" s="218" t="s">
        <v>176</v>
      </c>
      <c r="AU225" s="218" t="s">
        <v>79</v>
      </c>
      <c r="AY225" s="14" t="s">
        <v>153</v>
      </c>
      <c r="BE225" s="219">
        <f>IF(N225="základní",J225,0)</f>
        <v>0</v>
      </c>
      <c r="BF225" s="219">
        <f>IF(N225="snížená",J225,0)</f>
        <v>0</v>
      </c>
      <c r="BG225" s="219">
        <f>IF(N225="zákl. přenesená",J225,0)</f>
        <v>0</v>
      </c>
      <c r="BH225" s="219">
        <f>IF(N225="sníž. přenesená",J225,0)</f>
        <v>0</v>
      </c>
      <c r="BI225" s="219">
        <f>IF(N225="nulová",J225,0)</f>
        <v>0</v>
      </c>
      <c r="BJ225" s="14" t="s">
        <v>79</v>
      </c>
      <c r="BK225" s="219">
        <f>ROUND(I225*H225,2)</f>
        <v>0</v>
      </c>
      <c r="BL225" s="14" t="s">
        <v>353</v>
      </c>
      <c r="BM225" s="218" t="s">
        <v>354</v>
      </c>
    </row>
    <row r="226" spans="1:65" s="2" customFormat="1" ht="19.2">
      <c r="A226" s="31"/>
      <c r="B226" s="32"/>
      <c r="C226" s="33"/>
      <c r="D226" s="220" t="s">
        <v>166</v>
      </c>
      <c r="E226" s="33"/>
      <c r="F226" s="221" t="s">
        <v>351</v>
      </c>
      <c r="G226" s="33"/>
      <c r="H226" s="33"/>
      <c r="I226" s="119"/>
      <c r="J226" s="33"/>
      <c r="K226" s="33"/>
      <c r="L226" s="36"/>
      <c r="M226" s="222"/>
      <c r="N226" s="223"/>
      <c r="O226" s="68"/>
      <c r="P226" s="68"/>
      <c r="Q226" s="68"/>
      <c r="R226" s="68"/>
      <c r="S226" s="68"/>
      <c r="T226" s="68"/>
      <c r="U226" s="69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T226" s="14" t="s">
        <v>166</v>
      </c>
      <c r="AU226" s="14" t="s">
        <v>79</v>
      </c>
    </row>
    <row r="227" spans="1:65" s="2" customFormat="1" ht="19.8" customHeight="1">
      <c r="A227" s="31"/>
      <c r="B227" s="32"/>
      <c r="C227" s="224" t="s">
        <v>355</v>
      </c>
      <c r="D227" s="224" t="s">
        <v>176</v>
      </c>
      <c r="E227" s="225" t="s">
        <v>356</v>
      </c>
      <c r="F227" s="226" t="s">
        <v>357</v>
      </c>
      <c r="G227" s="227" t="s">
        <v>352</v>
      </c>
      <c r="H227" s="228">
        <v>24</v>
      </c>
      <c r="I227" s="229"/>
      <c r="J227" s="230">
        <f>ROUND(I227*H227,2)</f>
        <v>0</v>
      </c>
      <c r="K227" s="231"/>
      <c r="L227" s="36"/>
      <c r="M227" s="232" t="s">
        <v>1</v>
      </c>
      <c r="N227" s="233" t="s">
        <v>37</v>
      </c>
      <c r="O227" s="68"/>
      <c r="P227" s="216">
        <f>O227*H227</f>
        <v>0</v>
      </c>
      <c r="Q227" s="216">
        <v>0</v>
      </c>
      <c r="R227" s="216">
        <f>Q227*H227</f>
        <v>0</v>
      </c>
      <c r="S227" s="216">
        <v>0</v>
      </c>
      <c r="T227" s="216">
        <f>S227*H227</f>
        <v>0</v>
      </c>
      <c r="U227" s="217" t="s">
        <v>1</v>
      </c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218" t="s">
        <v>353</v>
      </c>
      <c r="AT227" s="218" t="s">
        <v>176</v>
      </c>
      <c r="AU227" s="218" t="s">
        <v>79</v>
      </c>
      <c r="AY227" s="14" t="s">
        <v>153</v>
      </c>
      <c r="BE227" s="219">
        <f>IF(N227="základní",J227,0)</f>
        <v>0</v>
      </c>
      <c r="BF227" s="219">
        <f>IF(N227="snížená",J227,0)</f>
        <v>0</v>
      </c>
      <c r="BG227" s="219">
        <f>IF(N227="zákl. přenesená",J227,0)</f>
        <v>0</v>
      </c>
      <c r="BH227" s="219">
        <f>IF(N227="sníž. přenesená",J227,0)</f>
        <v>0</v>
      </c>
      <c r="BI227" s="219">
        <f>IF(N227="nulová",J227,0)</f>
        <v>0</v>
      </c>
      <c r="BJ227" s="14" t="s">
        <v>79</v>
      </c>
      <c r="BK227" s="219">
        <f>ROUND(I227*H227,2)</f>
        <v>0</v>
      </c>
      <c r="BL227" s="14" t="s">
        <v>353</v>
      </c>
      <c r="BM227" s="218" t="s">
        <v>358</v>
      </c>
    </row>
    <row r="228" spans="1:65" s="2" customFormat="1" ht="19.2">
      <c r="A228" s="31"/>
      <c r="B228" s="32"/>
      <c r="C228" s="33"/>
      <c r="D228" s="220" t="s">
        <v>166</v>
      </c>
      <c r="E228" s="33"/>
      <c r="F228" s="221" t="s">
        <v>357</v>
      </c>
      <c r="G228" s="33"/>
      <c r="H228" s="33"/>
      <c r="I228" s="119"/>
      <c r="J228" s="33"/>
      <c r="K228" s="33"/>
      <c r="L228" s="36"/>
      <c r="M228" s="222"/>
      <c r="N228" s="223"/>
      <c r="O228" s="68"/>
      <c r="P228" s="68"/>
      <c r="Q228" s="68"/>
      <c r="R228" s="68"/>
      <c r="S228" s="68"/>
      <c r="T228" s="68"/>
      <c r="U228" s="69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T228" s="14" t="s">
        <v>166</v>
      </c>
      <c r="AU228" s="14" t="s">
        <v>79</v>
      </c>
    </row>
    <row r="229" spans="1:65" s="2" customFormat="1" ht="30" customHeight="1">
      <c r="A229" s="31"/>
      <c r="B229" s="32"/>
      <c r="C229" s="224" t="s">
        <v>359</v>
      </c>
      <c r="D229" s="224" t="s">
        <v>176</v>
      </c>
      <c r="E229" s="225" t="s">
        <v>360</v>
      </c>
      <c r="F229" s="226" t="s">
        <v>361</v>
      </c>
      <c r="G229" s="227" t="s">
        <v>352</v>
      </c>
      <c r="H229" s="228">
        <v>64</v>
      </c>
      <c r="I229" s="229"/>
      <c r="J229" s="230">
        <f>ROUND(I229*H229,2)</f>
        <v>0</v>
      </c>
      <c r="K229" s="231"/>
      <c r="L229" s="36"/>
      <c r="M229" s="232" t="s">
        <v>1</v>
      </c>
      <c r="N229" s="233" t="s">
        <v>37</v>
      </c>
      <c r="O229" s="68"/>
      <c r="P229" s="216">
        <f>O229*H229</f>
        <v>0</v>
      </c>
      <c r="Q229" s="216">
        <v>0</v>
      </c>
      <c r="R229" s="216">
        <f>Q229*H229</f>
        <v>0</v>
      </c>
      <c r="S229" s="216">
        <v>0</v>
      </c>
      <c r="T229" s="216">
        <f>S229*H229</f>
        <v>0</v>
      </c>
      <c r="U229" s="217" t="s">
        <v>1</v>
      </c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218" t="s">
        <v>353</v>
      </c>
      <c r="AT229" s="218" t="s">
        <v>176</v>
      </c>
      <c r="AU229" s="218" t="s">
        <v>79</v>
      </c>
      <c r="AY229" s="14" t="s">
        <v>153</v>
      </c>
      <c r="BE229" s="219">
        <f>IF(N229="základní",J229,0)</f>
        <v>0</v>
      </c>
      <c r="BF229" s="219">
        <f>IF(N229="snížená",J229,0)</f>
        <v>0</v>
      </c>
      <c r="BG229" s="219">
        <f>IF(N229="zákl. přenesená",J229,0)</f>
        <v>0</v>
      </c>
      <c r="BH229" s="219">
        <f>IF(N229="sníž. přenesená",J229,0)</f>
        <v>0</v>
      </c>
      <c r="BI229" s="219">
        <f>IF(N229="nulová",J229,0)</f>
        <v>0</v>
      </c>
      <c r="BJ229" s="14" t="s">
        <v>79</v>
      </c>
      <c r="BK229" s="219">
        <f>ROUND(I229*H229,2)</f>
        <v>0</v>
      </c>
      <c r="BL229" s="14" t="s">
        <v>353</v>
      </c>
      <c r="BM229" s="218" t="s">
        <v>362</v>
      </c>
    </row>
    <row r="230" spans="1:65" s="2" customFormat="1" ht="28.8">
      <c r="A230" s="31"/>
      <c r="B230" s="32"/>
      <c r="C230" s="33"/>
      <c r="D230" s="220" t="s">
        <v>166</v>
      </c>
      <c r="E230" s="33"/>
      <c r="F230" s="221" t="s">
        <v>361</v>
      </c>
      <c r="G230" s="33"/>
      <c r="H230" s="33"/>
      <c r="I230" s="119"/>
      <c r="J230" s="33"/>
      <c r="K230" s="33"/>
      <c r="L230" s="36"/>
      <c r="M230" s="234"/>
      <c r="N230" s="235"/>
      <c r="O230" s="236"/>
      <c r="P230" s="236"/>
      <c r="Q230" s="236"/>
      <c r="R230" s="236"/>
      <c r="S230" s="236"/>
      <c r="T230" s="236"/>
      <c r="U230" s="237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T230" s="14" t="s">
        <v>166</v>
      </c>
      <c r="AU230" s="14" t="s">
        <v>79</v>
      </c>
    </row>
    <row r="231" spans="1:65" s="2" customFormat="1" ht="6.9" customHeight="1">
      <c r="A231" s="31"/>
      <c r="B231" s="51"/>
      <c r="C231" s="52"/>
      <c r="D231" s="52"/>
      <c r="E231" s="52"/>
      <c r="F231" s="52"/>
      <c r="G231" s="52"/>
      <c r="H231" s="52"/>
      <c r="I231" s="155"/>
      <c r="J231" s="52"/>
      <c r="K231" s="52"/>
      <c r="L231" s="36"/>
      <c r="M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</row>
  </sheetData>
  <sheetProtection algorithmName="SHA-512" hashValue="KvYiKU8Q1B3KxMWYPvUyYElgVszah00Rc1cV17hEiD6Gvsw+L+TVeQPXQy+NUxBjFVWeWjr5LW1xWoSXod37oA==" saltValue="IBHs3nE9MZKmJp5s5GU1oD2zswxZXO8bVM6NfaQfFfFwGnD/REg1F820OSZgXWgkfn1BTIXj8liARqUMqwZBSA==" spinCount="100000" sheet="1" objects="1" scenarios="1" formatColumns="0" formatRows="0" autoFilter="0"/>
  <autoFilter ref="C127:K230" xr:uid="{00000000-0009-0000-0000-000001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61"/>
  <sheetViews>
    <sheetView showGridLines="0" topLeftCell="A130" workbookViewId="0">
      <selection activeCell="I144" sqref="I144"/>
    </sheetView>
  </sheetViews>
  <sheetFormatPr defaultRowHeight="14.4"/>
  <cols>
    <col min="1" max="1" width="7.140625" style="1" customWidth="1"/>
    <col min="2" max="2" width="1.42578125" style="1" customWidth="1"/>
    <col min="3" max="3" width="3.5703125" style="1" customWidth="1"/>
    <col min="4" max="4" width="3.7109375" style="1" customWidth="1"/>
    <col min="5" max="5" width="14.7109375" style="1" customWidth="1"/>
    <col min="6" max="6" width="43.5703125" style="1" customWidth="1"/>
    <col min="7" max="7" width="6" style="1" customWidth="1"/>
    <col min="8" max="8" width="9.85546875" style="1" customWidth="1"/>
    <col min="9" max="9" width="17.28515625" style="112" customWidth="1"/>
    <col min="10" max="10" width="17.28515625" style="1" customWidth="1"/>
    <col min="11" max="11" width="17.28515625" style="1" hidden="1" customWidth="1"/>
    <col min="12" max="12" width="8" style="1" customWidth="1"/>
    <col min="13" max="13" width="9.28515625" style="1" hidden="1" customWidth="1"/>
    <col min="14" max="14" width="9.140625" style="1" hidden="1"/>
    <col min="15" max="21" width="12.140625" style="1" hidden="1" customWidth="1"/>
    <col min="22" max="22" width="10.5703125" style="1" customWidth="1"/>
    <col min="23" max="23" width="14" style="1" customWidth="1"/>
    <col min="24" max="24" width="10.5703125" style="1" customWidth="1"/>
    <col min="25" max="25" width="12.85546875" style="1" customWidth="1"/>
    <col min="26" max="26" width="9.42578125" style="1" customWidth="1"/>
    <col min="27" max="27" width="12.85546875" style="1" customWidth="1"/>
    <col min="28" max="28" width="14" style="1" customWidth="1"/>
    <col min="29" max="29" width="9.42578125" style="1" customWidth="1"/>
    <col min="30" max="30" width="12.85546875" style="1" customWidth="1"/>
    <col min="31" max="31" width="14" style="1" customWidth="1"/>
    <col min="44" max="65" width="9.140625" style="1" hidden="1"/>
  </cols>
  <sheetData>
    <row r="2" spans="1:46" s="1" customFormat="1" ht="36.9" customHeight="1">
      <c r="I2" s="112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4" t="s">
        <v>89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81</v>
      </c>
    </row>
    <row r="4" spans="1:46" s="1" customFormat="1" ht="24.9" customHeight="1">
      <c r="B4" s="17"/>
      <c r="D4" s="116" t="s">
        <v>118</v>
      </c>
      <c r="I4" s="112"/>
      <c r="L4" s="17"/>
      <c r="M4" s="117" t="s">
        <v>10</v>
      </c>
      <c r="AT4" s="14" t="s">
        <v>4</v>
      </c>
    </row>
    <row r="5" spans="1:46" s="1" customFormat="1" ht="6.9" customHeight="1">
      <c r="B5" s="17"/>
      <c r="I5" s="112"/>
      <c r="L5" s="17"/>
    </row>
    <row r="6" spans="1:46" s="1" customFormat="1" ht="12" customHeight="1">
      <c r="B6" s="17"/>
      <c r="D6" s="118" t="s">
        <v>16</v>
      </c>
      <c r="I6" s="112"/>
      <c r="L6" s="17"/>
    </row>
    <row r="7" spans="1:46" s="1" customFormat="1" ht="14.4" customHeight="1">
      <c r="B7" s="17"/>
      <c r="E7" s="283" t="str">
        <f>'Rekapitulace stavby'!K6</f>
        <v>MŠ Šumperk Prievidzská</v>
      </c>
      <c r="F7" s="284"/>
      <c r="G7" s="284"/>
      <c r="H7" s="284"/>
      <c r="I7" s="112"/>
      <c r="L7" s="17"/>
    </row>
    <row r="8" spans="1:46" s="1" customFormat="1" ht="12" customHeight="1">
      <c r="B8" s="17"/>
      <c r="D8" s="118" t="s">
        <v>119</v>
      </c>
      <c r="I8" s="112"/>
      <c r="L8" s="17"/>
    </row>
    <row r="9" spans="1:46" s="2" customFormat="1" ht="14.4" customHeight="1">
      <c r="A9" s="31"/>
      <c r="B9" s="36"/>
      <c r="C9" s="31"/>
      <c r="D9" s="31"/>
      <c r="E9" s="283" t="s">
        <v>120</v>
      </c>
      <c r="F9" s="285"/>
      <c r="G9" s="285"/>
      <c r="H9" s="285"/>
      <c r="I9" s="119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18" t="s">
        <v>121</v>
      </c>
      <c r="E10" s="31"/>
      <c r="F10" s="31"/>
      <c r="G10" s="31"/>
      <c r="H10" s="31"/>
      <c r="I10" s="119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4.4" customHeight="1">
      <c r="A11" s="31"/>
      <c r="B11" s="36"/>
      <c r="C11" s="31"/>
      <c r="D11" s="31"/>
      <c r="E11" s="286" t="s">
        <v>363</v>
      </c>
      <c r="F11" s="285"/>
      <c r="G11" s="285"/>
      <c r="H11" s="285"/>
      <c r="I11" s="119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0.199999999999999">
      <c r="A12" s="31"/>
      <c r="B12" s="36"/>
      <c r="C12" s="31"/>
      <c r="D12" s="31"/>
      <c r="E12" s="31"/>
      <c r="F12" s="31"/>
      <c r="G12" s="31"/>
      <c r="H12" s="31"/>
      <c r="I12" s="119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18" t="s">
        <v>18</v>
      </c>
      <c r="E13" s="31"/>
      <c r="F13" s="107" t="s">
        <v>1</v>
      </c>
      <c r="G13" s="31"/>
      <c r="H13" s="31"/>
      <c r="I13" s="120" t="s">
        <v>19</v>
      </c>
      <c r="J13" s="107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8" t="s">
        <v>20</v>
      </c>
      <c r="E14" s="31"/>
      <c r="F14" s="107" t="s">
        <v>123</v>
      </c>
      <c r="G14" s="31"/>
      <c r="H14" s="31"/>
      <c r="I14" s="120" t="s">
        <v>22</v>
      </c>
      <c r="J14" s="121">
        <f>'Rekapitulace stavby'!AN8</f>
        <v>0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8" customHeight="1">
      <c r="A15" s="31"/>
      <c r="B15" s="36"/>
      <c r="C15" s="31"/>
      <c r="D15" s="31"/>
      <c r="E15" s="31"/>
      <c r="F15" s="31"/>
      <c r="G15" s="31"/>
      <c r="H15" s="31"/>
      <c r="I15" s="119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23</v>
      </c>
      <c r="E16" s="31"/>
      <c r="F16" s="31"/>
      <c r="G16" s="31"/>
      <c r="H16" s="31"/>
      <c r="I16" s="120" t="s">
        <v>24</v>
      </c>
      <c r="J16" s="107" t="s">
        <v>1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07" t="s">
        <v>21</v>
      </c>
      <c r="F17" s="31"/>
      <c r="G17" s="31"/>
      <c r="H17" s="31"/>
      <c r="I17" s="120" t="s">
        <v>25</v>
      </c>
      <c r="J17" s="107" t="s">
        <v>1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" customHeight="1">
      <c r="A18" s="31"/>
      <c r="B18" s="36"/>
      <c r="C18" s="31"/>
      <c r="D18" s="31"/>
      <c r="E18" s="31"/>
      <c r="F18" s="31"/>
      <c r="G18" s="31"/>
      <c r="H18" s="31"/>
      <c r="I18" s="119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18" t="s">
        <v>26</v>
      </c>
      <c r="E19" s="31"/>
      <c r="F19" s="31"/>
      <c r="G19" s="31"/>
      <c r="H19" s="31"/>
      <c r="I19" s="120" t="s">
        <v>24</v>
      </c>
      <c r="J19" s="27">
        <f>'Rekapitulace stavby'!AN13</f>
        <v>0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287" t="str">
        <f>'Rekapitulace stavby'!E14</f>
        <v>Vyplň údaj</v>
      </c>
      <c r="F20" s="288"/>
      <c r="G20" s="288"/>
      <c r="H20" s="288"/>
      <c r="I20" s="120" t="s">
        <v>25</v>
      </c>
      <c r="J20" s="27">
        <f>'Rekapitulace stavby'!AN14</f>
        <v>0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" customHeight="1">
      <c r="A21" s="31"/>
      <c r="B21" s="36"/>
      <c r="C21" s="31"/>
      <c r="D21" s="31"/>
      <c r="E21" s="31"/>
      <c r="F21" s="31"/>
      <c r="G21" s="31"/>
      <c r="H21" s="31"/>
      <c r="I21" s="119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18" t="s">
        <v>28</v>
      </c>
      <c r="E22" s="31"/>
      <c r="F22" s="31"/>
      <c r="G22" s="31"/>
      <c r="H22" s="31"/>
      <c r="I22" s="120" t="s">
        <v>24</v>
      </c>
      <c r="J22" s="107" t="s">
        <v>1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07" t="s">
        <v>21</v>
      </c>
      <c r="F23" s="31"/>
      <c r="G23" s="31"/>
      <c r="H23" s="31"/>
      <c r="I23" s="120" t="s">
        <v>25</v>
      </c>
      <c r="J23" s="107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" customHeight="1">
      <c r="A24" s="31"/>
      <c r="B24" s="36"/>
      <c r="C24" s="31"/>
      <c r="D24" s="31"/>
      <c r="E24" s="31"/>
      <c r="F24" s="31"/>
      <c r="G24" s="31"/>
      <c r="H24" s="31"/>
      <c r="I24" s="119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18" t="s">
        <v>30</v>
      </c>
      <c r="E25" s="31"/>
      <c r="F25" s="31"/>
      <c r="G25" s="31"/>
      <c r="H25" s="31"/>
      <c r="I25" s="120" t="s">
        <v>24</v>
      </c>
      <c r="J25" s="107" t="s">
        <v>1</v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07" t="s">
        <v>21</v>
      </c>
      <c r="F26" s="31"/>
      <c r="G26" s="31"/>
      <c r="H26" s="31"/>
      <c r="I26" s="120" t="s">
        <v>25</v>
      </c>
      <c r="J26" s="107" t="s">
        <v>1</v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" customHeight="1">
      <c r="A27" s="31"/>
      <c r="B27" s="36"/>
      <c r="C27" s="31"/>
      <c r="D27" s="31"/>
      <c r="E27" s="31"/>
      <c r="F27" s="31"/>
      <c r="G27" s="31"/>
      <c r="H27" s="31"/>
      <c r="I27" s="119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18" t="s">
        <v>31</v>
      </c>
      <c r="E28" s="31"/>
      <c r="F28" s="31"/>
      <c r="G28" s="31"/>
      <c r="H28" s="31"/>
      <c r="I28" s="119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4.4" customHeight="1">
      <c r="A29" s="122"/>
      <c r="B29" s="123"/>
      <c r="C29" s="122"/>
      <c r="D29" s="122"/>
      <c r="E29" s="289" t="s">
        <v>1</v>
      </c>
      <c r="F29" s="289"/>
      <c r="G29" s="289"/>
      <c r="H29" s="289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" customHeight="1">
      <c r="A30" s="31"/>
      <c r="B30" s="36"/>
      <c r="C30" s="31"/>
      <c r="D30" s="31"/>
      <c r="E30" s="31"/>
      <c r="F30" s="31"/>
      <c r="G30" s="31"/>
      <c r="H30" s="31"/>
      <c r="I30" s="119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6"/>
      <c r="C31" s="31"/>
      <c r="D31" s="126"/>
      <c r="E31" s="126"/>
      <c r="F31" s="126"/>
      <c r="G31" s="126"/>
      <c r="H31" s="126"/>
      <c r="I31" s="127"/>
      <c r="J31" s="126"/>
      <c r="K31" s="126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8" t="s">
        <v>32</v>
      </c>
      <c r="E32" s="31"/>
      <c r="F32" s="31"/>
      <c r="G32" s="31"/>
      <c r="H32" s="31"/>
      <c r="I32" s="119"/>
      <c r="J32" s="129">
        <f>ROUND(J123,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" customHeight="1">
      <c r="A33" s="31"/>
      <c r="B33" s="36"/>
      <c r="C33" s="31"/>
      <c r="D33" s="126"/>
      <c r="E33" s="126"/>
      <c r="F33" s="126"/>
      <c r="G33" s="126"/>
      <c r="H33" s="126"/>
      <c r="I33" s="127"/>
      <c r="J33" s="126"/>
      <c r="K33" s="126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31"/>
      <c r="F34" s="130" t="s">
        <v>34</v>
      </c>
      <c r="G34" s="31"/>
      <c r="H34" s="31"/>
      <c r="I34" s="131" t="s">
        <v>33</v>
      </c>
      <c r="J34" s="130" t="s">
        <v>35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customHeight="1">
      <c r="A35" s="31"/>
      <c r="B35" s="36"/>
      <c r="C35" s="31"/>
      <c r="D35" s="132" t="s">
        <v>36</v>
      </c>
      <c r="E35" s="118" t="s">
        <v>37</v>
      </c>
      <c r="F35" s="133">
        <f>ROUND((SUM(BE123:BE160)),  2)</f>
        <v>0</v>
      </c>
      <c r="G35" s="31"/>
      <c r="H35" s="31"/>
      <c r="I35" s="134">
        <v>0.21</v>
      </c>
      <c r="J35" s="133">
        <f>ROUND(((SUM(BE123:BE160))*I35),  2)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customHeight="1">
      <c r="A36" s="31"/>
      <c r="B36" s="36"/>
      <c r="C36" s="31"/>
      <c r="D36" s="31"/>
      <c r="E36" s="118" t="s">
        <v>38</v>
      </c>
      <c r="F36" s="133">
        <f>ROUND((SUM(BF123:BF160)),  2)</f>
        <v>0</v>
      </c>
      <c r="G36" s="31"/>
      <c r="H36" s="31"/>
      <c r="I36" s="134">
        <v>0.15</v>
      </c>
      <c r="J36" s="133">
        <f>ROUND(((SUM(BF123:BF160))*I36),  2)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18" t="s">
        <v>39</v>
      </c>
      <c r="F37" s="133">
        <f>ROUND((SUM(BG123:BG160)),  2)</f>
        <v>0</v>
      </c>
      <c r="G37" s="31"/>
      <c r="H37" s="31"/>
      <c r="I37" s="134">
        <v>0.21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" hidden="1" customHeight="1">
      <c r="A38" s="31"/>
      <c r="B38" s="36"/>
      <c r="C38" s="31"/>
      <c r="D38" s="31"/>
      <c r="E38" s="118" t="s">
        <v>40</v>
      </c>
      <c r="F38" s="133">
        <f>ROUND((SUM(BH123:BH160)),  2)</f>
        <v>0</v>
      </c>
      <c r="G38" s="31"/>
      <c r="H38" s="31"/>
      <c r="I38" s="134">
        <v>0.15</v>
      </c>
      <c r="J38" s="133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" hidden="1" customHeight="1">
      <c r="A39" s="31"/>
      <c r="B39" s="36"/>
      <c r="C39" s="31"/>
      <c r="D39" s="31"/>
      <c r="E39" s="118" t="s">
        <v>41</v>
      </c>
      <c r="F39" s="133">
        <f>ROUND((SUM(BI123:BI160)),  2)</f>
        <v>0</v>
      </c>
      <c r="G39" s="31"/>
      <c r="H39" s="31"/>
      <c r="I39" s="134">
        <v>0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" customHeight="1">
      <c r="A40" s="31"/>
      <c r="B40" s="36"/>
      <c r="C40" s="31"/>
      <c r="D40" s="31"/>
      <c r="E40" s="31"/>
      <c r="F40" s="31"/>
      <c r="G40" s="31"/>
      <c r="H40" s="31"/>
      <c r="I40" s="119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5"/>
      <c r="D41" s="136" t="s">
        <v>42</v>
      </c>
      <c r="E41" s="137"/>
      <c r="F41" s="137"/>
      <c r="G41" s="138" t="s">
        <v>43</v>
      </c>
      <c r="H41" s="139" t="s">
        <v>44</v>
      </c>
      <c r="I41" s="140"/>
      <c r="J41" s="141">
        <f>SUM(J32:J39)</f>
        <v>0</v>
      </c>
      <c r="K41" s="142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" customHeight="1">
      <c r="A42" s="31"/>
      <c r="B42" s="36"/>
      <c r="C42" s="31"/>
      <c r="D42" s="31"/>
      <c r="E42" s="31"/>
      <c r="F42" s="31"/>
      <c r="G42" s="31"/>
      <c r="H42" s="31"/>
      <c r="I42" s="119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" customHeight="1">
      <c r="B43" s="17"/>
      <c r="I43" s="112"/>
      <c r="L43" s="17"/>
    </row>
    <row r="44" spans="1:31" s="1" customFormat="1" ht="14.4" customHeight="1">
      <c r="B44" s="17"/>
      <c r="I44" s="112"/>
      <c r="L44" s="17"/>
    </row>
    <row r="45" spans="1:31" s="1" customFormat="1" ht="14.4" customHeight="1">
      <c r="B45" s="17"/>
      <c r="I45" s="112"/>
      <c r="L45" s="17"/>
    </row>
    <row r="46" spans="1:31" s="1" customFormat="1" ht="14.4" customHeight="1">
      <c r="B46" s="17"/>
      <c r="I46" s="112"/>
      <c r="L46" s="17"/>
    </row>
    <row r="47" spans="1:31" s="1" customFormat="1" ht="14.4" customHeight="1">
      <c r="B47" s="17"/>
      <c r="I47" s="112"/>
      <c r="L47" s="17"/>
    </row>
    <row r="48" spans="1:31" s="1" customFormat="1" ht="14.4" customHeight="1">
      <c r="B48" s="17"/>
      <c r="I48" s="112"/>
      <c r="L48" s="17"/>
    </row>
    <row r="49" spans="1:31" s="1" customFormat="1" ht="14.4" customHeight="1">
      <c r="B49" s="17"/>
      <c r="I49" s="112"/>
      <c r="L49" s="17"/>
    </row>
    <row r="50" spans="1:31" s="2" customFormat="1" ht="14.4" customHeight="1">
      <c r="B50" s="48"/>
      <c r="D50" s="143" t="s">
        <v>45</v>
      </c>
      <c r="E50" s="144"/>
      <c r="F50" s="144"/>
      <c r="G50" s="143" t="s">
        <v>46</v>
      </c>
      <c r="H50" s="144"/>
      <c r="I50" s="145"/>
      <c r="J50" s="144"/>
      <c r="K50" s="144"/>
      <c r="L50" s="48"/>
    </row>
    <row r="51" spans="1:31" ht="10.199999999999999">
      <c r="B51" s="17"/>
      <c r="L51" s="17"/>
    </row>
    <row r="52" spans="1:31" ht="10.199999999999999">
      <c r="B52" s="17"/>
      <c r="L52" s="17"/>
    </row>
    <row r="53" spans="1:31" ht="10.199999999999999">
      <c r="B53" s="17"/>
      <c r="L53" s="17"/>
    </row>
    <row r="54" spans="1:31" ht="10.199999999999999">
      <c r="B54" s="17"/>
      <c r="L54" s="17"/>
    </row>
    <row r="55" spans="1:31" ht="10.199999999999999">
      <c r="B55" s="17"/>
      <c r="L55" s="17"/>
    </row>
    <row r="56" spans="1:31" ht="10.199999999999999">
      <c r="B56" s="17"/>
      <c r="L56" s="17"/>
    </row>
    <row r="57" spans="1:31" ht="10.199999999999999">
      <c r="B57" s="17"/>
      <c r="L57" s="17"/>
    </row>
    <row r="58" spans="1:31" ht="10.199999999999999">
      <c r="B58" s="17"/>
      <c r="L58" s="17"/>
    </row>
    <row r="59" spans="1:31" ht="10.199999999999999">
      <c r="B59" s="17"/>
      <c r="L59" s="17"/>
    </row>
    <row r="60" spans="1:31" ht="10.199999999999999">
      <c r="B60" s="17"/>
      <c r="L60" s="17"/>
    </row>
    <row r="61" spans="1:31" s="2" customFormat="1" ht="13.2">
      <c r="A61" s="31"/>
      <c r="B61" s="36"/>
      <c r="C61" s="31"/>
      <c r="D61" s="146" t="s">
        <v>47</v>
      </c>
      <c r="E61" s="147"/>
      <c r="F61" s="148" t="s">
        <v>48</v>
      </c>
      <c r="G61" s="146" t="s">
        <v>47</v>
      </c>
      <c r="H61" s="147"/>
      <c r="I61" s="149"/>
      <c r="J61" s="150" t="s">
        <v>48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.199999999999999">
      <c r="B62" s="17"/>
      <c r="L62" s="17"/>
    </row>
    <row r="63" spans="1:31" ht="10.199999999999999">
      <c r="B63" s="17"/>
      <c r="L63" s="17"/>
    </row>
    <row r="64" spans="1:31" ht="10.199999999999999">
      <c r="B64" s="17"/>
      <c r="L64" s="17"/>
    </row>
    <row r="65" spans="1:31" s="2" customFormat="1" ht="13.2">
      <c r="A65" s="31"/>
      <c r="B65" s="36"/>
      <c r="C65" s="31"/>
      <c r="D65" s="143" t="s">
        <v>49</v>
      </c>
      <c r="E65" s="151"/>
      <c r="F65" s="151"/>
      <c r="G65" s="143" t="s">
        <v>50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.199999999999999">
      <c r="B66" s="17"/>
      <c r="L66" s="17"/>
    </row>
    <row r="67" spans="1:31" ht="10.199999999999999">
      <c r="B67" s="17"/>
      <c r="L67" s="17"/>
    </row>
    <row r="68" spans="1:31" ht="10.199999999999999">
      <c r="B68" s="17"/>
      <c r="L68" s="17"/>
    </row>
    <row r="69" spans="1:31" ht="10.199999999999999">
      <c r="B69" s="17"/>
      <c r="L69" s="17"/>
    </row>
    <row r="70" spans="1:31" ht="10.199999999999999">
      <c r="B70" s="17"/>
      <c r="L70" s="17"/>
    </row>
    <row r="71" spans="1:31" ht="10.199999999999999">
      <c r="B71" s="17"/>
      <c r="L71" s="17"/>
    </row>
    <row r="72" spans="1:31" ht="10.199999999999999">
      <c r="B72" s="17"/>
      <c r="L72" s="17"/>
    </row>
    <row r="73" spans="1:31" ht="10.199999999999999">
      <c r="B73" s="17"/>
      <c r="L73" s="17"/>
    </row>
    <row r="74" spans="1:31" ht="10.199999999999999">
      <c r="B74" s="17"/>
      <c r="L74" s="17"/>
    </row>
    <row r="75" spans="1:31" ht="10.199999999999999">
      <c r="B75" s="17"/>
      <c r="L75" s="17"/>
    </row>
    <row r="76" spans="1:31" s="2" customFormat="1" ht="13.2">
      <c r="A76" s="31"/>
      <c r="B76" s="36"/>
      <c r="C76" s="31"/>
      <c r="D76" s="146" t="s">
        <v>47</v>
      </c>
      <c r="E76" s="147"/>
      <c r="F76" s="148" t="s">
        <v>48</v>
      </c>
      <c r="G76" s="146" t="s">
        <v>47</v>
      </c>
      <c r="H76" s="147"/>
      <c r="I76" s="149"/>
      <c r="J76" s="150" t="s">
        <v>48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" customHeight="1">
      <c r="A82" s="31"/>
      <c r="B82" s="32"/>
      <c r="C82" s="20" t="s">
        <v>124</v>
      </c>
      <c r="D82" s="33"/>
      <c r="E82" s="33"/>
      <c r="F82" s="33"/>
      <c r="G82" s="33"/>
      <c r="H82" s="33"/>
      <c r="I82" s="119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119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19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4.4" customHeight="1">
      <c r="A85" s="31"/>
      <c r="B85" s="32"/>
      <c r="C85" s="33"/>
      <c r="D85" s="33"/>
      <c r="E85" s="290" t="str">
        <f>E7</f>
        <v>MŠ Šumperk Prievidzská</v>
      </c>
      <c r="F85" s="291"/>
      <c r="G85" s="291"/>
      <c r="H85" s="291"/>
      <c r="I85" s="119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18"/>
      <c r="C86" s="26" t="s">
        <v>119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2" customFormat="1" ht="14.4" customHeight="1">
      <c r="A87" s="31"/>
      <c r="B87" s="32"/>
      <c r="C87" s="33"/>
      <c r="D87" s="33"/>
      <c r="E87" s="290" t="s">
        <v>120</v>
      </c>
      <c r="F87" s="292"/>
      <c r="G87" s="292"/>
      <c r="H87" s="292"/>
      <c r="I87" s="119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6" t="s">
        <v>121</v>
      </c>
      <c r="D88" s="33"/>
      <c r="E88" s="33"/>
      <c r="F88" s="33"/>
      <c r="G88" s="33"/>
      <c r="H88" s="33"/>
      <c r="I88" s="119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4.4" customHeight="1">
      <c r="A89" s="31"/>
      <c r="B89" s="32"/>
      <c r="C89" s="33"/>
      <c r="D89" s="33"/>
      <c r="E89" s="243" t="str">
        <f>E11</f>
        <v>A1-D.1.4.2 - VZT</v>
      </c>
      <c r="F89" s="292"/>
      <c r="G89" s="292"/>
      <c r="H89" s="292"/>
      <c r="I89" s="119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" customHeight="1">
      <c r="A90" s="31"/>
      <c r="B90" s="32"/>
      <c r="C90" s="33"/>
      <c r="D90" s="33"/>
      <c r="E90" s="33"/>
      <c r="F90" s="33"/>
      <c r="G90" s="33"/>
      <c r="H90" s="33"/>
      <c r="I90" s="119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6" t="s">
        <v>20</v>
      </c>
      <c r="D91" s="33"/>
      <c r="E91" s="33"/>
      <c r="F91" s="24" t="str">
        <f>F14</f>
        <v>Šumperk</v>
      </c>
      <c r="G91" s="33"/>
      <c r="H91" s="33"/>
      <c r="I91" s="120" t="s">
        <v>22</v>
      </c>
      <c r="J91" s="63">
        <f>IF(J14="","",J14)</f>
        <v>0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" customHeight="1">
      <c r="A92" s="31"/>
      <c r="B92" s="32"/>
      <c r="C92" s="33"/>
      <c r="D92" s="33"/>
      <c r="E92" s="33"/>
      <c r="F92" s="33"/>
      <c r="G92" s="33"/>
      <c r="H92" s="33"/>
      <c r="I92" s="119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6" customHeight="1">
      <c r="A93" s="31"/>
      <c r="B93" s="32"/>
      <c r="C93" s="26" t="s">
        <v>23</v>
      </c>
      <c r="D93" s="33"/>
      <c r="E93" s="33"/>
      <c r="F93" s="24" t="str">
        <f>E17</f>
        <v xml:space="preserve"> </v>
      </c>
      <c r="G93" s="33"/>
      <c r="H93" s="33"/>
      <c r="I93" s="120" t="s">
        <v>28</v>
      </c>
      <c r="J93" s="29" t="str">
        <f>E23</f>
        <v xml:space="preserve"> 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6" customHeight="1">
      <c r="A94" s="31"/>
      <c r="B94" s="32"/>
      <c r="C94" s="26" t="s">
        <v>26</v>
      </c>
      <c r="D94" s="33"/>
      <c r="E94" s="33"/>
      <c r="F94" s="24" t="str">
        <f>IF(E20="","",E20)</f>
        <v>Vyplň údaj</v>
      </c>
      <c r="G94" s="33"/>
      <c r="H94" s="33"/>
      <c r="I94" s="120" t="s">
        <v>30</v>
      </c>
      <c r="J94" s="29" t="str">
        <f>E26</f>
        <v xml:space="preserve"> 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9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9" t="s">
        <v>125</v>
      </c>
      <c r="D96" s="160"/>
      <c r="E96" s="160"/>
      <c r="F96" s="160"/>
      <c r="G96" s="160"/>
      <c r="H96" s="160"/>
      <c r="I96" s="161"/>
      <c r="J96" s="162" t="s">
        <v>126</v>
      </c>
      <c r="K96" s="160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119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8" customHeight="1">
      <c r="A98" s="31"/>
      <c r="B98" s="32"/>
      <c r="C98" s="163" t="s">
        <v>127</v>
      </c>
      <c r="D98" s="33"/>
      <c r="E98" s="33"/>
      <c r="F98" s="33"/>
      <c r="G98" s="33"/>
      <c r="H98" s="33"/>
      <c r="I98" s="119"/>
      <c r="J98" s="81">
        <f>J123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128</v>
      </c>
    </row>
    <row r="99" spans="1:47" s="9" customFormat="1" ht="24.9" customHeight="1">
      <c r="B99" s="164"/>
      <c r="C99" s="165"/>
      <c r="D99" s="166" t="s">
        <v>130</v>
      </c>
      <c r="E99" s="167"/>
      <c r="F99" s="167"/>
      <c r="G99" s="167"/>
      <c r="H99" s="167"/>
      <c r="I99" s="168"/>
      <c r="J99" s="169">
        <f>J124</f>
        <v>0</v>
      </c>
      <c r="K99" s="165"/>
      <c r="L99" s="170"/>
    </row>
    <row r="100" spans="1:47" s="10" customFormat="1" ht="19.95" customHeight="1">
      <c r="B100" s="171"/>
      <c r="C100" s="101"/>
      <c r="D100" s="172" t="s">
        <v>364</v>
      </c>
      <c r="E100" s="173"/>
      <c r="F100" s="173"/>
      <c r="G100" s="173"/>
      <c r="H100" s="173"/>
      <c r="I100" s="174"/>
      <c r="J100" s="175">
        <f>J125</f>
        <v>0</v>
      </c>
      <c r="K100" s="101"/>
      <c r="L100" s="176"/>
    </row>
    <row r="101" spans="1:47" s="9" customFormat="1" ht="24.9" customHeight="1">
      <c r="B101" s="164"/>
      <c r="C101" s="165"/>
      <c r="D101" s="166" t="s">
        <v>136</v>
      </c>
      <c r="E101" s="167"/>
      <c r="F101" s="167"/>
      <c r="G101" s="167"/>
      <c r="H101" s="167"/>
      <c r="I101" s="168"/>
      <c r="J101" s="169">
        <f>J152</f>
        <v>0</v>
      </c>
      <c r="K101" s="165"/>
      <c r="L101" s="170"/>
    </row>
    <row r="102" spans="1:47" s="2" customFormat="1" ht="21.75" customHeight="1">
      <c r="A102" s="31"/>
      <c r="B102" s="32"/>
      <c r="C102" s="33"/>
      <c r="D102" s="33"/>
      <c r="E102" s="33"/>
      <c r="F102" s="33"/>
      <c r="G102" s="33"/>
      <c r="H102" s="33"/>
      <c r="I102" s="119"/>
      <c r="J102" s="33"/>
      <c r="K102" s="33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47" s="2" customFormat="1" ht="6.9" customHeight="1">
      <c r="A103" s="31"/>
      <c r="B103" s="51"/>
      <c r="C103" s="52"/>
      <c r="D103" s="52"/>
      <c r="E103" s="52"/>
      <c r="F103" s="52"/>
      <c r="G103" s="52"/>
      <c r="H103" s="52"/>
      <c r="I103" s="155"/>
      <c r="J103" s="52"/>
      <c r="K103" s="52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7" spans="1:47" s="2" customFormat="1" ht="6.9" customHeight="1">
      <c r="A107" s="31"/>
      <c r="B107" s="53"/>
      <c r="C107" s="54"/>
      <c r="D107" s="54"/>
      <c r="E107" s="54"/>
      <c r="F107" s="54"/>
      <c r="G107" s="54"/>
      <c r="H107" s="54"/>
      <c r="I107" s="158"/>
      <c r="J107" s="54"/>
      <c r="K107" s="54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47" s="2" customFormat="1" ht="24.9" customHeight="1">
      <c r="A108" s="31"/>
      <c r="B108" s="32"/>
      <c r="C108" s="20" t="s">
        <v>137</v>
      </c>
      <c r="D108" s="33"/>
      <c r="E108" s="33"/>
      <c r="F108" s="33"/>
      <c r="G108" s="33"/>
      <c r="H108" s="33"/>
      <c r="I108" s="119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47" s="2" customFormat="1" ht="6.9" customHeight="1">
      <c r="A109" s="31"/>
      <c r="B109" s="32"/>
      <c r="C109" s="33"/>
      <c r="D109" s="33"/>
      <c r="E109" s="33"/>
      <c r="F109" s="33"/>
      <c r="G109" s="33"/>
      <c r="H109" s="33"/>
      <c r="I109" s="119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12" customHeight="1">
      <c r="A110" s="31"/>
      <c r="B110" s="32"/>
      <c r="C110" s="26" t="s">
        <v>16</v>
      </c>
      <c r="D110" s="33"/>
      <c r="E110" s="33"/>
      <c r="F110" s="33"/>
      <c r="G110" s="33"/>
      <c r="H110" s="33"/>
      <c r="I110" s="119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14.4" customHeight="1">
      <c r="A111" s="31"/>
      <c r="B111" s="32"/>
      <c r="C111" s="33"/>
      <c r="D111" s="33"/>
      <c r="E111" s="290" t="str">
        <f>E7</f>
        <v>MŠ Šumperk Prievidzská</v>
      </c>
      <c r="F111" s="291"/>
      <c r="G111" s="291"/>
      <c r="H111" s="291"/>
      <c r="I111" s="119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1" customFormat="1" ht="12" customHeight="1">
      <c r="B112" s="18"/>
      <c r="C112" s="26" t="s">
        <v>119</v>
      </c>
      <c r="D112" s="19"/>
      <c r="E112" s="19"/>
      <c r="F112" s="19"/>
      <c r="G112" s="19"/>
      <c r="H112" s="19"/>
      <c r="I112" s="112"/>
      <c r="J112" s="19"/>
      <c r="K112" s="19"/>
      <c r="L112" s="17"/>
    </row>
    <row r="113" spans="1:65" s="2" customFormat="1" ht="14.4" customHeight="1">
      <c r="A113" s="31"/>
      <c r="B113" s="32"/>
      <c r="C113" s="33"/>
      <c r="D113" s="33"/>
      <c r="E113" s="290" t="s">
        <v>120</v>
      </c>
      <c r="F113" s="292"/>
      <c r="G113" s="292"/>
      <c r="H113" s="292"/>
      <c r="I113" s="119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121</v>
      </c>
      <c r="D114" s="33"/>
      <c r="E114" s="33"/>
      <c r="F114" s="33"/>
      <c r="G114" s="33"/>
      <c r="H114" s="33"/>
      <c r="I114" s="119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4.4" customHeight="1">
      <c r="A115" s="31"/>
      <c r="B115" s="32"/>
      <c r="C115" s="33"/>
      <c r="D115" s="33"/>
      <c r="E115" s="243" t="str">
        <f>E11</f>
        <v>A1-D.1.4.2 - VZT</v>
      </c>
      <c r="F115" s="292"/>
      <c r="G115" s="292"/>
      <c r="H115" s="292"/>
      <c r="I115" s="119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" customHeight="1">
      <c r="A116" s="31"/>
      <c r="B116" s="32"/>
      <c r="C116" s="33"/>
      <c r="D116" s="33"/>
      <c r="E116" s="33"/>
      <c r="F116" s="33"/>
      <c r="G116" s="33"/>
      <c r="H116" s="33"/>
      <c r="I116" s="119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2" customHeight="1">
      <c r="A117" s="31"/>
      <c r="B117" s="32"/>
      <c r="C117" s="26" t="s">
        <v>20</v>
      </c>
      <c r="D117" s="33"/>
      <c r="E117" s="33"/>
      <c r="F117" s="24" t="str">
        <f>F14</f>
        <v>Šumperk</v>
      </c>
      <c r="G117" s="33"/>
      <c r="H117" s="33"/>
      <c r="I117" s="120" t="s">
        <v>22</v>
      </c>
      <c r="J117" s="63">
        <f>IF(J14="","",J14)</f>
        <v>0</v>
      </c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" customHeight="1">
      <c r="A118" s="31"/>
      <c r="B118" s="32"/>
      <c r="C118" s="33"/>
      <c r="D118" s="33"/>
      <c r="E118" s="33"/>
      <c r="F118" s="33"/>
      <c r="G118" s="33"/>
      <c r="H118" s="33"/>
      <c r="I118" s="119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6" customHeight="1">
      <c r="A119" s="31"/>
      <c r="B119" s="32"/>
      <c r="C119" s="26" t="s">
        <v>23</v>
      </c>
      <c r="D119" s="33"/>
      <c r="E119" s="33"/>
      <c r="F119" s="24" t="str">
        <f>E17</f>
        <v xml:space="preserve"> </v>
      </c>
      <c r="G119" s="33"/>
      <c r="H119" s="33"/>
      <c r="I119" s="120" t="s">
        <v>28</v>
      </c>
      <c r="J119" s="29" t="str">
        <f>E23</f>
        <v xml:space="preserve"> 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5.6" customHeight="1">
      <c r="A120" s="31"/>
      <c r="B120" s="32"/>
      <c r="C120" s="26" t="s">
        <v>26</v>
      </c>
      <c r="D120" s="33"/>
      <c r="E120" s="33"/>
      <c r="F120" s="24" t="str">
        <f>IF(E20="","",E20)</f>
        <v>Vyplň údaj</v>
      </c>
      <c r="G120" s="33"/>
      <c r="H120" s="33"/>
      <c r="I120" s="120" t="s">
        <v>30</v>
      </c>
      <c r="J120" s="29" t="str">
        <f>E26</f>
        <v xml:space="preserve"> </v>
      </c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0.35" customHeight="1">
      <c r="A121" s="31"/>
      <c r="B121" s="32"/>
      <c r="C121" s="33"/>
      <c r="D121" s="33"/>
      <c r="E121" s="33"/>
      <c r="F121" s="33"/>
      <c r="G121" s="33"/>
      <c r="H121" s="33"/>
      <c r="I121" s="119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11" customFormat="1" ht="29.25" customHeight="1">
      <c r="A122" s="177"/>
      <c r="B122" s="178"/>
      <c r="C122" s="179" t="s">
        <v>138</v>
      </c>
      <c r="D122" s="180" t="s">
        <v>57</v>
      </c>
      <c r="E122" s="180" t="s">
        <v>53</v>
      </c>
      <c r="F122" s="180" t="s">
        <v>54</v>
      </c>
      <c r="G122" s="180" t="s">
        <v>139</v>
      </c>
      <c r="H122" s="180" t="s">
        <v>140</v>
      </c>
      <c r="I122" s="181" t="s">
        <v>141</v>
      </c>
      <c r="J122" s="182" t="s">
        <v>126</v>
      </c>
      <c r="K122" s="183" t="s">
        <v>142</v>
      </c>
      <c r="L122" s="184"/>
      <c r="M122" s="72" t="s">
        <v>1</v>
      </c>
      <c r="N122" s="73" t="s">
        <v>36</v>
      </c>
      <c r="O122" s="73" t="s">
        <v>143</v>
      </c>
      <c r="P122" s="73" t="s">
        <v>144</v>
      </c>
      <c r="Q122" s="73" t="s">
        <v>145</v>
      </c>
      <c r="R122" s="73" t="s">
        <v>146</v>
      </c>
      <c r="S122" s="73" t="s">
        <v>147</v>
      </c>
      <c r="T122" s="73" t="s">
        <v>148</v>
      </c>
      <c r="U122" s="74" t="s">
        <v>149</v>
      </c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</row>
    <row r="123" spans="1:65" s="2" customFormat="1" ht="22.8" customHeight="1">
      <c r="A123" s="31"/>
      <c r="B123" s="32"/>
      <c r="C123" s="79" t="s">
        <v>150</v>
      </c>
      <c r="D123" s="33"/>
      <c r="E123" s="33"/>
      <c r="F123" s="33"/>
      <c r="G123" s="33"/>
      <c r="H123" s="33"/>
      <c r="I123" s="119"/>
      <c r="J123" s="185">
        <f>BK123</f>
        <v>0</v>
      </c>
      <c r="K123" s="33"/>
      <c r="L123" s="36"/>
      <c r="M123" s="75"/>
      <c r="N123" s="186"/>
      <c r="O123" s="76"/>
      <c r="P123" s="187">
        <f>P124+P152</f>
        <v>0</v>
      </c>
      <c r="Q123" s="76"/>
      <c r="R123" s="187">
        <f>R124+R152</f>
        <v>4.5220000000000003E-2</v>
      </c>
      <c r="S123" s="76"/>
      <c r="T123" s="187">
        <f>T124+T152</f>
        <v>0</v>
      </c>
      <c r="U123" s="77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T123" s="14" t="s">
        <v>71</v>
      </c>
      <c r="AU123" s="14" t="s">
        <v>128</v>
      </c>
      <c r="BK123" s="188">
        <f>BK124+BK152</f>
        <v>0</v>
      </c>
    </row>
    <row r="124" spans="1:65" s="12" customFormat="1" ht="25.95" customHeight="1">
      <c r="B124" s="189"/>
      <c r="C124" s="190"/>
      <c r="D124" s="191" t="s">
        <v>71</v>
      </c>
      <c r="E124" s="192" t="s">
        <v>154</v>
      </c>
      <c r="F124" s="192" t="s">
        <v>155</v>
      </c>
      <c r="G124" s="190"/>
      <c r="H124" s="190"/>
      <c r="I124" s="193"/>
      <c r="J124" s="194">
        <f>BK124</f>
        <v>0</v>
      </c>
      <c r="K124" s="190"/>
      <c r="L124" s="195"/>
      <c r="M124" s="196"/>
      <c r="N124" s="197"/>
      <c r="O124" s="197"/>
      <c r="P124" s="198">
        <f>P125</f>
        <v>0</v>
      </c>
      <c r="Q124" s="197"/>
      <c r="R124" s="198">
        <f>R125</f>
        <v>4.5220000000000003E-2</v>
      </c>
      <c r="S124" s="197"/>
      <c r="T124" s="198">
        <f>T125</f>
        <v>0</v>
      </c>
      <c r="U124" s="199"/>
      <c r="AR124" s="200" t="s">
        <v>81</v>
      </c>
      <c r="AT124" s="201" t="s">
        <v>71</v>
      </c>
      <c r="AU124" s="201" t="s">
        <v>72</v>
      </c>
      <c r="AY124" s="200" t="s">
        <v>153</v>
      </c>
      <c r="BK124" s="202">
        <f>BK125</f>
        <v>0</v>
      </c>
    </row>
    <row r="125" spans="1:65" s="12" customFormat="1" ht="22.8" customHeight="1">
      <c r="B125" s="189"/>
      <c r="C125" s="190"/>
      <c r="D125" s="191" t="s">
        <v>71</v>
      </c>
      <c r="E125" s="203" t="s">
        <v>365</v>
      </c>
      <c r="F125" s="203" t="s">
        <v>366</v>
      </c>
      <c r="G125" s="190"/>
      <c r="H125" s="190"/>
      <c r="I125" s="193"/>
      <c r="J125" s="204">
        <f>BK125</f>
        <v>0</v>
      </c>
      <c r="K125" s="190"/>
      <c r="L125" s="195"/>
      <c r="M125" s="196"/>
      <c r="N125" s="197"/>
      <c r="O125" s="197"/>
      <c r="P125" s="198">
        <f>SUM(P126:P151)</f>
        <v>0</v>
      </c>
      <c r="Q125" s="197"/>
      <c r="R125" s="198">
        <f>SUM(R126:R151)</f>
        <v>4.5220000000000003E-2</v>
      </c>
      <c r="S125" s="197"/>
      <c r="T125" s="198">
        <f>SUM(T126:T151)</f>
        <v>0</v>
      </c>
      <c r="U125" s="199"/>
      <c r="AR125" s="200" t="s">
        <v>81</v>
      </c>
      <c r="AT125" s="201" t="s">
        <v>71</v>
      </c>
      <c r="AU125" s="201" t="s">
        <v>79</v>
      </c>
      <c r="AY125" s="200" t="s">
        <v>153</v>
      </c>
      <c r="BK125" s="202">
        <f>SUM(BK126:BK151)</f>
        <v>0</v>
      </c>
    </row>
    <row r="126" spans="1:65" s="2" customFormat="1" ht="19.8" customHeight="1">
      <c r="A126" s="31"/>
      <c r="B126" s="32"/>
      <c r="C126" s="205" t="s">
        <v>200</v>
      </c>
      <c r="D126" s="205" t="s">
        <v>159</v>
      </c>
      <c r="E126" s="206" t="s">
        <v>367</v>
      </c>
      <c r="F126" s="207" t="s">
        <v>368</v>
      </c>
      <c r="G126" s="208" t="s">
        <v>203</v>
      </c>
      <c r="H126" s="209">
        <v>1</v>
      </c>
      <c r="I126" s="210"/>
      <c r="J126" s="211">
        <f>ROUND(I126*H126,2)</f>
        <v>0</v>
      </c>
      <c r="K126" s="212"/>
      <c r="L126" s="213"/>
      <c r="M126" s="214" t="s">
        <v>1</v>
      </c>
      <c r="N126" s="215" t="s">
        <v>37</v>
      </c>
      <c r="O126" s="68"/>
      <c r="P126" s="216">
        <f>O126*H126</f>
        <v>0</v>
      </c>
      <c r="Q126" s="216">
        <v>1.8E-3</v>
      </c>
      <c r="R126" s="216">
        <f>Q126*H126</f>
        <v>1.8E-3</v>
      </c>
      <c r="S126" s="216">
        <v>0</v>
      </c>
      <c r="T126" s="216">
        <f>S126*H126</f>
        <v>0</v>
      </c>
      <c r="U126" s="217" t="s">
        <v>1</v>
      </c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18" t="s">
        <v>369</v>
      </c>
      <c r="AT126" s="218" t="s">
        <v>159</v>
      </c>
      <c r="AU126" s="218" t="s">
        <v>81</v>
      </c>
      <c r="AY126" s="14" t="s">
        <v>153</v>
      </c>
      <c r="BE126" s="219">
        <f>IF(N126="základní",J126,0)</f>
        <v>0</v>
      </c>
      <c r="BF126" s="219">
        <f>IF(N126="snížená",J126,0)</f>
        <v>0</v>
      </c>
      <c r="BG126" s="219">
        <f>IF(N126="zákl. přenesená",J126,0)</f>
        <v>0</v>
      </c>
      <c r="BH126" s="219">
        <f>IF(N126="sníž. přenesená",J126,0)</f>
        <v>0</v>
      </c>
      <c r="BI126" s="219">
        <f>IF(N126="nulová",J126,0)</f>
        <v>0</v>
      </c>
      <c r="BJ126" s="14" t="s">
        <v>79</v>
      </c>
      <c r="BK126" s="219">
        <f>ROUND(I126*H126,2)</f>
        <v>0</v>
      </c>
      <c r="BL126" s="14" t="s">
        <v>158</v>
      </c>
      <c r="BM126" s="218" t="s">
        <v>370</v>
      </c>
    </row>
    <row r="127" spans="1:65" s="2" customFormat="1" ht="19.2">
      <c r="A127" s="31"/>
      <c r="B127" s="32"/>
      <c r="C127" s="33"/>
      <c r="D127" s="220" t="s">
        <v>166</v>
      </c>
      <c r="E127" s="33"/>
      <c r="F127" s="221" t="s">
        <v>368</v>
      </c>
      <c r="G127" s="33"/>
      <c r="H127" s="33"/>
      <c r="I127" s="119"/>
      <c r="J127" s="33"/>
      <c r="K127" s="33"/>
      <c r="L127" s="36"/>
      <c r="M127" s="222"/>
      <c r="N127" s="223"/>
      <c r="O127" s="68"/>
      <c r="P127" s="68"/>
      <c r="Q127" s="68"/>
      <c r="R127" s="68"/>
      <c r="S127" s="68"/>
      <c r="T127" s="68"/>
      <c r="U127" s="69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T127" s="14" t="s">
        <v>166</v>
      </c>
      <c r="AU127" s="14" t="s">
        <v>81</v>
      </c>
    </row>
    <row r="128" spans="1:65" s="2" customFormat="1" ht="19.8" customHeight="1">
      <c r="A128" s="31"/>
      <c r="B128" s="32"/>
      <c r="C128" s="224" t="s">
        <v>196</v>
      </c>
      <c r="D128" s="224" t="s">
        <v>176</v>
      </c>
      <c r="E128" s="225" t="s">
        <v>371</v>
      </c>
      <c r="F128" s="226" t="s">
        <v>372</v>
      </c>
      <c r="G128" s="227" t="s">
        <v>203</v>
      </c>
      <c r="H128" s="228">
        <v>1</v>
      </c>
      <c r="I128" s="229"/>
      <c r="J128" s="230">
        <f>ROUND(I128*H128,2)</f>
        <v>0</v>
      </c>
      <c r="K128" s="231"/>
      <c r="L128" s="36"/>
      <c r="M128" s="232" t="s">
        <v>1</v>
      </c>
      <c r="N128" s="233" t="s">
        <v>37</v>
      </c>
      <c r="O128" s="68"/>
      <c r="P128" s="216">
        <f>O128*H128</f>
        <v>0</v>
      </c>
      <c r="Q128" s="216">
        <v>0</v>
      </c>
      <c r="R128" s="216">
        <f>Q128*H128</f>
        <v>0</v>
      </c>
      <c r="S128" s="216">
        <v>0</v>
      </c>
      <c r="T128" s="216">
        <f>S128*H128</f>
        <v>0</v>
      </c>
      <c r="U128" s="217" t="s">
        <v>1</v>
      </c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18" t="s">
        <v>164</v>
      </c>
      <c r="AT128" s="218" t="s">
        <v>176</v>
      </c>
      <c r="AU128" s="218" t="s">
        <v>81</v>
      </c>
      <c r="AY128" s="14" t="s">
        <v>153</v>
      </c>
      <c r="BE128" s="219">
        <f>IF(N128="základní",J128,0)</f>
        <v>0</v>
      </c>
      <c r="BF128" s="219">
        <f>IF(N128="snížená",J128,0)</f>
        <v>0</v>
      </c>
      <c r="BG128" s="219">
        <f>IF(N128="zákl. přenesená",J128,0)</f>
        <v>0</v>
      </c>
      <c r="BH128" s="219">
        <f>IF(N128="sníž. přenesená",J128,0)</f>
        <v>0</v>
      </c>
      <c r="BI128" s="219">
        <f>IF(N128="nulová",J128,0)</f>
        <v>0</v>
      </c>
      <c r="BJ128" s="14" t="s">
        <v>79</v>
      </c>
      <c r="BK128" s="219">
        <f>ROUND(I128*H128,2)</f>
        <v>0</v>
      </c>
      <c r="BL128" s="14" t="s">
        <v>164</v>
      </c>
      <c r="BM128" s="218" t="s">
        <v>373</v>
      </c>
    </row>
    <row r="129" spans="1:65" s="2" customFormat="1" ht="19.2">
      <c r="A129" s="31"/>
      <c r="B129" s="32"/>
      <c r="C129" s="33"/>
      <c r="D129" s="220" t="s">
        <v>166</v>
      </c>
      <c r="E129" s="33"/>
      <c r="F129" s="221" t="s">
        <v>372</v>
      </c>
      <c r="G129" s="33"/>
      <c r="H129" s="33"/>
      <c r="I129" s="119"/>
      <c r="J129" s="33"/>
      <c r="K129" s="33"/>
      <c r="L129" s="36"/>
      <c r="M129" s="222"/>
      <c r="N129" s="223"/>
      <c r="O129" s="68"/>
      <c r="P129" s="68"/>
      <c r="Q129" s="68"/>
      <c r="R129" s="68"/>
      <c r="S129" s="68"/>
      <c r="T129" s="68"/>
      <c r="U129" s="69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T129" s="14" t="s">
        <v>166</v>
      </c>
      <c r="AU129" s="14" t="s">
        <v>81</v>
      </c>
    </row>
    <row r="130" spans="1:65" s="2" customFormat="1" ht="19.8" customHeight="1">
      <c r="A130" s="31"/>
      <c r="B130" s="32"/>
      <c r="C130" s="205" t="s">
        <v>205</v>
      </c>
      <c r="D130" s="205" t="s">
        <v>159</v>
      </c>
      <c r="E130" s="206" t="s">
        <v>374</v>
      </c>
      <c r="F130" s="207" t="s">
        <v>375</v>
      </c>
      <c r="G130" s="208" t="s">
        <v>203</v>
      </c>
      <c r="H130" s="209">
        <v>1</v>
      </c>
      <c r="I130" s="210"/>
      <c r="J130" s="211">
        <f>ROUND(I130*H130,2)</f>
        <v>0</v>
      </c>
      <c r="K130" s="212"/>
      <c r="L130" s="213"/>
      <c r="M130" s="214" t="s">
        <v>1</v>
      </c>
      <c r="N130" s="215" t="s">
        <v>37</v>
      </c>
      <c r="O130" s="68"/>
      <c r="P130" s="216">
        <f>O130*H130</f>
        <v>0</v>
      </c>
      <c r="Q130" s="216">
        <v>0</v>
      </c>
      <c r="R130" s="216">
        <f>Q130*H130</f>
        <v>0</v>
      </c>
      <c r="S130" s="216">
        <v>0</v>
      </c>
      <c r="T130" s="216">
        <f>S130*H130</f>
        <v>0</v>
      </c>
      <c r="U130" s="217" t="s">
        <v>1</v>
      </c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8" t="s">
        <v>163</v>
      </c>
      <c r="AT130" s="218" t="s">
        <v>159</v>
      </c>
      <c r="AU130" s="218" t="s">
        <v>81</v>
      </c>
      <c r="AY130" s="14" t="s">
        <v>153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14" t="s">
        <v>79</v>
      </c>
      <c r="BK130" s="219">
        <f>ROUND(I130*H130,2)</f>
        <v>0</v>
      </c>
      <c r="BL130" s="14" t="s">
        <v>164</v>
      </c>
      <c r="BM130" s="218" t="s">
        <v>376</v>
      </c>
    </row>
    <row r="131" spans="1:65" s="2" customFormat="1" ht="19.2">
      <c r="A131" s="31"/>
      <c r="B131" s="32"/>
      <c r="C131" s="33"/>
      <c r="D131" s="220" t="s">
        <v>166</v>
      </c>
      <c r="E131" s="33"/>
      <c r="F131" s="221" t="s">
        <v>375</v>
      </c>
      <c r="G131" s="33"/>
      <c r="H131" s="33"/>
      <c r="I131" s="119"/>
      <c r="J131" s="33"/>
      <c r="K131" s="33"/>
      <c r="L131" s="36"/>
      <c r="M131" s="222"/>
      <c r="N131" s="223"/>
      <c r="O131" s="68"/>
      <c r="P131" s="68"/>
      <c r="Q131" s="68"/>
      <c r="R131" s="68"/>
      <c r="S131" s="68"/>
      <c r="T131" s="68"/>
      <c r="U131" s="69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T131" s="14" t="s">
        <v>166</v>
      </c>
      <c r="AU131" s="14" t="s">
        <v>81</v>
      </c>
    </row>
    <row r="132" spans="1:65" s="2" customFormat="1" ht="19.8" customHeight="1">
      <c r="A132" s="31"/>
      <c r="B132" s="32"/>
      <c r="C132" s="224" t="s">
        <v>81</v>
      </c>
      <c r="D132" s="224" t="s">
        <v>176</v>
      </c>
      <c r="E132" s="225" t="s">
        <v>377</v>
      </c>
      <c r="F132" s="226" t="s">
        <v>378</v>
      </c>
      <c r="G132" s="227" t="s">
        <v>203</v>
      </c>
      <c r="H132" s="228">
        <v>1</v>
      </c>
      <c r="I132" s="229"/>
      <c r="J132" s="230">
        <f>ROUND(I132*H132,2)</f>
        <v>0</v>
      </c>
      <c r="K132" s="231"/>
      <c r="L132" s="36"/>
      <c r="M132" s="232" t="s">
        <v>1</v>
      </c>
      <c r="N132" s="233" t="s">
        <v>37</v>
      </c>
      <c r="O132" s="68"/>
      <c r="P132" s="216">
        <f>O132*H132</f>
        <v>0</v>
      </c>
      <c r="Q132" s="216">
        <v>0</v>
      </c>
      <c r="R132" s="216">
        <f>Q132*H132</f>
        <v>0</v>
      </c>
      <c r="S132" s="216">
        <v>0</v>
      </c>
      <c r="T132" s="216">
        <f>S132*H132</f>
        <v>0</v>
      </c>
      <c r="U132" s="217" t="s">
        <v>1</v>
      </c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8" t="s">
        <v>164</v>
      </c>
      <c r="AT132" s="218" t="s">
        <v>176</v>
      </c>
      <c r="AU132" s="218" t="s">
        <v>81</v>
      </c>
      <c r="AY132" s="14" t="s">
        <v>153</v>
      </c>
      <c r="BE132" s="219">
        <f>IF(N132="základní",J132,0)</f>
        <v>0</v>
      </c>
      <c r="BF132" s="219">
        <f>IF(N132="snížená",J132,0)</f>
        <v>0</v>
      </c>
      <c r="BG132" s="219">
        <f>IF(N132="zákl. přenesená",J132,0)</f>
        <v>0</v>
      </c>
      <c r="BH132" s="219">
        <f>IF(N132="sníž. přenesená",J132,0)</f>
        <v>0</v>
      </c>
      <c r="BI132" s="219">
        <f>IF(N132="nulová",J132,0)</f>
        <v>0</v>
      </c>
      <c r="BJ132" s="14" t="s">
        <v>79</v>
      </c>
      <c r="BK132" s="219">
        <f>ROUND(I132*H132,2)</f>
        <v>0</v>
      </c>
      <c r="BL132" s="14" t="s">
        <v>164</v>
      </c>
      <c r="BM132" s="218" t="s">
        <v>379</v>
      </c>
    </row>
    <row r="133" spans="1:65" s="2" customFormat="1" ht="10.199999999999999">
      <c r="A133" s="31"/>
      <c r="B133" s="32"/>
      <c r="C133" s="33"/>
      <c r="D133" s="220" t="s">
        <v>166</v>
      </c>
      <c r="E133" s="33"/>
      <c r="F133" s="221" t="s">
        <v>378</v>
      </c>
      <c r="G133" s="33"/>
      <c r="H133" s="33"/>
      <c r="I133" s="119"/>
      <c r="J133" s="33"/>
      <c r="K133" s="33"/>
      <c r="L133" s="36"/>
      <c r="M133" s="222"/>
      <c r="N133" s="223"/>
      <c r="O133" s="68"/>
      <c r="P133" s="68"/>
      <c r="Q133" s="68"/>
      <c r="R133" s="68"/>
      <c r="S133" s="68"/>
      <c r="T133" s="68"/>
      <c r="U133" s="69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T133" s="14" t="s">
        <v>166</v>
      </c>
      <c r="AU133" s="14" t="s">
        <v>81</v>
      </c>
    </row>
    <row r="134" spans="1:65" s="2" customFormat="1" ht="14.4" customHeight="1">
      <c r="A134" s="31"/>
      <c r="B134" s="32"/>
      <c r="C134" s="205" t="s">
        <v>380</v>
      </c>
      <c r="D134" s="205" t="s">
        <v>159</v>
      </c>
      <c r="E134" s="206" t="s">
        <v>381</v>
      </c>
      <c r="F134" s="207" t="s">
        <v>382</v>
      </c>
      <c r="G134" s="208" t="s">
        <v>203</v>
      </c>
      <c r="H134" s="209">
        <v>6</v>
      </c>
      <c r="I134" s="210"/>
      <c r="J134" s="211">
        <f>ROUND(I134*H134,2)</f>
        <v>0</v>
      </c>
      <c r="K134" s="212"/>
      <c r="L134" s="213"/>
      <c r="M134" s="214" t="s">
        <v>1</v>
      </c>
      <c r="N134" s="215" t="s">
        <v>37</v>
      </c>
      <c r="O134" s="68"/>
      <c r="P134" s="216">
        <f>O134*H134</f>
        <v>0</v>
      </c>
      <c r="Q134" s="216">
        <v>0</v>
      </c>
      <c r="R134" s="216">
        <f>Q134*H134</f>
        <v>0</v>
      </c>
      <c r="S134" s="216">
        <v>0</v>
      </c>
      <c r="T134" s="216">
        <f>S134*H134</f>
        <v>0</v>
      </c>
      <c r="U134" s="217" t="s">
        <v>1</v>
      </c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8" t="s">
        <v>163</v>
      </c>
      <c r="AT134" s="218" t="s">
        <v>159</v>
      </c>
      <c r="AU134" s="218" t="s">
        <v>81</v>
      </c>
      <c r="AY134" s="14" t="s">
        <v>153</v>
      </c>
      <c r="BE134" s="219">
        <f>IF(N134="základní",J134,0)</f>
        <v>0</v>
      </c>
      <c r="BF134" s="219">
        <f>IF(N134="snížená",J134,0)</f>
        <v>0</v>
      </c>
      <c r="BG134" s="219">
        <f>IF(N134="zákl. přenesená",J134,0)</f>
        <v>0</v>
      </c>
      <c r="BH134" s="219">
        <f>IF(N134="sníž. přenesená",J134,0)</f>
        <v>0</v>
      </c>
      <c r="BI134" s="219">
        <f>IF(N134="nulová",J134,0)</f>
        <v>0</v>
      </c>
      <c r="BJ134" s="14" t="s">
        <v>79</v>
      </c>
      <c r="BK134" s="219">
        <f>ROUND(I134*H134,2)</f>
        <v>0</v>
      </c>
      <c r="BL134" s="14" t="s">
        <v>164</v>
      </c>
      <c r="BM134" s="218" t="s">
        <v>383</v>
      </c>
    </row>
    <row r="135" spans="1:65" s="2" customFormat="1" ht="10.199999999999999">
      <c r="A135" s="31"/>
      <c r="B135" s="32"/>
      <c r="C135" s="33"/>
      <c r="D135" s="220" t="s">
        <v>166</v>
      </c>
      <c r="E135" s="33"/>
      <c r="F135" s="221" t="s">
        <v>382</v>
      </c>
      <c r="G135" s="33"/>
      <c r="H135" s="33"/>
      <c r="I135" s="119"/>
      <c r="J135" s="33"/>
      <c r="K135" s="33"/>
      <c r="L135" s="36"/>
      <c r="M135" s="222"/>
      <c r="N135" s="223"/>
      <c r="O135" s="68"/>
      <c r="P135" s="68"/>
      <c r="Q135" s="68"/>
      <c r="R135" s="68"/>
      <c r="S135" s="68"/>
      <c r="T135" s="68"/>
      <c r="U135" s="69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T135" s="14" t="s">
        <v>166</v>
      </c>
      <c r="AU135" s="14" t="s">
        <v>81</v>
      </c>
    </row>
    <row r="136" spans="1:65" s="2" customFormat="1" ht="14.4" customHeight="1">
      <c r="A136" s="31"/>
      <c r="B136" s="32"/>
      <c r="C136" s="224" t="s">
        <v>158</v>
      </c>
      <c r="D136" s="224" t="s">
        <v>176</v>
      </c>
      <c r="E136" s="225" t="s">
        <v>384</v>
      </c>
      <c r="F136" s="226" t="s">
        <v>385</v>
      </c>
      <c r="G136" s="227" t="s">
        <v>203</v>
      </c>
      <c r="H136" s="228">
        <v>6</v>
      </c>
      <c r="I136" s="229"/>
      <c r="J136" s="230">
        <f>ROUND(I136*H136,2)</f>
        <v>0</v>
      </c>
      <c r="K136" s="231"/>
      <c r="L136" s="36"/>
      <c r="M136" s="232" t="s">
        <v>1</v>
      </c>
      <c r="N136" s="233" t="s">
        <v>37</v>
      </c>
      <c r="O136" s="68"/>
      <c r="P136" s="216">
        <f>O136*H136</f>
        <v>0</v>
      </c>
      <c r="Q136" s="216">
        <v>0</v>
      </c>
      <c r="R136" s="216">
        <f>Q136*H136</f>
        <v>0</v>
      </c>
      <c r="S136" s="216">
        <v>0</v>
      </c>
      <c r="T136" s="216">
        <f>S136*H136</f>
        <v>0</v>
      </c>
      <c r="U136" s="217" t="s">
        <v>1</v>
      </c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164</v>
      </c>
      <c r="AT136" s="218" t="s">
        <v>176</v>
      </c>
      <c r="AU136" s="218" t="s">
        <v>81</v>
      </c>
      <c r="AY136" s="14" t="s">
        <v>153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14" t="s">
        <v>79</v>
      </c>
      <c r="BK136" s="219">
        <f>ROUND(I136*H136,2)</f>
        <v>0</v>
      </c>
      <c r="BL136" s="14" t="s">
        <v>164</v>
      </c>
      <c r="BM136" s="218" t="s">
        <v>386</v>
      </c>
    </row>
    <row r="137" spans="1:65" s="2" customFormat="1" ht="10.199999999999999">
      <c r="A137" s="31"/>
      <c r="B137" s="32"/>
      <c r="C137" s="33"/>
      <c r="D137" s="220" t="s">
        <v>166</v>
      </c>
      <c r="E137" s="33"/>
      <c r="F137" s="221" t="s">
        <v>385</v>
      </c>
      <c r="G137" s="33"/>
      <c r="H137" s="33"/>
      <c r="I137" s="119"/>
      <c r="J137" s="33"/>
      <c r="K137" s="33"/>
      <c r="L137" s="36"/>
      <c r="M137" s="222"/>
      <c r="N137" s="223"/>
      <c r="O137" s="68"/>
      <c r="P137" s="68"/>
      <c r="Q137" s="68"/>
      <c r="R137" s="68"/>
      <c r="S137" s="68"/>
      <c r="T137" s="68"/>
      <c r="U137" s="69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T137" s="14" t="s">
        <v>166</v>
      </c>
      <c r="AU137" s="14" t="s">
        <v>81</v>
      </c>
    </row>
    <row r="138" spans="1:65" s="2" customFormat="1" ht="14.4" customHeight="1">
      <c r="A138" s="31"/>
      <c r="B138" s="32"/>
      <c r="C138" s="205" t="s">
        <v>387</v>
      </c>
      <c r="D138" s="205" t="s">
        <v>159</v>
      </c>
      <c r="E138" s="206" t="s">
        <v>388</v>
      </c>
      <c r="F138" s="207" t="s">
        <v>389</v>
      </c>
      <c r="G138" s="208" t="s">
        <v>203</v>
      </c>
      <c r="H138" s="209">
        <v>1</v>
      </c>
      <c r="I138" s="210"/>
      <c r="J138" s="211">
        <f>ROUND(I138*H138,2)</f>
        <v>0</v>
      </c>
      <c r="K138" s="212"/>
      <c r="L138" s="213"/>
      <c r="M138" s="214" t="s">
        <v>1</v>
      </c>
      <c r="N138" s="215" t="s">
        <v>37</v>
      </c>
      <c r="O138" s="68"/>
      <c r="P138" s="216">
        <f>O138*H138</f>
        <v>0</v>
      </c>
      <c r="Q138" s="216">
        <v>0</v>
      </c>
      <c r="R138" s="216">
        <f>Q138*H138</f>
        <v>0</v>
      </c>
      <c r="S138" s="216">
        <v>0</v>
      </c>
      <c r="T138" s="216">
        <f>S138*H138</f>
        <v>0</v>
      </c>
      <c r="U138" s="217" t="s">
        <v>1</v>
      </c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163</v>
      </c>
      <c r="AT138" s="218" t="s">
        <v>159</v>
      </c>
      <c r="AU138" s="218" t="s">
        <v>81</v>
      </c>
      <c r="AY138" s="14" t="s">
        <v>153</v>
      </c>
      <c r="BE138" s="219">
        <f>IF(N138="základní",J138,0)</f>
        <v>0</v>
      </c>
      <c r="BF138" s="219">
        <f>IF(N138="snížená",J138,0)</f>
        <v>0</v>
      </c>
      <c r="BG138" s="219">
        <f>IF(N138="zákl. přenesená",J138,0)</f>
        <v>0</v>
      </c>
      <c r="BH138" s="219">
        <f>IF(N138="sníž. přenesená",J138,0)</f>
        <v>0</v>
      </c>
      <c r="BI138" s="219">
        <f>IF(N138="nulová",J138,0)</f>
        <v>0</v>
      </c>
      <c r="BJ138" s="14" t="s">
        <v>79</v>
      </c>
      <c r="BK138" s="219">
        <f>ROUND(I138*H138,2)</f>
        <v>0</v>
      </c>
      <c r="BL138" s="14" t="s">
        <v>164</v>
      </c>
      <c r="BM138" s="218" t="s">
        <v>390</v>
      </c>
    </row>
    <row r="139" spans="1:65" s="2" customFormat="1" ht="10.199999999999999">
      <c r="A139" s="31"/>
      <c r="B139" s="32"/>
      <c r="C139" s="33"/>
      <c r="D139" s="220" t="s">
        <v>166</v>
      </c>
      <c r="E139" s="33"/>
      <c r="F139" s="221" t="s">
        <v>389</v>
      </c>
      <c r="G139" s="33"/>
      <c r="H139" s="33"/>
      <c r="I139" s="119"/>
      <c r="J139" s="33"/>
      <c r="K139" s="33"/>
      <c r="L139" s="36"/>
      <c r="M139" s="222"/>
      <c r="N139" s="223"/>
      <c r="O139" s="68"/>
      <c r="P139" s="68"/>
      <c r="Q139" s="68"/>
      <c r="R139" s="68"/>
      <c r="S139" s="68"/>
      <c r="T139" s="68"/>
      <c r="U139" s="69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T139" s="14" t="s">
        <v>166</v>
      </c>
      <c r="AU139" s="14" t="s">
        <v>81</v>
      </c>
    </row>
    <row r="140" spans="1:65" s="2" customFormat="1" ht="19.8" customHeight="1">
      <c r="A140" s="31"/>
      <c r="B140" s="32"/>
      <c r="C140" s="224" t="s">
        <v>391</v>
      </c>
      <c r="D140" s="224" t="s">
        <v>176</v>
      </c>
      <c r="E140" s="225" t="s">
        <v>392</v>
      </c>
      <c r="F140" s="226" t="s">
        <v>393</v>
      </c>
      <c r="G140" s="227" t="s">
        <v>203</v>
      </c>
      <c r="H140" s="228">
        <v>1</v>
      </c>
      <c r="I140" s="229"/>
      <c r="J140" s="230">
        <f>ROUND(I140*H140,2)</f>
        <v>0</v>
      </c>
      <c r="K140" s="231"/>
      <c r="L140" s="36"/>
      <c r="M140" s="232" t="s">
        <v>1</v>
      </c>
      <c r="N140" s="233" t="s">
        <v>37</v>
      </c>
      <c r="O140" s="68"/>
      <c r="P140" s="216">
        <f>O140*H140</f>
        <v>0</v>
      </c>
      <c r="Q140" s="216">
        <v>0</v>
      </c>
      <c r="R140" s="216">
        <f>Q140*H140</f>
        <v>0</v>
      </c>
      <c r="S140" s="216">
        <v>0</v>
      </c>
      <c r="T140" s="216">
        <f>S140*H140</f>
        <v>0</v>
      </c>
      <c r="U140" s="217" t="s">
        <v>1</v>
      </c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164</v>
      </c>
      <c r="AT140" s="218" t="s">
        <v>176</v>
      </c>
      <c r="AU140" s="218" t="s">
        <v>81</v>
      </c>
      <c r="AY140" s="14" t="s">
        <v>153</v>
      </c>
      <c r="BE140" s="219">
        <f>IF(N140="základní",J140,0)</f>
        <v>0</v>
      </c>
      <c r="BF140" s="219">
        <f>IF(N140="snížená",J140,0)</f>
        <v>0</v>
      </c>
      <c r="BG140" s="219">
        <f>IF(N140="zákl. přenesená",J140,0)</f>
        <v>0</v>
      </c>
      <c r="BH140" s="219">
        <f>IF(N140="sníž. přenesená",J140,0)</f>
        <v>0</v>
      </c>
      <c r="BI140" s="219">
        <f>IF(N140="nulová",J140,0)</f>
        <v>0</v>
      </c>
      <c r="BJ140" s="14" t="s">
        <v>79</v>
      </c>
      <c r="BK140" s="219">
        <f>ROUND(I140*H140,2)</f>
        <v>0</v>
      </c>
      <c r="BL140" s="14" t="s">
        <v>164</v>
      </c>
      <c r="BM140" s="218" t="s">
        <v>394</v>
      </c>
    </row>
    <row r="141" spans="1:65" s="2" customFormat="1" ht="10.199999999999999">
      <c r="A141" s="31"/>
      <c r="B141" s="32"/>
      <c r="C141" s="33"/>
      <c r="D141" s="220" t="s">
        <v>166</v>
      </c>
      <c r="E141" s="33"/>
      <c r="F141" s="221" t="s">
        <v>393</v>
      </c>
      <c r="G141" s="33"/>
      <c r="H141" s="33"/>
      <c r="I141" s="119"/>
      <c r="J141" s="33"/>
      <c r="K141" s="33"/>
      <c r="L141" s="36"/>
      <c r="M141" s="222"/>
      <c r="N141" s="223"/>
      <c r="O141" s="68"/>
      <c r="P141" s="68"/>
      <c r="Q141" s="68"/>
      <c r="R141" s="68"/>
      <c r="S141" s="68"/>
      <c r="T141" s="68"/>
      <c r="U141" s="69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T141" s="14" t="s">
        <v>166</v>
      </c>
      <c r="AU141" s="14" t="s">
        <v>81</v>
      </c>
    </row>
    <row r="142" spans="1:65" s="2" customFormat="1" ht="19.8" customHeight="1">
      <c r="A142" s="31"/>
      <c r="B142" s="32"/>
      <c r="C142" s="224" t="s">
        <v>167</v>
      </c>
      <c r="D142" s="224" t="s">
        <v>176</v>
      </c>
      <c r="E142" s="225" t="s">
        <v>395</v>
      </c>
      <c r="F142" s="226" t="s">
        <v>396</v>
      </c>
      <c r="G142" s="227" t="s">
        <v>162</v>
      </c>
      <c r="H142" s="228">
        <v>13</v>
      </c>
      <c r="I142" s="229"/>
      <c r="J142" s="230">
        <f>ROUND(I142*H142,2)</f>
        <v>0</v>
      </c>
      <c r="K142" s="231"/>
      <c r="L142" s="36"/>
      <c r="M142" s="232" t="s">
        <v>1</v>
      </c>
      <c r="N142" s="233" t="s">
        <v>37</v>
      </c>
      <c r="O142" s="68"/>
      <c r="P142" s="216">
        <f>O142*H142</f>
        <v>0</v>
      </c>
      <c r="Q142" s="216">
        <v>3.1199999999999999E-3</v>
      </c>
      <c r="R142" s="216">
        <f>Q142*H142</f>
        <v>4.0559999999999999E-2</v>
      </c>
      <c r="S142" s="216">
        <v>0</v>
      </c>
      <c r="T142" s="216">
        <f>S142*H142</f>
        <v>0</v>
      </c>
      <c r="U142" s="217" t="s">
        <v>1</v>
      </c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8" t="s">
        <v>164</v>
      </c>
      <c r="AT142" s="218" t="s">
        <v>176</v>
      </c>
      <c r="AU142" s="218" t="s">
        <v>81</v>
      </c>
      <c r="AY142" s="14" t="s">
        <v>153</v>
      </c>
      <c r="BE142" s="219">
        <f>IF(N142="základní",J142,0)</f>
        <v>0</v>
      </c>
      <c r="BF142" s="219">
        <f>IF(N142="snížená",J142,0)</f>
        <v>0</v>
      </c>
      <c r="BG142" s="219">
        <f>IF(N142="zákl. přenesená",J142,0)</f>
        <v>0</v>
      </c>
      <c r="BH142" s="219">
        <f>IF(N142="sníž. přenesená",J142,0)</f>
        <v>0</v>
      </c>
      <c r="BI142" s="219">
        <f>IF(N142="nulová",J142,0)</f>
        <v>0</v>
      </c>
      <c r="BJ142" s="14" t="s">
        <v>79</v>
      </c>
      <c r="BK142" s="219">
        <f>ROUND(I142*H142,2)</f>
        <v>0</v>
      </c>
      <c r="BL142" s="14" t="s">
        <v>164</v>
      </c>
      <c r="BM142" s="218" t="s">
        <v>397</v>
      </c>
    </row>
    <row r="143" spans="1:65" s="2" customFormat="1" ht="19.2">
      <c r="A143" s="31"/>
      <c r="B143" s="32"/>
      <c r="C143" s="33"/>
      <c r="D143" s="220" t="s">
        <v>166</v>
      </c>
      <c r="E143" s="33"/>
      <c r="F143" s="221" t="s">
        <v>396</v>
      </c>
      <c r="G143" s="33"/>
      <c r="H143" s="33"/>
      <c r="I143" s="119"/>
      <c r="J143" s="33"/>
      <c r="K143" s="33"/>
      <c r="L143" s="36"/>
      <c r="M143" s="222"/>
      <c r="N143" s="223"/>
      <c r="O143" s="68"/>
      <c r="P143" s="68"/>
      <c r="Q143" s="68"/>
      <c r="R143" s="68"/>
      <c r="S143" s="68"/>
      <c r="T143" s="68"/>
      <c r="U143" s="69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T143" s="14" t="s">
        <v>166</v>
      </c>
      <c r="AU143" s="14" t="s">
        <v>81</v>
      </c>
    </row>
    <row r="144" spans="1:65" s="2" customFormat="1" ht="14.4" customHeight="1">
      <c r="A144" s="31"/>
      <c r="B144" s="32"/>
      <c r="C144" s="205" t="s">
        <v>369</v>
      </c>
      <c r="D144" s="205" t="s">
        <v>159</v>
      </c>
      <c r="E144" s="206" t="s">
        <v>398</v>
      </c>
      <c r="F144" s="207" t="s">
        <v>399</v>
      </c>
      <c r="G144" s="208" t="s">
        <v>400</v>
      </c>
      <c r="H144" s="209">
        <v>6</v>
      </c>
      <c r="I144" s="210"/>
      <c r="J144" s="211">
        <f>ROUND(I144*H144,2)</f>
        <v>0</v>
      </c>
      <c r="K144" s="212"/>
      <c r="L144" s="213"/>
      <c r="M144" s="214" t="s">
        <v>1</v>
      </c>
      <c r="N144" s="215" t="s">
        <v>37</v>
      </c>
      <c r="O144" s="68"/>
      <c r="P144" s="216">
        <f>O144*H144</f>
        <v>0</v>
      </c>
      <c r="Q144" s="216">
        <v>0</v>
      </c>
      <c r="R144" s="216">
        <f>Q144*H144</f>
        <v>0</v>
      </c>
      <c r="S144" s="216">
        <v>0</v>
      </c>
      <c r="T144" s="216">
        <f>S144*H144</f>
        <v>0</v>
      </c>
      <c r="U144" s="217" t="s">
        <v>1</v>
      </c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8" t="s">
        <v>163</v>
      </c>
      <c r="AT144" s="218" t="s">
        <v>159</v>
      </c>
      <c r="AU144" s="218" t="s">
        <v>81</v>
      </c>
      <c r="AY144" s="14" t="s">
        <v>153</v>
      </c>
      <c r="BE144" s="219">
        <f>IF(N144="základní",J144,0)</f>
        <v>0</v>
      </c>
      <c r="BF144" s="219">
        <f>IF(N144="snížená",J144,0)</f>
        <v>0</v>
      </c>
      <c r="BG144" s="219">
        <f>IF(N144="zákl. přenesená",J144,0)</f>
        <v>0</v>
      </c>
      <c r="BH144" s="219">
        <f>IF(N144="sníž. přenesená",J144,0)</f>
        <v>0</v>
      </c>
      <c r="BI144" s="219">
        <f>IF(N144="nulová",J144,0)</f>
        <v>0</v>
      </c>
      <c r="BJ144" s="14" t="s">
        <v>79</v>
      </c>
      <c r="BK144" s="219">
        <f>ROUND(I144*H144,2)</f>
        <v>0</v>
      </c>
      <c r="BL144" s="14" t="s">
        <v>164</v>
      </c>
      <c r="BM144" s="218" t="s">
        <v>401</v>
      </c>
    </row>
    <row r="145" spans="1:65" s="2" customFormat="1" ht="10.199999999999999">
      <c r="A145" s="31"/>
      <c r="B145" s="32"/>
      <c r="C145" s="33"/>
      <c r="D145" s="220" t="s">
        <v>166</v>
      </c>
      <c r="E145" s="33"/>
      <c r="F145" s="221" t="s">
        <v>399</v>
      </c>
      <c r="G145" s="33"/>
      <c r="H145" s="33"/>
      <c r="I145" s="119"/>
      <c r="J145" s="33"/>
      <c r="K145" s="33"/>
      <c r="L145" s="36"/>
      <c r="M145" s="222"/>
      <c r="N145" s="223"/>
      <c r="O145" s="68"/>
      <c r="P145" s="68"/>
      <c r="Q145" s="68"/>
      <c r="R145" s="68"/>
      <c r="S145" s="68"/>
      <c r="T145" s="68"/>
      <c r="U145" s="69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T145" s="14" t="s">
        <v>166</v>
      </c>
      <c r="AU145" s="14" t="s">
        <v>81</v>
      </c>
    </row>
    <row r="146" spans="1:65" s="2" customFormat="1" ht="19.8" customHeight="1">
      <c r="A146" s="31"/>
      <c r="B146" s="32"/>
      <c r="C146" s="224" t="s">
        <v>175</v>
      </c>
      <c r="D146" s="224" t="s">
        <v>176</v>
      </c>
      <c r="E146" s="225" t="s">
        <v>402</v>
      </c>
      <c r="F146" s="226" t="s">
        <v>403</v>
      </c>
      <c r="G146" s="227" t="s">
        <v>162</v>
      </c>
      <c r="H146" s="228">
        <v>6</v>
      </c>
      <c r="I146" s="229"/>
      <c r="J146" s="230">
        <f>ROUND(I146*H146,2)</f>
        <v>0</v>
      </c>
      <c r="K146" s="231"/>
      <c r="L146" s="36"/>
      <c r="M146" s="232" t="s">
        <v>1</v>
      </c>
      <c r="N146" s="233" t="s">
        <v>37</v>
      </c>
      <c r="O146" s="68"/>
      <c r="P146" s="216">
        <f>O146*H146</f>
        <v>0</v>
      </c>
      <c r="Q146" s="216">
        <v>0</v>
      </c>
      <c r="R146" s="216">
        <f>Q146*H146</f>
        <v>0</v>
      </c>
      <c r="S146" s="216">
        <v>0</v>
      </c>
      <c r="T146" s="216">
        <f>S146*H146</f>
        <v>0</v>
      </c>
      <c r="U146" s="217" t="s">
        <v>1</v>
      </c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8" t="s">
        <v>164</v>
      </c>
      <c r="AT146" s="218" t="s">
        <v>176</v>
      </c>
      <c r="AU146" s="218" t="s">
        <v>81</v>
      </c>
      <c r="AY146" s="14" t="s">
        <v>153</v>
      </c>
      <c r="BE146" s="219">
        <f>IF(N146="základní",J146,0)</f>
        <v>0</v>
      </c>
      <c r="BF146" s="219">
        <f>IF(N146="snížená",J146,0)</f>
        <v>0</v>
      </c>
      <c r="BG146" s="219">
        <f>IF(N146="zákl. přenesená",J146,0)</f>
        <v>0</v>
      </c>
      <c r="BH146" s="219">
        <f>IF(N146="sníž. přenesená",J146,0)</f>
        <v>0</v>
      </c>
      <c r="BI146" s="219">
        <f>IF(N146="nulová",J146,0)</f>
        <v>0</v>
      </c>
      <c r="BJ146" s="14" t="s">
        <v>79</v>
      </c>
      <c r="BK146" s="219">
        <f>ROUND(I146*H146,2)</f>
        <v>0</v>
      </c>
      <c r="BL146" s="14" t="s">
        <v>164</v>
      </c>
      <c r="BM146" s="218" t="s">
        <v>404</v>
      </c>
    </row>
    <row r="147" spans="1:65" s="2" customFormat="1" ht="19.2">
      <c r="A147" s="31"/>
      <c r="B147" s="32"/>
      <c r="C147" s="33"/>
      <c r="D147" s="220" t="s">
        <v>166</v>
      </c>
      <c r="E147" s="33"/>
      <c r="F147" s="221" t="s">
        <v>403</v>
      </c>
      <c r="G147" s="33"/>
      <c r="H147" s="33"/>
      <c r="I147" s="119"/>
      <c r="J147" s="33"/>
      <c r="K147" s="33"/>
      <c r="L147" s="36"/>
      <c r="M147" s="222"/>
      <c r="N147" s="223"/>
      <c r="O147" s="68"/>
      <c r="P147" s="68"/>
      <c r="Q147" s="68"/>
      <c r="R147" s="68"/>
      <c r="S147" s="68"/>
      <c r="T147" s="68"/>
      <c r="U147" s="69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T147" s="14" t="s">
        <v>166</v>
      </c>
      <c r="AU147" s="14" t="s">
        <v>81</v>
      </c>
    </row>
    <row r="148" spans="1:65" s="2" customFormat="1" ht="14.4" customHeight="1">
      <c r="A148" s="31"/>
      <c r="B148" s="32"/>
      <c r="C148" s="224" t="s">
        <v>180</v>
      </c>
      <c r="D148" s="224" t="s">
        <v>176</v>
      </c>
      <c r="E148" s="225" t="s">
        <v>405</v>
      </c>
      <c r="F148" s="226" t="s">
        <v>406</v>
      </c>
      <c r="G148" s="227" t="s">
        <v>162</v>
      </c>
      <c r="H148" s="228">
        <v>13</v>
      </c>
      <c r="I148" s="229"/>
      <c r="J148" s="230">
        <f>ROUND(I148*H148,2)</f>
        <v>0</v>
      </c>
      <c r="K148" s="231"/>
      <c r="L148" s="36"/>
      <c r="M148" s="232" t="s">
        <v>1</v>
      </c>
      <c r="N148" s="233" t="s">
        <v>37</v>
      </c>
      <c r="O148" s="68"/>
      <c r="P148" s="216">
        <f>O148*H148</f>
        <v>0</v>
      </c>
      <c r="Q148" s="216">
        <v>2.2000000000000001E-4</v>
      </c>
      <c r="R148" s="216">
        <f>Q148*H148</f>
        <v>2.8600000000000001E-3</v>
      </c>
      <c r="S148" s="216">
        <v>0</v>
      </c>
      <c r="T148" s="216">
        <f>S148*H148</f>
        <v>0</v>
      </c>
      <c r="U148" s="217" t="s">
        <v>1</v>
      </c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8" t="s">
        <v>164</v>
      </c>
      <c r="AT148" s="218" t="s">
        <v>176</v>
      </c>
      <c r="AU148" s="218" t="s">
        <v>81</v>
      </c>
      <c r="AY148" s="14" t="s">
        <v>153</v>
      </c>
      <c r="BE148" s="219">
        <f>IF(N148="základní",J148,0)</f>
        <v>0</v>
      </c>
      <c r="BF148" s="219">
        <f>IF(N148="snížená",J148,0)</f>
        <v>0</v>
      </c>
      <c r="BG148" s="219">
        <f>IF(N148="zákl. přenesená",J148,0)</f>
        <v>0</v>
      </c>
      <c r="BH148" s="219">
        <f>IF(N148="sníž. přenesená",J148,0)</f>
        <v>0</v>
      </c>
      <c r="BI148" s="219">
        <f>IF(N148="nulová",J148,0)</f>
        <v>0</v>
      </c>
      <c r="BJ148" s="14" t="s">
        <v>79</v>
      </c>
      <c r="BK148" s="219">
        <f>ROUND(I148*H148,2)</f>
        <v>0</v>
      </c>
      <c r="BL148" s="14" t="s">
        <v>164</v>
      </c>
      <c r="BM148" s="218" t="s">
        <v>407</v>
      </c>
    </row>
    <row r="149" spans="1:65" s="2" customFormat="1" ht="10.199999999999999">
      <c r="A149" s="31"/>
      <c r="B149" s="32"/>
      <c r="C149" s="33"/>
      <c r="D149" s="220" t="s">
        <v>166</v>
      </c>
      <c r="E149" s="33"/>
      <c r="F149" s="221" t="s">
        <v>406</v>
      </c>
      <c r="G149" s="33"/>
      <c r="H149" s="33"/>
      <c r="I149" s="119"/>
      <c r="J149" s="33"/>
      <c r="K149" s="33"/>
      <c r="L149" s="36"/>
      <c r="M149" s="222"/>
      <c r="N149" s="223"/>
      <c r="O149" s="68"/>
      <c r="P149" s="68"/>
      <c r="Q149" s="68"/>
      <c r="R149" s="68"/>
      <c r="S149" s="68"/>
      <c r="T149" s="68"/>
      <c r="U149" s="69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T149" s="14" t="s">
        <v>166</v>
      </c>
      <c r="AU149" s="14" t="s">
        <v>81</v>
      </c>
    </row>
    <row r="150" spans="1:65" s="2" customFormat="1" ht="19.8" customHeight="1">
      <c r="A150" s="31"/>
      <c r="B150" s="32"/>
      <c r="C150" s="224" t="s">
        <v>408</v>
      </c>
      <c r="D150" s="224" t="s">
        <v>176</v>
      </c>
      <c r="E150" s="225" t="s">
        <v>409</v>
      </c>
      <c r="F150" s="226" t="s">
        <v>410</v>
      </c>
      <c r="G150" s="227" t="s">
        <v>203</v>
      </c>
      <c r="H150" s="228">
        <v>6</v>
      </c>
      <c r="I150" s="229"/>
      <c r="J150" s="230">
        <f>ROUND(I150*H150,2)</f>
        <v>0</v>
      </c>
      <c r="K150" s="231"/>
      <c r="L150" s="36"/>
      <c r="M150" s="232" t="s">
        <v>1</v>
      </c>
      <c r="N150" s="233" t="s">
        <v>37</v>
      </c>
      <c r="O150" s="68"/>
      <c r="P150" s="216">
        <f>O150*H150</f>
        <v>0</v>
      </c>
      <c r="Q150" s="216">
        <v>0</v>
      </c>
      <c r="R150" s="216">
        <f>Q150*H150</f>
        <v>0</v>
      </c>
      <c r="S150" s="216">
        <v>0</v>
      </c>
      <c r="T150" s="216">
        <f>S150*H150</f>
        <v>0</v>
      </c>
      <c r="U150" s="217" t="s">
        <v>1</v>
      </c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8" t="s">
        <v>164</v>
      </c>
      <c r="AT150" s="218" t="s">
        <v>176</v>
      </c>
      <c r="AU150" s="218" t="s">
        <v>81</v>
      </c>
      <c r="AY150" s="14" t="s">
        <v>153</v>
      </c>
      <c r="BE150" s="219">
        <f>IF(N150="základní",J150,0)</f>
        <v>0</v>
      </c>
      <c r="BF150" s="219">
        <f>IF(N150="snížená",J150,0)</f>
        <v>0</v>
      </c>
      <c r="BG150" s="219">
        <f>IF(N150="zákl. přenesená",J150,0)</f>
        <v>0</v>
      </c>
      <c r="BH150" s="219">
        <f>IF(N150="sníž. přenesená",J150,0)</f>
        <v>0</v>
      </c>
      <c r="BI150" s="219">
        <f>IF(N150="nulová",J150,0)</f>
        <v>0</v>
      </c>
      <c r="BJ150" s="14" t="s">
        <v>79</v>
      </c>
      <c r="BK150" s="219">
        <f>ROUND(I150*H150,2)</f>
        <v>0</v>
      </c>
      <c r="BL150" s="14" t="s">
        <v>164</v>
      </c>
      <c r="BM150" s="218" t="s">
        <v>411</v>
      </c>
    </row>
    <row r="151" spans="1:65" s="2" customFormat="1" ht="19.2">
      <c r="A151" s="31"/>
      <c r="B151" s="32"/>
      <c r="C151" s="33"/>
      <c r="D151" s="220" t="s">
        <v>166</v>
      </c>
      <c r="E151" s="33"/>
      <c r="F151" s="221" t="s">
        <v>410</v>
      </c>
      <c r="G151" s="33"/>
      <c r="H151" s="33"/>
      <c r="I151" s="119"/>
      <c r="J151" s="33"/>
      <c r="K151" s="33"/>
      <c r="L151" s="36"/>
      <c r="M151" s="222"/>
      <c r="N151" s="223"/>
      <c r="O151" s="68"/>
      <c r="P151" s="68"/>
      <c r="Q151" s="68"/>
      <c r="R151" s="68"/>
      <c r="S151" s="68"/>
      <c r="T151" s="68"/>
      <c r="U151" s="69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T151" s="14" t="s">
        <v>166</v>
      </c>
      <c r="AU151" s="14" t="s">
        <v>81</v>
      </c>
    </row>
    <row r="152" spans="1:65" s="12" customFormat="1" ht="25.95" customHeight="1">
      <c r="B152" s="189"/>
      <c r="C152" s="190"/>
      <c r="D152" s="191" t="s">
        <v>71</v>
      </c>
      <c r="E152" s="192" t="s">
        <v>347</v>
      </c>
      <c r="F152" s="192" t="s">
        <v>348</v>
      </c>
      <c r="G152" s="190"/>
      <c r="H152" s="190"/>
      <c r="I152" s="193"/>
      <c r="J152" s="194">
        <f>BK152</f>
        <v>0</v>
      </c>
      <c r="K152" s="190"/>
      <c r="L152" s="195"/>
      <c r="M152" s="196"/>
      <c r="N152" s="197"/>
      <c r="O152" s="197"/>
      <c r="P152" s="198">
        <f>SUM(P153:P160)</f>
        <v>0</v>
      </c>
      <c r="Q152" s="197"/>
      <c r="R152" s="198">
        <f>SUM(R153:R160)</f>
        <v>0</v>
      </c>
      <c r="S152" s="197"/>
      <c r="T152" s="198">
        <f>SUM(T153:T160)</f>
        <v>0</v>
      </c>
      <c r="U152" s="199"/>
      <c r="AR152" s="200" t="s">
        <v>158</v>
      </c>
      <c r="AT152" s="201" t="s">
        <v>71</v>
      </c>
      <c r="AU152" s="201" t="s">
        <v>72</v>
      </c>
      <c r="AY152" s="200" t="s">
        <v>153</v>
      </c>
      <c r="BK152" s="202">
        <f>SUM(BK153:BK160)</f>
        <v>0</v>
      </c>
    </row>
    <row r="153" spans="1:65" s="2" customFormat="1" ht="14.4" customHeight="1">
      <c r="A153" s="31"/>
      <c r="B153" s="32"/>
      <c r="C153" s="224" t="s">
        <v>412</v>
      </c>
      <c r="D153" s="224" t="s">
        <v>176</v>
      </c>
      <c r="E153" s="225" t="s">
        <v>413</v>
      </c>
      <c r="F153" s="226" t="s">
        <v>414</v>
      </c>
      <c r="G153" s="227" t="s">
        <v>352</v>
      </c>
      <c r="H153" s="228">
        <v>6</v>
      </c>
      <c r="I153" s="229"/>
      <c r="J153" s="230">
        <f>ROUND(I153*H153,2)</f>
        <v>0</v>
      </c>
      <c r="K153" s="231"/>
      <c r="L153" s="36"/>
      <c r="M153" s="232" t="s">
        <v>1</v>
      </c>
      <c r="N153" s="233" t="s">
        <v>37</v>
      </c>
      <c r="O153" s="68"/>
      <c r="P153" s="216">
        <f>O153*H153</f>
        <v>0</v>
      </c>
      <c r="Q153" s="216">
        <v>0</v>
      </c>
      <c r="R153" s="216">
        <f>Q153*H153</f>
        <v>0</v>
      </c>
      <c r="S153" s="216">
        <v>0</v>
      </c>
      <c r="T153" s="216">
        <f>S153*H153</f>
        <v>0</v>
      </c>
      <c r="U153" s="217" t="s">
        <v>1</v>
      </c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8" t="s">
        <v>353</v>
      </c>
      <c r="AT153" s="218" t="s">
        <v>176</v>
      </c>
      <c r="AU153" s="218" t="s">
        <v>79</v>
      </c>
      <c r="AY153" s="14" t="s">
        <v>153</v>
      </c>
      <c r="BE153" s="219">
        <f>IF(N153="základní",J153,0)</f>
        <v>0</v>
      </c>
      <c r="BF153" s="219">
        <f>IF(N153="snížená",J153,0)</f>
        <v>0</v>
      </c>
      <c r="BG153" s="219">
        <f>IF(N153="zákl. přenesená",J153,0)</f>
        <v>0</v>
      </c>
      <c r="BH153" s="219">
        <f>IF(N153="sníž. přenesená",J153,0)</f>
        <v>0</v>
      </c>
      <c r="BI153" s="219">
        <f>IF(N153="nulová",J153,0)</f>
        <v>0</v>
      </c>
      <c r="BJ153" s="14" t="s">
        <v>79</v>
      </c>
      <c r="BK153" s="219">
        <f>ROUND(I153*H153,2)</f>
        <v>0</v>
      </c>
      <c r="BL153" s="14" t="s">
        <v>353</v>
      </c>
      <c r="BM153" s="218" t="s">
        <v>415</v>
      </c>
    </row>
    <row r="154" spans="1:65" s="2" customFormat="1" ht="10.199999999999999">
      <c r="A154" s="31"/>
      <c r="B154" s="32"/>
      <c r="C154" s="33"/>
      <c r="D154" s="220" t="s">
        <v>166</v>
      </c>
      <c r="E154" s="33"/>
      <c r="F154" s="221" t="s">
        <v>414</v>
      </c>
      <c r="G154" s="33"/>
      <c r="H154" s="33"/>
      <c r="I154" s="119"/>
      <c r="J154" s="33"/>
      <c r="K154" s="33"/>
      <c r="L154" s="36"/>
      <c r="M154" s="222"/>
      <c r="N154" s="223"/>
      <c r="O154" s="68"/>
      <c r="P154" s="68"/>
      <c r="Q154" s="68"/>
      <c r="R154" s="68"/>
      <c r="S154" s="68"/>
      <c r="T154" s="68"/>
      <c r="U154" s="69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T154" s="14" t="s">
        <v>166</v>
      </c>
      <c r="AU154" s="14" t="s">
        <v>79</v>
      </c>
    </row>
    <row r="155" spans="1:65" s="2" customFormat="1" ht="30" customHeight="1">
      <c r="A155" s="31"/>
      <c r="B155" s="32"/>
      <c r="C155" s="224" t="s">
        <v>416</v>
      </c>
      <c r="D155" s="224" t="s">
        <v>176</v>
      </c>
      <c r="E155" s="225" t="s">
        <v>417</v>
      </c>
      <c r="F155" s="226" t="s">
        <v>418</v>
      </c>
      <c r="G155" s="227" t="s">
        <v>352</v>
      </c>
      <c r="H155" s="228">
        <v>12</v>
      </c>
      <c r="I155" s="229"/>
      <c r="J155" s="230">
        <f>ROUND(I155*H155,2)</f>
        <v>0</v>
      </c>
      <c r="K155" s="231"/>
      <c r="L155" s="36"/>
      <c r="M155" s="232" t="s">
        <v>1</v>
      </c>
      <c r="N155" s="233" t="s">
        <v>37</v>
      </c>
      <c r="O155" s="68"/>
      <c r="P155" s="216">
        <f>O155*H155</f>
        <v>0</v>
      </c>
      <c r="Q155" s="216">
        <v>0</v>
      </c>
      <c r="R155" s="216">
        <f>Q155*H155</f>
        <v>0</v>
      </c>
      <c r="S155" s="216">
        <v>0</v>
      </c>
      <c r="T155" s="216">
        <f>S155*H155</f>
        <v>0</v>
      </c>
      <c r="U155" s="217" t="s">
        <v>1</v>
      </c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8" t="s">
        <v>353</v>
      </c>
      <c r="AT155" s="218" t="s">
        <v>176</v>
      </c>
      <c r="AU155" s="218" t="s">
        <v>79</v>
      </c>
      <c r="AY155" s="14" t="s">
        <v>153</v>
      </c>
      <c r="BE155" s="219">
        <f>IF(N155="základní",J155,0)</f>
        <v>0</v>
      </c>
      <c r="BF155" s="219">
        <f>IF(N155="snížená",J155,0)</f>
        <v>0</v>
      </c>
      <c r="BG155" s="219">
        <f>IF(N155="zákl. přenesená",J155,0)</f>
        <v>0</v>
      </c>
      <c r="BH155" s="219">
        <f>IF(N155="sníž. přenesená",J155,0)</f>
        <v>0</v>
      </c>
      <c r="BI155" s="219">
        <f>IF(N155="nulová",J155,0)</f>
        <v>0</v>
      </c>
      <c r="BJ155" s="14" t="s">
        <v>79</v>
      </c>
      <c r="BK155" s="219">
        <f>ROUND(I155*H155,2)</f>
        <v>0</v>
      </c>
      <c r="BL155" s="14" t="s">
        <v>353</v>
      </c>
      <c r="BM155" s="218" t="s">
        <v>419</v>
      </c>
    </row>
    <row r="156" spans="1:65" s="2" customFormat="1" ht="19.2">
      <c r="A156" s="31"/>
      <c r="B156" s="32"/>
      <c r="C156" s="33"/>
      <c r="D156" s="220" t="s">
        <v>166</v>
      </c>
      <c r="E156" s="33"/>
      <c r="F156" s="221" t="s">
        <v>418</v>
      </c>
      <c r="G156" s="33"/>
      <c r="H156" s="33"/>
      <c r="I156" s="119"/>
      <c r="J156" s="33"/>
      <c r="K156" s="33"/>
      <c r="L156" s="36"/>
      <c r="M156" s="222"/>
      <c r="N156" s="223"/>
      <c r="O156" s="68"/>
      <c r="P156" s="68"/>
      <c r="Q156" s="68"/>
      <c r="R156" s="68"/>
      <c r="S156" s="68"/>
      <c r="T156" s="68"/>
      <c r="U156" s="69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T156" s="14" t="s">
        <v>166</v>
      </c>
      <c r="AU156" s="14" t="s">
        <v>79</v>
      </c>
    </row>
    <row r="157" spans="1:65" s="2" customFormat="1" ht="30" customHeight="1">
      <c r="A157" s="31"/>
      <c r="B157" s="32"/>
      <c r="C157" s="224" t="s">
        <v>420</v>
      </c>
      <c r="D157" s="224" t="s">
        <v>176</v>
      </c>
      <c r="E157" s="225" t="s">
        <v>360</v>
      </c>
      <c r="F157" s="226" t="s">
        <v>421</v>
      </c>
      <c r="G157" s="227" t="s">
        <v>352</v>
      </c>
      <c r="H157" s="228">
        <v>24</v>
      </c>
      <c r="I157" s="229"/>
      <c r="J157" s="230">
        <f>ROUND(I157*H157,2)</f>
        <v>0</v>
      </c>
      <c r="K157" s="231"/>
      <c r="L157" s="36"/>
      <c r="M157" s="232" t="s">
        <v>1</v>
      </c>
      <c r="N157" s="233" t="s">
        <v>37</v>
      </c>
      <c r="O157" s="68"/>
      <c r="P157" s="216">
        <f>O157*H157</f>
        <v>0</v>
      </c>
      <c r="Q157" s="216">
        <v>0</v>
      </c>
      <c r="R157" s="216">
        <f>Q157*H157</f>
        <v>0</v>
      </c>
      <c r="S157" s="216">
        <v>0</v>
      </c>
      <c r="T157" s="216">
        <f>S157*H157</f>
        <v>0</v>
      </c>
      <c r="U157" s="217" t="s">
        <v>1</v>
      </c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18" t="s">
        <v>353</v>
      </c>
      <c r="AT157" s="218" t="s">
        <v>176</v>
      </c>
      <c r="AU157" s="218" t="s">
        <v>79</v>
      </c>
      <c r="AY157" s="14" t="s">
        <v>153</v>
      </c>
      <c r="BE157" s="219">
        <f>IF(N157="základní",J157,0)</f>
        <v>0</v>
      </c>
      <c r="BF157" s="219">
        <f>IF(N157="snížená",J157,0)</f>
        <v>0</v>
      </c>
      <c r="BG157" s="219">
        <f>IF(N157="zákl. přenesená",J157,0)</f>
        <v>0</v>
      </c>
      <c r="BH157" s="219">
        <f>IF(N157="sníž. přenesená",J157,0)</f>
        <v>0</v>
      </c>
      <c r="BI157" s="219">
        <f>IF(N157="nulová",J157,0)</f>
        <v>0</v>
      </c>
      <c r="BJ157" s="14" t="s">
        <v>79</v>
      </c>
      <c r="BK157" s="219">
        <f>ROUND(I157*H157,2)</f>
        <v>0</v>
      </c>
      <c r="BL157" s="14" t="s">
        <v>353</v>
      </c>
      <c r="BM157" s="218" t="s">
        <v>422</v>
      </c>
    </row>
    <row r="158" spans="1:65" s="2" customFormat="1" ht="28.8">
      <c r="A158" s="31"/>
      <c r="B158" s="32"/>
      <c r="C158" s="33"/>
      <c r="D158" s="220" t="s">
        <v>166</v>
      </c>
      <c r="E158" s="33"/>
      <c r="F158" s="221" t="s">
        <v>421</v>
      </c>
      <c r="G158" s="33"/>
      <c r="H158" s="33"/>
      <c r="I158" s="119"/>
      <c r="J158" s="33"/>
      <c r="K158" s="33"/>
      <c r="L158" s="36"/>
      <c r="M158" s="222"/>
      <c r="N158" s="223"/>
      <c r="O158" s="68"/>
      <c r="P158" s="68"/>
      <c r="Q158" s="68"/>
      <c r="R158" s="68"/>
      <c r="S158" s="68"/>
      <c r="T158" s="68"/>
      <c r="U158" s="69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T158" s="14" t="s">
        <v>166</v>
      </c>
      <c r="AU158" s="14" t="s">
        <v>79</v>
      </c>
    </row>
    <row r="159" spans="1:65" s="2" customFormat="1" ht="30" customHeight="1">
      <c r="A159" s="31"/>
      <c r="B159" s="32"/>
      <c r="C159" s="224" t="s">
        <v>186</v>
      </c>
      <c r="D159" s="224" t="s">
        <v>176</v>
      </c>
      <c r="E159" s="225" t="s">
        <v>423</v>
      </c>
      <c r="F159" s="226" t="s">
        <v>424</v>
      </c>
      <c r="G159" s="227" t="s">
        <v>352</v>
      </c>
      <c r="H159" s="228">
        <v>4</v>
      </c>
      <c r="I159" s="229"/>
      <c r="J159" s="230">
        <f>ROUND(I159*H159,2)</f>
        <v>0</v>
      </c>
      <c r="K159" s="231"/>
      <c r="L159" s="36"/>
      <c r="M159" s="232" t="s">
        <v>1</v>
      </c>
      <c r="N159" s="233" t="s">
        <v>37</v>
      </c>
      <c r="O159" s="68"/>
      <c r="P159" s="216">
        <f>O159*H159</f>
        <v>0</v>
      </c>
      <c r="Q159" s="216">
        <v>0</v>
      </c>
      <c r="R159" s="216">
        <f>Q159*H159</f>
        <v>0</v>
      </c>
      <c r="S159" s="216">
        <v>0</v>
      </c>
      <c r="T159" s="216">
        <f>S159*H159</f>
        <v>0</v>
      </c>
      <c r="U159" s="217" t="s">
        <v>1</v>
      </c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18" t="s">
        <v>353</v>
      </c>
      <c r="AT159" s="218" t="s">
        <v>176</v>
      </c>
      <c r="AU159" s="218" t="s">
        <v>79</v>
      </c>
      <c r="AY159" s="14" t="s">
        <v>153</v>
      </c>
      <c r="BE159" s="219">
        <f>IF(N159="základní",J159,0)</f>
        <v>0</v>
      </c>
      <c r="BF159" s="219">
        <f>IF(N159="snížená",J159,0)</f>
        <v>0</v>
      </c>
      <c r="BG159" s="219">
        <f>IF(N159="zákl. přenesená",J159,0)</f>
        <v>0</v>
      </c>
      <c r="BH159" s="219">
        <f>IF(N159="sníž. přenesená",J159,0)</f>
        <v>0</v>
      </c>
      <c r="BI159" s="219">
        <f>IF(N159="nulová",J159,0)</f>
        <v>0</v>
      </c>
      <c r="BJ159" s="14" t="s">
        <v>79</v>
      </c>
      <c r="BK159" s="219">
        <f>ROUND(I159*H159,2)</f>
        <v>0</v>
      </c>
      <c r="BL159" s="14" t="s">
        <v>353</v>
      </c>
      <c r="BM159" s="218" t="s">
        <v>425</v>
      </c>
    </row>
    <row r="160" spans="1:65" s="2" customFormat="1" ht="28.8">
      <c r="A160" s="31"/>
      <c r="B160" s="32"/>
      <c r="C160" s="33"/>
      <c r="D160" s="220" t="s">
        <v>166</v>
      </c>
      <c r="E160" s="33"/>
      <c r="F160" s="221" t="s">
        <v>424</v>
      </c>
      <c r="G160" s="33"/>
      <c r="H160" s="33"/>
      <c r="I160" s="119"/>
      <c r="J160" s="33"/>
      <c r="K160" s="33"/>
      <c r="L160" s="36"/>
      <c r="M160" s="234"/>
      <c r="N160" s="235"/>
      <c r="O160" s="236"/>
      <c r="P160" s="236"/>
      <c r="Q160" s="236"/>
      <c r="R160" s="236"/>
      <c r="S160" s="236"/>
      <c r="T160" s="236"/>
      <c r="U160" s="237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T160" s="14" t="s">
        <v>166</v>
      </c>
      <c r="AU160" s="14" t="s">
        <v>79</v>
      </c>
    </row>
    <row r="161" spans="1:31" s="2" customFormat="1" ht="6.9" customHeight="1">
      <c r="A161" s="31"/>
      <c r="B161" s="51"/>
      <c r="C161" s="52"/>
      <c r="D161" s="52"/>
      <c r="E161" s="52"/>
      <c r="F161" s="52"/>
      <c r="G161" s="52"/>
      <c r="H161" s="52"/>
      <c r="I161" s="155"/>
      <c r="J161" s="52"/>
      <c r="K161" s="52"/>
      <c r="L161" s="36"/>
      <c r="M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</row>
  </sheetData>
  <sheetProtection algorithmName="SHA-512" hashValue="keYv71ycOVI9smhgcVJXq5IA3MBY25C5eB1rIq3pAZfu9vGWfKNU8LzDxqMSUioqoZtfCv8HBGsgbhqLxY47wg==" saltValue="NXKTysf9FHOBpvjAbw9ZOc1I+39QSfj5I0tuhtBu7n7W2DLJkr/BuLmWtCwspCpP+3vRqXi0CsnwE3B7rPUTnQ==" spinCount="100000" sheet="1" objects="1" scenarios="1" formatColumns="0" formatRows="0" autoFilter="0"/>
  <autoFilter ref="C122:K160" xr:uid="{00000000-0009-0000-0000-000002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231"/>
  <sheetViews>
    <sheetView showGridLines="0" workbookViewId="0"/>
  </sheetViews>
  <sheetFormatPr defaultRowHeight="14.4"/>
  <cols>
    <col min="1" max="1" width="7.140625" style="1" customWidth="1"/>
    <col min="2" max="2" width="1.42578125" style="1" customWidth="1"/>
    <col min="3" max="3" width="3.5703125" style="1" customWidth="1"/>
    <col min="4" max="4" width="3.7109375" style="1" customWidth="1"/>
    <col min="5" max="5" width="14.7109375" style="1" customWidth="1"/>
    <col min="6" max="6" width="43.5703125" style="1" customWidth="1"/>
    <col min="7" max="7" width="6" style="1" customWidth="1"/>
    <col min="8" max="8" width="9.85546875" style="1" customWidth="1"/>
    <col min="9" max="9" width="17.28515625" style="112" customWidth="1"/>
    <col min="10" max="10" width="17.28515625" style="1" customWidth="1"/>
    <col min="11" max="11" width="17.28515625" style="1" hidden="1" customWidth="1"/>
    <col min="12" max="12" width="8" style="1" customWidth="1"/>
    <col min="13" max="13" width="9.28515625" style="1" hidden="1" customWidth="1"/>
    <col min="14" max="14" width="9.140625" style="1" hidden="1"/>
    <col min="15" max="21" width="12.140625" style="1" hidden="1" customWidth="1"/>
    <col min="22" max="22" width="10.5703125" style="1" customWidth="1"/>
    <col min="23" max="23" width="14" style="1" customWidth="1"/>
    <col min="24" max="24" width="10.5703125" style="1" customWidth="1"/>
    <col min="25" max="25" width="12.85546875" style="1" customWidth="1"/>
    <col min="26" max="26" width="9.42578125" style="1" customWidth="1"/>
    <col min="27" max="27" width="12.85546875" style="1" customWidth="1"/>
    <col min="28" max="28" width="14" style="1" customWidth="1"/>
    <col min="29" max="29" width="9.42578125" style="1" customWidth="1"/>
    <col min="30" max="30" width="12.85546875" style="1" customWidth="1"/>
    <col min="31" max="31" width="14" style="1" customWidth="1"/>
    <col min="44" max="65" width="9.140625" style="1" hidden="1"/>
  </cols>
  <sheetData>
    <row r="2" spans="1:46" s="1" customFormat="1" ht="36.9" customHeight="1">
      <c r="I2" s="112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4" t="s">
        <v>91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81</v>
      </c>
    </row>
    <row r="4" spans="1:46" s="1" customFormat="1" ht="24.9" customHeight="1">
      <c r="B4" s="17"/>
      <c r="D4" s="116" t="s">
        <v>118</v>
      </c>
      <c r="I4" s="112"/>
      <c r="L4" s="17"/>
      <c r="M4" s="117" t="s">
        <v>10</v>
      </c>
      <c r="AT4" s="14" t="s">
        <v>4</v>
      </c>
    </row>
    <row r="5" spans="1:46" s="1" customFormat="1" ht="6.9" customHeight="1">
      <c r="B5" s="17"/>
      <c r="I5" s="112"/>
      <c r="L5" s="17"/>
    </row>
    <row r="6" spans="1:46" s="1" customFormat="1" ht="12" customHeight="1">
      <c r="B6" s="17"/>
      <c r="D6" s="118" t="s">
        <v>16</v>
      </c>
      <c r="I6" s="112"/>
      <c r="L6" s="17"/>
    </row>
    <row r="7" spans="1:46" s="1" customFormat="1" ht="14.4" customHeight="1">
      <c r="B7" s="17"/>
      <c r="E7" s="283" t="str">
        <f>'Rekapitulace stavby'!K6</f>
        <v>MŠ Šumperk Prievidzská</v>
      </c>
      <c r="F7" s="284"/>
      <c r="G7" s="284"/>
      <c r="H7" s="284"/>
      <c r="I7" s="112"/>
      <c r="L7" s="17"/>
    </row>
    <row r="8" spans="1:46" s="1" customFormat="1" ht="12" customHeight="1">
      <c r="B8" s="17"/>
      <c r="D8" s="118" t="s">
        <v>119</v>
      </c>
      <c r="I8" s="112"/>
      <c r="L8" s="17"/>
    </row>
    <row r="9" spans="1:46" s="2" customFormat="1" ht="14.4" customHeight="1">
      <c r="A9" s="31"/>
      <c r="B9" s="36"/>
      <c r="C9" s="31"/>
      <c r="D9" s="31"/>
      <c r="E9" s="283" t="s">
        <v>120</v>
      </c>
      <c r="F9" s="285"/>
      <c r="G9" s="285"/>
      <c r="H9" s="285"/>
      <c r="I9" s="119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18" t="s">
        <v>121</v>
      </c>
      <c r="E10" s="31"/>
      <c r="F10" s="31"/>
      <c r="G10" s="31"/>
      <c r="H10" s="31"/>
      <c r="I10" s="119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4.4" customHeight="1">
      <c r="A11" s="31"/>
      <c r="B11" s="36"/>
      <c r="C11" s="31"/>
      <c r="D11" s="31"/>
      <c r="E11" s="286" t="s">
        <v>426</v>
      </c>
      <c r="F11" s="285"/>
      <c r="G11" s="285"/>
      <c r="H11" s="285"/>
      <c r="I11" s="119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0.199999999999999">
      <c r="A12" s="31"/>
      <c r="B12" s="36"/>
      <c r="C12" s="31"/>
      <c r="D12" s="31"/>
      <c r="E12" s="31"/>
      <c r="F12" s="31"/>
      <c r="G12" s="31"/>
      <c r="H12" s="31"/>
      <c r="I12" s="119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18" t="s">
        <v>18</v>
      </c>
      <c r="E13" s="31"/>
      <c r="F13" s="107" t="s">
        <v>1</v>
      </c>
      <c r="G13" s="31"/>
      <c r="H13" s="31"/>
      <c r="I13" s="120" t="s">
        <v>19</v>
      </c>
      <c r="J13" s="107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8" t="s">
        <v>20</v>
      </c>
      <c r="E14" s="31"/>
      <c r="F14" s="107" t="s">
        <v>123</v>
      </c>
      <c r="G14" s="31"/>
      <c r="H14" s="31"/>
      <c r="I14" s="120" t="s">
        <v>22</v>
      </c>
      <c r="J14" s="121">
        <f>'Rekapitulace stavby'!AN8</f>
        <v>0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8" customHeight="1">
      <c r="A15" s="31"/>
      <c r="B15" s="36"/>
      <c r="C15" s="31"/>
      <c r="D15" s="31"/>
      <c r="E15" s="31"/>
      <c r="F15" s="31"/>
      <c r="G15" s="31"/>
      <c r="H15" s="31"/>
      <c r="I15" s="119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23</v>
      </c>
      <c r="E16" s="31"/>
      <c r="F16" s="31"/>
      <c r="G16" s="31"/>
      <c r="H16" s="31"/>
      <c r="I16" s="120" t="s">
        <v>24</v>
      </c>
      <c r="J16" s="107" t="s">
        <v>1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07" t="s">
        <v>21</v>
      </c>
      <c r="F17" s="31"/>
      <c r="G17" s="31"/>
      <c r="H17" s="31"/>
      <c r="I17" s="120" t="s">
        <v>25</v>
      </c>
      <c r="J17" s="107" t="s">
        <v>1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" customHeight="1">
      <c r="A18" s="31"/>
      <c r="B18" s="36"/>
      <c r="C18" s="31"/>
      <c r="D18" s="31"/>
      <c r="E18" s="31"/>
      <c r="F18" s="31"/>
      <c r="G18" s="31"/>
      <c r="H18" s="31"/>
      <c r="I18" s="119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18" t="s">
        <v>26</v>
      </c>
      <c r="E19" s="31"/>
      <c r="F19" s="31"/>
      <c r="G19" s="31"/>
      <c r="H19" s="31"/>
      <c r="I19" s="120" t="s">
        <v>24</v>
      </c>
      <c r="J19" s="27">
        <f>'Rekapitulace stavby'!AN13</f>
        <v>0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287" t="str">
        <f>'Rekapitulace stavby'!E14</f>
        <v>Vyplň údaj</v>
      </c>
      <c r="F20" s="288"/>
      <c r="G20" s="288"/>
      <c r="H20" s="288"/>
      <c r="I20" s="120" t="s">
        <v>25</v>
      </c>
      <c r="J20" s="27">
        <f>'Rekapitulace stavby'!AN14</f>
        <v>0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" customHeight="1">
      <c r="A21" s="31"/>
      <c r="B21" s="36"/>
      <c r="C21" s="31"/>
      <c r="D21" s="31"/>
      <c r="E21" s="31"/>
      <c r="F21" s="31"/>
      <c r="G21" s="31"/>
      <c r="H21" s="31"/>
      <c r="I21" s="119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18" t="s">
        <v>28</v>
      </c>
      <c r="E22" s="31"/>
      <c r="F22" s="31"/>
      <c r="G22" s="31"/>
      <c r="H22" s="31"/>
      <c r="I22" s="120" t="s">
        <v>24</v>
      </c>
      <c r="J22" s="107" t="s">
        <v>1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07" t="s">
        <v>21</v>
      </c>
      <c r="F23" s="31"/>
      <c r="G23" s="31"/>
      <c r="H23" s="31"/>
      <c r="I23" s="120" t="s">
        <v>25</v>
      </c>
      <c r="J23" s="107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" customHeight="1">
      <c r="A24" s="31"/>
      <c r="B24" s="36"/>
      <c r="C24" s="31"/>
      <c r="D24" s="31"/>
      <c r="E24" s="31"/>
      <c r="F24" s="31"/>
      <c r="G24" s="31"/>
      <c r="H24" s="31"/>
      <c r="I24" s="119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18" t="s">
        <v>30</v>
      </c>
      <c r="E25" s="31"/>
      <c r="F25" s="31"/>
      <c r="G25" s="31"/>
      <c r="H25" s="31"/>
      <c r="I25" s="120" t="s">
        <v>24</v>
      </c>
      <c r="J25" s="107" t="s">
        <v>1</v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07" t="s">
        <v>21</v>
      </c>
      <c r="F26" s="31"/>
      <c r="G26" s="31"/>
      <c r="H26" s="31"/>
      <c r="I26" s="120" t="s">
        <v>25</v>
      </c>
      <c r="J26" s="107" t="s">
        <v>1</v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" customHeight="1">
      <c r="A27" s="31"/>
      <c r="B27" s="36"/>
      <c r="C27" s="31"/>
      <c r="D27" s="31"/>
      <c r="E27" s="31"/>
      <c r="F27" s="31"/>
      <c r="G27" s="31"/>
      <c r="H27" s="31"/>
      <c r="I27" s="119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18" t="s">
        <v>31</v>
      </c>
      <c r="E28" s="31"/>
      <c r="F28" s="31"/>
      <c r="G28" s="31"/>
      <c r="H28" s="31"/>
      <c r="I28" s="119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4.4" customHeight="1">
      <c r="A29" s="122"/>
      <c r="B29" s="123"/>
      <c r="C29" s="122"/>
      <c r="D29" s="122"/>
      <c r="E29" s="289" t="s">
        <v>1</v>
      </c>
      <c r="F29" s="289"/>
      <c r="G29" s="289"/>
      <c r="H29" s="289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" customHeight="1">
      <c r="A30" s="31"/>
      <c r="B30" s="36"/>
      <c r="C30" s="31"/>
      <c r="D30" s="31"/>
      <c r="E30" s="31"/>
      <c r="F30" s="31"/>
      <c r="G30" s="31"/>
      <c r="H30" s="31"/>
      <c r="I30" s="119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6"/>
      <c r="C31" s="31"/>
      <c r="D31" s="126"/>
      <c r="E31" s="126"/>
      <c r="F31" s="126"/>
      <c r="G31" s="126"/>
      <c r="H31" s="126"/>
      <c r="I31" s="127"/>
      <c r="J31" s="126"/>
      <c r="K31" s="126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8" t="s">
        <v>32</v>
      </c>
      <c r="E32" s="31"/>
      <c r="F32" s="31"/>
      <c r="G32" s="31"/>
      <c r="H32" s="31"/>
      <c r="I32" s="119"/>
      <c r="J32" s="129">
        <f>ROUND(J128,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" customHeight="1">
      <c r="A33" s="31"/>
      <c r="B33" s="36"/>
      <c r="C33" s="31"/>
      <c r="D33" s="126"/>
      <c r="E33" s="126"/>
      <c r="F33" s="126"/>
      <c r="G33" s="126"/>
      <c r="H33" s="126"/>
      <c r="I33" s="127"/>
      <c r="J33" s="126"/>
      <c r="K33" s="126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31"/>
      <c r="F34" s="130" t="s">
        <v>34</v>
      </c>
      <c r="G34" s="31"/>
      <c r="H34" s="31"/>
      <c r="I34" s="131" t="s">
        <v>33</v>
      </c>
      <c r="J34" s="130" t="s">
        <v>35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customHeight="1">
      <c r="A35" s="31"/>
      <c r="B35" s="36"/>
      <c r="C35" s="31"/>
      <c r="D35" s="132" t="s">
        <v>36</v>
      </c>
      <c r="E35" s="118" t="s">
        <v>37</v>
      </c>
      <c r="F35" s="133">
        <f>ROUND((SUM(BE128:BE230)),  2)</f>
        <v>0</v>
      </c>
      <c r="G35" s="31"/>
      <c r="H35" s="31"/>
      <c r="I35" s="134">
        <v>0.21</v>
      </c>
      <c r="J35" s="133">
        <f>ROUND(((SUM(BE128:BE230))*I35),  2)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customHeight="1">
      <c r="A36" s="31"/>
      <c r="B36" s="36"/>
      <c r="C36" s="31"/>
      <c r="D36" s="31"/>
      <c r="E36" s="118" t="s">
        <v>38</v>
      </c>
      <c r="F36" s="133">
        <f>ROUND((SUM(BF128:BF230)),  2)</f>
        <v>0</v>
      </c>
      <c r="G36" s="31"/>
      <c r="H36" s="31"/>
      <c r="I36" s="134">
        <v>0.15</v>
      </c>
      <c r="J36" s="133">
        <f>ROUND(((SUM(BF128:BF230))*I36),  2)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18" t="s">
        <v>39</v>
      </c>
      <c r="F37" s="133">
        <f>ROUND((SUM(BG128:BG230)),  2)</f>
        <v>0</v>
      </c>
      <c r="G37" s="31"/>
      <c r="H37" s="31"/>
      <c r="I37" s="134">
        <v>0.21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" hidden="1" customHeight="1">
      <c r="A38" s="31"/>
      <c r="B38" s="36"/>
      <c r="C38" s="31"/>
      <c r="D38" s="31"/>
      <c r="E38" s="118" t="s">
        <v>40</v>
      </c>
      <c r="F38" s="133">
        <f>ROUND((SUM(BH128:BH230)),  2)</f>
        <v>0</v>
      </c>
      <c r="G38" s="31"/>
      <c r="H38" s="31"/>
      <c r="I38" s="134">
        <v>0.15</v>
      </c>
      <c r="J38" s="133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" hidden="1" customHeight="1">
      <c r="A39" s="31"/>
      <c r="B39" s="36"/>
      <c r="C39" s="31"/>
      <c r="D39" s="31"/>
      <c r="E39" s="118" t="s">
        <v>41</v>
      </c>
      <c r="F39" s="133">
        <f>ROUND((SUM(BI128:BI230)),  2)</f>
        <v>0</v>
      </c>
      <c r="G39" s="31"/>
      <c r="H39" s="31"/>
      <c r="I39" s="134">
        <v>0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" customHeight="1">
      <c r="A40" s="31"/>
      <c r="B40" s="36"/>
      <c r="C40" s="31"/>
      <c r="D40" s="31"/>
      <c r="E40" s="31"/>
      <c r="F40" s="31"/>
      <c r="G40" s="31"/>
      <c r="H40" s="31"/>
      <c r="I40" s="119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5"/>
      <c r="D41" s="136" t="s">
        <v>42</v>
      </c>
      <c r="E41" s="137"/>
      <c r="F41" s="137"/>
      <c r="G41" s="138" t="s">
        <v>43</v>
      </c>
      <c r="H41" s="139" t="s">
        <v>44</v>
      </c>
      <c r="I41" s="140"/>
      <c r="J41" s="141">
        <f>SUM(J32:J39)</f>
        <v>0</v>
      </c>
      <c r="K41" s="142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" customHeight="1">
      <c r="A42" s="31"/>
      <c r="B42" s="36"/>
      <c r="C42" s="31"/>
      <c r="D42" s="31"/>
      <c r="E42" s="31"/>
      <c r="F42" s="31"/>
      <c r="G42" s="31"/>
      <c r="H42" s="31"/>
      <c r="I42" s="119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" customHeight="1">
      <c r="B43" s="17"/>
      <c r="I43" s="112"/>
      <c r="L43" s="17"/>
    </row>
    <row r="44" spans="1:31" s="1" customFormat="1" ht="14.4" customHeight="1">
      <c r="B44" s="17"/>
      <c r="I44" s="112"/>
      <c r="L44" s="17"/>
    </row>
    <row r="45" spans="1:31" s="1" customFormat="1" ht="14.4" customHeight="1">
      <c r="B45" s="17"/>
      <c r="I45" s="112"/>
      <c r="L45" s="17"/>
    </row>
    <row r="46" spans="1:31" s="1" customFormat="1" ht="14.4" customHeight="1">
      <c r="B46" s="17"/>
      <c r="I46" s="112"/>
      <c r="L46" s="17"/>
    </row>
    <row r="47" spans="1:31" s="1" customFormat="1" ht="14.4" customHeight="1">
      <c r="B47" s="17"/>
      <c r="I47" s="112"/>
      <c r="L47" s="17"/>
    </row>
    <row r="48" spans="1:31" s="1" customFormat="1" ht="14.4" customHeight="1">
      <c r="B48" s="17"/>
      <c r="I48" s="112"/>
      <c r="L48" s="17"/>
    </row>
    <row r="49" spans="1:31" s="1" customFormat="1" ht="14.4" customHeight="1">
      <c r="B49" s="17"/>
      <c r="I49" s="112"/>
      <c r="L49" s="17"/>
    </row>
    <row r="50" spans="1:31" s="2" customFormat="1" ht="14.4" customHeight="1">
      <c r="B50" s="48"/>
      <c r="D50" s="143" t="s">
        <v>45</v>
      </c>
      <c r="E50" s="144"/>
      <c r="F50" s="144"/>
      <c r="G50" s="143" t="s">
        <v>46</v>
      </c>
      <c r="H50" s="144"/>
      <c r="I50" s="145"/>
      <c r="J50" s="144"/>
      <c r="K50" s="144"/>
      <c r="L50" s="48"/>
    </row>
    <row r="51" spans="1:31" ht="10.199999999999999">
      <c r="B51" s="17"/>
      <c r="L51" s="17"/>
    </row>
    <row r="52" spans="1:31" ht="10.199999999999999">
      <c r="B52" s="17"/>
      <c r="L52" s="17"/>
    </row>
    <row r="53" spans="1:31" ht="10.199999999999999">
      <c r="B53" s="17"/>
      <c r="L53" s="17"/>
    </row>
    <row r="54" spans="1:31" ht="10.199999999999999">
      <c r="B54" s="17"/>
      <c r="L54" s="17"/>
    </row>
    <row r="55" spans="1:31" ht="10.199999999999999">
      <c r="B55" s="17"/>
      <c r="L55" s="17"/>
    </row>
    <row r="56" spans="1:31" ht="10.199999999999999">
      <c r="B56" s="17"/>
      <c r="L56" s="17"/>
    </row>
    <row r="57" spans="1:31" ht="10.199999999999999">
      <c r="B57" s="17"/>
      <c r="L57" s="17"/>
    </row>
    <row r="58" spans="1:31" ht="10.199999999999999">
      <c r="B58" s="17"/>
      <c r="L58" s="17"/>
    </row>
    <row r="59" spans="1:31" ht="10.199999999999999">
      <c r="B59" s="17"/>
      <c r="L59" s="17"/>
    </row>
    <row r="60" spans="1:31" ht="10.199999999999999">
      <c r="B60" s="17"/>
      <c r="L60" s="17"/>
    </row>
    <row r="61" spans="1:31" s="2" customFormat="1" ht="13.2">
      <c r="A61" s="31"/>
      <c r="B61" s="36"/>
      <c r="C61" s="31"/>
      <c r="D61" s="146" t="s">
        <v>47</v>
      </c>
      <c r="E61" s="147"/>
      <c r="F61" s="148" t="s">
        <v>48</v>
      </c>
      <c r="G61" s="146" t="s">
        <v>47</v>
      </c>
      <c r="H61" s="147"/>
      <c r="I61" s="149"/>
      <c r="J61" s="150" t="s">
        <v>48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.199999999999999">
      <c r="B62" s="17"/>
      <c r="L62" s="17"/>
    </row>
    <row r="63" spans="1:31" ht="10.199999999999999">
      <c r="B63" s="17"/>
      <c r="L63" s="17"/>
    </row>
    <row r="64" spans="1:31" ht="10.199999999999999">
      <c r="B64" s="17"/>
      <c r="L64" s="17"/>
    </row>
    <row r="65" spans="1:31" s="2" customFormat="1" ht="13.2">
      <c r="A65" s="31"/>
      <c r="B65" s="36"/>
      <c r="C65" s="31"/>
      <c r="D65" s="143" t="s">
        <v>49</v>
      </c>
      <c r="E65" s="151"/>
      <c r="F65" s="151"/>
      <c r="G65" s="143" t="s">
        <v>50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.199999999999999">
      <c r="B66" s="17"/>
      <c r="L66" s="17"/>
    </row>
    <row r="67" spans="1:31" ht="10.199999999999999">
      <c r="B67" s="17"/>
      <c r="L67" s="17"/>
    </row>
    <row r="68" spans="1:31" ht="10.199999999999999">
      <c r="B68" s="17"/>
      <c r="L68" s="17"/>
    </row>
    <row r="69" spans="1:31" ht="10.199999999999999">
      <c r="B69" s="17"/>
      <c r="L69" s="17"/>
    </row>
    <row r="70" spans="1:31" ht="10.199999999999999">
      <c r="B70" s="17"/>
      <c r="L70" s="17"/>
    </row>
    <row r="71" spans="1:31" ht="10.199999999999999">
      <c r="B71" s="17"/>
      <c r="L71" s="17"/>
    </row>
    <row r="72" spans="1:31" ht="10.199999999999999">
      <c r="B72" s="17"/>
      <c r="L72" s="17"/>
    </row>
    <row r="73" spans="1:31" ht="10.199999999999999">
      <c r="B73" s="17"/>
      <c r="L73" s="17"/>
    </row>
    <row r="74" spans="1:31" ht="10.199999999999999">
      <c r="B74" s="17"/>
      <c r="L74" s="17"/>
    </row>
    <row r="75" spans="1:31" ht="10.199999999999999">
      <c r="B75" s="17"/>
      <c r="L75" s="17"/>
    </row>
    <row r="76" spans="1:31" s="2" customFormat="1" ht="13.2">
      <c r="A76" s="31"/>
      <c r="B76" s="36"/>
      <c r="C76" s="31"/>
      <c r="D76" s="146" t="s">
        <v>47</v>
      </c>
      <c r="E76" s="147"/>
      <c r="F76" s="148" t="s">
        <v>48</v>
      </c>
      <c r="G76" s="146" t="s">
        <v>47</v>
      </c>
      <c r="H76" s="147"/>
      <c r="I76" s="149"/>
      <c r="J76" s="150" t="s">
        <v>48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" customHeight="1">
      <c r="A82" s="31"/>
      <c r="B82" s="32"/>
      <c r="C82" s="20" t="s">
        <v>124</v>
      </c>
      <c r="D82" s="33"/>
      <c r="E82" s="33"/>
      <c r="F82" s="33"/>
      <c r="G82" s="33"/>
      <c r="H82" s="33"/>
      <c r="I82" s="119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119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19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4.4" customHeight="1">
      <c r="A85" s="31"/>
      <c r="B85" s="32"/>
      <c r="C85" s="33"/>
      <c r="D85" s="33"/>
      <c r="E85" s="290" t="str">
        <f>E7</f>
        <v>MŠ Šumperk Prievidzská</v>
      </c>
      <c r="F85" s="291"/>
      <c r="G85" s="291"/>
      <c r="H85" s="291"/>
      <c r="I85" s="119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18"/>
      <c r="C86" s="26" t="s">
        <v>119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2" customFormat="1" ht="14.4" customHeight="1">
      <c r="A87" s="31"/>
      <c r="B87" s="32"/>
      <c r="C87" s="33"/>
      <c r="D87" s="33"/>
      <c r="E87" s="290" t="s">
        <v>120</v>
      </c>
      <c r="F87" s="292"/>
      <c r="G87" s="292"/>
      <c r="H87" s="292"/>
      <c r="I87" s="119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6" t="s">
        <v>121</v>
      </c>
      <c r="D88" s="33"/>
      <c r="E88" s="33"/>
      <c r="F88" s="33"/>
      <c r="G88" s="33"/>
      <c r="H88" s="33"/>
      <c r="I88" s="119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4.4" customHeight="1">
      <c r="A89" s="31"/>
      <c r="B89" s="32"/>
      <c r="C89" s="33"/>
      <c r="D89" s="33"/>
      <c r="E89" s="243" t="str">
        <f>E11</f>
        <v>A2-D.1.4.1 - ZTI</v>
      </c>
      <c r="F89" s="292"/>
      <c r="G89" s="292"/>
      <c r="H89" s="292"/>
      <c r="I89" s="119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" customHeight="1">
      <c r="A90" s="31"/>
      <c r="B90" s="32"/>
      <c r="C90" s="33"/>
      <c r="D90" s="33"/>
      <c r="E90" s="33"/>
      <c r="F90" s="33"/>
      <c r="G90" s="33"/>
      <c r="H90" s="33"/>
      <c r="I90" s="119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6" t="s">
        <v>20</v>
      </c>
      <c r="D91" s="33"/>
      <c r="E91" s="33"/>
      <c r="F91" s="24" t="str">
        <f>F14</f>
        <v>Šumperk</v>
      </c>
      <c r="G91" s="33"/>
      <c r="H91" s="33"/>
      <c r="I91" s="120" t="s">
        <v>22</v>
      </c>
      <c r="J91" s="63">
        <f>IF(J14="","",J14)</f>
        <v>0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" customHeight="1">
      <c r="A92" s="31"/>
      <c r="B92" s="32"/>
      <c r="C92" s="33"/>
      <c r="D92" s="33"/>
      <c r="E92" s="33"/>
      <c r="F92" s="33"/>
      <c r="G92" s="33"/>
      <c r="H92" s="33"/>
      <c r="I92" s="119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6" customHeight="1">
      <c r="A93" s="31"/>
      <c r="B93" s="32"/>
      <c r="C93" s="26" t="s">
        <v>23</v>
      </c>
      <c r="D93" s="33"/>
      <c r="E93" s="33"/>
      <c r="F93" s="24" t="str">
        <f>E17</f>
        <v xml:space="preserve"> </v>
      </c>
      <c r="G93" s="33"/>
      <c r="H93" s="33"/>
      <c r="I93" s="120" t="s">
        <v>28</v>
      </c>
      <c r="J93" s="29" t="str">
        <f>E23</f>
        <v xml:space="preserve"> 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6" customHeight="1">
      <c r="A94" s="31"/>
      <c r="B94" s="32"/>
      <c r="C94" s="26" t="s">
        <v>26</v>
      </c>
      <c r="D94" s="33"/>
      <c r="E94" s="33"/>
      <c r="F94" s="24" t="str">
        <f>IF(E20="","",E20)</f>
        <v>Vyplň údaj</v>
      </c>
      <c r="G94" s="33"/>
      <c r="H94" s="33"/>
      <c r="I94" s="120" t="s">
        <v>30</v>
      </c>
      <c r="J94" s="29" t="str">
        <f>E26</f>
        <v xml:space="preserve"> 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9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9" t="s">
        <v>125</v>
      </c>
      <c r="D96" s="160"/>
      <c r="E96" s="160"/>
      <c r="F96" s="160"/>
      <c r="G96" s="160"/>
      <c r="H96" s="160"/>
      <c r="I96" s="161"/>
      <c r="J96" s="162" t="s">
        <v>126</v>
      </c>
      <c r="K96" s="160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119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8" customHeight="1">
      <c r="A98" s="31"/>
      <c r="B98" s="32"/>
      <c r="C98" s="163" t="s">
        <v>127</v>
      </c>
      <c r="D98" s="33"/>
      <c r="E98" s="33"/>
      <c r="F98" s="33"/>
      <c r="G98" s="33"/>
      <c r="H98" s="33"/>
      <c r="I98" s="119"/>
      <c r="J98" s="81">
        <f>J128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128</v>
      </c>
    </row>
    <row r="99" spans="1:47" s="9" customFormat="1" ht="24.9" customHeight="1">
      <c r="B99" s="164"/>
      <c r="C99" s="165"/>
      <c r="D99" s="166" t="s">
        <v>129</v>
      </c>
      <c r="E99" s="167"/>
      <c r="F99" s="167"/>
      <c r="G99" s="167"/>
      <c r="H99" s="167"/>
      <c r="I99" s="168"/>
      <c r="J99" s="169">
        <f>J129</f>
        <v>0</v>
      </c>
      <c r="K99" s="165"/>
      <c r="L99" s="170"/>
    </row>
    <row r="100" spans="1:47" s="9" customFormat="1" ht="24.9" customHeight="1">
      <c r="B100" s="164"/>
      <c r="C100" s="165"/>
      <c r="D100" s="166" t="s">
        <v>130</v>
      </c>
      <c r="E100" s="167"/>
      <c r="F100" s="167"/>
      <c r="G100" s="167"/>
      <c r="H100" s="167"/>
      <c r="I100" s="168"/>
      <c r="J100" s="169">
        <f>J130</f>
        <v>0</v>
      </c>
      <c r="K100" s="165"/>
      <c r="L100" s="170"/>
    </row>
    <row r="101" spans="1:47" s="10" customFormat="1" ht="19.95" customHeight="1">
      <c r="B101" s="171"/>
      <c r="C101" s="101"/>
      <c r="D101" s="172" t="s">
        <v>131</v>
      </c>
      <c r="E101" s="173"/>
      <c r="F101" s="173"/>
      <c r="G101" s="173"/>
      <c r="H101" s="173"/>
      <c r="I101" s="174"/>
      <c r="J101" s="175">
        <f>J131</f>
        <v>0</v>
      </c>
      <c r="K101" s="101"/>
      <c r="L101" s="176"/>
    </row>
    <row r="102" spans="1:47" s="10" customFormat="1" ht="19.95" customHeight="1">
      <c r="B102" s="171"/>
      <c r="C102" s="101"/>
      <c r="D102" s="172" t="s">
        <v>132</v>
      </c>
      <c r="E102" s="173"/>
      <c r="F102" s="173"/>
      <c r="G102" s="173"/>
      <c r="H102" s="173"/>
      <c r="I102" s="174"/>
      <c r="J102" s="175">
        <f>J142</f>
        <v>0</v>
      </c>
      <c r="K102" s="101"/>
      <c r="L102" s="176"/>
    </row>
    <row r="103" spans="1:47" s="10" customFormat="1" ht="19.95" customHeight="1">
      <c r="B103" s="171"/>
      <c r="C103" s="101"/>
      <c r="D103" s="172" t="s">
        <v>133</v>
      </c>
      <c r="E103" s="173"/>
      <c r="F103" s="173"/>
      <c r="G103" s="173"/>
      <c r="H103" s="173"/>
      <c r="I103" s="174"/>
      <c r="J103" s="175">
        <f>J161</f>
        <v>0</v>
      </c>
      <c r="K103" s="101"/>
      <c r="L103" s="176"/>
    </row>
    <row r="104" spans="1:47" s="10" customFormat="1" ht="19.95" customHeight="1">
      <c r="B104" s="171"/>
      <c r="C104" s="101"/>
      <c r="D104" s="172" t="s">
        <v>134</v>
      </c>
      <c r="E104" s="173"/>
      <c r="F104" s="173"/>
      <c r="G104" s="173"/>
      <c r="H104" s="173"/>
      <c r="I104" s="174"/>
      <c r="J104" s="175">
        <f>J194</f>
        <v>0</v>
      </c>
      <c r="K104" s="101"/>
      <c r="L104" s="176"/>
    </row>
    <row r="105" spans="1:47" s="10" customFormat="1" ht="19.95" customHeight="1">
      <c r="B105" s="171"/>
      <c r="C105" s="101"/>
      <c r="D105" s="172" t="s">
        <v>135</v>
      </c>
      <c r="E105" s="173"/>
      <c r="F105" s="173"/>
      <c r="G105" s="173"/>
      <c r="H105" s="173"/>
      <c r="I105" s="174"/>
      <c r="J105" s="175">
        <f>J221</f>
        <v>0</v>
      </c>
      <c r="K105" s="101"/>
      <c r="L105" s="176"/>
    </row>
    <row r="106" spans="1:47" s="9" customFormat="1" ht="24.9" customHeight="1">
      <c r="B106" s="164"/>
      <c r="C106" s="165"/>
      <c r="D106" s="166" t="s">
        <v>136</v>
      </c>
      <c r="E106" s="167"/>
      <c r="F106" s="167"/>
      <c r="G106" s="167"/>
      <c r="H106" s="167"/>
      <c r="I106" s="168"/>
      <c r="J106" s="169">
        <f>J224</f>
        <v>0</v>
      </c>
      <c r="K106" s="165"/>
      <c r="L106" s="170"/>
    </row>
    <row r="107" spans="1:47" s="2" customFormat="1" ht="21.75" customHeight="1">
      <c r="A107" s="31"/>
      <c r="B107" s="32"/>
      <c r="C107" s="33"/>
      <c r="D107" s="33"/>
      <c r="E107" s="33"/>
      <c r="F107" s="33"/>
      <c r="G107" s="33"/>
      <c r="H107" s="33"/>
      <c r="I107" s="119"/>
      <c r="J107" s="33"/>
      <c r="K107" s="33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47" s="2" customFormat="1" ht="6.9" customHeight="1">
      <c r="A108" s="31"/>
      <c r="B108" s="51"/>
      <c r="C108" s="52"/>
      <c r="D108" s="52"/>
      <c r="E108" s="52"/>
      <c r="F108" s="52"/>
      <c r="G108" s="52"/>
      <c r="H108" s="52"/>
      <c r="I108" s="155"/>
      <c r="J108" s="52"/>
      <c r="K108" s="52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12" spans="1:47" s="2" customFormat="1" ht="6.9" customHeight="1">
      <c r="A112" s="31"/>
      <c r="B112" s="53"/>
      <c r="C112" s="54"/>
      <c r="D112" s="54"/>
      <c r="E112" s="54"/>
      <c r="F112" s="54"/>
      <c r="G112" s="54"/>
      <c r="H112" s="54"/>
      <c r="I112" s="158"/>
      <c r="J112" s="54"/>
      <c r="K112" s="54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2" customFormat="1" ht="24.9" customHeight="1">
      <c r="A113" s="31"/>
      <c r="B113" s="32"/>
      <c r="C113" s="20" t="s">
        <v>137</v>
      </c>
      <c r="D113" s="33"/>
      <c r="E113" s="33"/>
      <c r="F113" s="33"/>
      <c r="G113" s="33"/>
      <c r="H113" s="33"/>
      <c r="I113" s="119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6.9" customHeight="1">
      <c r="A114" s="31"/>
      <c r="B114" s="32"/>
      <c r="C114" s="33"/>
      <c r="D114" s="33"/>
      <c r="E114" s="33"/>
      <c r="F114" s="33"/>
      <c r="G114" s="33"/>
      <c r="H114" s="33"/>
      <c r="I114" s="119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12" customHeight="1">
      <c r="A115" s="31"/>
      <c r="B115" s="32"/>
      <c r="C115" s="26" t="s">
        <v>16</v>
      </c>
      <c r="D115" s="33"/>
      <c r="E115" s="33"/>
      <c r="F115" s="33"/>
      <c r="G115" s="33"/>
      <c r="H115" s="33"/>
      <c r="I115" s="119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14.4" customHeight="1">
      <c r="A116" s="31"/>
      <c r="B116" s="32"/>
      <c r="C116" s="33"/>
      <c r="D116" s="33"/>
      <c r="E116" s="290" t="str">
        <f>E7</f>
        <v>MŠ Šumperk Prievidzská</v>
      </c>
      <c r="F116" s="291"/>
      <c r="G116" s="291"/>
      <c r="H116" s="291"/>
      <c r="I116" s="119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1" customFormat="1" ht="12" customHeight="1">
      <c r="B117" s="18"/>
      <c r="C117" s="26" t="s">
        <v>119</v>
      </c>
      <c r="D117" s="19"/>
      <c r="E117" s="19"/>
      <c r="F117" s="19"/>
      <c r="G117" s="19"/>
      <c r="H117" s="19"/>
      <c r="I117" s="112"/>
      <c r="J117" s="19"/>
      <c r="K117" s="19"/>
      <c r="L117" s="17"/>
    </row>
    <row r="118" spans="1:63" s="2" customFormat="1" ht="14.4" customHeight="1">
      <c r="A118" s="31"/>
      <c r="B118" s="32"/>
      <c r="C118" s="33"/>
      <c r="D118" s="33"/>
      <c r="E118" s="290" t="s">
        <v>120</v>
      </c>
      <c r="F118" s="292"/>
      <c r="G118" s="292"/>
      <c r="H118" s="292"/>
      <c r="I118" s="119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2" customHeight="1">
      <c r="A119" s="31"/>
      <c r="B119" s="32"/>
      <c r="C119" s="26" t="s">
        <v>121</v>
      </c>
      <c r="D119" s="33"/>
      <c r="E119" s="33"/>
      <c r="F119" s="33"/>
      <c r="G119" s="33"/>
      <c r="H119" s="33"/>
      <c r="I119" s="119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14.4" customHeight="1">
      <c r="A120" s="31"/>
      <c r="B120" s="32"/>
      <c r="C120" s="33"/>
      <c r="D120" s="33"/>
      <c r="E120" s="243" t="str">
        <f>E11</f>
        <v>A2-D.1.4.1 - ZTI</v>
      </c>
      <c r="F120" s="292"/>
      <c r="G120" s="292"/>
      <c r="H120" s="292"/>
      <c r="I120" s="119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" customHeight="1">
      <c r="A121" s="31"/>
      <c r="B121" s="32"/>
      <c r="C121" s="33"/>
      <c r="D121" s="33"/>
      <c r="E121" s="33"/>
      <c r="F121" s="33"/>
      <c r="G121" s="33"/>
      <c r="H121" s="33"/>
      <c r="I121" s="119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12" customHeight="1">
      <c r="A122" s="31"/>
      <c r="B122" s="32"/>
      <c r="C122" s="26" t="s">
        <v>20</v>
      </c>
      <c r="D122" s="33"/>
      <c r="E122" s="33"/>
      <c r="F122" s="24" t="str">
        <f>F14</f>
        <v>Šumperk</v>
      </c>
      <c r="G122" s="33"/>
      <c r="H122" s="33"/>
      <c r="I122" s="120" t="s">
        <v>22</v>
      </c>
      <c r="J122" s="63">
        <f>IF(J14="","",J14)</f>
        <v>0</v>
      </c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6.9" customHeight="1">
      <c r="A123" s="31"/>
      <c r="B123" s="32"/>
      <c r="C123" s="33"/>
      <c r="D123" s="33"/>
      <c r="E123" s="33"/>
      <c r="F123" s="33"/>
      <c r="G123" s="33"/>
      <c r="H123" s="33"/>
      <c r="I123" s="119"/>
      <c r="J123" s="33"/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6" customHeight="1">
      <c r="A124" s="31"/>
      <c r="B124" s="32"/>
      <c r="C124" s="26" t="s">
        <v>23</v>
      </c>
      <c r="D124" s="33"/>
      <c r="E124" s="33"/>
      <c r="F124" s="24" t="str">
        <f>E17</f>
        <v xml:space="preserve"> </v>
      </c>
      <c r="G124" s="33"/>
      <c r="H124" s="33"/>
      <c r="I124" s="120" t="s">
        <v>28</v>
      </c>
      <c r="J124" s="29" t="str">
        <f>E23</f>
        <v xml:space="preserve"> </v>
      </c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5.6" customHeight="1">
      <c r="A125" s="31"/>
      <c r="B125" s="32"/>
      <c r="C125" s="26" t="s">
        <v>26</v>
      </c>
      <c r="D125" s="33"/>
      <c r="E125" s="33"/>
      <c r="F125" s="24" t="str">
        <f>IF(E20="","",E20)</f>
        <v>Vyplň údaj</v>
      </c>
      <c r="G125" s="33"/>
      <c r="H125" s="33"/>
      <c r="I125" s="120" t="s">
        <v>30</v>
      </c>
      <c r="J125" s="29" t="str">
        <f>E26</f>
        <v xml:space="preserve"> </v>
      </c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2" customFormat="1" ht="10.35" customHeight="1">
      <c r="A126" s="31"/>
      <c r="B126" s="32"/>
      <c r="C126" s="33"/>
      <c r="D126" s="33"/>
      <c r="E126" s="33"/>
      <c r="F126" s="33"/>
      <c r="G126" s="33"/>
      <c r="H126" s="33"/>
      <c r="I126" s="119"/>
      <c r="J126" s="33"/>
      <c r="K126" s="33"/>
      <c r="L126" s="48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63" s="11" customFormat="1" ht="29.25" customHeight="1">
      <c r="A127" s="177"/>
      <c r="B127" s="178"/>
      <c r="C127" s="179" t="s">
        <v>138</v>
      </c>
      <c r="D127" s="180" t="s">
        <v>57</v>
      </c>
      <c r="E127" s="180" t="s">
        <v>53</v>
      </c>
      <c r="F127" s="180" t="s">
        <v>54</v>
      </c>
      <c r="G127" s="180" t="s">
        <v>139</v>
      </c>
      <c r="H127" s="180" t="s">
        <v>140</v>
      </c>
      <c r="I127" s="181" t="s">
        <v>141</v>
      </c>
      <c r="J127" s="182" t="s">
        <v>126</v>
      </c>
      <c r="K127" s="183" t="s">
        <v>142</v>
      </c>
      <c r="L127" s="184"/>
      <c r="M127" s="72" t="s">
        <v>1</v>
      </c>
      <c r="N127" s="73" t="s">
        <v>36</v>
      </c>
      <c r="O127" s="73" t="s">
        <v>143</v>
      </c>
      <c r="P127" s="73" t="s">
        <v>144</v>
      </c>
      <c r="Q127" s="73" t="s">
        <v>145</v>
      </c>
      <c r="R127" s="73" t="s">
        <v>146</v>
      </c>
      <c r="S127" s="73" t="s">
        <v>147</v>
      </c>
      <c r="T127" s="73" t="s">
        <v>148</v>
      </c>
      <c r="U127" s="74" t="s">
        <v>149</v>
      </c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</row>
    <row r="128" spans="1:63" s="2" customFormat="1" ht="22.8" customHeight="1">
      <c r="A128" s="31"/>
      <c r="B128" s="32"/>
      <c r="C128" s="79" t="s">
        <v>150</v>
      </c>
      <c r="D128" s="33"/>
      <c r="E128" s="33"/>
      <c r="F128" s="33"/>
      <c r="G128" s="33"/>
      <c r="H128" s="33"/>
      <c r="I128" s="119"/>
      <c r="J128" s="185">
        <f>BK128</f>
        <v>0</v>
      </c>
      <c r="K128" s="33"/>
      <c r="L128" s="36"/>
      <c r="M128" s="75"/>
      <c r="N128" s="186"/>
      <c r="O128" s="76"/>
      <c r="P128" s="187">
        <f>P129+P130+P224</f>
        <v>0</v>
      </c>
      <c r="Q128" s="76"/>
      <c r="R128" s="187">
        <f>R129+R130+R224</f>
        <v>0.63129999999999986</v>
      </c>
      <c r="S128" s="76"/>
      <c r="T128" s="187">
        <f>T129+T130+T224</f>
        <v>0</v>
      </c>
      <c r="U128" s="77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T128" s="14" t="s">
        <v>71</v>
      </c>
      <c r="AU128" s="14" t="s">
        <v>128</v>
      </c>
      <c r="BK128" s="188">
        <f>BK129+BK130+BK224</f>
        <v>0</v>
      </c>
    </row>
    <row r="129" spans="1:65" s="12" customFormat="1" ht="25.95" customHeight="1">
      <c r="B129" s="189"/>
      <c r="C129" s="190"/>
      <c r="D129" s="191" t="s">
        <v>71</v>
      </c>
      <c r="E129" s="192" t="s">
        <v>151</v>
      </c>
      <c r="F129" s="192" t="s">
        <v>152</v>
      </c>
      <c r="G129" s="190"/>
      <c r="H129" s="190"/>
      <c r="I129" s="193"/>
      <c r="J129" s="194">
        <f>BK129</f>
        <v>0</v>
      </c>
      <c r="K129" s="190"/>
      <c r="L129" s="195"/>
      <c r="M129" s="196"/>
      <c r="N129" s="197"/>
      <c r="O129" s="197"/>
      <c r="P129" s="198">
        <v>0</v>
      </c>
      <c r="Q129" s="197"/>
      <c r="R129" s="198">
        <v>0</v>
      </c>
      <c r="S129" s="197"/>
      <c r="T129" s="198">
        <v>0</v>
      </c>
      <c r="U129" s="199"/>
      <c r="AR129" s="200" t="s">
        <v>79</v>
      </c>
      <c r="AT129" s="201" t="s">
        <v>71</v>
      </c>
      <c r="AU129" s="201" t="s">
        <v>72</v>
      </c>
      <c r="AY129" s="200" t="s">
        <v>153</v>
      </c>
      <c r="BK129" s="202">
        <v>0</v>
      </c>
    </row>
    <row r="130" spans="1:65" s="12" customFormat="1" ht="25.95" customHeight="1">
      <c r="B130" s="189"/>
      <c r="C130" s="190"/>
      <c r="D130" s="191" t="s">
        <v>71</v>
      </c>
      <c r="E130" s="192" t="s">
        <v>154</v>
      </c>
      <c r="F130" s="192" t="s">
        <v>155</v>
      </c>
      <c r="G130" s="190"/>
      <c r="H130" s="190"/>
      <c r="I130" s="193"/>
      <c r="J130" s="194">
        <f>BK130</f>
        <v>0</v>
      </c>
      <c r="K130" s="190"/>
      <c r="L130" s="195"/>
      <c r="M130" s="196"/>
      <c r="N130" s="197"/>
      <c r="O130" s="197"/>
      <c r="P130" s="198">
        <f>P131+P142+P161+P194+P221</f>
        <v>0</v>
      </c>
      <c r="Q130" s="197"/>
      <c r="R130" s="198">
        <f>R131+R142+R161+R194+R221</f>
        <v>0.63129999999999986</v>
      </c>
      <c r="S130" s="197"/>
      <c r="T130" s="198">
        <f>T131+T142+T161+T194+T221</f>
        <v>0</v>
      </c>
      <c r="U130" s="199"/>
      <c r="AR130" s="200" t="s">
        <v>81</v>
      </c>
      <c r="AT130" s="201" t="s">
        <v>71</v>
      </c>
      <c r="AU130" s="201" t="s">
        <v>72</v>
      </c>
      <c r="AY130" s="200" t="s">
        <v>153</v>
      </c>
      <c r="BK130" s="202">
        <f>BK131+BK142+BK161+BK194+BK221</f>
        <v>0</v>
      </c>
    </row>
    <row r="131" spans="1:65" s="12" customFormat="1" ht="22.8" customHeight="1">
      <c r="B131" s="189"/>
      <c r="C131" s="190"/>
      <c r="D131" s="191" t="s">
        <v>71</v>
      </c>
      <c r="E131" s="203" t="s">
        <v>156</v>
      </c>
      <c r="F131" s="203" t="s">
        <v>157</v>
      </c>
      <c r="G131" s="190"/>
      <c r="H131" s="190"/>
      <c r="I131" s="193"/>
      <c r="J131" s="204">
        <f>BK131</f>
        <v>0</v>
      </c>
      <c r="K131" s="190"/>
      <c r="L131" s="195"/>
      <c r="M131" s="196"/>
      <c r="N131" s="197"/>
      <c r="O131" s="197"/>
      <c r="P131" s="198">
        <f>SUM(P132:P141)</f>
        <v>0</v>
      </c>
      <c r="Q131" s="197"/>
      <c r="R131" s="198">
        <f>SUM(R132:R141)</f>
        <v>1.0120000000000001E-2</v>
      </c>
      <c r="S131" s="197"/>
      <c r="T131" s="198">
        <f>SUM(T132:T141)</f>
        <v>0</v>
      </c>
      <c r="U131" s="199"/>
      <c r="AR131" s="200" t="s">
        <v>81</v>
      </c>
      <c r="AT131" s="201" t="s">
        <v>71</v>
      </c>
      <c r="AU131" s="201" t="s">
        <v>79</v>
      </c>
      <c r="AY131" s="200" t="s">
        <v>153</v>
      </c>
      <c r="BK131" s="202">
        <f>SUM(BK132:BK141)</f>
        <v>0</v>
      </c>
    </row>
    <row r="132" spans="1:65" s="2" customFormat="1" ht="14.4" customHeight="1">
      <c r="A132" s="31"/>
      <c r="B132" s="32"/>
      <c r="C132" s="205" t="s">
        <v>158</v>
      </c>
      <c r="D132" s="205" t="s">
        <v>159</v>
      </c>
      <c r="E132" s="206" t="s">
        <v>160</v>
      </c>
      <c r="F132" s="207" t="s">
        <v>161</v>
      </c>
      <c r="G132" s="208" t="s">
        <v>162</v>
      </c>
      <c r="H132" s="209">
        <v>10</v>
      </c>
      <c r="I132" s="210"/>
      <c r="J132" s="211">
        <f>ROUND(I132*H132,2)</f>
        <v>0</v>
      </c>
      <c r="K132" s="212"/>
      <c r="L132" s="213"/>
      <c r="M132" s="214" t="s">
        <v>1</v>
      </c>
      <c r="N132" s="215" t="s">
        <v>37</v>
      </c>
      <c r="O132" s="68"/>
      <c r="P132" s="216">
        <f>O132*H132</f>
        <v>0</v>
      </c>
      <c r="Q132" s="216">
        <v>6.9999999999999994E-5</v>
      </c>
      <c r="R132" s="216">
        <f>Q132*H132</f>
        <v>6.9999999999999988E-4</v>
      </c>
      <c r="S132" s="216">
        <v>0</v>
      </c>
      <c r="T132" s="216">
        <f>S132*H132</f>
        <v>0</v>
      </c>
      <c r="U132" s="217" t="s">
        <v>1</v>
      </c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8" t="s">
        <v>163</v>
      </c>
      <c r="AT132" s="218" t="s">
        <v>159</v>
      </c>
      <c r="AU132" s="218" t="s">
        <v>81</v>
      </c>
      <c r="AY132" s="14" t="s">
        <v>153</v>
      </c>
      <c r="BE132" s="219">
        <f>IF(N132="základní",J132,0)</f>
        <v>0</v>
      </c>
      <c r="BF132" s="219">
        <f>IF(N132="snížená",J132,0)</f>
        <v>0</v>
      </c>
      <c r="BG132" s="219">
        <f>IF(N132="zákl. přenesená",J132,0)</f>
        <v>0</v>
      </c>
      <c r="BH132" s="219">
        <f>IF(N132="sníž. přenesená",J132,0)</f>
        <v>0</v>
      </c>
      <c r="BI132" s="219">
        <f>IF(N132="nulová",J132,0)</f>
        <v>0</v>
      </c>
      <c r="BJ132" s="14" t="s">
        <v>79</v>
      </c>
      <c r="BK132" s="219">
        <f>ROUND(I132*H132,2)</f>
        <v>0</v>
      </c>
      <c r="BL132" s="14" t="s">
        <v>164</v>
      </c>
      <c r="BM132" s="218" t="s">
        <v>427</v>
      </c>
    </row>
    <row r="133" spans="1:65" s="2" customFormat="1" ht="10.199999999999999">
      <c r="A133" s="31"/>
      <c r="B133" s="32"/>
      <c r="C133" s="33"/>
      <c r="D133" s="220" t="s">
        <v>166</v>
      </c>
      <c r="E133" s="33"/>
      <c r="F133" s="221" t="s">
        <v>161</v>
      </c>
      <c r="G133" s="33"/>
      <c r="H133" s="33"/>
      <c r="I133" s="119"/>
      <c r="J133" s="33"/>
      <c r="K133" s="33"/>
      <c r="L133" s="36"/>
      <c r="M133" s="222"/>
      <c r="N133" s="223"/>
      <c r="O133" s="68"/>
      <c r="P133" s="68"/>
      <c r="Q133" s="68"/>
      <c r="R133" s="68"/>
      <c r="S133" s="68"/>
      <c r="T133" s="68"/>
      <c r="U133" s="69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T133" s="14" t="s">
        <v>166</v>
      </c>
      <c r="AU133" s="14" t="s">
        <v>81</v>
      </c>
    </row>
    <row r="134" spans="1:65" s="2" customFormat="1" ht="14.4" customHeight="1">
      <c r="A134" s="31"/>
      <c r="B134" s="32"/>
      <c r="C134" s="205" t="s">
        <v>167</v>
      </c>
      <c r="D134" s="205" t="s">
        <v>159</v>
      </c>
      <c r="E134" s="206" t="s">
        <v>168</v>
      </c>
      <c r="F134" s="207" t="s">
        <v>169</v>
      </c>
      <c r="G134" s="208" t="s">
        <v>162</v>
      </c>
      <c r="H134" s="209">
        <v>20</v>
      </c>
      <c r="I134" s="210"/>
      <c r="J134" s="211">
        <f>ROUND(I134*H134,2)</f>
        <v>0</v>
      </c>
      <c r="K134" s="212"/>
      <c r="L134" s="213"/>
      <c r="M134" s="214" t="s">
        <v>1</v>
      </c>
      <c r="N134" s="215" t="s">
        <v>37</v>
      </c>
      <c r="O134" s="68"/>
      <c r="P134" s="216">
        <f>O134*H134</f>
        <v>0</v>
      </c>
      <c r="Q134" s="216">
        <v>8.0000000000000007E-5</v>
      </c>
      <c r="R134" s="216">
        <f>Q134*H134</f>
        <v>1.6000000000000001E-3</v>
      </c>
      <c r="S134" s="216">
        <v>0</v>
      </c>
      <c r="T134" s="216">
        <f>S134*H134</f>
        <v>0</v>
      </c>
      <c r="U134" s="217" t="s">
        <v>1</v>
      </c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8" t="s">
        <v>163</v>
      </c>
      <c r="AT134" s="218" t="s">
        <v>159</v>
      </c>
      <c r="AU134" s="218" t="s">
        <v>81</v>
      </c>
      <c r="AY134" s="14" t="s">
        <v>153</v>
      </c>
      <c r="BE134" s="219">
        <f>IF(N134="základní",J134,0)</f>
        <v>0</v>
      </c>
      <c r="BF134" s="219">
        <f>IF(N134="snížená",J134,0)</f>
        <v>0</v>
      </c>
      <c r="BG134" s="219">
        <f>IF(N134="zákl. přenesená",J134,0)</f>
        <v>0</v>
      </c>
      <c r="BH134" s="219">
        <f>IF(N134="sníž. přenesená",J134,0)</f>
        <v>0</v>
      </c>
      <c r="BI134" s="219">
        <f>IF(N134="nulová",J134,0)</f>
        <v>0</v>
      </c>
      <c r="BJ134" s="14" t="s">
        <v>79</v>
      </c>
      <c r="BK134" s="219">
        <f>ROUND(I134*H134,2)</f>
        <v>0</v>
      </c>
      <c r="BL134" s="14" t="s">
        <v>164</v>
      </c>
      <c r="BM134" s="218" t="s">
        <v>428</v>
      </c>
    </row>
    <row r="135" spans="1:65" s="2" customFormat="1" ht="10.199999999999999">
      <c r="A135" s="31"/>
      <c r="B135" s="32"/>
      <c r="C135" s="33"/>
      <c r="D135" s="220" t="s">
        <v>166</v>
      </c>
      <c r="E135" s="33"/>
      <c r="F135" s="221" t="s">
        <v>169</v>
      </c>
      <c r="G135" s="33"/>
      <c r="H135" s="33"/>
      <c r="I135" s="119"/>
      <c r="J135" s="33"/>
      <c r="K135" s="33"/>
      <c r="L135" s="36"/>
      <c r="M135" s="222"/>
      <c r="N135" s="223"/>
      <c r="O135" s="68"/>
      <c r="P135" s="68"/>
      <c r="Q135" s="68"/>
      <c r="R135" s="68"/>
      <c r="S135" s="68"/>
      <c r="T135" s="68"/>
      <c r="U135" s="69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T135" s="14" t="s">
        <v>166</v>
      </c>
      <c r="AU135" s="14" t="s">
        <v>81</v>
      </c>
    </row>
    <row r="136" spans="1:65" s="2" customFormat="1" ht="14.4" customHeight="1">
      <c r="A136" s="31"/>
      <c r="B136" s="32"/>
      <c r="C136" s="205" t="s">
        <v>171</v>
      </c>
      <c r="D136" s="205" t="s">
        <v>159</v>
      </c>
      <c r="E136" s="206" t="s">
        <v>172</v>
      </c>
      <c r="F136" s="207" t="s">
        <v>173</v>
      </c>
      <c r="G136" s="208" t="s">
        <v>162</v>
      </c>
      <c r="H136" s="209">
        <v>46</v>
      </c>
      <c r="I136" s="210"/>
      <c r="J136" s="211">
        <f>ROUND(I136*H136,2)</f>
        <v>0</v>
      </c>
      <c r="K136" s="212"/>
      <c r="L136" s="213"/>
      <c r="M136" s="214" t="s">
        <v>1</v>
      </c>
      <c r="N136" s="215" t="s">
        <v>37</v>
      </c>
      <c r="O136" s="68"/>
      <c r="P136" s="216">
        <f>O136*H136</f>
        <v>0</v>
      </c>
      <c r="Q136" s="216">
        <v>1.6000000000000001E-4</v>
      </c>
      <c r="R136" s="216">
        <f>Q136*H136</f>
        <v>7.3600000000000002E-3</v>
      </c>
      <c r="S136" s="216">
        <v>0</v>
      </c>
      <c r="T136" s="216">
        <f>S136*H136</f>
        <v>0</v>
      </c>
      <c r="U136" s="217" t="s">
        <v>1</v>
      </c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163</v>
      </c>
      <c r="AT136" s="218" t="s">
        <v>159</v>
      </c>
      <c r="AU136" s="218" t="s">
        <v>81</v>
      </c>
      <c r="AY136" s="14" t="s">
        <v>153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14" t="s">
        <v>79</v>
      </c>
      <c r="BK136" s="219">
        <f>ROUND(I136*H136,2)</f>
        <v>0</v>
      </c>
      <c r="BL136" s="14" t="s">
        <v>164</v>
      </c>
      <c r="BM136" s="218" t="s">
        <v>429</v>
      </c>
    </row>
    <row r="137" spans="1:65" s="2" customFormat="1" ht="10.199999999999999">
      <c r="A137" s="31"/>
      <c r="B137" s="32"/>
      <c r="C137" s="33"/>
      <c r="D137" s="220" t="s">
        <v>166</v>
      </c>
      <c r="E137" s="33"/>
      <c r="F137" s="221" t="s">
        <v>173</v>
      </c>
      <c r="G137" s="33"/>
      <c r="H137" s="33"/>
      <c r="I137" s="119"/>
      <c r="J137" s="33"/>
      <c r="K137" s="33"/>
      <c r="L137" s="36"/>
      <c r="M137" s="222"/>
      <c r="N137" s="223"/>
      <c r="O137" s="68"/>
      <c r="P137" s="68"/>
      <c r="Q137" s="68"/>
      <c r="R137" s="68"/>
      <c r="S137" s="68"/>
      <c r="T137" s="68"/>
      <c r="U137" s="69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T137" s="14" t="s">
        <v>166</v>
      </c>
      <c r="AU137" s="14" t="s">
        <v>81</v>
      </c>
    </row>
    <row r="138" spans="1:65" s="2" customFormat="1" ht="30" customHeight="1">
      <c r="A138" s="31"/>
      <c r="B138" s="32"/>
      <c r="C138" s="224" t="s">
        <v>175</v>
      </c>
      <c r="D138" s="224" t="s">
        <v>176</v>
      </c>
      <c r="E138" s="225" t="s">
        <v>177</v>
      </c>
      <c r="F138" s="226" t="s">
        <v>178</v>
      </c>
      <c r="G138" s="227" t="s">
        <v>162</v>
      </c>
      <c r="H138" s="228">
        <v>30</v>
      </c>
      <c r="I138" s="229"/>
      <c r="J138" s="230">
        <f>ROUND(I138*H138,2)</f>
        <v>0</v>
      </c>
      <c r="K138" s="231"/>
      <c r="L138" s="36"/>
      <c r="M138" s="232" t="s">
        <v>1</v>
      </c>
      <c r="N138" s="233" t="s">
        <v>37</v>
      </c>
      <c r="O138" s="68"/>
      <c r="P138" s="216">
        <f>O138*H138</f>
        <v>0</v>
      </c>
      <c r="Q138" s="216">
        <v>0</v>
      </c>
      <c r="R138" s="216">
        <f>Q138*H138</f>
        <v>0</v>
      </c>
      <c r="S138" s="216">
        <v>0</v>
      </c>
      <c r="T138" s="216">
        <f>S138*H138</f>
        <v>0</v>
      </c>
      <c r="U138" s="217" t="s">
        <v>1</v>
      </c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164</v>
      </c>
      <c r="AT138" s="218" t="s">
        <v>176</v>
      </c>
      <c r="AU138" s="218" t="s">
        <v>81</v>
      </c>
      <c r="AY138" s="14" t="s">
        <v>153</v>
      </c>
      <c r="BE138" s="219">
        <f>IF(N138="základní",J138,0)</f>
        <v>0</v>
      </c>
      <c r="BF138" s="219">
        <f>IF(N138="snížená",J138,0)</f>
        <v>0</v>
      </c>
      <c r="BG138" s="219">
        <f>IF(N138="zákl. přenesená",J138,0)</f>
        <v>0</v>
      </c>
      <c r="BH138" s="219">
        <f>IF(N138="sníž. přenesená",J138,0)</f>
        <v>0</v>
      </c>
      <c r="BI138" s="219">
        <f>IF(N138="nulová",J138,0)</f>
        <v>0</v>
      </c>
      <c r="BJ138" s="14" t="s">
        <v>79</v>
      </c>
      <c r="BK138" s="219">
        <f>ROUND(I138*H138,2)</f>
        <v>0</v>
      </c>
      <c r="BL138" s="14" t="s">
        <v>164</v>
      </c>
      <c r="BM138" s="218" t="s">
        <v>430</v>
      </c>
    </row>
    <row r="139" spans="1:65" s="2" customFormat="1" ht="19.2">
      <c r="A139" s="31"/>
      <c r="B139" s="32"/>
      <c r="C139" s="33"/>
      <c r="D139" s="220" t="s">
        <v>166</v>
      </c>
      <c r="E139" s="33"/>
      <c r="F139" s="221" t="s">
        <v>178</v>
      </c>
      <c r="G139" s="33"/>
      <c r="H139" s="33"/>
      <c r="I139" s="119"/>
      <c r="J139" s="33"/>
      <c r="K139" s="33"/>
      <c r="L139" s="36"/>
      <c r="M139" s="222"/>
      <c r="N139" s="223"/>
      <c r="O139" s="68"/>
      <c r="P139" s="68"/>
      <c r="Q139" s="68"/>
      <c r="R139" s="68"/>
      <c r="S139" s="68"/>
      <c r="T139" s="68"/>
      <c r="U139" s="69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T139" s="14" t="s">
        <v>166</v>
      </c>
      <c r="AU139" s="14" t="s">
        <v>81</v>
      </c>
    </row>
    <row r="140" spans="1:65" s="2" customFormat="1" ht="30" customHeight="1">
      <c r="A140" s="31"/>
      <c r="B140" s="32"/>
      <c r="C140" s="224" t="s">
        <v>180</v>
      </c>
      <c r="D140" s="224" t="s">
        <v>176</v>
      </c>
      <c r="E140" s="225" t="s">
        <v>181</v>
      </c>
      <c r="F140" s="226" t="s">
        <v>182</v>
      </c>
      <c r="G140" s="227" t="s">
        <v>162</v>
      </c>
      <c r="H140" s="228">
        <v>46</v>
      </c>
      <c r="I140" s="229"/>
      <c r="J140" s="230">
        <f>ROUND(I140*H140,2)</f>
        <v>0</v>
      </c>
      <c r="K140" s="231"/>
      <c r="L140" s="36"/>
      <c r="M140" s="232" t="s">
        <v>1</v>
      </c>
      <c r="N140" s="233" t="s">
        <v>37</v>
      </c>
      <c r="O140" s="68"/>
      <c r="P140" s="216">
        <f>O140*H140</f>
        <v>0</v>
      </c>
      <c r="Q140" s="216">
        <v>1.0000000000000001E-5</v>
      </c>
      <c r="R140" s="216">
        <f>Q140*H140</f>
        <v>4.6000000000000001E-4</v>
      </c>
      <c r="S140" s="216">
        <v>0</v>
      </c>
      <c r="T140" s="216">
        <f>S140*H140</f>
        <v>0</v>
      </c>
      <c r="U140" s="217" t="s">
        <v>1</v>
      </c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164</v>
      </c>
      <c r="AT140" s="218" t="s">
        <v>176</v>
      </c>
      <c r="AU140" s="218" t="s">
        <v>81</v>
      </c>
      <c r="AY140" s="14" t="s">
        <v>153</v>
      </c>
      <c r="BE140" s="219">
        <f>IF(N140="základní",J140,0)</f>
        <v>0</v>
      </c>
      <c r="BF140" s="219">
        <f>IF(N140="snížená",J140,0)</f>
        <v>0</v>
      </c>
      <c r="BG140" s="219">
        <f>IF(N140="zákl. přenesená",J140,0)</f>
        <v>0</v>
      </c>
      <c r="BH140" s="219">
        <f>IF(N140="sníž. přenesená",J140,0)</f>
        <v>0</v>
      </c>
      <c r="BI140" s="219">
        <f>IF(N140="nulová",J140,0)</f>
        <v>0</v>
      </c>
      <c r="BJ140" s="14" t="s">
        <v>79</v>
      </c>
      <c r="BK140" s="219">
        <f>ROUND(I140*H140,2)</f>
        <v>0</v>
      </c>
      <c r="BL140" s="14" t="s">
        <v>164</v>
      </c>
      <c r="BM140" s="218" t="s">
        <v>431</v>
      </c>
    </row>
    <row r="141" spans="1:65" s="2" customFormat="1" ht="19.2">
      <c r="A141" s="31"/>
      <c r="B141" s="32"/>
      <c r="C141" s="33"/>
      <c r="D141" s="220" t="s">
        <v>166</v>
      </c>
      <c r="E141" s="33"/>
      <c r="F141" s="221" t="s">
        <v>182</v>
      </c>
      <c r="G141" s="33"/>
      <c r="H141" s="33"/>
      <c r="I141" s="119"/>
      <c r="J141" s="33"/>
      <c r="K141" s="33"/>
      <c r="L141" s="36"/>
      <c r="M141" s="222"/>
      <c r="N141" s="223"/>
      <c r="O141" s="68"/>
      <c r="P141" s="68"/>
      <c r="Q141" s="68"/>
      <c r="R141" s="68"/>
      <c r="S141" s="68"/>
      <c r="T141" s="68"/>
      <c r="U141" s="69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T141" s="14" t="s">
        <v>166</v>
      </c>
      <c r="AU141" s="14" t="s">
        <v>81</v>
      </c>
    </row>
    <row r="142" spans="1:65" s="12" customFormat="1" ht="22.8" customHeight="1">
      <c r="B142" s="189"/>
      <c r="C142" s="190"/>
      <c r="D142" s="191" t="s">
        <v>71</v>
      </c>
      <c r="E142" s="203" t="s">
        <v>184</v>
      </c>
      <c r="F142" s="203" t="s">
        <v>185</v>
      </c>
      <c r="G142" s="190"/>
      <c r="H142" s="190"/>
      <c r="I142" s="193"/>
      <c r="J142" s="204">
        <f>BK142</f>
        <v>0</v>
      </c>
      <c r="K142" s="190"/>
      <c r="L142" s="195"/>
      <c r="M142" s="196"/>
      <c r="N142" s="197"/>
      <c r="O142" s="197"/>
      <c r="P142" s="198">
        <f>SUM(P143:P160)</f>
        <v>0</v>
      </c>
      <c r="Q142" s="197"/>
      <c r="R142" s="198">
        <f>SUM(R143:R160)</f>
        <v>6.3960000000000003E-2</v>
      </c>
      <c r="S142" s="197"/>
      <c r="T142" s="198">
        <f>SUM(T143:T160)</f>
        <v>0</v>
      </c>
      <c r="U142" s="199"/>
      <c r="AR142" s="200" t="s">
        <v>81</v>
      </c>
      <c r="AT142" s="201" t="s">
        <v>71</v>
      </c>
      <c r="AU142" s="201" t="s">
        <v>79</v>
      </c>
      <c r="AY142" s="200" t="s">
        <v>153</v>
      </c>
      <c r="BK142" s="202">
        <f>SUM(BK143:BK160)</f>
        <v>0</v>
      </c>
    </row>
    <row r="143" spans="1:65" s="2" customFormat="1" ht="19.8" customHeight="1">
      <c r="A143" s="31"/>
      <c r="B143" s="32"/>
      <c r="C143" s="224" t="s">
        <v>186</v>
      </c>
      <c r="D143" s="224" t="s">
        <v>176</v>
      </c>
      <c r="E143" s="225" t="s">
        <v>187</v>
      </c>
      <c r="F143" s="226" t="s">
        <v>188</v>
      </c>
      <c r="G143" s="227" t="s">
        <v>162</v>
      </c>
      <c r="H143" s="228">
        <v>24</v>
      </c>
      <c r="I143" s="229"/>
      <c r="J143" s="230">
        <f>ROUND(I143*H143,2)</f>
        <v>0</v>
      </c>
      <c r="K143" s="231"/>
      <c r="L143" s="36"/>
      <c r="M143" s="232" t="s">
        <v>1</v>
      </c>
      <c r="N143" s="233" t="s">
        <v>37</v>
      </c>
      <c r="O143" s="68"/>
      <c r="P143" s="216">
        <f>O143*H143</f>
        <v>0</v>
      </c>
      <c r="Q143" s="216">
        <v>1.1999999999999999E-3</v>
      </c>
      <c r="R143" s="216">
        <f>Q143*H143</f>
        <v>2.8799999999999999E-2</v>
      </c>
      <c r="S143" s="216">
        <v>0</v>
      </c>
      <c r="T143" s="216">
        <f>S143*H143</f>
        <v>0</v>
      </c>
      <c r="U143" s="217" t="s">
        <v>1</v>
      </c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8" t="s">
        <v>164</v>
      </c>
      <c r="AT143" s="218" t="s">
        <v>176</v>
      </c>
      <c r="AU143" s="218" t="s">
        <v>81</v>
      </c>
      <c r="AY143" s="14" t="s">
        <v>153</v>
      </c>
      <c r="BE143" s="219">
        <f>IF(N143="základní",J143,0)</f>
        <v>0</v>
      </c>
      <c r="BF143" s="219">
        <f>IF(N143="snížená",J143,0)</f>
        <v>0</v>
      </c>
      <c r="BG143" s="219">
        <f>IF(N143="zákl. přenesená",J143,0)</f>
        <v>0</v>
      </c>
      <c r="BH143" s="219">
        <f>IF(N143="sníž. přenesená",J143,0)</f>
        <v>0</v>
      </c>
      <c r="BI143" s="219">
        <f>IF(N143="nulová",J143,0)</f>
        <v>0</v>
      </c>
      <c r="BJ143" s="14" t="s">
        <v>79</v>
      </c>
      <c r="BK143" s="219">
        <f>ROUND(I143*H143,2)</f>
        <v>0</v>
      </c>
      <c r="BL143" s="14" t="s">
        <v>164</v>
      </c>
      <c r="BM143" s="218" t="s">
        <v>432</v>
      </c>
    </row>
    <row r="144" spans="1:65" s="2" customFormat="1" ht="10.199999999999999">
      <c r="A144" s="31"/>
      <c r="B144" s="32"/>
      <c r="C144" s="33"/>
      <c r="D144" s="220" t="s">
        <v>166</v>
      </c>
      <c r="E144" s="33"/>
      <c r="F144" s="221" t="s">
        <v>188</v>
      </c>
      <c r="G144" s="33"/>
      <c r="H144" s="33"/>
      <c r="I144" s="119"/>
      <c r="J144" s="33"/>
      <c r="K144" s="33"/>
      <c r="L144" s="36"/>
      <c r="M144" s="222"/>
      <c r="N144" s="223"/>
      <c r="O144" s="68"/>
      <c r="P144" s="68"/>
      <c r="Q144" s="68"/>
      <c r="R144" s="68"/>
      <c r="S144" s="68"/>
      <c r="T144" s="68"/>
      <c r="U144" s="69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T144" s="14" t="s">
        <v>166</v>
      </c>
      <c r="AU144" s="14" t="s">
        <v>81</v>
      </c>
    </row>
    <row r="145" spans="1:65" s="2" customFormat="1" ht="19.8" customHeight="1">
      <c r="A145" s="31"/>
      <c r="B145" s="32"/>
      <c r="C145" s="224" t="s">
        <v>8</v>
      </c>
      <c r="D145" s="224" t="s">
        <v>176</v>
      </c>
      <c r="E145" s="225" t="s">
        <v>190</v>
      </c>
      <c r="F145" s="226" t="s">
        <v>191</v>
      </c>
      <c r="G145" s="227" t="s">
        <v>162</v>
      </c>
      <c r="H145" s="228">
        <v>10</v>
      </c>
      <c r="I145" s="229"/>
      <c r="J145" s="230">
        <f>ROUND(I145*H145,2)</f>
        <v>0</v>
      </c>
      <c r="K145" s="231"/>
      <c r="L145" s="36"/>
      <c r="M145" s="232" t="s">
        <v>1</v>
      </c>
      <c r="N145" s="233" t="s">
        <v>37</v>
      </c>
      <c r="O145" s="68"/>
      <c r="P145" s="216">
        <f>O145*H145</f>
        <v>0</v>
      </c>
      <c r="Q145" s="216">
        <v>2.9E-4</v>
      </c>
      <c r="R145" s="216">
        <f>Q145*H145</f>
        <v>2.8999999999999998E-3</v>
      </c>
      <c r="S145" s="216">
        <v>0</v>
      </c>
      <c r="T145" s="216">
        <f>S145*H145</f>
        <v>0</v>
      </c>
      <c r="U145" s="217" t="s">
        <v>1</v>
      </c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8" t="s">
        <v>164</v>
      </c>
      <c r="AT145" s="218" t="s">
        <v>176</v>
      </c>
      <c r="AU145" s="218" t="s">
        <v>81</v>
      </c>
      <c r="AY145" s="14" t="s">
        <v>153</v>
      </c>
      <c r="BE145" s="219">
        <f>IF(N145="základní",J145,0)</f>
        <v>0</v>
      </c>
      <c r="BF145" s="219">
        <f>IF(N145="snížená",J145,0)</f>
        <v>0</v>
      </c>
      <c r="BG145" s="219">
        <f>IF(N145="zákl. přenesená",J145,0)</f>
        <v>0</v>
      </c>
      <c r="BH145" s="219">
        <f>IF(N145="sníž. přenesená",J145,0)</f>
        <v>0</v>
      </c>
      <c r="BI145" s="219">
        <f>IF(N145="nulová",J145,0)</f>
        <v>0</v>
      </c>
      <c r="BJ145" s="14" t="s">
        <v>79</v>
      </c>
      <c r="BK145" s="219">
        <f>ROUND(I145*H145,2)</f>
        <v>0</v>
      </c>
      <c r="BL145" s="14" t="s">
        <v>164</v>
      </c>
      <c r="BM145" s="218" t="s">
        <v>433</v>
      </c>
    </row>
    <row r="146" spans="1:65" s="2" customFormat="1" ht="19.2">
      <c r="A146" s="31"/>
      <c r="B146" s="32"/>
      <c r="C146" s="33"/>
      <c r="D146" s="220" t="s">
        <v>166</v>
      </c>
      <c r="E146" s="33"/>
      <c r="F146" s="221" t="s">
        <v>191</v>
      </c>
      <c r="G146" s="33"/>
      <c r="H146" s="33"/>
      <c r="I146" s="119"/>
      <c r="J146" s="33"/>
      <c r="K146" s="33"/>
      <c r="L146" s="36"/>
      <c r="M146" s="222"/>
      <c r="N146" s="223"/>
      <c r="O146" s="68"/>
      <c r="P146" s="68"/>
      <c r="Q146" s="68"/>
      <c r="R146" s="68"/>
      <c r="S146" s="68"/>
      <c r="T146" s="68"/>
      <c r="U146" s="69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T146" s="14" t="s">
        <v>166</v>
      </c>
      <c r="AU146" s="14" t="s">
        <v>81</v>
      </c>
    </row>
    <row r="147" spans="1:65" s="2" customFormat="1" ht="19.8" customHeight="1">
      <c r="A147" s="31"/>
      <c r="B147" s="32"/>
      <c r="C147" s="224" t="s">
        <v>164</v>
      </c>
      <c r="D147" s="224" t="s">
        <v>176</v>
      </c>
      <c r="E147" s="225" t="s">
        <v>193</v>
      </c>
      <c r="F147" s="226" t="s">
        <v>194</v>
      </c>
      <c r="G147" s="227" t="s">
        <v>162</v>
      </c>
      <c r="H147" s="228">
        <v>20</v>
      </c>
      <c r="I147" s="229"/>
      <c r="J147" s="230">
        <f>ROUND(I147*H147,2)</f>
        <v>0</v>
      </c>
      <c r="K147" s="231"/>
      <c r="L147" s="36"/>
      <c r="M147" s="232" t="s">
        <v>1</v>
      </c>
      <c r="N147" s="233" t="s">
        <v>37</v>
      </c>
      <c r="O147" s="68"/>
      <c r="P147" s="216">
        <f>O147*H147</f>
        <v>0</v>
      </c>
      <c r="Q147" s="216">
        <v>3.5E-4</v>
      </c>
      <c r="R147" s="216">
        <f>Q147*H147</f>
        <v>7.0000000000000001E-3</v>
      </c>
      <c r="S147" s="216">
        <v>0</v>
      </c>
      <c r="T147" s="216">
        <f>S147*H147</f>
        <v>0</v>
      </c>
      <c r="U147" s="217" t="s">
        <v>1</v>
      </c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8" t="s">
        <v>164</v>
      </c>
      <c r="AT147" s="218" t="s">
        <v>176</v>
      </c>
      <c r="AU147" s="218" t="s">
        <v>81</v>
      </c>
      <c r="AY147" s="14" t="s">
        <v>153</v>
      </c>
      <c r="BE147" s="219">
        <f>IF(N147="základní",J147,0)</f>
        <v>0</v>
      </c>
      <c r="BF147" s="219">
        <f>IF(N147="snížená",J147,0)</f>
        <v>0</v>
      </c>
      <c r="BG147" s="219">
        <f>IF(N147="zákl. přenesená",J147,0)</f>
        <v>0</v>
      </c>
      <c r="BH147" s="219">
        <f>IF(N147="sníž. přenesená",J147,0)</f>
        <v>0</v>
      </c>
      <c r="BI147" s="219">
        <f>IF(N147="nulová",J147,0)</f>
        <v>0</v>
      </c>
      <c r="BJ147" s="14" t="s">
        <v>79</v>
      </c>
      <c r="BK147" s="219">
        <f>ROUND(I147*H147,2)</f>
        <v>0</v>
      </c>
      <c r="BL147" s="14" t="s">
        <v>164</v>
      </c>
      <c r="BM147" s="218" t="s">
        <v>434</v>
      </c>
    </row>
    <row r="148" spans="1:65" s="2" customFormat="1" ht="19.2">
      <c r="A148" s="31"/>
      <c r="B148" s="32"/>
      <c r="C148" s="33"/>
      <c r="D148" s="220" t="s">
        <v>166</v>
      </c>
      <c r="E148" s="33"/>
      <c r="F148" s="221" t="s">
        <v>194</v>
      </c>
      <c r="G148" s="33"/>
      <c r="H148" s="33"/>
      <c r="I148" s="119"/>
      <c r="J148" s="33"/>
      <c r="K148" s="33"/>
      <c r="L148" s="36"/>
      <c r="M148" s="222"/>
      <c r="N148" s="223"/>
      <c r="O148" s="68"/>
      <c r="P148" s="68"/>
      <c r="Q148" s="68"/>
      <c r="R148" s="68"/>
      <c r="S148" s="68"/>
      <c r="T148" s="68"/>
      <c r="U148" s="69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T148" s="14" t="s">
        <v>166</v>
      </c>
      <c r="AU148" s="14" t="s">
        <v>81</v>
      </c>
    </row>
    <row r="149" spans="1:65" s="2" customFormat="1" ht="19.8" customHeight="1">
      <c r="A149" s="31"/>
      <c r="B149" s="32"/>
      <c r="C149" s="224" t="s">
        <v>196</v>
      </c>
      <c r="D149" s="224" t="s">
        <v>176</v>
      </c>
      <c r="E149" s="225" t="s">
        <v>197</v>
      </c>
      <c r="F149" s="226" t="s">
        <v>198</v>
      </c>
      <c r="G149" s="227" t="s">
        <v>162</v>
      </c>
      <c r="H149" s="228">
        <v>22</v>
      </c>
      <c r="I149" s="229"/>
      <c r="J149" s="230">
        <f>ROUND(I149*H149,2)</f>
        <v>0</v>
      </c>
      <c r="K149" s="231"/>
      <c r="L149" s="36"/>
      <c r="M149" s="232" t="s">
        <v>1</v>
      </c>
      <c r="N149" s="233" t="s">
        <v>37</v>
      </c>
      <c r="O149" s="68"/>
      <c r="P149" s="216">
        <f>O149*H149</f>
        <v>0</v>
      </c>
      <c r="Q149" s="216">
        <v>1.14E-3</v>
      </c>
      <c r="R149" s="216">
        <f>Q149*H149</f>
        <v>2.5079999999999998E-2</v>
      </c>
      <c r="S149" s="216">
        <v>0</v>
      </c>
      <c r="T149" s="216">
        <f>S149*H149</f>
        <v>0</v>
      </c>
      <c r="U149" s="217" t="s">
        <v>1</v>
      </c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8" t="s">
        <v>164</v>
      </c>
      <c r="AT149" s="218" t="s">
        <v>176</v>
      </c>
      <c r="AU149" s="218" t="s">
        <v>81</v>
      </c>
      <c r="AY149" s="14" t="s">
        <v>153</v>
      </c>
      <c r="BE149" s="219">
        <f>IF(N149="základní",J149,0)</f>
        <v>0</v>
      </c>
      <c r="BF149" s="219">
        <f>IF(N149="snížená",J149,0)</f>
        <v>0</v>
      </c>
      <c r="BG149" s="219">
        <f>IF(N149="zákl. přenesená",J149,0)</f>
        <v>0</v>
      </c>
      <c r="BH149" s="219">
        <f>IF(N149="sníž. přenesená",J149,0)</f>
        <v>0</v>
      </c>
      <c r="BI149" s="219">
        <f>IF(N149="nulová",J149,0)</f>
        <v>0</v>
      </c>
      <c r="BJ149" s="14" t="s">
        <v>79</v>
      </c>
      <c r="BK149" s="219">
        <f>ROUND(I149*H149,2)</f>
        <v>0</v>
      </c>
      <c r="BL149" s="14" t="s">
        <v>164</v>
      </c>
      <c r="BM149" s="218" t="s">
        <v>435</v>
      </c>
    </row>
    <row r="150" spans="1:65" s="2" customFormat="1" ht="19.2">
      <c r="A150" s="31"/>
      <c r="B150" s="32"/>
      <c r="C150" s="33"/>
      <c r="D150" s="220" t="s">
        <v>166</v>
      </c>
      <c r="E150" s="33"/>
      <c r="F150" s="221" t="s">
        <v>198</v>
      </c>
      <c r="G150" s="33"/>
      <c r="H150" s="33"/>
      <c r="I150" s="119"/>
      <c r="J150" s="33"/>
      <c r="K150" s="33"/>
      <c r="L150" s="36"/>
      <c r="M150" s="222"/>
      <c r="N150" s="223"/>
      <c r="O150" s="68"/>
      <c r="P150" s="68"/>
      <c r="Q150" s="68"/>
      <c r="R150" s="68"/>
      <c r="S150" s="68"/>
      <c r="T150" s="68"/>
      <c r="U150" s="69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T150" s="14" t="s">
        <v>166</v>
      </c>
      <c r="AU150" s="14" t="s">
        <v>81</v>
      </c>
    </row>
    <row r="151" spans="1:65" s="2" customFormat="1" ht="19.8" customHeight="1">
      <c r="A151" s="31"/>
      <c r="B151" s="32"/>
      <c r="C151" s="224" t="s">
        <v>200</v>
      </c>
      <c r="D151" s="224" t="s">
        <v>176</v>
      </c>
      <c r="E151" s="225" t="s">
        <v>201</v>
      </c>
      <c r="F151" s="226" t="s">
        <v>202</v>
      </c>
      <c r="G151" s="227" t="s">
        <v>203</v>
      </c>
      <c r="H151" s="228">
        <v>7</v>
      </c>
      <c r="I151" s="229"/>
      <c r="J151" s="230">
        <f>ROUND(I151*H151,2)</f>
        <v>0</v>
      </c>
      <c r="K151" s="231"/>
      <c r="L151" s="36"/>
      <c r="M151" s="232" t="s">
        <v>1</v>
      </c>
      <c r="N151" s="233" t="s">
        <v>37</v>
      </c>
      <c r="O151" s="68"/>
      <c r="P151" s="216">
        <f>O151*H151</f>
        <v>0</v>
      </c>
      <c r="Q151" s="216">
        <v>0</v>
      </c>
      <c r="R151" s="216">
        <f>Q151*H151</f>
        <v>0</v>
      </c>
      <c r="S151" s="216">
        <v>0</v>
      </c>
      <c r="T151" s="216">
        <f>S151*H151</f>
        <v>0</v>
      </c>
      <c r="U151" s="217" t="s">
        <v>1</v>
      </c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8" t="s">
        <v>164</v>
      </c>
      <c r="AT151" s="218" t="s">
        <v>176</v>
      </c>
      <c r="AU151" s="218" t="s">
        <v>81</v>
      </c>
      <c r="AY151" s="14" t="s">
        <v>153</v>
      </c>
      <c r="BE151" s="219">
        <f>IF(N151="základní",J151,0)</f>
        <v>0</v>
      </c>
      <c r="BF151" s="219">
        <f>IF(N151="snížená",J151,0)</f>
        <v>0</v>
      </c>
      <c r="BG151" s="219">
        <f>IF(N151="zákl. přenesená",J151,0)</f>
        <v>0</v>
      </c>
      <c r="BH151" s="219">
        <f>IF(N151="sníž. přenesená",J151,0)</f>
        <v>0</v>
      </c>
      <c r="BI151" s="219">
        <f>IF(N151="nulová",J151,0)</f>
        <v>0</v>
      </c>
      <c r="BJ151" s="14" t="s">
        <v>79</v>
      </c>
      <c r="BK151" s="219">
        <f>ROUND(I151*H151,2)</f>
        <v>0</v>
      </c>
      <c r="BL151" s="14" t="s">
        <v>164</v>
      </c>
      <c r="BM151" s="218" t="s">
        <v>436</v>
      </c>
    </row>
    <row r="152" spans="1:65" s="2" customFormat="1" ht="10.199999999999999">
      <c r="A152" s="31"/>
      <c r="B152" s="32"/>
      <c r="C152" s="33"/>
      <c r="D152" s="220" t="s">
        <v>166</v>
      </c>
      <c r="E152" s="33"/>
      <c r="F152" s="221" t="s">
        <v>202</v>
      </c>
      <c r="G152" s="33"/>
      <c r="H152" s="33"/>
      <c r="I152" s="119"/>
      <c r="J152" s="33"/>
      <c r="K152" s="33"/>
      <c r="L152" s="36"/>
      <c r="M152" s="222"/>
      <c r="N152" s="223"/>
      <c r="O152" s="68"/>
      <c r="P152" s="68"/>
      <c r="Q152" s="68"/>
      <c r="R152" s="68"/>
      <c r="S152" s="68"/>
      <c r="T152" s="68"/>
      <c r="U152" s="69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T152" s="14" t="s">
        <v>166</v>
      </c>
      <c r="AU152" s="14" t="s">
        <v>81</v>
      </c>
    </row>
    <row r="153" spans="1:65" s="2" customFormat="1" ht="19.8" customHeight="1">
      <c r="A153" s="31"/>
      <c r="B153" s="32"/>
      <c r="C153" s="224" t="s">
        <v>205</v>
      </c>
      <c r="D153" s="224" t="s">
        <v>176</v>
      </c>
      <c r="E153" s="225" t="s">
        <v>206</v>
      </c>
      <c r="F153" s="226" t="s">
        <v>207</v>
      </c>
      <c r="G153" s="227" t="s">
        <v>203</v>
      </c>
      <c r="H153" s="228">
        <v>3</v>
      </c>
      <c r="I153" s="229"/>
      <c r="J153" s="230">
        <f>ROUND(I153*H153,2)</f>
        <v>0</v>
      </c>
      <c r="K153" s="231"/>
      <c r="L153" s="36"/>
      <c r="M153" s="232" t="s">
        <v>1</v>
      </c>
      <c r="N153" s="233" t="s">
        <v>37</v>
      </c>
      <c r="O153" s="68"/>
      <c r="P153" s="216">
        <f>O153*H153</f>
        <v>0</v>
      </c>
      <c r="Q153" s="216">
        <v>0</v>
      </c>
      <c r="R153" s="216">
        <f>Q153*H153</f>
        <v>0</v>
      </c>
      <c r="S153" s="216">
        <v>0</v>
      </c>
      <c r="T153" s="216">
        <f>S153*H153</f>
        <v>0</v>
      </c>
      <c r="U153" s="217" t="s">
        <v>1</v>
      </c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8" t="s">
        <v>164</v>
      </c>
      <c r="AT153" s="218" t="s">
        <v>176</v>
      </c>
      <c r="AU153" s="218" t="s">
        <v>81</v>
      </c>
      <c r="AY153" s="14" t="s">
        <v>153</v>
      </c>
      <c r="BE153" s="219">
        <f>IF(N153="základní",J153,0)</f>
        <v>0</v>
      </c>
      <c r="BF153" s="219">
        <f>IF(N153="snížená",J153,0)</f>
        <v>0</v>
      </c>
      <c r="BG153" s="219">
        <f>IF(N153="zákl. přenesená",J153,0)</f>
        <v>0</v>
      </c>
      <c r="BH153" s="219">
        <f>IF(N153="sníž. přenesená",J153,0)</f>
        <v>0</v>
      </c>
      <c r="BI153" s="219">
        <f>IF(N153="nulová",J153,0)</f>
        <v>0</v>
      </c>
      <c r="BJ153" s="14" t="s">
        <v>79</v>
      </c>
      <c r="BK153" s="219">
        <f>ROUND(I153*H153,2)</f>
        <v>0</v>
      </c>
      <c r="BL153" s="14" t="s">
        <v>164</v>
      </c>
      <c r="BM153" s="218" t="s">
        <v>437</v>
      </c>
    </row>
    <row r="154" spans="1:65" s="2" customFormat="1" ht="10.199999999999999">
      <c r="A154" s="31"/>
      <c r="B154" s="32"/>
      <c r="C154" s="33"/>
      <c r="D154" s="220" t="s">
        <v>166</v>
      </c>
      <c r="E154" s="33"/>
      <c r="F154" s="221" t="s">
        <v>207</v>
      </c>
      <c r="G154" s="33"/>
      <c r="H154" s="33"/>
      <c r="I154" s="119"/>
      <c r="J154" s="33"/>
      <c r="K154" s="33"/>
      <c r="L154" s="36"/>
      <c r="M154" s="222"/>
      <c r="N154" s="223"/>
      <c r="O154" s="68"/>
      <c r="P154" s="68"/>
      <c r="Q154" s="68"/>
      <c r="R154" s="68"/>
      <c r="S154" s="68"/>
      <c r="T154" s="68"/>
      <c r="U154" s="69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T154" s="14" t="s">
        <v>166</v>
      </c>
      <c r="AU154" s="14" t="s">
        <v>81</v>
      </c>
    </row>
    <row r="155" spans="1:65" s="2" customFormat="1" ht="19.8" customHeight="1">
      <c r="A155" s="31"/>
      <c r="B155" s="32"/>
      <c r="C155" s="224" t="s">
        <v>7</v>
      </c>
      <c r="D155" s="224" t="s">
        <v>176</v>
      </c>
      <c r="E155" s="225" t="s">
        <v>209</v>
      </c>
      <c r="F155" s="226" t="s">
        <v>210</v>
      </c>
      <c r="G155" s="227" t="s">
        <v>203</v>
      </c>
      <c r="H155" s="228">
        <v>6</v>
      </c>
      <c r="I155" s="229"/>
      <c r="J155" s="230">
        <f>ROUND(I155*H155,2)</f>
        <v>0</v>
      </c>
      <c r="K155" s="231"/>
      <c r="L155" s="36"/>
      <c r="M155" s="232" t="s">
        <v>1</v>
      </c>
      <c r="N155" s="233" t="s">
        <v>37</v>
      </c>
      <c r="O155" s="68"/>
      <c r="P155" s="216">
        <f>O155*H155</f>
        <v>0</v>
      </c>
      <c r="Q155" s="216">
        <v>0</v>
      </c>
      <c r="R155" s="216">
        <f>Q155*H155</f>
        <v>0</v>
      </c>
      <c r="S155" s="216">
        <v>0</v>
      </c>
      <c r="T155" s="216">
        <f>S155*H155</f>
        <v>0</v>
      </c>
      <c r="U155" s="217" t="s">
        <v>1</v>
      </c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8" t="s">
        <v>164</v>
      </c>
      <c r="AT155" s="218" t="s">
        <v>176</v>
      </c>
      <c r="AU155" s="218" t="s">
        <v>81</v>
      </c>
      <c r="AY155" s="14" t="s">
        <v>153</v>
      </c>
      <c r="BE155" s="219">
        <f>IF(N155="základní",J155,0)</f>
        <v>0</v>
      </c>
      <c r="BF155" s="219">
        <f>IF(N155="snížená",J155,0)</f>
        <v>0</v>
      </c>
      <c r="BG155" s="219">
        <f>IF(N155="zákl. přenesená",J155,0)</f>
        <v>0</v>
      </c>
      <c r="BH155" s="219">
        <f>IF(N155="sníž. přenesená",J155,0)</f>
        <v>0</v>
      </c>
      <c r="BI155" s="219">
        <f>IF(N155="nulová",J155,0)</f>
        <v>0</v>
      </c>
      <c r="BJ155" s="14" t="s">
        <v>79</v>
      </c>
      <c r="BK155" s="219">
        <f>ROUND(I155*H155,2)</f>
        <v>0</v>
      </c>
      <c r="BL155" s="14" t="s">
        <v>164</v>
      </c>
      <c r="BM155" s="218" t="s">
        <v>438</v>
      </c>
    </row>
    <row r="156" spans="1:65" s="2" customFormat="1" ht="10.199999999999999">
      <c r="A156" s="31"/>
      <c r="B156" s="32"/>
      <c r="C156" s="33"/>
      <c r="D156" s="220" t="s">
        <v>166</v>
      </c>
      <c r="E156" s="33"/>
      <c r="F156" s="221" t="s">
        <v>210</v>
      </c>
      <c r="G156" s="33"/>
      <c r="H156" s="33"/>
      <c r="I156" s="119"/>
      <c r="J156" s="33"/>
      <c r="K156" s="33"/>
      <c r="L156" s="36"/>
      <c r="M156" s="222"/>
      <c r="N156" s="223"/>
      <c r="O156" s="68"/>
      <c r="P156" s="68"/>
      <c r="Q156" s="68"/>
      <c r="R156" s="68"/>
      <c r="S156" s="68"/>
      <c r="T156" s="68"/>
      <c r="U156" s="69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T156" s="14" t="s">
        <v>166</v>
      </c>
      <c r="AU156" s="14" t="s">
        <v>81</v>
      </c>
    </row>
    <row r="157" spans="1:65" s="2" customFormat="1" ht="19.8" customHeight="1">
      <c r="A157" s="31"/>
      <c r="B157" s="32"/>
      <c r="C157" s="224" t="s">
        <v>212</v>
      </c>
      <c r="D157" s="224" t="s">
        <v>176</v>
      </c>
      <c r="E157" s="225" t="s">
        <v>213</v>
      </c>
      <c r="F157" s="226" t="s">
        <v>214</v>
      </c>
      <c r="G157" s="227" t="s">
        <v>203</v>
      </c>
      <c r="H157" s="228">
        <v>1</v>
      </c>
      <c r="I157" s="229"/>
      <c r="J157" s="230">
        <f>ROUND(I157*H157,2)</f>
        <v>0</v>
      </c>
      <c r="K157" s="231"/>
      <c r="L157" s="36"/>
      <c r="M157" s="232" t="s">
        <v>1</v>
      </c>
      <c r="N157" s="233" t="s">
        <v>37</v>
      </c>
      <c r="O157" s="68"/>
      <c r="P157" s="216">
        <f>O157*H157</f>
        <v>0</v>
      </c>
      <c r="Q157" s="216">
        <v>1.8000000000000001E-4</v>
      </c>
      <c r="R157" s="216">
        <f>Q157*H157</f>
        <v>1.8000000000000001E-4</v>
      </c>
      <c r="S157" s="216">
        <v>0</v>
      </c>
      <c r="T157" s="216">
        <f>S157*H157</f>
        <v>0</v>
      </c>
      <c r="U157" s="217" t="s">
        <v>1</v>
      </c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18" t="s">
        <v>164</v>
      </c>
      <c r="AT157" s="218" t="s">
        <v>176</v>
      </c>
      <c r="AU157" s="218" t="s">
        <v>81</v>
      </c>
      <c r="AY157" s="14" t="s">
        <v>153</v>
      </c>
      <c r="BE157" s="219">
        <f>IF(N157="základní",J157,0)</f>
        <v>0</v>
      </c>
      <c r="BF157" s="219">
        <f>IF(N157="snížená",J157,0)</f>
        <v>0</v>
      </c>
      <c r="BG157" s="219">
        <f>IF(N157="zákl. přenesená",J157,0)</f>
        <v>0</v>
      </c>
      <c r="BH157" s="219">
        <f>IF(N157="sníž. přenesená",J157,0)</f>
        <v>0</v>
      </c>
      <c r="BI157" s="219">
        <f>IF(N157="nulová",J157,0)</f>
        <v>0</v>
      </c>
      <c r="BJ157" s="14" t="s">
        <v>79</v>
      </c>
      <c r="BK157" s="219">
        <f>ROUND(I157*H157,2)</f>
        <v>0</v>
      </c>
      <c r="BL157" s="14" t="s">
        <v>164</v>
      </c>
      <c r="BM157" s="218" t="s">
        <v>439</v>
      </c>
    </row>
    <row r="158" spans="1:65" s="2" customFormat="1" ht="19.2">
      <c r="A158" s="31"/>
      <c r="B158" s="32"/>
      <c r="C158" s="33"/>
      <c r="D158" s="220" t="s">
        <v>166</v>
      </c>
      <c r="E158" s="33"/>
      <c r="F158" s="221" t="s">
        <v>214</v>
      </c>
      <c r="G158" s="33"/>
      <c r="H158" s="33"/>
      <c r="I158" s="119"/>
      <c r="J158" s="33"/>
      <c r="K158" s="33"/>
      <c r="L158" s="36"/>
      <c r="M158" s="222"/>
      <c r="N158" s="223"/>
      <c r="O158" s="68"/>
      <c r="P158" s="68"/>
      <c r="Q158" s="68"/>
      <c r="R158" s="68"/>
      <c r="S158" s="68"/>
      <c r="T158" s="68"/>
      <c r="U158" s="69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T158" s="14" t="s">
        <v>166</v>
      </c>
      <c r="AU158" s="14" t="s">
        <v>81</v>
      </c>
    </row>
    <row r="159" spans="1:65" s="2" customFormat="1" ht="19.8" customHeight="1">
      <c r="A159" s="31"/>
      <c r="B159" s="32"/>
      <c r="C159" s="224" t="s">
        <v>216</v>
      </c>
      <c r="D159" s="224" t="s">
        <v>176</v>
      </c>
      <c r="E159" s="225" t="s">
        <v>217</v>
      </c>
      <c r="F159" s="226" t="s">
        <v>218</v>
      </c>
      <c r="G159" s="227" t="s">
        <v>162</v>
      </c>
      <c r="H159" s="228">
        <v>76</v>
      </c>
      <c r="I159" s="229"/>
      <c r="J159" s="230">
        <f>ROUND(I159*H159,2)</f>
        <v>0</v>
      </c>
      <c r="K159" s="231"/>
      <c r="L159" s="36"/>
      <c r="M159" s="232" t="s">
        <v>1</v>
      </c>
      <c r="N159" s="233" t="s">
        <v>37</v>
      </c>
      <c r="O159" s="68"/>
      <c r="P159" s="216">
        <f>O159*H159</f>
        <v>0</v>
      </c>
      <c r="Q159" s="216">
        <v>0</v>
      </c>
      <c r="R159" s="216">
        <f>Q159*H159</f>
        <v>0</v>
      </c>
      <c r="S159" s="216">
        <v>0</v>
      </c>
      <c r="T159" s="216">
        <f>S159*H159</f>
        <v>0</v>
      </c>
      <c r="U159" s="217" t="s">
        <v>1</v>
      </c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18" t="s">
        <v>164</v>
      </c>
      <c r="AT159" s="218" t="s">
        <v>176</v>
      </c>
      <c r="AU159" s="218" t="s">
        <v>81</v>
      </c>
      <c r="AY159" s="14" t="s">
        <v>153</v>
      </c>
      <c r="BE159" s="219">
        <f>IF(N159="základní",J159,0)</f>
        <v>0</v>
      </c>
      <c r="BF159" s="219">
        <f>IF(N159="snížená",J159,0)</f>
        <v>0</v>
      </c>
      <c r="BG159" s="219">
        <f>IF(N159="zákl. přenesená",J159,0)</f>
        <v>0</v>
      </c>
      <c r="BH159" s="219">
        <f>IF(N159="sníž. přenesená",J159,0)</f>
        <v>0</v>
      </c>
      <c r="BI159" s="219">
        <f>IF(N159="nulová",J159,0)</f>
        <v>0</v>
      </c>
      <c r="BJ159" s="14" t="s">
        <v>79</v>
      </c>
      <c r="BK159" s="219">
        <f>ROUND(I159*H159,2)</f>
        <v>0</v>
      </c>
      <c r="BL159" s="14" t="s">
        <v>164</v>
      </c>
      <c r="BM159" s="218" t="s">
        <v>440</v>
      </c>
    </row>
    <row r="160" spans="1:65" s="2" customFormat="1" ht="19.2">
      <c r="A160" s="31"/>
      <c r="B160" s="32"/>
      <c r="C160" s="33"/>
      <c r="D160" s="220" t="s">
        <v>166</v>
      </c>
      <c r="E160" s="33"/>
      <c r="F160" s="221" t="s">
        <v>218</v>
      </c>
      <c r="G160" s="33"/>
      <c r="H160" s="33"/>
      <c r="I160" s="119"/>
      <c r="J160" s="33"/>
      <c r="K160" s="33"/>
      <c r="L160" s="36"/>
      <c r="M160" s="222"/>
      <c r="N160" s="223"/>
      <c r="O160" s="68"/>
      <c r="P160" s="68"/>
      <c r="Q160" s="68"/>
      <c r="R160" s="68"/>
      <c r="S160" s="68"/>
      <c r="T160" s="68"/>
      <c r="U160" s="69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T160" s="14" t="s">
        <v>166</v>
      </c>
      <c r="AU160" s="14" t="s">
        <v>81</v>
      </c>
    </row>
    <row r="161" spans="1:65" s="12" customFormat="1" ht="22.8" customHeight="1">
      <c r="B161" s="189"/>
      <c r="C161" s="190"/>
      <c r="D161" s="191" t="s">
        <v>71</v>
      </c>
      <c r="E161" s="203" t="s">
        <v>220</v>
      </c>
      <c r="F161" s="203" t="s">
        <v>221</v>
      </c>
      <c r="G161" s="190"/>
      <c r="H161" s="190"/>
      <c r="I161" s="193"/>
      <c r="J161" s="204">
        <f>BK161</f>
        <v>0</v>
      </c>
      <c r="K161" s="190"/>
      <c r="L161" s="195"/>
      <c r="M161" s="196"/>
      <c r="N161" s="197"/>
      <c r="O161" s="197"/>
      <c r="P161" s="198">
        <f>SUM(P162:P193)</f>
        <v>0</v>
      </c>
      <c r="Q161" s="197"/>
      <c r="R161" s="198">
        <f>SUM(R162:R193)</f>
        <v>0.14503999999999997</v>
      </c>
      <c r="S161" s="197"/>
      <c r="T161" s="198">
        <f>SUM(T162:T193)</f>
        <v>0</v>
      </c>
      <c r="U161" s="199"/>
      <c r="AR161" s="200" t="s">
        <v>81</v>
      </c>
      <c r="AT161" s="201" t="s">
        <v>71</v>
      </c>
      <c r="AU161" s="201" t="s">
        <v>79</v>
      </c>
      <c r="AY161" s="200" t="s">
        <v>153</v>
      </c>
      <c r="BK161" s="202">
        <f>SUM(BK162:BK193)</f>
        <v>0</v>
      </c>
    </row>
    <row r="162" spans="1:65" s="2" customFormat="1" ht="19.8" customHeight="1">
      <c r="A162" s="31"/>
      <c r="B162" s="32"/>
      <c r="C162" s="224" t="s">
        <v>222</v>
      </c>
      <c r="D162" s="224" t="s">
        <v>176</v>
      </c>
      <c r="E162" s="225" t="s">
        <v>223</v>
      </c>
      <c r="F162" s="226" t="s">
        <v>224</v>
      </c>
      <c r="G162" s="227" t="s">
        <v>162</v>
      </c>
      <c r="H162" s="228">
        <v>60</v>
      </c>
      <c r="I162" s="229"/>
      <c r="J162" s="230">
        <f>ROUND(I162*H162,2)</f>
        <v>0</v>
      </c>
      <c r="K162" s="231"/>
      <c r="L162" s="36"/>
      <c r="M162" s="232" t="s">
        <v>1</v>
      </c>
      <c r="N162" s="233" t="s">
        <v>37</v>
      </c>
      <c r="O162" s="68"/>
      <c r="P162" s="216">
        <f>O162*H162</f>
        <v>0</v>
      </c>
      <c r="Q162" s="216">
        <v>6.6E-4</v>
      </c>
      <c r="R162" s="216">
        <f>Q162*H162</f>
        <v>3.9599999999999996E-2</v>
      </c>
      <c r="S162" s="216">
        <v>0</v>
      </c>
      <c r="T162" s="216">
        <f>S162*H162</f>
        <v>0</v>
      </c>
      <c r="U162" s="217" t="s">
        <v>1</v>
      </c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18" t="s">
        <v>164</v>
      </c>
      <c r="AT162" s="218" t="s">
        <v>176</v>
      </c>
      <c r="AU162" s="218" t="s">
        <v>81</v>
      </c>
      <c r="AY162" s="14" t="s">
        <v>153</v>
      </c>
      <c r="BE162" s="219">
        <f>IF(N162="základní",J162,0)</f>
        <v>0</v>
      </c>
      <c r="BF162" s="219">
        <f>IF(N162="snížená",J162,0)</f>
        <v>0</v>
      </c>
      <c r="BG162" s="219">
        <f>IF(N162="zákl. přenesená",J162,0)</f>
        <v>0</v>
      </c>
      <c r="BH162" s="219">
        <f>IF(N162="sníž. přenesená",J162,0)</f>
        <v>0</v>
      </c>
      <c r="BI162" s="219">
        <f>IF(N162="nulová",J162,0)</f>
        <v>0</v>
      </c>
      <c r="BJ162" s="14" t="s">
        <v>79</v>
      </c>
      <c r="BK162" s="219">
        <f>ROUND(I162*H162,2)</f>
        <v>0</v>
      </c>
      <c r="BL162" s="14" t="s">
        <v>164</v>
      </c>
      <c r="BM162" s="218" t="s">
        <v>441</v>
      </c>
    </row>
    <row r="163" spans="1:65" s="2" customFormat="1" ht="19.2">
      <c r="A163" s="31"/>
      <c r="B163" s="32"/>
      <c r="C163" s="33"/>
      <c r="D163" s="220" t="s">
        <v>166</v>
      </c>
      <c r="E163" s="33"/>
      <c r="F163" s="221" t="s">
        <v>224</v>
      </c>
      <c r="G163" s="33"/>
      <c r="H163" s="33"/>
      <c r="I163" s="119"/>
      <c r="J163" s="33"/>
      <c r="K163" s="33"/>
      <c r="L163" s="36"/>
      <c r="M163" s="222"/>
      <c r="N163" s="223"/>
      <c r="O163" s="68"/>
      <c r="P163" s="68"/>
      <c r="Q163" s="68"/>
      <c r="R163" s="68"/>
      <c r="S163" s="68"/>
      <c r="T163" s="68"/>
      <c r="U163" s="69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T163" s="14" t="s">
        <v>166</v>
      </c>
      <c r="AU163" s="14" t="s">
        <v>81</v>
      </c>
    </row>
    <row r="164" spans="1:65" s="2" customFormat="1" ht="19.8" customHeight="1">
      <c r="A164" s="31"/>
      <c r="B164" s="32"/>
      <c r="C164" s="224" t="s">
        <v>226</v>
      </c>
      <c r="D164" s="224" t="s">
        <v>176</v>
      </c>
      <c r="E164" s="225" t="s">
        <v>227</v>
      </c>
      <c r="F164" s="226" t="s">
        <v>228</v>
      </c>
      <c r="G164" s="227" t="s">
        <v>162</v>
      </c>
      <c r="H164" s="228">
        <v>20</v>
      </c>
      <c r="I164" s="229"/>
      <c r="J164" s="230">
        <f>ROUND(I164*H164,2)</f>
        <v>0</v>
      </c>
      <c r="K164" s="231"/>
      <c r="L164" s="36"/>
      <c r="M164" s="232" t="s">
        <v>1</v>
      </c>
      <c r="N164" s="233" t="s">
        <v>37</v>
      </c>
      <c r="O164" s="68"/>
      <c r="P164" s="216">
        <f>O164*H164</f>
        <v>0</v>
      </c>
      <c r="Q164" s="216">
        <v>9.1E-4</v>
      </c>
      <c r="R164" s="216">
        <f>Q164*H164</f>
        <v>1.8200000000000001E-2</v>
      </c>
      <c r="S164" s="216">
        <v>0</v>
      </c>
      <c r="T164" s="216">
        <f>S164*H164</f>
        <v>0</v>
      </c>
      <c r="U164" s="217" t="s">
        <v>1</v>
      </c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18" t="s">
        <v>164</v>
      </c>
      <c r="AT164" s="218" t="s">
        <v>176</v>
      </c>
      <c r="AU164" s="218" t="s">
        <v>81</v>
      </c>
      <c r="AY164" s="14" t="s">
        <v>153</v>
      </c>
      <c r="BE164" s="219">
        <f>IF(N164="základní",J164,0)</f>
        <v>0</v>
      </c>
      <c r="BF164" s="219">
        <f>IF(N164="snížená",J164,0)</f>
        <v>0</v>
      </c>
      <c r="BG164" s="219">
        <f>IF(N164="zákl. přenesená",J164,0)</f>
        <v>0</v>
      </c>
      <c r="BH164" s="219">
        <f>IF(N164="sníž. přenesená",J164,0)</f>
        <v>0</v>
      </c>
      <c r="BI164" s="219">
        <f>IF(N164="nulová",J164,0)</f>
        <v>0</v>
      </c>
      <c r="BJ164" s="14" t="s">
        <v>79</v>
      </c>
      <c r="BK164" s="219">
        <f>ROUND(I164*H164,2)</f>
        <v>0</v>
      </c>
      <c r="BL164" s="14" t="s">
        <v>164</v>
      </c>
      <c r="BM164" s="218" t="s">
        <v>442</v>
      </c>
    </row>
    <row r="165" spans="1:65" s="2" customFormat="1" ht="19.2">
      <c r="A165" s="31"/>
      <c r="B165" s="32"/>
      <c r="C165" s="33"/>
      <c r="D165" s="220" t="s">
        <v>166</v>
      </c>
      <c r="E165" s="33"/>
      <c r="F165" s="221" t="s">
        <v>228</v>
      </c>
      <c r="G165" s="33"/>
      <c r="H165" s="33"/>
      <c r="I165" s="119"/>
      <c r="J165" s="33"/>
      <c r="K165" s="33"/>
      <c r="L165" s="36"/>
      <c r="M165" s="222"/>
      <c r="N165" s="223"/>
      <c r="O165" s="68"/>
      <c r="P165" s="68"/>
      <c r="Q165" s="68"/>
      <c r="R165" s="68"/>
      <c r="S165" s="68"/>
      <c r="T165" s="68"/>
      <c r="U165" s="69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T165" s="14" t="s">
        <v>166</v>
      </c>
      <c r="AU165" s="14" t="s">
        <v>81</v>
      </c>
    </row>
    <row r="166" spans="1:65" s="2" customFormat="1" ht="19.8" customHeight="1">
      <c r="A166" s="31"/>
      <c r="B166" s="32"/>
      <c r="C166" s="224" t="s">
        <v>230</v>
      </c>
      <c r="D166" s="224" t="s">
        <v>176</v>
      </c>
      <c r="E166" s="225" t="s">
        <v>231</v>
      </c>
      <c r="F166" s="226" t="s">
        <v>232</v>
      </c>
      <c r="G166" s="227" t="s">
        <v>162</v>
      </c>
      <c r="H166" s="228">
        <v>30</v>
      </c>
      <c r="I166" s="229"/>
      <c r="J166" s="230">
        <f>ROUND(I166*H166,2)</f>
        <v>0</v>
      </c>
      <c r="K166" s="231"/>
      <c r="L166" s="36"/>
      <c r="M166" s="232" t="s">
        <v>1</v>
      </c>
      <c r="N166" s="233" t="s">
        <v>37</v>
      </c>
      <c r="O166" s="68"/>
      <c r="P166" s="216">
        <f>O166*H166</f>
        <v>0</v>
      </c>
      <c r="Q166" s="216">
        <v>1.1900000000000001E-3</v>
      </c>
      <c r="R166" s="216">
        <f>Q166*H166</f>
        <v>3.5700000000000003E-2</v>
      </c>
      <c r="S166" s="216">
        <v>0</v>
      </c>
      <c r="T166" s="216">
        <f>S166*H166</f>
        <v>0</v>
      </c>
      <c r="U166" s="217" t="s">
        <v>1</v>
      </c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18" t="s">
        <v>164</v>
      </c>
      <c r="AT166" s="218" t="s">
        <v>176</v>
      </c>
      <c r="AU166" s="218" t="s">
        <v>81</v>
      </c>
      <c r="AY166" s="14" t="s">
        <v>153</v>
      </c>
      <c r="BE166" s="219">
        <f>IF(N166="základní",J166,0)</f>
        <v>0</v>
      </c>
      <c r="BF166" s="219">
        <f>IF(N166="snížená",J166,0)</f>
        <v>0</v>
      </c>
      <c r="BG166" s="219">
        <f>IF(N166="zákl. přenesená",J166,0)</f>
        <v>0</v>
      </c>
      <c r="BH166" s="219">
        <f>IF(N166="sníž. přenesená",J166,0)</f>
        <v>0</v>
      </c>
      <c r="BI166" s="219">
        <f>IF(N166="nulová",J166,0)</f>
        <v>0</v>
      </c>
      <c r="BJ166" s="14" t="s">
        <v>79</v>
      </c>
      <c r="BK166" s="219">
        <f>ROUND(I166*H166,2)</f>
        <v>0</v>
      </c>
      <c r="BL166" s="14" t="s">
        <v>164</v>
      </c>
      <c r="BM166" s="218" t="s">
        <v>443</v>
      </c>
    </row>
    <row r="167" spans="1:65" s="2" customFormat="1" ht="19.2">
      <c r="A167" s="31"/>
      <c r="B167" s="32"/>
      <c r="C167" s="33"/>
      <c r="D167" s="220" t="s">
        <v>166</v>
      </c>
      <c r="E167" s="33"/>
      <c r="F167" s="221" t="s">
        <v>232</v>
      </c>
      <c r="G167" s="33"/>
      <c r="H167" s="33"/>
      <c r="I167" s="119"/>
      <c r="J167" s="33"/>
      <c r="K167" s="33"/>
      <c r="L167" s="36"/>
      <c r="M167" s="222"/>
      <c r="N167" s="223"/>
      <c r="O167" s="68"/>
      <c r="P167" s="68"/>
      <c r="Q167" s="68"/>
      <c r="R167" s="68"/>
      <c r="S167" s="68"/>
      <c r="T167" s="68"/>
      <c r="U167" s="69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T167" s="14" t="s">
        <v>166</v>
      </c>
      <c r="AU167" s="14" t="s">
        <v>81</v>
      </c>
    </row>
    <row r="168" spans="1:65" s="2" customFormat="1" ht="30" customHeight="1">
      <c r="A168" s="31"/>
      <c r="B168" s="32"/>
      <c r="C168" s="224" t="s">
        <v>234</v>
      </c>
      <c r="D168" s="224" t="s">
        <v>176</v>
      </c>
      <c r="E168" s="225" t="s">
        <v>235</v>
      </c>
      <c r="F168" s="226" t="s">
        <v>236</v>
      </c>
      <c r="G168" s="227" t="s">
        <v>162</v>
      </c>
      <c r="H168" s="228">
        <v>60</v>
      </c>
      <c r="I168" s="229"/>
      <c r="J168" s="230">
        <f>ROUND(I168*H168,2)</f>
        <v>0</v>
      </c>
      <c r="K168" s="231"/>
      <c r="L168" s="36"/>
      <c r="M168" s="232" t="s">
        <v>1</v>
      </c>
      <c r="N168" s="233" t="s">
        <v>37</v>
      </c>
      <c r="O168" s="68"/>
      <c r="P168" s="216">
        <f>O168*H168</f>
        <v>0</v>
      </c>
      <c r="Q168" s="216">
        <v>6.9999999999999994E-5</v>
      </c>
      <c r="R168" s="216">
        <f>Q168*H168</f>
        <v>4.1999999999999997E-3</v>
      </c>
      <c r="S168" s="216">
        <v>0</v>
      </c>
      <c r="T168" s="216">
        <f>S168*H168</f>
        <v>0</v>
      </c>
      <c r="U168" s="217" t="s">
        <v>1</v>
      </c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18" t="s">
        <v>164</v>
      </c>
      <c r="AT168" s="218" t="s">
        <v>176</v>
      </c>
      <c r="AU168" s="218" t="s">
        <v>81</v>
      </c>
      <c r="AY168" s="14" t="s">
        <v>153</v>
      </c>
      <c r="BE168" s="219">
        <f>IF(N168="základní",J168,0)</f>
        <v>0</v>
      </c>
      <c r="BF168" s="219">
        <f>IF(N168="snížená",J168,0)</f>
        <v>0</v>
      </c>
      <c r="BG168" s="219">
        <f>IF(N168="zákl. přenesená",J168,0)</f>
        <v>0</v>
      </c>
      <c r="BH168" s="219">
        <f>IF(N168="sníž. přenesená",J168,0)</f>
        <v>0</v>
      </c>
      <c r="BI168" s="219">
        <f>IF(N168="nulová",J168,0)</f>
        <v>0</v>
      </c>
      <c r="BJ168" s="14" t="s">
        <v>79</v>
      </c>
      <c r="BK168" s="219">
        <f>ROUND(I168*H168,2)</f>
        <v>0</v>
      </c>
      <c r="BL168" s="14" t="s">
        <v>164</v>
      </c>
      <c r="BM168" s="218" t="s">
        <v>444</v>
      </c>
    </row>
    <row r="169" spans="1:65" s="2" customFormat="1" ht="19.2">
      <c r="A169" s="31"/>
      <c r="B169" s="32"/>
      <c r="C169" s="33"/>
      <c r="D169" s="220" t="s">
        <v>166</v>
      </c>
      <c r="E169" s="33"/>
      <c r="F169" s="221" t="s">
        <v>236</v>
      </c>
      <c r="G169" s="33"/>
      <c r="H169" s="33"/>
      <c r="I169" s="119"/>
      <c r="J169" s="33"/>
      <c r="K169" s="33"/>
      <c r="L169" s="36"/>
      <c r="M169" s="222"/>
      <c r="N169" s="223"/>
      <c r="O169" s="68"/>
      <c r="P169" s="68"/>
      <c r="Q169" s="68"/>
      <c r="R169" s="68"/>
      <c r="S169" s="68"/>
      <c r="T169" s="68"/>
      <c r="U169" s="69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T169" s="14" t="s">
        <v>166</v>
      </c>
      <c r="AU169" s="14" t="s">
        <v>81</v>
      </c>
    </row>
    <row r="170" spans="1:65" s="2" customFormat="1" ht="30" customHeight="1">
      <c r="A170" s="31"/>
      <c r="B170" s="32"/>
      <c r="C170" s="224" t="s">
        <v>163</v>
      </c>
      <c r="D170" s="224" t="s">
        <v>176</v>
      </c>
      <c r="E170" s="225" t="s">
        <v>238</v>
      </c>
      <c r="F170" s="226" t="s">
        <v>239</v>
      </c>
      <c r="G170" s="227" t="s">
        <v>162</v>
      </c>
      <c r="H170" s="228">
        <v>50</v>
      </c>
      <c r="I170" s="229"/>
      <c r="J170" s="230">
        <f>ROUND(I170*H170,2)</f>
        <v>0</v>
      </c>
      <c r="K170" s="231"/>
      <c r="L170" s="36"/>
      <c r="M170" s="232" t="s">
        <v>1</v>
      </c>
      <c r="N170" s="233" t="s">
        <v>37</v>
      </c>
      <c r="O170" s="68"/>
      <c r="P170" s="216">
        <f>O170*H170</f>
        <v>0</v>
      </c>
      <c r="Q170" s="216">
        <v>1.6000000000000001E-4</v>
      </c>
      <c r="R170" s="216">
        <f>Q170*H170</f>
        <v>8.0000000000000002E-3</v>
      </c>
      <c r="S170" s="216">
        <v>0</v>
      </c>
      <c r="T170" s="216">
        <f>S170*H170</f>
        <v>0</v>
      </c>
      <c r="U170" s="217" t="s">
        <v>1</v>
      </c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18" t="s">
        <v>164</v>
      </c>
      <c r="AT170" s="218" t="s">
        <v>176</v>
      </c>
      <c r="AU170" s="218" t="s">
        <v>81</v>
      </c>
      <c r="AY170" s="14" t="s">
        <v>153</v>
      </c>
      <c r="BE170" s="219">
        <f>IF(N170="základní",J170,0)</f>
        <v>0</v>
      </c>
      <c r="BF170" s="219">
        <f>IF(N170="snížená",J170,0)</f>
        <v>0</v>
      </c>
      <c r="BG170" s="219">
        <f>IF(N170="zákl. přenesená",J170,0)</f>
        <v>0</v>
      </c>
      <c r="BH170" s="219">
        <f>IF(N170="sníž. přenesená",J170,0)</f>
        <v>0</v>
      </c>
      <c r="BI170" s="219">
        <f>IF(N170="nulová",J170,0)</f>
        <v>0</v>
      </c>
      <c r="BJ170" s="14" t="s">
        <v>79</v>
      </c>
      <c r="BK170" s="219">
        <f>ROUND(I170*H170,2)</f>
        <v>0</v>
      </c>
      <c r="BL170" s="14" t="s">
        <v>164</v>
      </c>
      <c r="BM170" s="218" t="s">
        <v>445</v>
      </c>
    </row>
    <row r="171" spans="1:65" s="2" customFormat="1" ht="19.2">
      <c r="A171" s="31"/>
      <c r="B171" s="32"/>
      <c r="C171" s="33"/>
      <c r="D171" s="220" t="s">
        <v>166</v>
      </c>
      <c r="E171" s="33"/>
      <c r="F171" s="221" t="s">
        <v>239</v>
      </c>
      <c r="G171" s="33"/>
      <c r="H171" s="33"/>
      <c r="I171" s="119"/>
      <c r="J171" s="33"/>
      <c r="K171" s="33"/>
      <c r="L171" s="36"/>
      <c r="M171" s="222"/>
      <c r="N171" s="223"/>
      <c r="O171" s="68"/>
      <c r="P171" s="68"/>
      <c r="Q171" s="68"/>
      <c r="R171" s="68"/>
      <c r="S171" s="68"/>
      <c r="T171" s="68"/>
      <c r="U171" s="69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T171" s="14" t="s">
        <v>166</v>
      </c>
      <c r="AU171" s="14" t="s">
        <v>81</v>
      </c>
    </row>
    <row r="172" spans="1:65" s="2" customFormat="1" ht="14.4" customHeight="1">
      <c r="A172" s="31"/>
      <c r="B172" s="32"/>
      <c r="C172" s="224" t="s">
        <v>241</v>
      </c>
      <c r="D172" s="224" t="s">
        <v>176</v>
      </c>
      <c r="E172" s="225" t="s">
        <v>242</v>
      </c>
      <c r="F172" s="226" t="s">
        <v>243</v>
      </c>
      <c r="G172" s="227" t="s">
        <v>203</v>
      </c>
      <c r="H172" s="228">
        <v>25</v>
      </c>
      <c r="I172" s="229"/>
      <c r="J172" s="230">
        <f>ROUND(I172*H172,2)</f>
        <v>0</v>
      </c>
      <c r="K172" s="231"/>
      <c r="L172" s="36"/>
      <c r="M172" s="232" t="s">
        <v>1</v>
      </c>
      <c r="N172" s="233" t="s">
        <v>37</v>
      </c>
      <c r="O172" s="68"/>
      <c r="P172" s="216">
        <f>O172*H172</f>
        <v>0</v>
      </c>
      <c r="Q172" s="216">
        <v>0</v>
      </c>
      <c r="R172" s="216">
        <f>Q172*H172</f>
        <v>0</v>
      </c>
      <c r="S172" s="216">
        <v>0</v>
      </c>
      <c r="T172" s="216">
        <f>S172*H172</f>
        <v>0</v>
      </c>
      <c r="U172" s="217" t="s">
        <v>1</v>
      </c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18" t="s">
        <v>164</v>
      </c>
      <c r="AT172" s="218" t="s">
        <v>176</v>
      </c>
      <c r="AU172" s="218" t="s">
        <v>81</v>
      </c>
      <c r="AY172" s="14" t="s">
        <v>153</v>
      </c>
      <c r="BE172" s="219">
        <f>IF(N172="základní",J172,0)</f>
        <v>0</v>
      </c>
      <c r="BF172" s="219">
        <f>IF(N172="snížená",J172,0)</f>
        <v>0</v>
      </c>
      <c r="BG172" s="219">
        <f>IF(N172="zákl. přenesená",J172,0)</f>
        <v>0</v>
      </c>
      <c r="BH172" s="219">
        <f>IF(N172="sníž. přenesená",J172,0)</f>
        <v>0</v>
      </c>
      <c r="BI172" s="219">
        <f>IF(N172="nulová",J172,0)</f>
        <v>0</v>
      </c>
      <c r="BJ172" s="14" t="s">
        <v>79</v>
      </c>
      <c r="BK172" s="219">
        <f>ROUND(I172*H172,2)</f>
        <v>0</v>
      </c>
      <c r="BL172" s="14" t="s">
        <v>164</v>
      </c>
      <c r="BM172" s="218" t="s">
        <v>446</v>
      </c>
    </row>
    <row r="173" spans="1:65" s="2" customFormat="1" ht="10.199999999999999">
      <c r="A173" s="31"/>
      <c r="B173" s="32"/>
      <c r="C173" s="33"/>
      <c r="D173" s="220" t="s">
        <v>166</v>
      </c>
      <c r="E173" s="33"/>
      <c r="F173" s="221" t="s">
        <v>243</v>
      </c>
      <c r="G173" s="33"/>
      <c r="H173" s="33"/>
      <c r="I173" s="119"/>
      <c r="J173" s="33"/>
      <c r="K173" s="33"/>
      <c r="L173" s="36"/>
      <c r="M173" s="222"/>
      <c r="N173" s="223"/>
      <c r="O173" s="68"/>
      <c r="P173" s="68"/>
      <c r="Q173" s="68"/>
      <c r="R173" s="68"/>
      <c r="S173" s="68"/>
      <c r="T173" s="68"/>
      <c r="U173" s="69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T173" s="14" t="s">
        <v>166</v>
      </c>
      <c r="AU173" s="14" t="s">
        <v>81</v>
      </c>
    </row>
    <row r="174" spans="1:65" s="2" customFormat="1" ht="19.8" customHeight="1">
      <c r="A174" s="31"/>
      <c r="B174" s="32"/>
      <c r="C174" s="224" t="s">
        <v>245</v>
      </c>
      <c r="D174" s="224" t="s">
        <v>176</v>
      </c>
      <c r="E174" s="225" t="s">
        <v>246</v>
      </c>
      <c r="F174" s="226" t="s">
        <v>247</v>
      </c>
      <c r="G174" s="227" t="s">
        <v>203</v>
      </c>
      <c r="H174" s="228">
        <v>21</v>
      </c>
      <c r="I174" s="229"/>
      <c r="J174" s="230">
        <f>ROUND(I174*H174,2)</f>
        <v>0</v>
      </c>
      <c r="K174" s="231"/>
      <c r="L174" s="36"/>
      <c r="M174" s="232" t="s">
        <v>1</v>
      </c>
      <c r="N174" s="233" t="s">
        <v>37</v>
      </c>
      <c r="O174" s="68"/>
      <c r="P174" s="216">
        <f>O174*H174</f>
        <v>0</v>
      </c>
      <c r="Q174" s="216">
        <v>1.2999999999999999E-4</v>
      </c>
      <c r="R174" s="216">
        <f>Q174*H174</f>
        <v>2.7299999999999998E-3</v>
      </c>
      <c r="S174" s="216">
        <v>0</v>
      </c>
      <c r="T174" s="216">
        <f>S174*H174</f>
        <v>0</v>
      </c>
      <c r="U174" s="217" t="s">
        <v>1</v>
      </c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18" t="s">
        <v>164</v>
      </c>
      <c r="AT174" s="218" t="s">
        <v>176</v>
      </c>
      <c r="AU174" s="218" t="s">
        <v>81</v>
      </c>
      <c r="AY174" s="14" t="s">
        <v>153</v>
      </c>
      <c r="BE174" s="219">
        <f>IF(N174="základní",J174,0)</f>
        <v>0</v>
      </c>
      <c r="BF174" s="219">
        <f>IF(N174="snížená",J174,0)</f>
        <v>0</v>
      </c>
      <c r="BG174" s="219">
        <f>IF(N174="zákl. přenesená",J174,0)</f>
        <v>0</v>
      </c>
      <c r="BH174" s="219">
        <f>IF(N174="sníž. přenesená",J174,0)</f>
        <v>0</v>
      </c>
      <c r="BI174" s="219">
        <f>IF(N174="nulová",J174,0)</f>
        <v>0</v>
      </c>
      <c r="BJ174" s="14" t="s">
        <v>79</v>
      </c>
      <c r="BK174" s="219">
        <f>ROUND(I174*H174,2)</f>
        <v>0</v>
      </c>
      <c r="BL174" s="14" t="s">
        <v>164</v>
      </c>
      <c r="BM174" s="218" t="s">
        <v>447</v>
      </c>
    </row>
    <row r="175" spans="1:65" s="2" customFormat="1" ht="10.199999999999999">
      <c r="A175" s="31"/>
      <c r="B175" s="32"/>
      <c r="C175" s="33"/>
      <c r="D175" s="220" t="s">
        <v>166</v>
      </c>
      <c r="E175" s="33"/>
      <c r="F175" s="221" t="s">
        <v>247</v>
      </c>
      <c r="G175" s="33"/>
      <c r="H175" s="33"/>
      <c r="I175" s="119"/>
      <c r="J175" s="33"/>
      <c r="K175" s="33"/>
      <c r="L175" s="36"/>
      <c r="M175" s="222"/>
      <c r="N175" s="223"/>
      <c r="O175" s="68"/>
      <c r="P175" s="68"/>
      <c r="Q175" s="68"/>
      <c r="R175" s="68"/>
      <c r="S175" s="68"/>
      <c r="T175" s="68"/>
      <c r="U175" s="69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T175" s="14" t="s">
        <v>166</v>
      </c>
      <c r="AU175" s="14" t="s">
        <v>81</v>
      </c>
    </row>
    <row r="176" spans="1:65" s="2" customFormat="1" ht="14.4" customHeight="1">
      <c r="A176" s="31"/>
      <c r="B176" s="32"/>
      <c r="C176" s="224" t="s">
        <v>249</v>
      </c>
      <c r="D176" s="224" t="s">
        <v>176</v>
      </c>
      <c r="E176" s="225" t="s">
        <v>250</v>
      </c>
      <c r="F176" s="226" t="s">
        <v>251</v>
      </c>
      <c r="G176" s="227" t="s">
        <v>252</v>
      </c>
      <c r="H176" s="228">
        <v>2</v>
      </c>
      <c r="I176" s="229"/>
      <c r="J176" s="230">
        <f>ROUND(I176*H176,2)</f>
        <v>0</v>
      </c>
      <c r="K176" s="231"/>
      <c r="L176" s="36"/>
      <c r="M176" s="232" t="s">
        <v>1</v>
      </c>
      <c r="N176" s="233" t="s">
        <v>37</v>
      </c>
      <c r="O176" s="68"/>
      <c r="P176" s="216">
        <f>O176*H176</f>
        <v>0</v>
      </c>
      <c r="Q176" s="216">
        <v>2.5000000000000001E-4</v>
      </c>
      <c r="R176" s="216">
        <f>Q176*H176</f>
        <v>5.0000000000000001E-4</v>
      </c>
      <c r="S176" s="216">
        <v>0</v>
      </c>
      <c r="T176" s="216">
        <f>S176*H176</f>
        <v>0</v>
      </c>
      <c r="U176" s="217" t="s">
        <v>1</v>
      </c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18" t="s">
        <v>164</v>
      </c>
      <c r="AT176" s="218" t="s">
        <v>176</v>
      </c>
      <c r="AU176" s="218" t="s">
        <v>81</v>
      </c>
      <c r="AY176" s="14" t="s">
        <v>153</v>
      </c>
      <c r="BE176" s="219">
        <f>IF(N176="základní",J176,0)</f>
        <v>0</v>
      </c>
      <c r="BF176" s="219">
        <f>IF(N176="snížená",J176,0)</f>
        <v>0</v>
      </c>
      <c r="BG176" s="219">
        <f>IF(N176="zákl. přenesená",J176,0)</f>
        <v>0</v>
      </c>
      <c r="BH176" s="219">
        <f>IF(N176="sníž. přenesená",J176,0)</f>
        <v>0</v>
      </c>
      <c r="BI176" s="219">
        <f>IF(N176="nulová",J176,0)</f>
        <v>0</v>
      </c>
      <c r="BJ176" s="14" t="s">
        <v>79</v>
      </c>
      <c r="BK176" s="219">
        <f>ROUND(I176*H176,2)</f>
        <v>0</v>
      </c>
      <c r="BL176" s="14" t="s">
        <v>164</v>
      </c>
      <c r="BM176" s="218" t="s">
        <v>448</v>
      </c>
    </row>
    <row r="177" spans="1:65" s="2" customFormat="1" ht="10.199999999999999">
      <c r="A177" s="31"/>
      <c r="B177" s="32"/>
      <c r="C177" s="33"/>
      <c r="D177" s="220" t="s">
        <v>166</v>
      </c>
      <c r="E177" s="33"/>
      <c r="F177" s="221" t="s">
        <v>251</v>
      </c>
      <c r="G177" s="33"/>
      <c r="H177" s="33"/>
      <c r="I177" s="119"/>
      <c r="J177" s="33"/>
      <c r="K177" s="33"/>
      <c r="L177" s="36"/>
      <c r="M177" s="222"/>
      <c r="N177" s="223"/>
      <c r="O177" s="68"/>
      <c r="P177" s="68"/>
      <c r="Q177" s="68"/>
      <c r="R177" s="68"/>
      <c r="S177" s="68"/>
      <c r="T177" s="68"/>
      <c r="U177" s="69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T177" s="14" t="s">
        <v>166</v>
      </c>
      <c r="AU177" s="14" t="s">
        <v>81</v>
      </c>
    </row>
    <row r="178" spans="1:65" s="2" customFormat="1" ht="14.4" customHeight="1">
      <c r="A178" s="31"/>
      <c r="B178" s="32"/>
      <c r="C178" s="224" t="s">
        <v>254</v>
      </c>
      <c r="D178" s="224" t="s">
        <v>176</v>
      </c>
      <c r="E178" s="225" t="s">
        <v>255</v>
      </c>
      <c r="F178" s="226" t="s">
        <v>256</v>
      </c>
      <c r="G178" s="227" t="s">
        <v>257</v>
      </c>
      <c r="H178" s="228">
        <v>21</v>
      </c>
      <c r="I178" s="229"/>
      <c r="J178" s="230">
        <f>ROUND(I178*H178,2)</f>
        <v>0</v>
      </c>
      <c r="K178" s="231"/>
      <c r="L178" s="36"/>
      <c r="M178" s="232" t="s">
        <v>1</v>
      </c>
      <c r="N178" s="233" t="s">
        <v>37</v>
      </c>
      <c r="O178" s="68"/>
      <c r="P178" s="216">
        <f>O178*H178</f>
        <v>0</v>
      </c>
      <c r="Q178" s="216">
        <v>5.6999999999999998E-4</v>
      </c>
      <c r="R178" s="216">
        <f>Q178*H178</f>
        <v>1.197E-2</v>
      </c>
      <c r="S178" s="216">
        <v>0</v>
      </c>
      <c r="T178" s="216">
        <f>S178*H178</f>
        <v>0</v>
      </c>
      <c r="U178" s="217" t="s">
        <v>1</v>
      </c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18" t="s">
        <v>164</v>
      </c>
      <c r="AT178" s="218" t="s">
        <v>176</v>
      </c>
      <c r="AU178" s="218" t="s">
        <v>81</v>
      </c>
      <c r="AY178" s="14" t="s">
        <v>153</v>
      </c>
      <c r="BE178" s="219">
        <f>IF(N178="základní",J178,0)</f>
        <v>0</v>
      </c>
      <c r="BF178" s="219">
        <f>IF(N178="snížená",J178,0)</f>
        <v>0</v>
      </c>
      <c r="BG178" s="219">
        <f>IF(N178="zákl. přenesená",J178,0)</f>
        <v>0</v>
      </c>
      <c r="BH178" s="219">
        <f>IF(N178="sníž. přenesená",J178,0)</f>
        <v>0</v>
      </c>
      <c r="BI178" s="219">
        <f>IF(N178="nulová",J178,0)</f>
        <v>0</v>
      </c>
      <c r="BJ178" s="14" t="s">
        <v>79</v>
      </c>
      <c r="BK178" s="219">
        <f>ROUND(I178*H178,2)</f>
        <v>0</v>
      </c>
      <c r="BL178" s="14" t="s">
        <v>164</v>
      </c>
      <c r="BM178" s="218" t="s">
        <v>449</v>
      </c>
    </row>
    <row r="179" spans="1:65" s="2" customFormat="1" ht="10.199999999999999">
      <c r="A179" s="31"/>
      <c r="B179" s="32"/>
      <c r="C179" s="33"/>
      <c r="D179" s="220" t="s">
        <v>166</v>
      </c>
      <c r="E179" s="33"/>
      <c r="F179" s="221" t="s">
        <v>256</v>
      </c>
      <c r="G179" s="33"/>
      <c r="H179" s="33"/>
      <c r="I179" s="119"/>
      <c r="J179" s="33"/>
      <c r="K179" s="33"/>
      <c r="L179" s="36"/>
      <c r="M179" s="222"/>
      <c r="N179" s="223"/>
      <c r="O179" s="68"/>
      <c r="P179" s="68"/>
      <c r="Q179" s="68"/>
      <c r="R179" s="68"/>
      <c r="S179" s="68"/>
      <c r="T179" s="68"/>
      <c r="U179" s="69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T179" s="14" t="s">
        <v>166</v>
      </c>
      <c r="AU179" s="14" t="s">
        <v>81</v>
      </c>
    </row>
    <row r="180" spans="1:65" s="2" customFormat="1" ht="19.8" customHeight="1">
      <c r="A180" s="31"/>
      <c r="B180" s="32"/>
      <c r="C180" s="224" t="s">
        <v>259</v>
      </c>
      <c r="D180" s="224" t="s">
        <v>176</v>
      </c>
      <c r="E180" s="225" t="s">
        <v>260</v>
      </c>
      <c r="F180" s="226" t="s">
        <v>261</v>
      </c>
      <c r="G180" s="227" t="s">
        <v>203</v>
      </c>
      <c r="H180" s="228">
        <v>2</v>
      </c>
      <c r="I180" s="229"/>
      <c r="J180" s="230">
        <f>ROUND(I180*H180,2)</f>
        <v>0</v>
      </c>
      <c r="K180" s="231"/>
      <c r="L180" s="36"/>
      <c r="M180" s="232" t="s">
        <v>1</v>
      </c>
      <c r="N180" s="233" t="s">
        <v>37</v>
      </c>
      <c r="O180" s="68"/>
      <c r="P180" s="216">
        <f>O180*H180</f>
        <v>0</v>
      </c>
      <c r="Q180" s="216">
        <v>2.1000000000000001E-4</v>
      </c>
      <c r="R180" s="216">
        <f>Q180*H180</f>
        <v>4.2000000000000002E-4</v>
      </c>
      <c r="S180" s="216">
        <v>0</v>
      </c>
      <c r="T180" s="216">
        <f>S180*H180</f>
        <v>0</v>
      </c>
      <c r="U180" s="217" t="s">
        <v>1</v>
      </c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18" t="s">
        <v>164</v>
      </c>
      <c r="AT180" s="218" t="s">
        <v>176</v>
      </c>
      <c r="AU180" s="218" t="s">
        <v>81</v>
      </c>
      <c r="AY180" s="14" t="s">
        <v>153</v>
      </c>
      <c r="BE180" s="219">
        <f>IF(N180="základní",J180,0)</f>
        <v>0</v>
      </c>
      <c r="BF180" s="219">
        <f>IF(N180="snížená",J180,0)</f>
        <v>0</v>
      </c>
      <c r="BG180" s="219">
        <f>IF(N180="zákl. přenesená",J180,0)</f>
        <v>0</v>
      </c>
      <c r="BH180" s="219">
        <f>IF(N180="sníž. přenesená",J180,0)</f>
        <v>0</v>
      </c>
      <c r="BI180" s="219">
        <f>IF(N180="nulová",J180,0)</f>
        <v>0</v>
      </c>
      <c r="BJ180" s="14" t="s">
        <v>79</v>
      </c>
      <c r="BK180" s="219">
        <f>ROUND(I180*H180,2)</f>
        <v>0</v>
      </c>
      <c r="BL180" s="14" t="s">
        <v>164</v>
      </c>
      <c r="BM180" s="218" t="s">
        <v>450</v>
      </c>
    </row>
    <row r="181" spans="1:65" s="2" customFormat="1" ht="19.2">
      <c r="A181" s="31"/>
      <c r="B181" s="32"/>
      <c r="C181" s="33"/>
      <c r="D181" s="220" t="s">
        <v>166</v>
      </c>
      <c r="E181" s="33"/>
      <c r="F181" s="221" t="s">
        <v>261</v>
      </c>
      <c r="G181" s="33"/>
      <c r="H181" s="33"/>
      <c r="I181" s="119"/>
      <c r="J181" s="33"/>
      <c r="K181" s="33"/>
      <c r="L181" s="36"/>
      <c r="M181" s="222"/>
      <c r="N181" s="223"/>
      <c r="O181" s="68"/>
      <c r="P181" s="68"/>
      <c r="Q181" s="68"/>
      <c r="R181" s="68"/>
      <c r="S181" s="68"/>
      <c r="T181" s="68"/>
      <c r="U181" s="69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T181" s="14" t="s">
        <v>166</v>
      </c>
      <c r="AU181" s="14" t="s">
        <v>81</v>
      </c>
    </row>
    <row r="182" spans="1:65" s="2" customFormat="1" ht="19.8" customHeight="1">
      <c r="A182" s="31"/>
      <c r="B182" s="32"/>
      <c r="C182" s="224" t="s">
        <v>263</v>
      </c>
      <c r="D182" s="224" t="s">
        <v>176</v>
      </c>
      <c r="E182" s="225" t="s">
        <v>264</v>
      </c>
      <c r="F182" s="226" t="s">
        <v>265</v>
      </c>
      <c r="G182" s="227" t="s">
        <v>203</v>
      </c>
      <c r="H182" s="228">
        <v>2</v>
      </c>
      <c r="I182" s="229"/>
      <c r="J182" s="230">
        <f>ROUND(I182*H182,2)</f>
        <v>0</v>
      </c>
      <c r="K182" s="231"/>
      <c r="L182" s="36"/>
      <c r="M182" s="232" t="s">
        <v>1</v>
      </c>
      <c r="N182" s="233" t="s">
        <v>37</v>
      </c>
      <c r="O182" s="68"/>
      <c r="P182" s="216">
        <f>O182*H182</f>
        <v>0</v>
      </c>
      <c r="Q182" s="216">
        <v>3.4000000000000002E-4</v>
      </c>
      <c r="R182" s="216">
        <f>Q182*H182</f>
        <v>6.8000000000000005E-4</v>
      </c>
      <c r="S182" s="216">
        <v>0</v>
      </c>
      <c r="T182" s="216">
        <f>S182*H182</f>
        <v>0</v>
      </c>
      <c r="U182" s="217" t="s">
        <v>1</v>
      </c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18" t="s">
        <v>164</v>
      </c>
      <c r="AT182" s="218" t="s">
        <v>176</v>
      </c>
      <c r="AU182" s="218" t="s">
        <v>81</v>
      </c>
      <c r="AY182" s="14" t="s">
        <v>153</v>
      </c>
      <c r="BE182" s="219">
        <f>IF(N182="základní",J182,0)</f>
        <v>0</v>
      </c>
      <c r="BF182" s="219">
        <f>IF(N182="snížená",J182,0)</f>
        <v>0</v>
      </c>
      <c r="BG182" s="219">
        <f>IF(N182="zákl. přenesená",J182,0)</f>
        <v>0</v>
      </c>
      <c r="BH182" s="219">
        <f>IF(N182="sníž. přenesená",J182,0)</f>
        <v>0</v>
      </c>
      <c r="BI182" s="219">
        <f>IF(N182="nulová",J182,0)</f>
        <v>0</v>
      </c>
      <c r="BJ182" s="14" t="s">
        <v>79</v>
      </c>
      <c r="BK182" s="219">
        <f>ROUND(I182*H182,2)</f>
        <v>0</v>
      </c>
      <c r="BL182" s="14" t="s">
        <v>164</v>
      </c>
      <c r="BM182" s="218" t="s">
        <v>451</v>
      </c>
    </row>
    <row r="183" spans="1:65" s="2" customFormat="1" ht="19.2">
      <c r="A183" s="31"/>
      <c r="B183" s="32"/>
      <c r="C183" s="33"/>
      <c r="D183" s="220" t="s">
        <v>166</v>
      </c>
      <c r="E183" s="33"/>
      <c r="F183" s="221" t="s">
        <v>265</v>
      </c>
      <c r="G183" s="33"/>
      <c r="H183" s="33"/>
      <c r="I183" s="119"/>
      <c r="J183" s="33"/>
      <c r="K183" s="33"/>
      <c r="L183" s="36"/>
      <c r="M183" s="222"/>
      <c r="N183" s="223"/>
      <c r="O183" s="68"/>
      <c r="P183" s="68"/>
      <c r="Q183" s="68"/>
      <c r="R183" s="68"/>
      <c r="S183" s="68"/>
      <c r="T183" s="68"/>
      <c r="U183" s="69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T183" s="14" t="s">
        <v>166</v>
      </c>
      <c r="AU183" s="14" t="s">
        <v>81</v>
      </c>
    </row>
    <row r="184" spans="1:65" s="2" customFormat="1" ht="19.8" customHeight="1">
      <c r="A184" s="31"/>
      <c r="B184" s="32"/>
      <c r="C184" s="224" t="s">
        <v>267</v>
      </c>
      <c r="D184" s="224" t="s">
        <v>176</v>
      </c>
      <c r="E184" s="225" t="s">
        <v>268</v>
      </c>
      <c r="F184" s="226" t="s">
        <v>269</v>
      </c>
      <c r="G184" s="227" t="s">
        <v>203</v>
      </c>
      <c r="H184" s="228">
        <v>2</v>
      </c>
      <c r="I184" s="229"/>
      <c r="J184" s="230">
        <f>ROUND(I184*H184,2)</f>
        <v>0</v>
      </c>
      <c r="K184" s="231"/>
      <c r="L184" s="36"/>
      <c r="M184" s="232" t="s">
        <v>1</v>
      </c>
      <c r="N184" s="233" t="s">
        <v>37</v>
      </c>
      <c r="O184" s="68"/>
      <c r="P184" s="216">
        <f>O184*H184</f>
        <v>0</v>
      </c>
      <c r="Q184" s="216">
        <v>5.0000000000000001E-4</v>
      </c>
      <c r="R184" s="216">
        <f>Q184*H184</f>
        <v>1E-3</v>
      </c>
      <c r="S184" s="216">
        <v>0</v>
      </c>
      <c r="T184" s="216">
        <f>S184*H184</f>
        <v>0</v>
      </c>
      <c r="U184" s="217" t="s">
        <v>1</v>
      </c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18" t="s">
        <v>164</v>
      </c>
      <c r="AT184" s="218" t="s">
        <v>176</v>
      </c>
      <c r="AU184" s="218" t="s">
        <v>81</v>
      </c>
      <c r="AY184" s="14" t="s">
        <v>153</v>
      </c>
      <c r="BE184" s="219">
        <f>IF(N184="základní",J184,0)</f>
        <v>0</v>
      </c>
      <c r="BF184" s="219">
        <f>IF(N184="snížená",J184,0)</f>
        <v>0</v>
      </c>
      <c r="BG184" s="219">
        <f>IF(N184="zákl. přenesená",J184,0)</f>
        <v>0</v>
      </c>
      <c r="BH184" s="219">
        <f>IF(N184="sníž. přenesená",J184,0)</f>
        <v>0</v>
      </c>
      <c r="BI184" s="219">
        <f>IF(N184="nulová",J184,0)</f>
        <v>0</v>
      </c>
      <c r="BJ184" s="14" t="s">
        <v>79</v>
      </c>
      <c r="BK184" s="219">
        <f>ROUND(I184*H184,2)</f>
        <v>0</v>
      </c>
      <c r="BL184" s="14" t="s">
        <v>164</v>
      </c>
      <c r="BM184" s="218" t="s">
        <v>452</v>
      </c>
    </row>
    <row r="185" spans="1:65" s="2" customFormat="1" ht="10.199999999999999">
      <c r="A185" s="31"/>
      <c r="B185" s="32"/>
      <c r="C185" s="33"/>
      <c r="D185" s="220" t="s">
        <v>166</v>
      </c>
      <c r="E185" s="33"/>
      <c r="F185" s="221" t="s">
        <v>269</v>
      </c>
      <c r="G185" s="33"/>
      <c r="H185" s="33"/>
      <c r="I185" s="119"/>
      <c r="J185" s="33"/>
      <c r="K185" s="33"/>
      <c r="L185" s="36"/>
      <c r="M185" s="222"/>
      <c r="N185" s="223"/>
      <c r="O185" s="68"/>
      <c r="P185" s="68"/>
      <c r="Q185" s="68"/>
      <c r="R185" s="68"/>
      <c r="S185" s="68"/>
      <c r="T185" s="68"/>
      <c r="U185" s="69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T185" s="14" t="s">
        <v>166</v>
      </c>
      <c r="AU185" s="14" t="s">
        <v>81</v>
      </c>
    </row>
    <row r="186" spans="1:65" s="2" customFormat="1" ht="30" customHeight="1">
      <c r="A186" s="31"/>
      <c r="B186" s="32"/>
      <c r="C186" s="205" t="s">
        <v>271</v>
      </c>
      <c r="D186" s="205" t="s">
        <v>159</v>
      </c>
      <c r="E186" s="206" t="s">
        <v>272</v>
      </c>
      <c r="F186" s="207" t="s">
        <v>273</v>
      </c>
      <c r="G186" s="208" t="s">
        <v>203</v>
      </c>
      <c r="H186" s="209">
        <v>2</v>
      </c>
      <c r="I186" s="210"/>
      <c r="J186" s="211">
        <f>ROUND(I186*H186,2)</f>
        <v>0</v>
      </c>
      <c r="K186" s="212"/>
      <c r="L186" s="213"/>
      <c r="M186" s="214" t="s">
        <v>1</v>
      </c>
      <c r="N186" s="215" t="s">
        <v>37</v>
      </c>
      <c r="O186" s="68"/>
      <c r="P186" s="216">
        <f>O186*H186</f>
        <v>0</v>
      </c>
      <c r="Q186" s="216">
        <v>0</v>
      </c>
      <c r="R186" s="216">
        <f>Q186*H186</f>
        <v>0</v>
      </c>
      <c r="S186" s="216">
        <v>0</v>
      </c>
      <c r="T186" s="216">
        <f>S186*H186</f>
        <v>0</v>
      </c>
      <c r="U186" s="217" t="s">
        <v>1</v>
      </c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18" t="s">
        <v>163</v>
      </c>
      <c r="AT186" s="218" t="s">
        <v>159</v>
      </c>
      <c r="AU186" s="218" t="s">
        <v>81</v>
      </c>
      <c r="AY186" s="14" t="s">
        <v>153</v>
      </c>
      <c r="BE186" s="219">
        <f>IF(N186="základní",J186,0)</f>
        <v>0</v>
      </c>
      <c r="BF186" s="219">
        <f>IF(N186="snížená",J186,0)</f>
        <v>0</v>
      </c>
      <c r="BG186" s="219">
        <f>IF(N186="zákl. přenesená",J186,0)</f>
        <v>0</v>
      </c>
      <c r="BH186" s="219">
        <f>IF(N186="sníž. přenesená",J186,0)</f>
        <v>0</v>
      </c>
      <c r="BI186" s="219">
        <f>IF(N186="nulová",J186,0)</f>
        <v>0</v>
      </c>
      <c r="BJ186" s="14" t="s">
        <v>79</v>
      </c>
      <c r="BK186" s="219">
        <f>ROUND(I186*H186,2)</f>
        <v>0</v>
      </c>
      <c r="BL186" s="14" t="s">
        <v>164</v>
      </c>
      <c r="BM186" s="218" t="s">
        <v>453</v>
      </c>
    </row>
    <row r="187" spans="1:65" s="2" customFormat="1" ht="19.2">
      <c r="A187" s="31"/>
      <c r="B187" s="32"/>
      <c r="C187" s="33"/>
      <c r="D187" s="220" t="s">
        <v>166</v>
      </c>
      <c r="E187" s="33"/>
      <c r="F187" s="221" t="s">
        <v>273</v>
      </c>
      <c r="G187" s="33"/>
      <c r="H187" s="33"/>
      <c r="I187" s="119"/>
      <c r="J187" s="33"/>
      <c r="K187" s="33"/>
      <c r="L187" s="36"/>
      <c r="M187" s="222"/>
      <c r="N187" s="223"/>
      <c r="O187" s="68"/>
      <c r="P187" s="68"/>
      <c r="Q187" s="68"/>
      <c r="R187" s="68"/>
      <c r="S187" s="68"/>
      <c r="T187" s="68"/>
      <c r="U187" s="69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T187" s="14" t="s">
        <v>166</v>
      </c>
      <c r="AU187" s="14" t="s">
        <v>81</v>
      </c>
    </row>
    <row r="188" spans="1:65" s="2" customFormat="1" ht="19.8" customHeight="1">
      <c r="A188" s="31"/>
      <c r="B188" s="32"/>
      <c r="C188" s="224" t="s">
        <v>275</v>
      </c>
      <c r="D188" s="224" t="s">
        <v>176</v>
      </c>
      <c r="E188" s="225" t="s">
        <v>276</v>
      </c>
      <c r="F188" s="226" t="s">
        <v>277</v>
      </c>
      <c r="G188" s="227" t="s">
        <v>203</v>
      </c>
      <c r="H188" s="228">
        <v>2</v>
      </c>
      <c r="I188" s="229"/>
      <c r="J188" s="230">
        <f>ROUND(I188*H188,2)</f>
        <v>0</v>
      </c>
      <c r="K188" s="231"/>
      <c r="L188" s="36"/>
      <c r="M188" s="232" t="s">
        <v>1</v>
      </c>
      <c r="N188" s="233" t="s">
        <v>37</v>
      </c>
      <c r="O188" s="68"/>
      <c r="P188" s="216">
        <f>O188*H188</f>
        <v>0</v>
      </c>
      <c r="Q188" s="216">
        <v>2.0000000000000002E-5</v>
      </c>
      <c r="R188" s="216">
        <f>Q188*H188</f>
        <v>4.0000000000000003E-5</v>
      </c>
      <c r="S188" s="216">
        <v>0</v>
      </c>
      <c r="T188" s="216">
        <f>S188*H188</f>
        <v>0</v>
      </c>
      <c r="U188" s="217" t="s">
        <v>1</v>
      </c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18" t="s">
        <v>164</v>
      </c>
      <c r="AT188" s="218" t="s">
        <v>176</v>
      </c>
      <c r="AU188" s="218" t="s">
        <v>81</v>
      </c>
      <c r="AY188" s="14" t="s">
        <v>153</v>
      </c>
      <c r="BE188" s="219">
        <f>IF(N188="základní",J188,0)</f>
        <v>0</v>
      </c>
      <c r="BF188" s="219">
        <f>IF(N188="snížená",J188,0)</f>
        <v>0</v>
      </c>
      <c r="BG188" s="219">
        <f>IF(N188="zákl. přenesená",J188,0)</f>
        <v>0</v>
      </c>
      <c r="BH188" s="219">
        <f>IF(N188="sníž. přenesená",J188,0)</f>
        <v>0</v>
      </c>
      <c r="BI188" s="219">
        <f>IF(N188="nulová",J188,0)</f>
        <v>0</v>
      </c>
      <c r="BJ188" s="14" t="s">
        <v>79</v>
      </c>
      <c r="BK188" s="219">
        <f>ROUND(I188*H188,2)</f>
        <v>0</v>
      </c>
      <c r="BL188" s="14" t="s">
        <v>164</v>
      </c>
      <c r="BM188" s="218" t="s">
        <v>454</v>
      </c>
    </row>
    <row r="189" spans="1:65" s="2" customFormat="1" ht="10.199999999999999">
      <c r="A189" s="31"/>
      <c r="B189" s="32"/>
      <c r="C189" s="33"/>
      <c r="D189" s="220" t="s">
        <v>166</v>
      </c>
      <c r="E189" s="33"/>
      <c r="F189" s="221" t="s">
        <v>277</v>
      </c>
      <c r="G189" s="33"/>
      <c r="H189" s="33"/>
      <c r="I189" s="119"/>
      <c r="J189" s="33"/>
      <c r="K189" s="33"/>
      <c r="L189" s="36"/>
      <c r="M189" s="222"/>
      <c r="N189" s="223"/>
      <c r="O189" s="68"/>
      <c r="P189" s="68"/>
      <c r="Q189" s="68"/>
      <c r="R189" s="68"/>
      <c r="S189" s="68"/>
      <c r="T189" s="68"/>
      <c r="U189" s="69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T189" s="14" t="s">
        <v>166</v>
      </c>
      <c r="AU189" s="14" t="s">
        <v>81</v>
      </c>
    </row>
    <row r="190" spans="1:65" s="2" customFormat="1" ht="19.8" customHeight="1">
      <c r="A190" s="31"/>
      <c r="B190" s="32"/>
      <c r="C190" s="224" t="s">
        <v>279</v>
      </c>
      <c r="D190" s="224" t="s">
        <v>176</v>
      </c>
      <c r="E190" s="225" t="s">
        <v>280</v>
      </c>
      <c r="F190" s="226" t="s">
        <v>281</v>
      </c>
      <c r="G190" s="227" t="s">
        <v>162</v>
      </c>
      <c r="H190" s="228">
        <v>110</v>
      </c>
      <c r="I190" s="229"/>
      <c r="J190" s="230">
        <f>ROUND(I190*H190,2)</f>
        <v>0</v>
      </c>
      <c r="K190" s="231"/>
      <c r="L190" s="36"/>
      <c r="M190" s="232" t="s">
        <v>1</v>
      </c>
      <c r="N190" s="233" t="s">
        <v>37</v>
      </c>
      <c r="O190" s="68"/>
      <c r="P190" s="216">
        <f>O190*H190</f>
        <v>0</v>
      </c>
      <c r="Q190" s="216">
        <v>1.9000000000000001E-4</v>
      </c>
      <c r="R190" s="216">
        <f>Q190*H190</f>
        <v>2.0900000000000002E-2</v>
      </c>
      <c r="S190" s="216">
        <v>0</v>
      </c>
      <c r="T190" s="216">
        <f>S190*H190</f>
        <v>0</v>
      </c>
      <c r="U190" s="217" t="s">
        <v>1</v>
      </c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18" t="s">
        <v>164</v>
      </c>
      <c r="AT190" s="218" t="s">
        <v>176</v>
      </c>
      <c r="AU190" s="218" t="s">
        <v>81</v>
      </c>
      <c r="AY190" s="14" t="s">
        <v>153</v>
      </c>
      <c r="BE190" s="219">
        <f>IF(N190="základní",J190,0)</f>
        <v>0</v>
      </c>
      <c r="BF190" s="219">
        <f>IF(N190="snížená",J190,0)</f>
        <v>0</v>
      </c>
      <c r="BG190" s="219">
        <f>IF(N190="zákl. přenesená",J190,0)</f>
        <v>0</v>
      </c>
      <c r="BH190" s="219">
        <f>IF(N190="sníž. přenesená",J190,0)</f>
        <v>0</v>
      </c>
      <c r="BI190" s="219">
        <f>IF(N190="nulová",J190,0)</f>
        <v>0</v>
      </c>
      <c r="BJ190" s="14" t="s">
        <v>79</v>
      </c>
      <c r="BK190" s="219">
        <f>ROUND(I190*H190,2)</f>
        <v>0</v>
      </c>
      <c r="BL190" s="14" t="s">
        <v>164</v>
      </c>
      <c r="BM190" s="218" t="s">
        <v>455</v>
      </c>
    </row>
    <row r="191" spans="1:65" s="2" customFormat="1" ht="19.2">
      <c r="A191" s="31"/>
      <c r="B191" s="32"/>
      <c r="C191" s="33"/>
      <c r="D191" s="220" t="s">
        <v>166</v>
      </c>
      <c r="E191" s="33"/>
      <c r="F191" s="221" t="s">
        <v>281</v>
      </c>
      <c r="G191" s="33"/>
      <c r="H191" s="33"/>
      <c r="I191" s="119"/>
      <c r="J191" s="33"/>
      <c r="K191" s="33"/>
      <c r="L191" s="36"/>
      <c r="M191" s="222"/>
      <c r="N191" s="223"/>
      <c r="O191" s="68"/>
      <c r="P191" s="68"/>
      <c r="Q191" s="68"/>
      <c r="R191" s="68"/>
      <c r="S191" s="68"/>
      <c r="T191" s="68"/>
      <c r="U191" s="69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T191" s="14" t="s">
        <v>166</v>
      </c>
      <c r="AU191" s="14" t="s">
        <v>81</v>
      </c>
    </row>
    <row r="192" spans="1:65" s="2" customFormat="1" ht="19.8" customHeight="1">
      <c r="A192" s="31"/>
      <c r="B192" s="32"/>
      <c r="C192" s="224" t="s">
        <v>283</v>
      </c>
      <c r="D192" s="224" t="s">
        <v>176</v>
      </c>
      <c r="E192" s="225" t="s">
        <v>284</v>
      </c>
      <c r="F192" s="226" t="s">
        <v>285</v>
      </c>
      <c r="G192" s="227" t="s">
        <v>162</v>
      </c>
      <c r="H192" s="228">
        <v>110</v>
      </c>
      <c r="I192" s="229"/>
      <c r="J192" s="230">
        <f>ROUND(I192*H192,2)</f>
        <v>0</v>
      </c>
      <c r="K192" s="231"/>
      <c r="L192" s="36"/>
      <c r="M192" s="232" t="s">
        <v>1</v>
      </c>
      <c r="N192" s="233" t="s">
        <v>37</v>
      </c>
      <c r="O192" s="68"/>
      <c r="P192" s="216">
        <f>O192*H192</f>
        <v>0</v>
      </c>
      <c r="Q192" s="216">
        <v>1.0000000000000001E-5</v>
      </c>
      <c r="R192" s="216">
        <f>Q192*H192</f>
        <v>1.1000000000000001E-3</v>
      </c>
      <c r="S192" s="216">
        <v>0</v>
      </c>
      <c r="T192" s="216">
        <f>S192*H192</f>
        <v>0</v>
      </c>
      <c r="U192" s="217" t="s">
        <v>1</v>
      </c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18" t="s">
        <v>164</v>
      </c>
      <c r="AT192" s="218" t="s">
        <v>176</v>
      </c>
      <c r="AU192" s="218" t="s">
        <v>81</v>
      </c>
      <c r="AY192" s="14" t="s">
        <v>153</v>
      </c>
      <c r="BE192" s="219">
        <f>IF(N192="základní",J192,0)</f>
        <v>0</v>
      </c>
      <c r="BF192" s="219">
        <f>IF(N192="snížená",J192,0)</f>
        <v>0</v>
      </c>
      <c r="BG192" s="219">
        <f>IF(N192="zákl. přenesená",J192,0)</f>
        <v>0</v>
      </c>
      <c r="BH192" s="219">
        <f>IF(N192="sníž. přenesená",J192,0)</f>
        <v>0</v>
      </c>
      <c r="BI192" s="219">
        <f>IF(N192="nulová",J192,0)</f>
        <v>0</v>
      </c>
      <c r="BJ192" s="14" t="s">
        <v>79</v>
      </c>
      <c r="BK192" s="219">
        <f>ROUND(I192*H192,2)</f>
        <v>0</v>
      </c>
      <c r="BL192" s="14" t="s">
        <v>164</v>
      </c>
      <c r="BM192" s="218" t="s">
        <v>456</v>
      </c>
    </row>
    <row r="193" spans="1:65" s="2" customFormat="1" ht="10.199999999999999">
      <c r="A193" s="31"/>
      <c r="B193" s="32"/>
      <c r="C193" s="33"/>
      <c r="D193" s="220" t="s">
        <v>166</v>
      </c>
      <c r="E193" s="33"/>
      <c r="F193" s="221" t="s">
        <v>285</v>
      </c>
      <c r="G193" s="33"/>
      <c r="H193" s="33"/>
      <c r="I193" s="119"/>
      <c r="J193" s="33"/>
      <c r="K193" s="33"/>
      <c r="L193" s="36"/>
      <c r="M193" s="222"/>
      <c r="N193" s="223"/>
      <c r="O193" s="68"/>
      <c r="P193" s="68"/>
      <c r="Q193" s="68"/>
      <c r="R193" s="68"/>
      <c r="S193" s="68"/>
      <c r="T193" s="68"/>
      <c r="U193" s="69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T193" s="14" t="s">
        <v>166</v>
      </c>
      <c r="AU193" s="14" t="s">
        <v>81</v>
      </c>
    </row>
    <row r="194" spans="1:65" s="12" customFormat="1" ht="22.8" customHeight="1">
      <c r="B194" s="189"/>
      <c r="C194" s="190"/>
      <c r="D194" s="191" t="s">
        <v>71</v>
      </c>
      <c r="E194" s="203" t="s">
        <v>287</v>
      </c>
      <c r="F194" s="203" t="s">
        <v>288</v>
      </c>
      <c r="G194" s="190"/>
      <c r="H194" s="190"/>
      <c r="I194" s="193"/>
      <c r="J194" s="204">
        <f>BK194</f>
        <v>0</v>
      </c>
      <c r="K194" s="190"/>
      <c r="L194" s="195"/>
      <c r="M194" s="196"/>
      <c r="N194" s="197"/>
      <c r="O194" s="197"/>
      <c r="P194" s="198">
        <f>SUM(P195:P220)</f>
        <v>0</v>
      </c>
      <c r="Q194" s="197"/>
      <c r="R194" s="198">
        <f>SUM(R195:R220)</f>
        <v>0.32017999999999996</v>
      </c>
      <c r="S194" s="197"/>
      <c r="T194" s="198">
        <f>SUM(T195:T220)</f>
        <v>0</v>
      </c>
      <c r="U194" s="199"/>
      <c r="AR194" s="200" t="s">
        <v>81</v>
      </c>
      <c r="AT194" s="201" t="s">
        <v>71</v>
      </c>
      <c r="AU194" s="201" t="s">
        <v>79</v>
      </c>
      <c r="AY194" s="200" t="s">
        <v>153</v>
      </c>
      <c r="BK194" s="202">
        <f>SUM(BK195:BK220)</f>
        <v>0</v>
      </c>
    </row>
    <row r="195" spans="1:65" s="2" customFormat="1" ht="19.8" customHeight="1">
      <c r="A195" s="31"/>
      <c r="B195" s="32"/>
      <c r="C195" s="224" t="s">
        <v>289</v>
      </c>
      <c r="D195" s="224" t="s">
        <v>176</v>
      </c>
      <c r="E195" s="225" t="s">
        <v>290</v>
      </c>
      <c r="F195" s="226" t="s">
        <v>291</v>
      </c>
      <c r="G195" s="227" t="s">
        <v>257</v>
      </c>
      <c r="H195" s="228">
        <v>2</v>
      </c>
      <c r="I195" s="229"/>
      <c r="J195" s="230">
        <f>ROUND(I195*H195,2)</f>
        <v>0</v>
      </c>
      <c r="K195" s="231"/>
      <c r="L195" s="36"/>
      <c r="M195" s="232" t="s">
        <v>1</v>
      </c>
      <c r="N195" s="233" t="s">
        <v>37</v>
      </c>
      <c r="O195" s="68"/>
      <c r="P195" s="216">
        <f>O195*H195</f>
        <v>0</v>
      </c>
      <c r="Q195" s="216">
        <v>1.6920000000000001E-2</v>
      </c>
      <c r="R195" s="216">
        <f>Q195*H195</f>
        <v>3.3840000000000002E-2</v>
      </c>
      <c r="S195" s="216">
        <v>0</v>
      </c>
      <c r="T195" s="216">
        <f>S195*H195</f>
        <v>0</v>
      </c>
      <c r="U195" s="217" t="s">
        <v>1</v>
      </c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218" t="s">
        <v>164</v>
      </c>
      <c r="AT195" s="218" t="s">
        <v>176</v>
      </c>
      <c r="AU195" s="218" t="s">
        <v>81</v>
      </c>
      <c r="AY195" s="14" t="s">
        <v>153</v>
      </c>
      <c r="BE195" s="219">
        <f>IF(N195="základní",J195,0)</f>
        <v>0</v>
      </c>
      <c r="BF195" s="219">
        <f>IF(N195="snížená",J195,0)</f>
        <v>0</v>
      </c>
      <c r="BG195" s="219">
        <f>IF(N195="zákl. přenesená",J195,0)</f>
        <v>0</v>
      </c>
      <c r="BH195" s="219">
        <f>IF(N195="sníž. přenesená",J195,0)</f>
        <v>0</v>
      </c>
      <c r="BI195" s="219">
        <f>IF(N195="nulová",J195,0)</f>
        <v>0</v>
      </c>
      <c r="BJ195" s="14" t="s">
        <v>79</v>
      </c>
      <c r="BK195" s="219">
        <f>ROUND(I195*H195,2)</f>
        <v>0</v>
      </c>
      <c r="BL195" s="14" t="s">
        <v>164</v>
      </c>
      <c r="BM195" s="218" t="s">
        <v>457</v>
      </c>
    </row>
    <row r="196" spans="1:65" s="2" customFormat="1" ht="19.2">
      <c r="A196" s="31"/>
      <c r="B196" s="32"/>
      <c r="C196" s="33"/>
      <c r="D196" s="220" t="s">
        <v>166</v>
      </c>
      <c r="E196" s="33"/>
      <c r="F196" s="221" t="s">
        <v>291</v>
      </c>
      <c r="G196" s="33"/>
      <c r="H196" s="33"/>
      <c r="I196" s="119"/>
      <c r="J196" s="33"/>
      <c r="K196" s="33"/>
      <c r="L196" s="36"/>
      <c r="M196" s="222"/>
      <c r="N196" s="223"/>
      <c r="O196" s="68"/>
      <c r="P196" s="68"/>
      <c r="Q196" s="68"/>
      <c r="R196" s="68"/>
      <c r="S196" s="68"/>
      <c r="T196" s="68"/>
      <c r="U196" s="69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T196" s="14" t="s">
        <v>166</v>
      </c>
      <c r="AU196" s="14" t="s">
        <v>81</v>
      </c>
    </row>
    <row r="197" spans="1:65" s="2" customFormat="1" ht="30" customHeight="1">
      <c r="A197" s="31"/>
      <c r="B197" s="32"/>
      <c r="C197" s="224" t="s">
        <v>293</v>
      </c>
      <c r="D197" s="224" t="s">
        <v>176</v>
      </c>
      <c r="E197" s="225" t="s">
        <v>294</v>
      </c>
      <c r="F197" s="226" t="s">
        <v>295</v>
      </c>
      <c r="G197" s="227" t="s">
        <v>257</v>
      </c>
      <c r="H197" s="228">
        <v>8</v>
      </c>
      <c r="I197" s="229"/>
      <c r="J197" s="230">
        <f>ROUND(I197*H197,2)</f>
        <v>0</v>
      </c>
      <c r="K197" s="231"/>
      <c r="L197" s="36"/>
      <c r="M197" s="232" t="s">
        <v>1</v>
      </c>
      <c r="N197" s="233" t="s">
        <v>37</v>
      </c>
      <c r="O197" s="68"/>
      <c r="P197" s="216">
        <f>O197*H197</f>
        <v>0</v>
      </c>
      <c r="Q197" s="216">
        <v>2.4199999999999998E-3</v>
      </c>
      <c r="R197" s="216">
        <f>Q197*H197</f>
        <v>1.9359999999999999E-2</v>
      </c>
      <c r="S197" s="216">
        <v>0</v>
      </c>
      <c r="T197" s="216">
        <f>S197*H197</f>
        <v>0</v>
      </c>
      <c r="U197" s="217" t="s">
        <v>1</v>
      </c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218" t="s">
        <v>164</v>
      </c>
      <c r="AT197" s="218" t="s">
        <v>176</v>
      </c>
      <c r="AU197" s="218" t="s">
        <v>81</v>
      </c>
      <c r="AY197" s="14" t="s">
        <v>153</v>
      </c>
      <c r="BE197" s="219">
        <f>IF(N197="základní",J197,0)</f>
        <v>0</v>
      </c>
      <c r="BF197" s="219">
        <f>IF(N197="snížená",J197,0)</f>
        <v>0</v>
      </c>
      <c r="BG197" s="219">
        <f>IF(N197="zákl. přenesená",J197,0)</f>
        <v>0</v>
      </c>
      <c r="BH197" s="219">
        <f>IF(N197="sníž. přenesená",J197,0)</f>
        <v>0</v>
      </c>
      <c r="BI197" s="219">
        <f>IF(N197="nulová",J197,0)</f>
        <v>0</v>
      </c>
      <c r="BJ197" s="14" t="s">
        <v>79</v>
      </c>
      <c r="BK197" s="219">
        <f>ROUND(I197*H197,2)</f>
        <v>0</v>
      </c>
      <c r="BL197" s="14" t="s">
        <v>164</v>
      </c>
      <c r="BM197" s="218" t="s">
        <v>458</v>
      </c>
    </row>
    <row r="198" spans="1:65" s="2" customFormat="1" ht="19.2">
      <c r="A198" s="31"/>
      <c r="B198" s="32"/>
      <c r="C198" s="33"/>
      <c r="D198" s="220" t="s">
        <v>166</v>
      </c>
      <c r="E198" s="33"/>
      <c r="F198" s="221" t="s">
        <v>295</v>
      </c>
      <c r="G198" s="33"/>
      <c r="H198" s="33"/>
      <c r="I198" s="119"/>
      <c r="J198" s="33"/>
      <c r="K198" s="33"/>
      <c r="L198" s="36"/>
      <c r="M198" s="222"/>
      <c r="N198" s="223"/>
      <c r="O198" s="68"/>
      <c r="P198" s="68"/>
      <c r="Q198" s="68"/>
      <c r="R198" s="68"/>
      <c r="S198" s="68"/>
      <c r="T198" s="68"/>
      <c r="U198" s="69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T198" s="14" t="s">
        <v>166</v>
      </c>
      <c r="AU198" s="14" t="s">
        <v>81</v>
      </c>
    </row>
    <row r="199" spans="1:65" s="2" customFormat="1" ht="30" customHeight="1">
      <c r="A199" s="31"/>
      <c r="B199" s="32"/>
      <c r="C199" s="224" t="s">
        <v>297</v>
      </c>
      <c r="D199" s="224" t="s">
        <v>176</v>
      </c>
      <c r="E199" s="225" t="s">
        <v>298</v>
      </c>
      <c r="F199" s="226" t="s">
        <v>299</v>
      </c>
      <c r="G199" s="227" t="s">
        <v>257</v>
      </c>
      <c r="H199" s="228">
        <v>4</v>
      </c>
      <c r="I199" s="229"/>
      <c r="J199" s="230">
        <f>ROUND(I199*H199,2)</f>
        <v>0</v>
      </c>
      <c r="K199" s="231"/>
      <c r="L199" s="36"/>
      <c r="M199" s="232" t="s">
        <v>1</v>
      </c>
      <c r="N199" s="233" t="s">
        <v>37</v>
      </c>
      <c r="O199" s="68"/>
      <c r="P199" s="216">
        <f>O199*H199</f>
        <v>0</v>
      </c>
      <c r="Q199" s="216">
        <v>1.908E-2</v>
      </c>
      <c r="R199" s="216">
        <f>Q199*H199</f>
        <v>7.6319999999999999E-2</v>
      </c>
      <c r="S199" s="216">
        <v>0</v>
      </c>
      <c r="T199" s="216">
        <f>S199*H199</f>
        <v>0</v>
      </c>
      <c r="U199" s="217" t="s">
        <v>1</v>
      </c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218" t="s">
        <v>164</v>
      </c>
      <c r="AT199" s="218" t="s">
        <v>176</v>
      </c>
      <c r="AU199" s="218" t="s">
        <v>81</v>
      </c>
      <c r="AY199" s="14" t="s">
        <v>153</v>
      </c>
      <c r="BE199" s="219">
        <f>IF(N199="základní",J199,0)</f>
        <v>0</v>
      </c>
      <c r="BF199" s="219">
        <f>IF(N199="snížená",J199,0)</f>
        <v>0</v>
      </c>
      <c r="BG199" s="219">
        <f>IF(N199="zákl. přenesená",J199,0)</f>
        <v>0</v>
      </c>
      <c r="BH199" s="219">
        <f>IF(N199="sníž. přenesená",J199,0)</f>
        <v>0</v>
      </c>
      <c r="BI199" s="219">
        <f>IF(N199="nulová",J199,0)</f>
        <v>0</v>
      </c>
      <c r="BJ199" s="14" t="s">
        <v>79</v>
      </c>
      <c r="BK199" s="219">
        <f>ROUND(I199*H199,2)</f>
        <v>0</v>
      </c>
      <c r="BL199" s="14" t="s">
        <v>164</v>
      </c>
      <c r="BM199" s="218" t="s">
        <v>459</v>
      </c>
    </row>
    <row r="200" spans="1:65" s="2" customFormat="1" ht="19.2">
      <c r="A200" s="31"/>
      <c r="B200" s="32"/>
      <c r="C200" s="33"/>
      <c r="D200" s="220" t="s">
        <v>166</v>
      </c>
      <c r="E200" s="33"/>
      <c r="F200" s="221" t="s">
        <v>299</v>
      </c>
      <c r="G200" s="33"/>
      <c r="H200" s="33"/>
      <c r="I200" s="119"/>
      <c r="J200" s="33"/>
      <c r="K200" s="33"/>
      <c r="L200" s="36"/>
      <c r="M200" s="222"/>
      <c r="N200" s="223"/>
      <c r="O200" s="68"/>
      <c r="P200" s="68"/>
      <c r="Q200" s="68"/>
      <c r="R200" s="68"/>
      <c r="S200" s="68"/>
      <c r="T200" s="68"/>
      <c r="U200" s="69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T200" s="14" t="s">
        <v>166</v>
      </c>
      <c r="AU200" s="14" t="s">
        <v>81</v>
      </c>
    </row>
    <row r="201" spans="1:65" s="2" customFormat="1" ht="19.8" customHeight="1">
      <c r="A201" s="31"/>
      <c r="B201" s="32"/>
      <c r="C201" s="224" t="s">
        <v>301</v>
      </c>
      <c r="D201" s="224" t="s">
        <v>176</v>
      </c>
      <c r="E201" s="225" t="s">
        <v>302</v>
      </c>
      <c r="F201" s="226" t="s">
        <v>303</v>
      </c>
      <c r="G201" s="227" t="s">
        <v>257</v>
      </c>
      <c r="H201" s="228">
        <v>2</v>
      </c>
      <c r="I201" s="229"/>
      <c r="J201" s="230">
        <f>ROUND(I201*H201,2)</f>
        <v>0</v>
      </c>
      <c r="K201" s="231"/>
      <c r="L201" s="36"/>
      <c r="M201" s="232" t="s">
        <v>1</v>
      </c>
      <c r="N201" s="233" t="s">
        <v>37</v>
      </c>
      <c r="O201" s="68"/>
      <c r="P201" s="216">
        <f>O201*H201</f>
        <v>0</v>
      </c>
      <c r="Q201" s="216">
        <v>1.6469999999999999E-2</v>
      </c>
      <c r="R201" s="216">
        <f>Q201*H201</f>
        <v>3.2939999999999997E-2</v>
      </c>
      <c r="S201" s="216">
        <v>0</v>
      </c>
      <c r="T201" s="216">
        <f>S201*H201</f>
        <v>0</v>
      </c>
      <c r="U201" s="217" t="s">
        <v>1</v>
      </c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218" t="s">
        <v>164</v>
      </c>
      <c r="AT201" s="218" t="s">
        <v>176</v>
      </c>
      <c r="AU201" s="218" t="s">
        <v>81</v>
      </c>
      <c r="AY201" s="14" t="s">
        <v>153</v>
      </c>
      <c r="BE201" s="219">
        <f>IF(N201="základní",J201,0)</f>
        <v>0</v>
      </c>
      <c r="BF201" s="219">
        <f>IF(N201="snížená",J201,0)</f>
        <v>0</v>
      </c>
      <c r="BG201" s="219">
        <f>IF(N201="zákl. přenesená",J201,0)</f>
        <v>0</v>
      </c>
      <c r="BH201" s="219">
        <f>IF(N201="sníž. přenesená",J201,0)</f>
        <v>0</v>
      </c>
      <c r="BI201" s="219">
        <f>IF(N201="nulová",J201,0)</f>
        <v>0</v>
      </c>
      <c r="BJ201" s="14" t="s">
        <v>79</v>
      </c>
      <c r="BK201" s="219">
        <f>ROUND(I201*H201,2)</f>
        <v>0</v>
      </c>
      <c r="BL201" s="14" t="s">
        <v>164</v>
      </c>
      <c r="BM201" s="218" t="s">
        <v>460</v>
      </c>
    </row>
    <row r="202" spans="1:65" s="2" customFormat="1" ht="19.2">
      <c r="A202" s="31"/>
      <c r="B202" s="32"/>
      <c r="C202" s="33"/>
      <c r="D202" s="220" t="s">
        <v>166</v>
      </c>
      <c r="E202" s="33"/>
      <c r="F202" s="221" t="s">
        <v>303</v>
      </c>
      <c r="G202" s="33"/>
      <c r="H202" s="33"/>
      <c r="I202" s="119"/>
      <c r="J202" s="33"/>
      <c r="K202" s="33"/>
      <c r="L202" s="36"/>
      <c r="M202" s="222"/>
      <c r="N202" s="223"/>
      <c r="O202" s="68"/>
      <c r="P202" s="68"/>
      <c r="Q202" s="68"/>
      <c r="R202" s="68"/>
      <c r="S202" s="68"/>
      <c r="T202" s="68"/>
      <c r="U202" s="69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T202" s="14" t="s">
        <v>166</v>
      </c>
      <c r="AU202" s="14" t="s">
        <v>81</v>
      </c>
    </row>
    <row r="203" spans="1:65" s="2" customFormat="1" ht="19.8" customHeight="1">
      <c r="A203" s="31"/>
      <c r="B203" s="32"/>
      <c r="C203" s="205" t="s">
        <v>305</v>
      </c>
      <c r="D203" s="205" t="s">
        <v>159</v>
      </c>
      <c r="E203" s="206" t="s">
        <v>306</v>
      </c>
      <c r="F203" s="207" t="s">
        <v>307</v>
      </c>
      <c r="G203" s="208" t="s">
        <v>203</v>
      </c>
      <c r="H203" s="209">
        <v>4</v>
      </c>
      <c r="I203" s="210"/>
      <c r="J203" s="211">
        <f>ROUND(I203*H203,2)</f>
        <v>0</v>
      </c>
      <c r="K203" s="212"/>
      <c r="L203" s="213"/>
      <c r="M203" s="214" t="s">
        <v>1</v>
      </c>
      <c r="N203" s="215" t="s">
        <v>37</v>
      </c>
      <c r="O203" s="68"/>
      <c r="P203" s="216">
        <f>O203*H203</f>
        <v>0</v>
      </c>
      <c r="Q203" s="216">
        <v>0</v>
      </c>
      <c r="R203" s="216">
        <f>Q203*H203</f>
        <v>0</v>
      </c>
      <c r="S203" s="216">
        <v>0</v>
      </c>
      <c r="T203" s="216">
        <f>S203*H203</f>
        <v>0</v>
      </c>
      <c r="U203" s="217" t="s">
        <v>1</v>
      </c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218" t="s">
        <v>163</v>
      </c>
      <c r="AT203" s="218" t="s">
        <v>159</v>
      </c>
      <c r="AU203" s="218" t="s">
        <v>81</v>
      </c>
      <c r="AY203" s="14" t="s">
        <v>153</v>
      </c>
      <c r="BE203" s="219">
        <f>IF(N203="základní",J203,0)</f>
        <v>0</v>
      </c>
      <c r="BF203" s="219">
        <f>IF(N203="snížená",J203,0)</f>
        <v>0</v>
      </c>
      <c r="BG203" s="219">
        <f>IF(N203="zákl. přenesená",J203,0)</f>
        <v>0</v>
      </c>
      <c r="BH203" s="219">
        <f>IF(N203="sníž. přenesená",J203,0)</f>
        <v>0</v>
      </c>
      <c r="BI203" s="219">
        <f>IF(N203="nulová",J203,0)</f>
        <v>0</v>
      </c>
      <c r="BJ203" s="14" t="s">
        <v>79</v>
      </c>
      <c r="BK203" s="219">
        <f>ROUND(I203*H203,2)</f>
        <v>0</v>
      </c>
      <c r="BL203" s="14" t="s">
        <v>164</v>
      </c>
      <c r="BM203" s="218" t="s">
        <v>461</v>
      </c>
    </row>
    <row r="204" spans="1:65" s="2" customFormat="1" ht="19.2">
      <c r="A204" s="31"/>
      <c r="B204" s="32"/>
      <c r="C204" s="33"/>
      <c r="D204" s="220" t="s">
        <v>166</v>
      </c>
      <c r="E204" s="33"/>
      <c r="F204" s="221" t="s">
        <v>307</v>
      </c>
      <c r="G204" s="33"/>
      <c r="H204" s="33"/>
      <c r="I204" s="119"/>
      <c r="J204" s="33"/>
      <c r="K204" s="33"/>
      <c r="L204" s="36"/>
      <c r="M204" s="222"/>
      <c r="N204" s="223"/>
      <c r="O204" s="68"/>
      <c r="P204" s="68"/>
      <c r="Q204" s="68"/>
      <c r="R204" s="68"/>
      <c r="S204" s="68"/>
      <c r="T204" s="68"/>
      <c r="U204" s="69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T204" s="14" t="s">
        <v>166</v>
      </c>
      <c r="AU204" s="14" t="s">
        <v>81</v>
      </c>
    </row>
    <row r="205" spans="1:65" s="2" customFormat="1" ht="19.8" customHeight="1">
      <c r="A205" s="31"/>
      <c r="B205" s="32"/>
      <c r="C205" s="224" t="s">
        <v>309</v>
      </c>
      <c r="D205" s="224" t="s">
        <v>176</v>
      </c>
      <c r="E205" s="225" t="s">
        <v>310</v>
      </c>
      <c r="F205" s="226" t="s">
        <v>311</v>
      </c>
      <c r="G205" s="227" t="s">
        <v>257</v>
      </c>
      <c r="H205" s="228">
        <v>4</v>
      </c>
      <c r="I205" s="229"/>
      <c r="J205" s="230">
        <f>ROUND(I205*H205,2)</f>
        <v>0</v>
      </c>
      <c r="K205" s="231"/>
      <c r="L205" s="36"/>
      <c r="M205" s="232" t="s">
        <v>1</v>
      </c>
      <c r="N205" s="233" t="s">
        <v>37</v>
      </c>
      <c r="O205" s="68"/>
      <c r="P205" s="216">
        <f>O205*H205</f>
        <v>0</v>
      </c>
      <c r="Q205" s="216">
        <v>1.8500000000000001E-3</v>
      </c>
      <c r="R205" s="216">
        <f>Q205*H205</f>
        <v>7.4000000000000003E-3</v>
      </c>
      <c r="S205" s="216">
        <v>0</v>
      </c>
      <c r="T205" s="216">
        <f>S205*H205</f>
        <v>0</v>
      </c>
      <c r="U205" s="217" t="s">
        <v>1</v>
      </c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218" t="s">
        <v>164</v>
      </c>
      <c r="AT205" s="218" t="s">
        <v>176</v>
      </c>
      <c r="AU205" s="218" t="s">
        <v>81</v>
      </c>
      <c r="AY205" s="14" t="s">
        <v>153</v>
      </c>
      <c r="BE205" s="219">
        <f>IF(N205="základní",J205,0)</f>
        <v>0</v>
      </c>
      <c r="BF205" s="219">
        <f>IF(N205="snížená",J205,0)</f>
        <v>0</v>
      </c>
      <c r="BG205" s="219">
        <f>IF(N205="zákl. přenesená",J205,0)</f>
        <v>0</v>
      </c>
      <c r="BH205" s="219">
        <f>IF(N205="sníž. přenesená",J205,0)</f>
        <v>0</v>
      </c>
      <c r="BI205" s="219">
        <f>IF(N205="nulová",J205,0)</f>
        <v>0</v>
      </c>
      <c r="BJ205" s="14" t="s">
        <v>79</v>
      </c>
      <c r="BK205" s="219">
        <f>ROUND(I205*H205,2)</f>
        <v>0</v>
      </c>
      <c r="BL205" s="14" t="s">
        <v>164</v>
      </c>
      <c r="BM205" s="218" t="s">
        <v>462</v>
      </c>
    </row>
    <row r="206" spans="1:65" s="2" customFormat="1" ht="10.199999999999999">
      <c r="A206" s="31"/>
      <c r="B206" s="32"/>
      <c r="C206" s="33"/>
      <c r="D206" s="220" t="s">
        <v>166</v>
      </c>
      <c r="E206" s="33"/>
      <c r="F206" s="221" t="s">
        <v>311</v>
      </c>
      <c r="G206" s="33"/>
      <c r="H206" s="33"/>
      <c r="I206" s="119"/>
      <c r="J206" s="33"/>
      <c r="K206" s="33"/>
      <c r="L206" s="36"/>
      <c r="M206" s="222"/>
      <c r="N206" s="223"/>
      <c r="O206" s="68"/>
      <c r="P206" s="68"/>
      <c r="Q206" s="68"/>
      <c r="R206" s="68"/>
      <c r="S206" s="68"/>
      <c r="T206" s="68"/>
      <c r="U206" s="69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T206" s="14" t="s">
        <v>166</v>
      </c>
      <c r="AU206" s="14" t="s">
        <v>81</v>
      </c>
    </row>
    <row r="207" spans="1:65" s="2" customFormat="1" ht="19.8" customHeight="1">
      <c r="A207" s="31"/>
      <c r="B207" s="32"/>
      <c r="C207" s="224" t="s">
        <v>313</v>
      </c>
      <c r="D207" s="224" t="s">
        <v>176</v>
      </c>
      <c r="E207" s="225" t="s">
        <v>314</v>
      </c>
      <c r="F207" s="226" t="s">
        <v>315</v>
      </c>
      <c r="G207" s="227" t="s">
        <v>257</v>
      </c>
      <c r="H207" s="228">
        <v>2</v>
      </c>
      <c r="I207" s="229"/>
      <c r="J207" s="230">
        <f>ROUND(I207*H207,2)</f>
        <v>0</v>
      </c>
      <c r="K207" s="231"/>
      <c r="L207" s="36"/>
      <c r="M207" s="232" t="s">
        <v>1</v>
      </c>
      <c r="N207" s="233" t="s">
        <v>37</v>
      </c>
      <c r="O207" s="68"/>
      <c r="P207" s="216">
        <f>O207*H207</f>
        <v>0</v>
      </c>
      <c r="Q207" s="216">
        <v>1.0789999999999999E-2</v>
      </c>
      <c r="R207" s="216">
        <f>Q207*H207</f>
        <v>2.1579999999999998E-2</v>
      </c>
      <c r="S207" s="216">
        <v>0</v>
      </c>
      <c r="T207" s="216">
        <f>S207*H207</f>
        <v>0</v>
      </c>
      <c r="U207" s="217" t="s">
        <v>1</v>
      </c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218" t="s">
        <v>164</v>
      </c>
      <c r="AT207" s="218" t="s">
        <v>176</v>
      </c>
      <c r="AU207" s="218" t="s">
        <v>81</v>
      </c>
      <c r="AY207" s="14" t="s">
        <v>153</v>
      </c>
      <c r="BE207" s="219">
        <f>IF(N207="základní",J207,0)</f>
        <v>0</v>
      </c>
      <c r="BF207" s="219">
        <f>IF(N207="snížená",J207,0)</f>
        <v>0</v>
      </c>
      <c r="BG207" s="219">
        <f>IF(N207="zákl. přenesená",J207,0)</f>
        <v>0</v>
      </c>
      <c r="BH207" s="219">
        <f>IF(N207="sníž. přenesená",J207,0)</f>
        <v>0</v>
      </c>
      <c r="BI207" s="219">
        <f>IF(N207="nulová",J207,0)</f>
        <v>0</v>
      </c>
      <c r="BJ207" s="14" t="s">
        <v>79</v>
      </c>
      <c r="BK207" s="219">
        <f>ROUND(I207*H207,2)</f>
        <v>0</v>
      </c>
      <c r="BL207" s="14" t="s">
        <v>164</v>
      </c>
      <c r="BM207" s="218" t="s">
        <v>463</v>
      </c>
    </row>
    <row r="208" spans="1:65" s="2" customFormat="1" ht="19.2">
      <c r="A208" s="31"/>
      <c r="B208" s="32"/>
      <c r="C208" s="33"/>
      <c r="D208" s="220" t="s">
        <v>166</v>
      </c>
      <c r="E208" s="33"/>
      <c r="F208" s="221" t="s">
        <v>315</v>
      </c>
      <c r="G208" s="33"/>
      <c r="H208" s="33"/>
      <c r="I208" s="119"/>
      <c r="J208" s="33"/>
      <c r="K208" s="33"/>
      <c r="L208" s="36"/>
      <c r="M208" s="222"/>
      <c r="N208" s="223"/>
      <c r="O208" s="68"/>
      <c r="P208" s="68"/>
      <c r="Q208" s="68"/>
      <c r="R208" s="68"/>
      <c r="S208" s="68"/>
      <c r="T208" s="68"/>
      <c r="U208" s="69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T208" s="14" t="s">
        <v>166</v>
      </c>
      <c r="AU208" s="14" t="s">
        <v>81</v>
      </c>
    </row>
    <row r="209" spans="1:65" s="2" customFormat="1" ht="40.200000000000003" customHeight="1">
      <c r="A209" s="31"/>
      <c r="B209" s="32"/>
      <c r="C209" s="224" t="s">
        <v>317</v>
      </c>
      <c r="D209" s="224" t="s">
        <v>176</v>
      </c>
      <c r="E209" s="225" t="s">
        <v>318</v>
      </c>
      <c r="F209" s="226" t="s">
        <v>319</v>
      </c>
      <c r="G209" s="227" t="s">
        <v>257</v>
      </c>
      <c r="H209" s="228">
        <v>2</v>
      </c>
      <c r="I209" s="229"/>
      <c r="J209" s="230">
        <f>ROUND(I209*H209,2)</f>
        <v>0</v>
      </c>
      <c r="K209" s="231"/>
      <c r="L209" s="36"/>
      <c r="M209" s="232" t="s">
        <v>1</v>
      </c>
      <c r="N209" s="233" t="s">
        <v>37</v>
      </c>
      <c r="O209" s="68"/>
      <c r="P209" s="216">
        <f>O209*H209</f>
        <v>0</v>
      </c>
      <c r="Q209" s="216">
        <v>3.243E-2</v>
      </c>
      <c r="R209" s="216">
        <f>Q209*H209</f>
        <v>6.4860000000000001E-2</v>
      </c>
      <c r="S209" s="216">
        <v>0</v>
      </c>
      <c r="T209" s="216">
        <f>S209*H209</f>
        <v>0</v>
      </c>
      <c r="U209" s="217" t="s">
        <v>1</v>
      </c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218" t="s">
        <v>164</v>
      </c>
      <c r="AT209" s="218" t="s">
        <v>176</v>
      </c>
      <c r="AU209" s="218" t="s">
        <v>81</v>
      </c>
      <c r="AY209" s="14" t="s">
        <v>153</v>
      </c>
      <c r="BE209" s="219">
        <f>IF(N209="základní",J209,0)</f>
        <v>0</v>
      </c>
      <c r="BF209" s="219">
        <f>IF(N209="snížená",J209,0)</f>
        <v>0</v>
      </c>
      <c r="BG209" s="219">
        <f>IF(N209="zákl. přenesená",J209,0)</f>
        <v>0</v>
      </c>
      <c r="BH209" s="219">
        <f>IF(N209="sníž. přenesená",J209,0)</f>
        <v>0</v>
      </c>
      <c r="BI209" s="219">
        <f>IF(N209="nulová",J209,0)</f>
        <v>0</v>
      </c>
      <c r="BJ209" s="14" t="s">
        <v>79</v>
      </c>
      <c r="BK209" s="219">
        <f>ROUND(I209*H209,2)</f>
        <v>0</v>
      </c>
      <c r="BL209" s="14" t="s">
        <v>164</v>
      </c>
      <c r="BM209" s="218" t="s">
        <v>464</v>
      </c>
    </row>
    <row r="210" spans="1:65" s="2" customFormat="1" ht="28.8">
      <c r="A210" s="31"/>
      <c r="B210" s="32"/>
      <c r="C210" s="33"/>
      <c r="D210" s="220" t="s">
        <v>166</v>
      </c>
      <c r="E210" s="33"/>
      <c r="F210" s="221" t="s">
        <v>319</v>
      </c>
      <c r="G210" s="33"/>
      <c r="H210" s="33"/>
      <c r="I210" s="119"/>
      <c r="J210" s="33"/>
      <c r="K210" s="33"/>
      <c r="L210" s="36"/>
      <c r="M210" s="222"/>
      <c r="N210" s="223"/>
      <c r="O210" s="68"/>
      <c r="P210" s="68"/>
      <c r="Q210" s="68"/>
      <c r="R210" s="68"/>
      <c r="S210" s="68"/>
      <c r="T210" s="68"/>
      <c r="U210" s="69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T210" s="14" t="s">
        <v>166</v>
      </c>
      <c r="AU210" s="14" t="s">
        <v>81</v>
      </c>
    </row>
    <row r="211" spans="1:65" s="2" customFormat="1" ht="19.8" customHeight="1">
      <c r="A211" s="31"/>
      <c r="B211" s="32"/>
      <c r="C211" s="224" t="s">
        <v>321</v>
      </c>
      <c r="D211" s="224" t="s">
        <v>176</v>
      </c>
      <c r="E211" s="225" t="s">
        <v>322</v>
      </c>
      <c r="F211" s="226" t="s">
        <v>323</v>
      </c>
      <c r="G211" s="227" t="s">
        <v>257</v>
      </c>
      <c r="H211" s="228">
        <v>2</v>
      </c>
      <c r="I211" s="229"/>
      <c r="J211" s="230">
        <f>ROUND(I211*H211,2)</f>
        <v>0</v>
      </c>
      <c r="K211" s="231"/>
      <c r="L211" s="36"/>
      <c r="M211" s="232" t="s">
        <v>1</v>
      </c>
      <c r="N211" s="233" t="s">
        <v>37</v>
      </c>
      <c r="O211" s="68"/>
      <c r="P211" s="216">
        <f>O211*H211</f>
        <v>0</v>
      </c>
      <c r="Q211" s="216">
        <v>1.47E-2</v>
      </c>
      <c r="R211" s="216">
        <f>Q211*H211</f>
        <v>2.9399999999999999E-2</v>
      </c>
      <c r="S211" s="216">
        <v>0</v>
      </c>
      <c r="T211" s="216">
        <f>S211*H211</f>
        <v>0</v>
      </c>
      <c r="U211" s="217" t="s">
        <v>1</v>
      </c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218" t="s">
        <v>164</v>
      </c>
      <c r="AT211" s="218" t="s">
        <v>176</v>
      </c>
      <c r="AU211" s="218" t="s">
        <v>81</v>
      </c>
      <c r="AY211" s="14" t="s">
        <v>153</v>
      </c>
      <c r="BE211" s="219">
        <f>IF(N211="základní",J211,0)</f>
        <v>0</v>
      </c>
      <c r="BF211" s="219">
        <f>IF(N211="snížená",J211,0)</f>
        <v>0</v>
      </c>
      <c r="BG211" s="219">
        <f>IF(N211="zákl. přenesená",J211,0)</f>
        <v>0</v>
      </c>
      <c r="BH211" s="219">
        <f>IF(N211="sníž. přenesená",J211,0)</f>
        <v>0</v>
      </c>
      <c r="BI211" s="219">
        <f>IF(N211="nulová",J211,0)</f>
        <v>0</v>
      </c>
      <c r="BJ211" s="14" t="s">
        <v>79</v>
      </c>
      <c r="BK211" s="219">
        <f>ROUND(I211*H211,2)</f>
        <v>0</v>
      </c>
      <c r="BL211" s="14" t="s">
        <v>164</v>
      </c>
      <c r="BM211" s="218" t="s">
        <v>465</v>
      </c>
    </row>
    <row r="212" spans="1:65" s="2" customFormat="1" ht="19.2">
      <c r="A212" s="31"/>
      <c r="B212" s="32"/>
      <c r="C212" s="33"/>
      <c r="D212" s="220" t="s">
        <v>166</v>
      </c>
      <c r="E212" s="33"/>
      <c r="F212" s="221" t="s">
        <v>323</v>
      </c>
      <c r="G212" s="33"/>
      <c r="H212" s="33"/>
      <c r="I212" s="119"/>
      <c r="J212" s="33"/>
      <c r="K212" s="33"/>
      <c r="L212" s="36"/>
      <c r="M212" s="222"/>
      <c r="N212" s="223"/>
      <c r="O212" s="68"/>
      <c r="P212" s="68"/>
      <c r="Q212" s="68"/>
      <c r="R212" s="68"/>
      <c r="S212" s="68"/>
      <c r="T212" s="68"/>
      <c r="U212" s="69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T212" s="14" t="s">
        <v>166</v>
      </c>
      <c r="AU212" s="14" t="s">
        <v>81</v>
      </c>
    </row>
    <row r="213" spans="1:65" s="2" customFormat="1" ht="19.8" customHeight="1">
      <c r="A213" s="31"/>
      <c r="B213" s="32"/>
      <c r="C213" s="224" t="s">
        <v>325</v>
      </c>
      <c r="D213" s="224" t="s">
        <v>176</v>
      </c>
      <c r="E213" s="225" t="s">
        <v>326</v>
      </c>
      <c r="F213" s="226" t="s">
        <v>327</v>
      </c>
      <c r="G213" s="227" t="s">
        <v>257</v>
      </c>
      <c r="H213" s="228">
        <v>2</v>
      </c>
      <c r="I213" s="229"/>
      <c r="J213" s="230">
        <f>ROUND(I213*H213,2)</f>
        <v>0</v>
      </c>
      <c r="K213" s="231"/>
      <c r="L213" s="36"/>
      <c r="M213" s="232" t="s">
        <v>1</v>
      </c>
      <c r="N213" s="233" t="s">
        <v>37</v>
      </c>
      <c r="O213" s="68"/>
      <c r="P213" s="216">
        <f>O213*H213</f>
        <v>0</v>
      </c>
      <c r="Q213" s="216">
        <v>1.9599999999999999E-3</v>
      </c>
      <c r="R213" s="216">
        <f>Q213*H213</f>
        <v>3.9199999999999999E-3</v>
      </c>
      <c r="S213" s="216">
        <v>0</v>
      </c>
      <c r="T213" s="216">
        <f>S213*H213</f>
        <v>0</v>
      </c>
      <c r="U213" s="217" t="s">
        <v>1</v>
      </c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218" t="s">
        <v>164</v>
      </c>
      <c r="AT213" s="218" t="s">
        <v>176</v>
      </c>
      <c r="AU213" s="218" t="s">
        <v>81</v>
      </c>
      <c r="AY213" s="14" t="s">
        <v>153</v>
      </c>
      <c r="BE213" s="219">
        <f>IF(N213="základní",J213,0)</f>
        <v>0</v>
      </c>
      <c r="BF213" s="219">
        <f>IF(N213="snížená",J213,0)</f>
        <v>0</v>
      </c>
      <c r="BG213" s="219">
        <f>IF(N213="zákl. přenesená",J213,0)</f>
        <v>0</v>
      </c>
      <c r="BH213" s="219">
        <f>IF(N213="sníž. přenesená",J213,0)</f>
        <v>0</v>
      </c>
      <c r="BI213" s="219">
        <f>IF(N213="nulová",J213,0)</f>
        <v>0</v>
      </c>
      <c r="BJ213" s="14" t="s">
        <v>79</v>
      </c>
      <c r="BK213" s="219">
        <f>ROUND(I213*H213,2)</f>
        <v>0</v>
      </c>
      <c r="BL213" s="14" t="s">
        <v>164</v>
      </c>
      <c r="BM213" s="218" t="s">
        <v>466</v>
      </c>
    </row>
    <row r="214" spans="1:65" s="2" customFormat="1" ht="19.2">
      <c r="A214" s="31"/>
      <c r="B214" s="32"/>
      <c r="C214" s="33"/>
      <c r="D214" s="220" t="s">
        <v>166</v>
      </c>
      <c r="E214" s="33"/>
      <c r="F214" s="221" t="s">
        <v>327</v>
      </c>
      <c r="G214" s="33"/>
      <c r="H214" s="33"/>
      <c r="I214" s="119"/>
      <c r="J214" s="33"/>
      <c r="K214" s="33"/>
      <c r="L214" s="36"/>
      <c r="M214" s="222"/>
      <c r="N214" s="223"/>
      <c r="O214" s="68"/>
      <c r="P214" s="68"/>
      <c r="Q214" s="68"/>
      <c r="R214" s="68"/>
      <c r="S214" s="68"/>
      <c r="T214" s="68"/>
      <c r="U214" s="69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T214" s="14" t="s">
        <v>166</v>
      </c>
      <c r="AU214" s="14" t="s">
        <v>81</v>
      </c>
    </row>
    <row r="215" spans="1:65" s="2" customFormat="1" ht="19.8" customHeight="1">
      <c r="A215" s="31"/>
      <c r="B215" s="32"/>
      <c r="C215" s="224" t="s">
        <v>329</v>
      </c>
      <c r="D215" s="224" t="s">
        <v>176</v>
      </c>
      <c r="E215" s="225" t="s">
        <v>330</v>
      </c>
      <c r="F215" s="226" t="s">
        <v>331</v>
      </c>
      <c r="G215" s="227" t="s">
        <v>257</v>
      </c>
      <c r="H215" s="228">
        <v>14</v>
      </c>
      <c r="I215" s="229"/>
      <c r="J215" s="230">
        <f>ROUND(I215*H215,2)</f>
        <v>0</v>
      </c>
      <c r="K215" s="231"/>
      <c r="L215" s="36"/>
      <c r="M215" s="232" t="s">
        <v>1</v>
      </c>
      <c r="N215" s="233" t="s">
        <v>37</v>
      </c>
      <c r="O215" s="68"/>
      <c r="P215" s="216">
        <f>O215*H215</f>
        <v>0</v>
      </c>
      <c r="Q215" s="216">
        <v>1.8400000000000001E-3</v>
      </c>
      <c r="R215" s="216">
        <f>Q215*H215</f>
        <v>2.5760000000000002E-2</v>
      </c>
      <c r="S215" s="216">
        <v>0</v>
      </c>
      <c r="T215" s="216">
        <f>S215*H215</f>
        <v>0</v>
      </c>
      <c r="U215" s="217" t="s">
        <v>1</v>
      </c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218" t="s">
        <v>164</v>
      </c>
      <c r="AT215" s="218" t="s">
        <v>176</v>
      </c>
      <c r="AU215" s="218" t="s">
        <v>81</v>
      </c>
      <c r="AY215" s="14" t="s">
        <v>153</v>
      </c>
      <c r="BE215" s="219">
        <f>IF(N215="základní",J215,0)</f>
        <v>0</v>
      </c>
      <c r="BF215" s="219">
        <f>IF(N215="snížená",J215,0)</f>
        <v>0</v>
      </c>
      <c r="BG215" s="219">
        <f>IF(N215="zákl. přenesená",J215,0)</f>
        <v>0</v>
      </c>
      <c r="BH215" s="219">
        <f>IF(N215="sníž. přenesená",J215,0)</f>
        <v>0</v>
      </c>
      <c r="BI215" s="219">
        <f>IF(N215="nulová",J215,0)</f>
        <v>0</v>
      </c>
      <c r="BJ215" s="14" t="s">
        <v>79</v>
      </c>
      <c r="BK215" s="219">
        <f>ROUND(I215*H215,2)</f>
        <v>0</v>
      </c>
      <c r="BL215" s="14" t="s">
        <v>164</v>
      </c>
      <c r="BM215" s="218" t="s">
        <v>467</v>
      </c>
    </row>
    <row r="216" spans="1:65" s="2" customFormat="1" ht="10.199999999999999">
      <c r="A216" s="31"/>
      <c r="B216" s="32"/>
      <c r="C216" s="33"/>
      <c r="D216" s="220" t="s">
        <v>166</v>
      </c>
      <c r="E216" s="33"/>
      <c r="F216" s="221" t="s">
        <v>331</v>
      </c>
      <c r="G216" s="33"/>
      <c r="H216" s="33"/>
      <c r="I216" s="119"/>
      <c r="J216" s="33"/>
      <c r="K216" s="33"/>
      <c r="L216" s="36"/>
      <c r="M216" s="222"/>
      <c r="N216" s="223"/>
      <c r="O216" s="68"/>
      <c r="P216" s="68"/>
      <c r="Q216" s="68"/>
      <c r="R216" s="68"/>
      <c r="S216" s="68"/>
      <c r="T216" s="68"/>
      <c r="U216" s="69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T216" s="14" t="s">
        <v>166</v>
      </c>
      <c r="AU216" s="14" t="s">
        <v>81</v>
      </c>
    </row>
    <row r="217" spans="1:65" s="2" customFormat="1" ht="14.4" customHeight="1">
      <c r="A217" s="31"/>
      <c r="B217" s="32"/>
      <c r="C217" s="224" t="s">
        <v>333</v>
      </c>
      <c r="D217" s="224" t="s">
        <v>176</v>
      </c>
      <c r="E217" s="225" t="s">
        <v>334</v>
      </c>
      <c r="F217" s="226" t="s">
        <v>335</v>
      </c>
      <c r="G217" s="227" t="s">
        <v>257</v>
      </c>
      <c r="H217" s="228">
        <v>2</v>
      </c>
      <c r="I217" s="229"/>
      <c r="J217" s="230">
        <f>ROUND(I217*H217,2)</f>
        <v>0</v>
      </c>
      <c r="K217" s="231"/>
      <c r="L217" s="36"/>
      <c r="M217" s="232" t="s">
        <v>1</v>
      </c>
      <c r="N217" s="233" t="s">
        <v>37</v>
      </c>
      <c r="O217" s="68"/>
      <c r="P217" s="216">
        <f>O217*H217</f>
        <v>0</v>
      </c>
      <c r="Q217" s="216">
        <v>1.8400000000000001E-3</v>
      </c>
      <c r="R217" s="216">
        <f>Q217*H217</f>
        <v>3.6800000000000001E-3</v>
      </c>
      <c r="S217" s="216">
        <v>0</v>
      </c>
      <c r="T217" s="216">
        <f>S217*H217</f>
        <v>0</v>
      </c>
      <c r="U217" s="217" t="s">
        <v>1</v>
      </c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218" t="s">
        <v>164</v>
      </c>
      <c r="AT217" s="218" t="s">
        <v>176</v>
      </c>
      <c r="AU217" s="218" t="s">
        <v>81</v>
      </c>
      <c r="AY217" s="14" t="s">
        <v>153</v>
      </c>
      <c r="BE217" s="219">
        <f>IF(N217="základní",J217,0)</f>
        <v>0</v>
      </c>
      <c r="BF217" s="219">
        <f>IF(N217="snížená",J217,0)</f>
        <v>0</v>
      </c>
      <c r="BG217" s="219">
        <f>IF(N217="zákl. přenesená",J217,0)</f>
        <v>0</v>
      </c>
      <c r="BH217" s="219">
        <f>IF(N217="sníž. přenesená",J217,0)</f>
        <v>0</v>
      </c>
      <c r="BI217" s="219">
        <f>IF(N217="nulová",J217,0)</f>
        <v>0</v>
      </c>
      <c r="BJ217" s="14" t="s">
        <v>79</v>
      </c>
      <c r="BK217" s="219">
        <f>ROUND(I217*H217,2)</f>
        <v>0</v>
      </c>
      <c r="BL217" s="14" t="s">
        <v>164</v>
      </c>
      <c r="BM217" s="218" t="s">
        <v>468</v>
      </c>
    </row>
    <row r="218" spans="1:65" s="2" customFormat="1" ht="10.199999999999999">
      <c r="A218" s="31"/>
      <c r="B218" s="32"/>
      <c r="C218" s="33"/>
      <c r="D218" s="220" t="s">
        <v>166</v>
      </c>
      <c r="E218" s="33"/>
      <c r="F218" s="221" t="s">
        <v>335</v>
      </c>
      <c r="G218" s="33"/>
      <c r="H218" s="33"/>
      <c r="I218" s="119"/>
      <c r="J218" s="33"/>
      <c r="K218" s="33"/>
      <c r="L218" s="36"/>
      <c r="M218" s="222"/>
      <c r="N218" s="223"/>
      <c r="O218" s="68"/>
      <c r="P218" s="68"/>
      <c r="Q218" s="68"/>
      <c r="R218" s="68"/>
      <c r="S218" s="68"/>
      <c r="T218" s="68"/>
      <c r="U218" s="69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T218" s="14" t="s">
        <v>166</v>
      </c>
      <c r="AU218" s="14" t="s">
        <v>81</v>
      </c>
    </row>
    <row r="219" spans="1:65" s="2" customFormat="1" ht="14.4" customHeight="1">
      <c r="A219" s="31"/>
      <c r="B219" s="32"/>
      <c r="C219" s="224" t="s">
        <v>337</v>
      </c>
      <c r="D219" s="224" t="s">
        <v>176</v>
      </c>
      <c r="E219" s="225" t="s">
        <v>338</v>
      </c>
      <c r="F219" s="226" t="s">
        <v>339</v>
      </c>
      <c r="G219" s="227" t="s">
        <v>203</v>
      </c>
      <c r="H219" s="228">
        <v>4</v>
      </c>
      <c r="I219" s="229"/>
      <c r="J219" s="230">
        <f>ROUND(I219*H219,2)</f>
        <v>0</v>
      </c>
      <c r="K219" s="231"/>
      <c r="L219" s="36"/>
      <c r="M219" s="232" t="s">
        <v>1</v>
      </c>
      <c r="N219" s="233" t="s">
        <v>37</v>
      </c>
      <c r="O219" s="68"/>
      <c r="P219" s="216">
        <f>O219*H219</f>
        <v>0</v>
      </c>
      <c r="Q219" s="216">
        <v>2.7999999999999998E-4</v>
      </c>
      <c r="R219" s="216">
        <f>Q219*H219</f>
        <v>1.1199999999999999E-3</v>
      </c>
      <c r="S219" s="216">
        <v>0</v>
      </c>
      <c r="T219" s="216">
        <f>S219*H219</f>
        <v>0</v>
      </c>
      <c r="U219" s="217" t="s">
        <v>1</v>
      </c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218" t="s">
        <v>164</v>
      </c>
      <c r="AT219" s="218" t="s">
        <v>176</v>
      </c>
      <c r="AU219" s="218" t="s">
        <v>81</v>
      </c>
      <c r="AY219" s="14" t="s">
        <v>153</v>
      </c>
      <c r="BE219" s="219">
        <f>IF(N219="základní",J219,0)</f>
        <v>0</v>
      </c>
      <c r="BF219" s="219">
        <f>IF(N219="snížená",J219,0)</f>
        <v>0</v>
      </c>
      <c r="BG219" s="219">
        <f>IF(N219="zákl. přenesená",J219,0)</f>
        <v>0</v>
      </c>
      <c r="BH219" s="219">
        <f>IF(N219="sníž. přenesená",J219,0)</f>
        <v>0</v>
      </c>
      <c r="BI219" s="219">
        <f>IF(N219="nulová",J219,0)</f>
        <v>0</v>
      </c>
      <c r="BJ219" s="14" t="s">
        <v>79</v>
      </c>
      <c r="BK219" s="219">
        <f>ROUND(I219*H219,2)</f>
        <v>0</v>
      </c>
      <c r="BL219" s="14" t="s">
        <v>164</v>
      </c>
      <c r="BM219" s="218" t="s">
        <v>469</v>
      </c>
    </row>
    <row r="220" spans="1:65" s="2" customFormat="1" ht="10.199999999999999">
      <c r="A220" s="31"/>
      <c r="B220" s="32"/>
      <c r="C220" s="33"/>
      <c r="D220" s="220" t="s">
        <v>166</v>
      </c>
      <c r="E220" s="33"/>
      <c r="F220" s="221" t="s">
        <v>339</v>
      </c>
      <c r="G220" s="33"/>
      <c r="H220" s="33"/>
      <c r="I220" s="119"/>
      <c r="J220" s="33"/>
      <c r="K220" s="33"/>
      <c r="L220" s="36"/>
      <c r="M220" s="222"/>
      <c r="N220" s="223"/>
      <c r="O220" s="68"/>
      <c r="P220" s="68"/>
      <c r="Q220" s="68"/>
      <c r="R220" s="68"/>
      <c r="S220" s="68"/>
      <c r="T220" s="68"/>
      <c r="U220" s="69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T220" s="14" t="s">
        <v>166</v>
      </c>
      <c r="AU220" s="14" t="s">
        <v>81</v>
      </c>
    </row>
    <row r="221" spans="1:65" s="12" customFormat="1" ht="22.8" customHeight="1">
      <c r="B221" s="189"/>
      <c r="C221" s="190"/>
      <c r="D221" s="191" t="s">
        <v>71</v>
      </c>
      <c r="E221" s="203" t="s">
        <v>341</v>
      </c>
      <c r="F221" s="203" t="s">
        <v>342</v>
      </c>
      <c r="G221" s="190"/>
      <c r="H221" s="190"/>
      <c r="I221" s="193"/>
      <c r="J221" s="204">
        <f>BK221</f>
        <v>0</v>
      </c>
      <c r="K221" s="190"/>
      <c r="L221" s="195"/>
      <c r="M221" s="196"/>
      <c r="N221" s="197"/>
      <c r="O221" s="197"/>
      <c r="P221" s="198">
        <f>SUM(P222:P223)</f>
        <v>0</v>
      </c>
      <c r="Q221" s="197"/>
      <c r="R221" s="198">
        <f>SUM(R222:R223)</f>
        <v>9.1999999999999998E-2</v>
      </c>
      <c r="S221" s="197"/>
      <c r="T221" s="198">
        <f>SUM(T222:T223)</f>
        <v>0</v>
      </c>
      <c r="U221" s="199"/>
      <c r="AR221" s="200" t="s">
        <v>81</v>
      </c>
      <c r="AT221" s="201" t="s">
        <v>71</v>
      </c>
      <c r="AU221" s="201" t="s">
        <v>79</v>
      </c>
      <c r="AY221" s="200" t="s">
        <v>153</v>
      </c>
      <c r="BK221" s="202">
        <f>SUM(BK222:BK223)</f>
        <v>0</v>
      </c>
    </row>
    <row r="222" spans="1:65" s="2" customFormat="1" ht="30" customHeight="1">
      <c r="A222" s="31"/>
      <c r="B222" s="32"/>
      <c r="C222" s="224" t="s">
        <v>343</v>
      </c>
      <c r="D222" s="224" t="s">
        <v>176</v>
      </c>
      <c r="E222" s="225" t="s">
        <v>344</v>
      </c>
      <c r="F222" s="226" t="s">
        <v>345</v>
      </c>
      <c r="G222" s="227" t="s">
        <v>257</v>
      </c>
      <c r="H222" s="228">
        <v>10</v>
      </c>
      <c r="I222" s="229"/>
      <c r="J222" s="230">
        <f>ROUND(I222*H222,2)</f>
        <v>0</v>
      </c>
      <c r="K222" s="231"/>
      <c r="L222" s="36"/>
      <c r="M222" s="232" t="s">
        <v>1</v>
      </c>
      <c r="N222" s="233" t="s">
        <v>37</v>
      </c>
      <c r="O222" s="68"/>
      <c r="P222" s="216">
        <f>O222*H222</f>
        <v>0</v>
      </c>
      <c r="Q222" s="216">
        <v>9.1999999999999998E-3</v>
      </c>
      <c r="R222" s="216">
        <f>Q222*H222</f>
        <v>9.1999999999999998E-2</v>
      </c>
      <c r="S222" s="216">
        <v>0</v>
      </c>
      <c r="T222" s="216">
        <f>S222*H222</f>
        <v>0</v>
      </c>
      <c r="U222" s="217" t="s">
        <v>1</v>
      </c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218" t="s">
        <v>164</v>
      </c>
      <c r="AT222" s="218" t="s">
        <v>176</v>
      </c>
      <c r="AU222" s="218" t="s">
        <v>81</v>
      </c>
      <c r="AY222" s="14" t="s">
        <v>153</v>
      </c>
      <c r="BE222" s="219">
        <f>IF(N222="základní",J222,0)</f>
        <v>0</v>
      </c>
      <c r="BF222" s="219">
        <f>IF(N222="snížená",J222,0)</f>
        <v>0</v>
      </c>
      <c r="BG222" s="219">
        <f>IF(N222="zákl. přenesená",J222,0)</f>
        <v>0</v>
      </c>
      <c r="BH222" s="219">
        <f>IF(N222="sníž. přenesená",J222,0)</f>
        <v>0</v>
      </c>
      <c r="BI222" s="219">
        <f>IF(N222="nulová",J222,0)</f>
        <v>0</v>
      </c>
      <c r="BJ222" s="14" t="s">
        <v>79</v>
      </c>
      <c r="BK222" s="219">
        <f>ROUND(I222*H222,2)</f>
        <v>0</v>
      </c>
      <c r="BL222" s="14" t="s">
        <v>164</v>
      </c>
      <c r="BM222" s="218" t="s">
        <v>470</v>
      </c>
    </row>
    <row r="223" spans="1:65" s="2" customFormat="1" ht="19.2">
      <c r="A223" s="31"/>
      <c r="B223" s="32"/>
      <c r="C223" s="33"/>
      <c r="D223" s="220" t="s">
        <v>166</v>
      </c>
      <c r="E223" s="33"/>
      <c r="F223" s="221" t="s">
        <v>345</v>
      </c>
      <c r="G223" s="33"/>
      <c r="H223" s="33"/>
      <c r="I223" s="119"/>
      <c r="J223" s="33"/>
      <c r="K223" s="33"/>
      <c r="L223" s="36"/>
      <c r="M223" s="222"/>
      <c r="N223" s="223"/>
      <c r="O223" s="68"/>
      <c r="P223" s="68"/>
      <c r="Q223" s="68"/>
      <c r="R223" s="68"/>
      <c r="S223" s="68"/>
      <c r="T223" s="68"/>
      <c r="U223" s="69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T223" s="14" t="s">
        <v>166</v>
      </c>
      <c r="AU223" s="14" t="s">
        <v>81</v>
      </c>
    </row>
    <row r="224" spans="1:65" s="12" customFormat="1" ht="25.95" customHeight="1">
      <c r="B224" s="189"/>
      <c r="C224" s="190"/>
      <c r="D224" s="191" t="s">
        <v>71</v>
      </c>
      <c r="E224" s="192" t="s">
        <v>347</v>
      </c>
      <c r="F224" s="192" t="s">
        <v>348</v>
      </c>
      <c r="G224" s="190"/>
      <c r="H224" s="190"/>
      <c r="I224" s="193"/>
      <c r="J224" s="194">
        <f>BK224</f>
        <v>0</v>
      </c>
      <c r="K224" s="190"/>
      <c r="L224" s="195"/>
      <c r="M224" s="196"/>
      <c r="N224" s="197"/>
      <c r="O224" s="197"/>
      <c r="P224" s="198">
        <f>SUM(P225:P230)</f>
        <v>0</v>
      </c>
      <c r="Q224" s="197"/>
      <c r="R224" s="198">
        <f>SUM(R225:R230)</f>
        <v>0</v>
      </c>
      <c r="S224" s="197"/>
      <c r="T224" s="198">
        <f>SUM(T225:T230)</f>
        <v>0</v>
      </c>
      <c r="U224" s="199"/>
      <c r="AR224" s="200" t="s">
        <v>158</v>
      </c>
      <c r="AT224" s="201" t="s">
        <v>71</v>
      </c>
      <c r="AU224" s="201" t="s">
        <v>72</v>
      </c>
      <c r="AY224" s="200" t="s">
        <v>153</v>
      </c>
      <c r="BK224" s="202">
        <f>SUM(BK225:BK230)</f>
        <v>0</v>
      </c>
    </row>
    <row r="225" spans="1:65" s="2" customFormat="1" ht="19.8" customHeight="1">
      <c r="A225" s="31"/>
      <c r="B225" s="32"/>
      <c r="C225" s="224" t="s">
        <v>349</v>
      </c>
      <c r="D225" s="224" t="s">
        <v>176</v>
      </c>
      <c r="E225" s="225" t="s">
        <v>350</v>
      </c>
      <c r="F225" s="226" t="s">
        <v>351</v>
      </c>
      <c r="G225" s="227" t="s">
        <v>352</v>
      </c>
      <c r="H225" s="228">
        <v>16</v>
      </c>
      <c r="I225" s="229"/>
      <c r="J225" s="230">
        <f>ROUND(I225*H225,2)</f>
        <v>0</v>
      </c>
      <c r="K225" s="231"/>
      <c r="L225" s="36"/>
      <c r="M225" s="232" t="s">
        <v>1</v>
      </c>
      <c r="N225" s="233" t="s">
        <v>37</v>
      </c>
      <c r="O225" s="68"/>
      <c r="P225" s="216">
        <f>O225*H225</f>
        <v>0</v>
      </c>
      <c r="Q225" s="216">
        <v>0</v>
      </c>
      <c r="R225" s="216">
        <f>Q225*H225</f>
        <v>0</v>
      </c>
      <c r="S225" s="216">
        <v>0</v>
      </c>
      <c r="T225" s="216">
        <f>S225*H225</f>
        <v>0</v>
      </c>
      <c r="U225" s="217" t="s">
        <v>1</v>
      </c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218" t="s">
        <v>353</v>
      </c>
      <c r="AT225" s="218" t="s">
        <v>176</v>
      </c>
      <c r="AU225" s="218" t="s">
        <v>79</v>
      </c>
      <c r="AY225" s="14" t="s">
        <v>153</v>
      </c>
      <c r="BE225" s="219">
        <f>IF(N225="základní",J225,0)</f>
        <v>0</v>
      </c>
      <c r="BF225" s="219">
        <f>IF(N225="snížená",J225,0)</f>
        <v>0</v>
      </c>
      <c r="BG225" s="219">
        <f>IF(N225="zákl. přenesená",J225,0)</f>
        <v>0</v>
      </c>
      <c r="BH225" s="219">
        <f>IF(N225="sníž. přenesená",J225,0)</f>
        <v>0</v>
      </c>
      <c r="BI225" s="219">
        <f>IF(N225="nulová",J225,0)</f>
        <v>0</v>
      </c>
      <c r="BJ225" s="14" t="s">
        <v>79</v>
      </c>
      <c r="BK225" s="219">
        <f>ROUND(I225*H225,2)</f>
        <v>0</v>
      </c>
      <c r="BL225" s="14" t="s">
        <v>353</v>
      </c>
      <c r="BM225" s="218" t="s">
        <v>471</v>
      </c>
    </row>
    <row r="226" spans="1:65" s="2" customFormat="1" ht="19.2">
      <c r="A226" s="31"/>
      <c r="B226" s="32"/>
      <c r="C226" s="33"/>
      <c r="D226" s="220" t="s">
        <v>166</v>
      </c>
      <c r="E226" s="33"/>
      <c r="F226" s="221" t="s">
        <v>351</v>
      </c>
      <c r="G226" s="33"/>
      <c r="H226" s="33"/>
      <c r="I226" s="119"/>
      <c r="J226" s="33"/>
      <c r="K226" s="33"/>
      <c r="L226" s="36"/>
      <c r="M226" s="222"/>
      <c r="N226" s="223"/>
      <c r="O226" s="68"/>
      <c r="P226" s="68"/>
      <c r="Q226" s="68"/>
      <c r="R226" s="68"/>
      <c r="S226" s="68"/>
      <c r="T226" s="68"/>
      <c r="U226" s="69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T226" s="14" t="s">
        <v>166</v>
      </c>
      <c r="AU226" s="14" t="s">
        <v>79</v>
      </c>
    </row>
    <row r="227" spans="1:65" s="2" customFormat="1" ht="19.8" customHeight="1">
      <c r="A227" s="31"/>
      <c r="B227" s="32"/>
      <c r="C227" s="224" t="s">
        <v>355</v>
      </c>
      <c r="D227" s="224" t="s">
        <v>176</v>
      </c>
      <c r="E227" s="225" t="s">
        <v>356</v>
      </c>
      <c r="F227" s="226" t="s">
        <v>357</v>
      </c>
      <c r="G227" s="227" t="s">
        <v>352</v>
      </c>
      <c r="H227" s="228">
        <v>24</v>
      </c>
      <c r="I227" s="229"/>
      <c r="J227" s="230">
        <f>ROUND(I227*H227,2)</f>
        <v>0</v>
      </c>
      <c r="K227" s="231"/>
      <c r="L227" s="36"/>
      <c r="M227" s="232" t="s">
        <v>1</v>
      </c>
      <c r="N227" s="233" t="s">
        <v>37</v>
      </c>
      <c r="O227" s="68"/>
      <c r="P227" s="216">
        <f>O227*H227</f>
        <v>0</v>
      </c>
      <c r="Q227" s="216">
        <v>0</v>
      </c>
      <c r="R227" s="216">
        <f>Q227*H227</f>
        <v>0</v>
      </c>
      <c r="S227" s="216">
        <v>0</v>
      </c>
      <c r="T227" s="216">
        <f>S227*H227</f>
        <v>0</v>
      </c>
      <c r="U227" s="217" t="s">
        <v>1</v>
      </c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218" t="s">
        <v>353</v>
      </c>
      <c r="AT227" s="218" t="s">
        <v>176</v>
      </c>
      <c r="AU227" s="218" t="s">
        <v>79</v>
      </c>
      <c r="AY227" s="14" t="s">
        <v>153</v>
      </c>
      <c r="BE227" s="219">
        <f>IF(N227="základní",J227,0)</f>
        <v>0</v>
      </c>
      <c r="BF227" s="219">
        <f>IF(N227="snížená",J227,0)</f>
        <v>0</v>
      </c>
      <c r="BG227" s="219">
        <f>IF(N227="zákl. přenesená",J227,0)</f>
        <v>0</v>
      </c>
      <c r="BH227" s="219">
        <f>IF(N227="sníž. přenesená",J227,0)</f>
        <v>0</v>
      </c>
      <c r="BI227" s="219">
        <f>IF(N227="nulová",J227,0)</f>
        <v>0</v>
      </c>
      <c r="BJ227" s="14" t="s">
        <v>79</v>
      </c>
      <c r="BK227" s="219">
        <f>ROUND(I227*H227,2)</f>
        <v>0</v>
      </c>
      <c r="BL227" s="14" t="s">
        <v>353</v>
      </c>
      <c r="BM227" s="218" t="s">
        <v>472</v>
      </c>
    </row>
    <row r="228" spans="1:65" s="2" customFormat="1" ht="19.2">
      <c r="A228" s="31"/>
      <c r="B228" s="32"/>
      <c r="C228" s="33"/>
      <c r="D228" s="220" t="s">
        <v>166</v>
      </c>
      <c r="E228" s="33"/>
      <c r="F228" s="221" t="s">
        <v>357</v>
      </c>
      <c r="G228" s="33"/>
      <c r="H228" s="33"/>
      <c r="I228" s="119"/>
      <c r="J228" s="33"/>
      <c r="K228" s="33"/>
      <c r="L228" s="36"/>
      <c r="M228" s="222"/>
      <c r="N228" s="223"/>
      <c r="O228" s="68"/>
      <c r="P228" s="68"/>
      <c r="Q228" s="68"/>
      <c r="R228" s="68"/>
      <c r="S228" s="68"/>
      <c r="T228" s="68"/>
      <c r="U228" s="69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T228" s="14" t="s">
        <v>166</v>
      </c>
      <c r="AU228" s="14" t="s">
        <v>79</v>
      </c>
    </row>
    <row r="229" spans="1:65" s="2" customFormat="1" ht="30" customHeight="1">
      <c r="A229" s="31"/>
      <c r="B229" s="32"/>
      <c r="C229" s="224" t="s">
        <v>359</v>
      </c>
      <c r="D229" s="224" t="s">
        <v>176</v>
      </c>
      <c r="E229" s="225" t="s">
        <v>360</v>
      </c>
      <c r="F229" s="226" t="s">
        <v>361</v>
      </c>
      <c r="G229" s="227" t="s">
        <v>352</v>
      </c>
      <c r="H229" s="228">
        <v>64</v>
      </c>
      <c r="I229" s="229"/>
      <c r="J229" s="230">
        <f>ROUND(I229*H229,2)</f>
        <v>0</v>
      </c>
      <c r="K229" s="231"/>
      <c r="L229" s="36"/>
      <c r="M229" s="232" t="s">
        <v>1</v>
      </c>
      <c r="N229" s="233" t="s">
        <v>37</v>
      </c>
      <c r="O229" s="68"/>
      <c r="P229" s="216">
        <f>O229*H229</f>
        <v>0</v>
      </c>
      <c r="Q229" s="216">
        <v>0</v>
      </c>
      <c r="R229" s="216">
        <f>Q229*H229</f>
        <v>0</v>
      </c>
      <c r="S229" s="216">
        <v>0</v>
      </c>
      <c r="T229" s="216">
        <f>S229*H229</f>
        <v>0</v>
      </c>
      <c r="U229" s="217" t="s">
        <v>1</v>
      </c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218" t="s">
        <v>353</v>
      </c>
      <c r="AT229" s="218" t="s">
        <v>176</v>
      </c>
      <c r="AU229" s="218" t="s">
        <v>79</v>
      </c>
      <c r="AY229" s="14" t="s">
        <v>153</v>
      </c>
      <c r="BE229" s="219">
        <f>IF(N229="základní",J229,0)</f>
        <v>0</v>
      </c>
      <c r="BF229" s="219">
        <f>IF(N229="snížená",J229,0)</f>
        <v>0</v>
      </c>
      <c r="BG229" s="219">
        <f>IF(N229="zákl. přenesená",J229,0)</f>
        <v>0</v>
      </c>
      <c r="BH229" s="219">
        <f>IF(N229="sníž. přenesená",J229,0)</f>
        <v>0</v>
      </c>
      <c r="BI229" s="219">
        <f>IF(N229="nulová",J229,0)</f>
        <v>0</v>
      </c>
      <c r="BJ229" s="14" t="s">
        <v>79</v>
      </c>
      <c r="BK229" s="219">
        <f>ROUND(I229*H229,2)</f>
        <v>0</v>
      </c>
      <c r="BL229" s="14" t="s">
        <v>353</v>
      </c>
      <c r="BM229" s="218" t="s">
        <v>473</v>
      </c>
    </row>
    <row r="230" spans="1:65" s="2" customFormat="1" ht="28.8">
      <c r="A230" s="31"/>
      <c r="B230" s="32"/>
      <c r="C230" s="33"/>
      <c r="D230" s="220" t="s">
        <v>166</v>
      </c>
      <c r="E230" s="33"/>
      <c r="F230" s="221" t="s">
        <v>361</v>
      </c>
      <c r="G230" s="33"/>
      <c r="H230" s="33"/>
      <c r="I230" s="119"/>
      <c r="J230" s="33"/>
      <c r="K230" s="33"/>
      <c r="L230" s="36"/>
      <c r="M230" s="234"/>
      <c r="N230" s="235"/>
      <c r="O230" s="236"/>
      <c r="P230" s="236"/>
      <c r="Q230" s="236"/>
      <c r="R230" s="236"/>
      <c r="S230" s="236"/>
      <c r="T230" s="236"/>
      <c r="U230" s="237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T230" s="14" t="s">
        <v>166</v>
      </c>
      <c r="AU230" s="14" t="s">
        <v>79</v>
      </c>
    </row>
    <row r="231" spans="1:65" s="2" customFormat="1" ht="6.9" customHeight="1">
      <c r="A231" s="31"/>
      <c r="B231" s="51"/>
      <c r="C231" s="52"/>
      <c r="D231" s="52"/>
      <c r="E231" s="52"/>
      <c r="F231" s="52"/>
      <c r="G231" s="52"/>
      <c r="H231" s="52"/>
      <c r="I231" s="155"/>
      <c r="J231" s="52"/>
      <c r="K231" s="52"/>
      <c r="L231" s="36"/>
      <c r="M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</row>
  </sheetData>
  <sheetProtection algorithmName="SHA-512" hashValue="v+eVa+Y5OQqgBVSC7xxb8CpTEVF1W9ZjacuGPJSGdZf1UHv92oe+oJiK3mwLfzXw+2d/Enyg4Y1nhBmvUdyhTg==" saltValue="VMwYJqF4jGL0ZCD+39DtNpLU6uB6O6PuvYWWjD1L+2UUHEEM2dn5lZ76VbPRGi0KC85LTBHe7FL3lc1HIEGPVw==" spinCount="100000" sheet="1" objects="1" scenarios="1" formatColumns="0" formatRows="0" autoFilter="0"/>
  <autoFilter ref="C127:K230" xr:uid="{00000000-0009-0000-0000-000003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61"/>
  <sheetViews>
    <sheetView showGridLines="0" workbookViewId="0"/>
  </sheetViews>
  <sheetFormatPr defaultRowHeight="14.4"/>
  <cols>
    <col min="1" max="1" width="7.140625" style="1" customWidth="1"/>
    <col min="2" max="2" width="1.42578125" style="1" customWidth="1"/>
    <col min="3" max="3" width="3.5703125" style="1" customWidth="1"/>
    <col min="4" max="4" width="3.7109375" style="1" customWidth="1"/>
    <col min="5" max="5" width="14.7109375" style="1" customWidth="1"/>
    <col min="6" max="6" width="43.5703125" style="1" customWidth="1"/>
    <col min="7" max="7" width="6" style="1" customWidth="1"/>
    <col min="8" max="8" width="9.85546875" style="1" customWidth="1"/>
    <col min="9" max="9" width="17.28515625" style="112" customWidth="1"/>
    <col min="10" max="10" width="17.28515625" style="1" customWidth="1"/>
    <col min="11" max="11" width="17.28515625" style="1" hidden="1" customWidth="1"/>
    <col min="12" max="12" width="8" style="1" customWidth="1"/>
    <col min="13" max="13" width="9.28515625" style="1" hidden="1" customWidth="1"/>
    <col min="14" max="14" width="9.140625" style="1" hidden="1"/>
    <col min="15" max="21" width="12.140625" style="1" hidden="1" customWidth="1"/>
    <col min="22" max="22" width="10.5703125" style="1" customWidth="1"/>
    <col min="23" max="23" width="14" style="1" customWidth="1"/>
    <col min="24" max="24" width="10.5703125" style="1" customWidth="1"/>
    <col min="25" max="25" width="12.85546875" style="1" customWidth="1"/>
    <col min="26" max="26" width="9.42578125" style="1" customWidth="1"/>
    <col min="27" max="27" width="12.85546875" style="1" customWidth="1"/>
    <col min="28" max="28" width="14" style="1" customWidth="1"/>
    <col min="29" max="29" width="9.42578125" style="1" customWidth="1"/>
    <col min="30" max="30" width="12.85546875" style="1" customWidth="1"/>
    <col min="31" max="31" width="14" style="1" customWidth="1"/>
    <col min="44" max="65" width="9.140625" style="1" hidden="1"/>
  </cols>
  <sheetData>
    <row r="2" spans="1:46" s="1" customFormat="1" ht="36.9" customHeight="1">
      <c r="I2" s="112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4" t="s">
        <v>93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81</v>
      </c>
    </row>
    <row r="4" spans="1:46" s="1" customFormat="1" ht="24.9" customHeight="1">
      <c r="B4" s="17"/>
      <c r="D4" s="116" t="s">
        <v>118</v>
      </c>
      <c r="I4" s="112"/>
      <c r="L4" s="17"/>
      <c r="M4" s="117" t="s">
        <v>10</v>
      </c>
      <c r="AT4" s="14" t="s">
        <v>4</v>
      </c>
    </row>
    <row r="5" spans="1:46" s="1" customFormat="1" ht="6.9" customHeight="1">
      <c r="B5" s="17"/>
      <c r="I5" s="112"/>
      <c r="L5" s="17"/>
    </row>
    <row r="6" spans="1:46" s="1" customFormat="1" ht="12" customHeight="1">
      <c r="B6" s="17"/>
      <c r="D6" s="118" t="s">
        <v>16</v>
      </c>
      <c r="I6" s="112"/>
      <c r="L6" s="17"/>
    </row>
    <row r="7" spans="1:46" s="1" customFormat="1" ht="14.4" customHeight="1">
      <c r="B7" s="17"/>
      <c r="E7" s="283" t="str">
        <f>'Rekapitulace stavby'!K6</f>
        <v>MŠ Šumperk Prievidzská</v>
      </c>
      <c r="F7" s="284"/>
      <c r="G7" s="284"/>
      <c r="H7" s="284"/>
      <c r="I7" s="112"/>
      <c r="L7" s="17"/>
    </row>
    <row r="8" spans="1:46" s="1" customFormat="1" ht="12" customHeight="1">
      <c r="B8" s="17"/>
      <c r="D8" s="118" t="s">
        <v>119</v>
      </c>
      <c r="I8" s="112"/>
      <c r="L8" s="17"/>
    </row>
    <row r="9" spans="1:46" s="2" customFormat="1" ht="14.4" customHeight="1">
      <c r="A9" s="31"/>
      <c r="B9" s="36"/>
      <c r="C9" s="31"/>
      <c r="D9" s="31"/>
      <c r="E9" s="283" t="s">
        <v>120</v>
      </c>
      <c r="F9" s="285"/>
      <c r="G9" s="285"/>
      <c r="H9" s="285"/>
      <c r="I9" s="119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18" t="s">
        <v>121</v>
      </c>
      <c r="E10" s="31"/>
      <c r="F10" s="31"/>
      <c r="G10" s="31"/>
      <c r="H10" s="31"/>
      <c r="I10" s="119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4.4" customHeight="1">
      <c r="A11" s="31"/>
      <c r="B11" s="36"/>
      <c r="C11" s="31"/>
      <c r="D11" s="31"/>
      <c r="E11" s="286" t="s">
        <v>474</v>
      </c>
      <c r="F11" s="285"/>
      <c r="G11" s="285"/>
      <c r="H11" s="285"/>
      <c r="I11" s="119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0.199999999999999">
      <c r="A12" s="31"/>
      <c r="B12" s="36"/>
      <c r="C12" s="31"/>
      <c r="D12" s="31"/>
      <c r="E12" s="31"/>
      <c r="F12" s="31"/>
      <c r="G12" s="31"/>
      <c r="H12" s="31"/>
      <c r="I12" s="119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18" t="s">
        <v>18</v>
      </c>
      <c r="E13" s="31"/>
      <c r="F13" s="107" t="s">
        <v>1</v>
      </c>
      <c r="G13" s="31"/>
      <c r="H13" s="31"/>
      <c r="I13" s="120" t="s">
        <v>19</v>
      </c>
      <c r="J13" s="107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8" t="s">
        <v>20</v>
      </c>
      <c r="E14" s="31"/>
      <c r="F14" s="107" t="s">
        <v>123</v>
      </c>
      <c r="G14" s="31"/>
      <c r="H14" s="31"/>
      <c r="I14" s="120" t="s">
        <v>22</v>
      </c>
      <c r="J14" s="121">
        <f>'Rekapitulace stavby'!AN8</f>
        <v>0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8" customHeight="1">
      <c r="A15" s="31"/>
      <c r="B15" s="36"/>
      <c r="C15" s="31"/>
      <c r="D15" s="31"/>
      <c r="E15" s="31"/>
      <c r="F15" s="31"/>
      <c r="G15" s="31"/>
      <c r="H15" s="31"/>
      <c r="I15" s="119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23</v>
      </c>
      <c r="E16" s="31"/>
      <c r="F16" s="31"/>
      <c r="G16" s="31"/>
      <c r="H16" s="31"/>
      <c r="I16" s="120" t="s">
        <v>24</v>
      </c>
      <c r="J16" s="107" t="s">
        <v>1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07" t="s">
        <v>21</v>
      </c>
      <c r="F17" s="31"/>
      <c r="G17" s="31"/>
      <c r="H17" s="31"/>
      <c r="I17" s="120" t="s">
        <v>25</v>
      </c>
      <c r="J17" s="107" t="s">
        <v>1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" customHeight="1">
      <c r="A18" s="31"/>
      <c r="B18" s="36"/>
      <c r="C18" s="31"/>
      <c r="D18" s="31"/>
      <c r="E18" s="31"/>
      <c r="F18" s="31"/>
      <c r="G18" s="31"/>
      <c r="H18" s="31"/>
      <c r="I18" s="119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18" t="s">
        <v>26</v>
      </c>
      <c r="E19" s="31"/>
      <c r="F19" s="31"/>
      <c r="G19" s="31"/>
      <c r="H19" s="31"/>
      <c r="I19" s="120" t="s">
        <v>24</v>
      </c>
      <c r="J19" s="27">
        <f>'Rekapitulace stavby'!AN13</f>
        <v>0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287" t="str">
        <f>'Rekapitulace stavby'!E14</f>
        <v>Vyplň údaj</v>
      </c>
      <c r="F20" s="288"/>
      <c r="G20" s="288"/>
      <c r="H20" s="288"/>
      <c r="I20" s="120" t="s">
        <v>25</v>
      </c>
      <c r="J20" s="27">
        <f>'Rekapitulace stavby'!AN14</f>
        <v>0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" customHeight="1">
      <c r="A21" s="31"/>
      <c r="B21" s="36"/>
      <c r="C21" s="31"/>
      <c r="D21" s="31"/>
      <c r="E21" s="31"/>
      <c r="F21" s="31"/>
      <c r="G21" s="31"/>
      <c r="H21" s="31"/>
      <c r="I21" s="119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18" t="s">
        <v>28</v>
      </c>
      <c r="E22" s="31"/>
      <c r="F22" s="31"/>
      <c r="G22" s="31"/>
      <c r="H22" s="31"/>
      <c r="I22" s="120" t="s">
        <v>24</v>
      </c>
      <c r="J22" s="107" t="s">
        <v>1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07" t="s">
        <v>21</v>
      </c>
      <c r="F23" s="31"/>
      <c r="G23" s="31"/>
      <c r="H23" s="31"/>
      <c r="I23" s="120" t="s">
        <v>25</v>
      </c>
      <c r="J23" s="107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" customHeight="1">
      <c r="A24" s="31"/>
      <c r="B24" s="36"/>
      <c r="C24" s="31"/>
      <c r="D24" s="31"/>
      <c r="E24" s="31"/>
      <c r="F24" s="31"/>
      <c r="G24" s="31"/>
      <c r="H24" s="31"/>
      <c r="I24" s="119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18" t="s">
        <v>30</v>
      </c>
      <c r="E25" s="31"/>
      <c r="F25" s="31"/>
      <c r="G25" s="31"/>
      <c r="H25" s="31"/>
      <c r="I25" s="120" t="s">
        <v>24</v>
      </c>
      <c r="J25" s="107" t="s">
        <v>1</v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07" t="s">
        <v>21</v>
      </c>
      <c r="F26" s="31"/>
      <c r="G26" s="31"/>
      <c r="H26" s="31"/>
      <c r="I26" s="120" t="s">
        <v>25</v>
      </c>
      <c r="J26" s="107" t="s">
        <v>1</v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" customHeight="1">
      <c r="A27" s="31"/>
      <c r="B27" s="36"/>
      <c r="C27" s="31"/>
      <c r="D27" s="31"/>
      <c r="E27" s="31"/>
      <c r="F27" s="31"/>
      <c r="G27" s="31"/>
      <c r="H27" s="31"/>
      <c r="I27" s="119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18" t="s">
        <v>31</v>
      </c>
      <c r="E28" s="31"/>
      <c r="F28" s="31"/>
      <c r="G28" s="31"/>
      <c r="H28" s="31"/>
      <c r="I28" s="119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4.4" customHeight="1">
      <c r="A29" s="122"/>
      <c r="B29" s="123"/>
      <c r="C29" s="122"/>
      <c r="D29" s="122"/>
      <c r="E29" s="289" t="s">
        <v>1</v>
      </c>
      <c r="F29" s="289"/>
      <c r="G29" s="289"/>
      <c r="H29" s="289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" customHeight="1">
      <c r="A30" s="31"/>
      <c r="B30" s="36"/>
      <c r="C30" s="31"/>
      <c r="D30" s="31"/>
      <c r="E30" s="31"/>
      <c r="F30" s="31"/>
      <c r="G30" s="31"/>
      <c r="H30" s="31"/>
      <c r="I30" s="119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6"/>
      <c r="C31" s="31"/>
      <c r="D31" s="126"/>
      <c r="E31" s="126"/>
      <c r="F31" s="126"/>
      <c r="G31" s="126"/>
      <c r="H31" s="126"/>
      <c r="I31" s="127"/>
      <c r="J31" s="126"/>
      <c r="K31" s="126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8" t="s">
        <v>32</v>
      </c>
      <c r="E32" s="31"/>
      <c r="F32" s="31"/>
      <c r="G32" s="31"/>
      <c r="H32" s="31"/>
      <c r="I32" s="119"/>
      <c r="J32" s="129">
        <f>ROUND(J123,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" customHeight="1">
      <c r="A33" s="31"/>
      <c r="B33" s="36"/>
      <c r="C33" s="31"/>
      <c r="D33" s="126"/>
      <c r="E33" s="126"/>
      <c r="F33" s="126"/>
      <c r="G33" s="126"/>
      <c r="H33" s="126"/>
      <c r="I33" s="127"/>
      <c r="J33" s="126"/>
      <c r="K33" s="126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31"/>
      <c r="F34" s="130" t="s">
        <v>34</v>
      </c>
      <c r="G34" s="31"/>
      <c r="H34" s="31"/>
      <c r="I34" s="131" t="s">
        <v>33</v>
      </c>
      <c r="J34" s="130" t="s">
        <v>35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customHeight="1">
      <c r="A35" s="31"/>
      <c r="B35" s="36"/>
      <c r="C35" s="31"/>
      <c r="D35" s="132" t="s">
        <v>36</v>
      </c>
      <c r="E35" s="118" t="s">
        <v>37</v>
      </c>
      <c r="F35" s="133">
        <f>ROUND((SUM(BE123:BE160)),  2)</f>
        <v>0</v>
      </c>
      <c r="G35" s="31"/>
      <c r="H35" s="31"/>
      <c r="I35" s="134">
        <v>0.21</v>
      </c>
      <c r="J35" s="133">
        <f>ROUND(((SUM(BE123:BE160))*I35),  2)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customHeight="1">
      <c r="A36" s="31"/>
      <c r="B36" s="36"/>
      <c r="C36" s="31"/>
      <c r="D36" s="31"/>
      <c r="E36" s="118" t="s">
        <v>38</v>
      </c>
      <c r="F36" s="133">
        <f>ROUND((SUM(BF123:BF160)),  2)</f>
        <v>0</v>
      </c>
      <c r="G36" s="31"/>
      <c r="H36" s="31"/>
      <c r="I36" s="134">
        <v>0.15</v>
      </c>
      <c r="J36" s="133">
        <f>ROUND(((SUM(BF123:BF160))*I36),  2)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18" t="s">
        <v>39</v>
      </c>
      <c r="F37" s="133">
        <f>ROUND((SUM(BG123:BG160)),  2)</f>
        <v>0</v>
      </c>
      <c r="G37" s="31"/>
      <c r="H37" s="31"/>
      <c r="I37" s="134">
        <v>0.21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" hidden="1" customHeight="1">
      <c r="A38" s="31"/>
      <c r="B38" s="36"/>
      <c r="C38" s="31"/>
      <c r="D38" s="31"/>
      <c r="E38" s="118" t="s">
        <v>40</v>
      </c>
      <c r="F38" s="133">
        <f>ROUND((SUM(BH123:BH160)),  2)</f>
        <v>0</v>
      </c>
      <c r="G38" s="31"/>
      <c r="H38" s="31"/>
      <c r="I38" s="134">
        <v>0.15</v>
      </c>
      <c r="J38" s="133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" hidden="1" customHeight="1">
      <c r="A39" s="31"/>
      <c r="B39" s="36"/>
      <c r="C39" s="31"/>
      <c r="D39" s="31"/>
      <c r="E39" s="118" t="s">
        <v>41</v>
      </c>
      <c r="F39" s="133">
        <f>ROUND((SUM(BI123:BI160)),  2)</f>
        <v>0</v>
      </c>
      <c r="G39" s="31"/>
      <c r="H39" s="31"/>
      <c r="I39" s="134">
        <v>0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" customHeight="1">
      <c r="A40" s="31"/>
      <c r="B40" s="36"/>
      <c r="C40" s="31"/>
      <c r="D40" s="31"/>
      <c r="E40" s="31"/>
      <c r="F40" s="31"/>
      <c r="G40" s="31"/>
      <c r="H40" s="31"/>
      <c r="I40" s="119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5"/>
      <c r="D41" s="136" t="s">
        <v>42</v>
      </c>
      <c r="E41" s="137"/>
      <c r="F41" s="137"/>
      <c r="G41" s="138" t="s">
        <v>43</v>
      </c>
      <c r="H41" s="139" t="s">
        <v>44</v>
      </c>
      <c r="I41" s="140"/>
      <c r="J41" s="141">
        <f>SUM(J32:J39)</f>
        <v>0</v>
      </c>
      <c r="K41" s="142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" customHeight="1">
      <c r="A42" s="31"/>
      <c r="B42" s="36"/>
      <c r="C42" s="31"/>
      <c r="D42" s="31"/>
      <c r="E42" s="31"/>
      <c r="F42" s="31"/>
      <c r="G42" s="31"/>
      <c r="H42" s="31"/>
      <c r="I42" s="119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" customHeight="1">
      <c r="B43" s="17"/>
      <c r="I43" s="112"/>
      <c r="L43" s="17"/>
    </row>
    <row r="44" spans="1:31" s="1" customFormat="1" ht="14.4" customHeight="1">
      <c r="B44" s="17"/>
      <c r="I44" s="112"/>
      <c r="L44" s="17"/>
    </row>
    <row r="45" spans="1:31" s="1" customFormat="1" ht="14.4" customHeight="1">
      <c r="B45" s="17"/>
      <c r="I45" s="112"/>
      <c r="L45" s="17"/>
    </row>
    <row r="46" spans="1:31" s="1" customFormat="1" ht="14.4" customHeight="1">
      <c r="B46" s="17"/>
      <c r="I46" s="112"/>
      <c r="L46" s="17"/>
    </row>
    <row r="47" spans="1:31" s="1" customFormat="1" ht="14.4" customHeight="1">
      <c r="B47" s="17"/>
      <c r="I47" s="112"/>
      <c r="L47" s="17"/>
    </row>
    <row r="48" spans="1:31" s="1" customFormat="1" ht="14.4" customHeight="1">
      <c r="B48" s="17"/>
      <c r="I48" s="112"/>
      <c r="L48" s="17"/>
    </row>
    <row r="49" spans="1:31" s="1" customFormat="1" ht="14.4" customHeight="1">
      <c r="B49" s="17"/>
      <c r="I49" s="112"/>
      <c r="L49" s="17"/>
    </row>
    <row r="50" spans="1:31" s="2" customFormat="1" ht="14.4" customHeight="1">
      <c r="B50" s="48"/>
      <c r="D50" s="143" t="s">
        <v>45</v>
      </c>
      <c r="E50" s="144"/>
      <c r="F50" s="144"/>
      <c r="G50" s="143" t="s">
        <v>46</v>
      </c>
      <c r="H50" s="144"/>
      <c r="I50" s="145"/>
      <c r="J50" s="144"/>
      <c r="K50" s="144"/>
      <c r="L50" s="48"/>
    </row>
    <row r="51" spans="1:31" ht="10.199999999999999">
      <c r="B51" s="17"/>
      <c r="L51" s="17"/>
    </row>
    <row r="52" spans="1:31" ht="10.199999999999999">
      <c r="B52" s="17"/>
      <c r="L52" s="17"/>
    </row>
    <row r="53" spans="1:31" ht="10.199999999999999">
      <c r="B53" s="17"/>
      <c r="L53" s="17"/>
    </row>
    <row r="54" spans="1:31" ht="10.199999999999999">
      <c r="B54" s="17"/>
      <c r="L54" s="17"/>
    </row>
    <row r="55" spans="1:31" ht="10.199999999999999">
      <c r="B55" s="17"/>
      <c r="L55" s="17"/>
    </row>
    <row r="56" spans="1:31" ht="10.199999999999999">
      <c r="B56" s="17"/>
      <c r="L56" s="17"/>
    </row>
    <row r="57" spans="1:31" ht="10.199999999999999">
      <c r="B57" s="17"/>
      <c r="L57" s="17"/>
    </row>
    <row r="58" spans="1:31" ht="10.199999999999999">
      <c r="B58" s="17"/>
      <c r="L58" s="17"/>
    </row>
    <row r="59" spans="1:31" ht="10.199999999999999">
      <c r="B59" s="17"/>
      <c r="L59" s="17"/>
    </row>
    <row r="60" spans="1:31" ht="10.199999999999999">
      <c r="B60" s="17"/>
      <c r="L60" s="17"/>
    </row>
    <row r="61" spans="1:31" s="2" customFormat="1" ht="13.2">
      <c r="A61" s="31"/>
      <c r="B61" s="36"/>
      <c r="C61" s="31"/>
      <c r="D61" s="146" t="s">
        <v>47</v>
      </c>
      <c r="E61" s="147"/>
      <c r="F61" s="148" t="s">
        <v>48</v>
      </c>
      <c r="G61" s="146" t="s">
        <v>47</v>
      </c>
      <c r="H61" s="147"/>
      <c r="I61" s="149"/>
      <c r="J61" s="150" t="s">
        <v>48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.199999999999999">
      <c r="B62" s="17"/>
      <c r="L62" s="17"/>
    </row>
    <row r="63" spans="1:31" ht="10.199999999999999">
      <c r="B63" s="17"/>
      <c r="L63" s="17"/>
    </row>
    <row r="64" spans="1:31" ht="10.199999999999999">
      <c r="B64" s="17"/>
      <c r="L64" s="17"/>
    </row>
    <row r="65" spans="1:31" s="2" customFormat="1" ht="13.2">
      <c r="A65" s="31"/>
      <c r="B65" s="36"/>
      <c r="C65" s="31"/>
      <c r="D65" s="143" t="s">
        <v>49</v>
      </c>
      <c r="E65" s="151"/>
      <c r="F65" s="151"/>
      <c r="G65" s="143" t="s">
        <v>50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.199999999999999">
      <c r="B66" s="17"/>
      <c r="L66" s="17"/>
    </row>
    <row r="67" spans="1:31" ht="10.199999999999999">
      <c r="B67" s="17"/>
      <c r="L67" s="17"/>
    </row>
    <row r="68" spans="1:31" ht="10.199999999999999">
      <c r="B68" s="17"/>
      <c r="L68" s="17"/>
    </row>
    <row r="69" spans="1:31" ht="10.199999999999999">
      <c r="B69" s="17"/>
      <c r="L69" s="17"/>
    </row>
    <row r="70" spans="1:31" ht="10.199999999999999">
      <c r="B70" s="17"/>
      <c r="L70" s="17"/>
    </row>
    <row r="71" spans="1:31" ht="10.199999999999999">
      <c r="B71" s="17"/>
      <c r="L71" s="17"/>
    </row>
    <row r="72" spans="1:31" ht="10.199999999999999">
      <c r="B72" s="17"/>
      <c r="L72" s="17"/>
    </row>
    <row r="73" spans="1:31" ht="10.199999999999999">
      <c r="B73" s="17"/>
      <c r="L73" s="17"/>
    </row>
    <row r="74" spans="1:31" ht="10.199999999999999">
      <c r="B74" s="17"/>
      <c r="L74" s="17"/>
    </row>
    <row r="75" spans="1:31" ht="10.199999999999999">
      <c r="B75" s="17"/>
      <c r="L75" s="17"/>
    </row>
    <row r="76" spans="1:31" s="2" customFormat="1" ht="13.2">
      <c r="A76" s="31"/>
      <c r="B76" s="36"/>
      <c r="C76" s="31"/>
      <c r="D76" s="146" t="s">
        <v>47</v>
      </c>
      <c r="E76" s="147"/>
      <c r="F76" s="148" t="s">
        <v>48</v>
      </c>
      <c r="G76" s="146" t="s">
        <v>47</v>
      </c>
      <c r="H76" s="147"/>
      <c r="I76" s="149"/>
      <c r="J76" s="150" t="s">
        <v>48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" customHeight="1">
      <c r="A82" s="31"/>
      <c r="B82" s="32"/>
      <c r="C82" s="20" t="s">
        <v>124</v>
      </c>
      <c r="D82" s="33"/>
      <c r="E82" s="33"/>
      <c r="F82" s="33"/>
      <c r="G82" s="33"/>
      <c r="H82" s="33"/>
      <c r="I82" s="119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119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19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4.4" customHeight="1">
      <c r="A85" s="31"/>
      <c r="B85" s="32"/>
      <c r="C85" s="33"/>
      <c r="D85" s="33"/>
      <c r="E85" s="290" t="str">
        <f>E7</f>
        <v>MŠ Šumperk Prievidzská</v>
      </c>
      <c r="F85" s="291"/>
      <c r="G85" s="291"/>
      <c r="H85" s="291"/>
      <c r="I85" s="119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18"/>
      <c r="C86" s="26" t="s">
        <v>119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2" customFormat="1" ht="14.4" customHeight="1">
      <c r="A87" s="31"/>
      <c r="B87" s="32"/>
      <c r="C87" s="33"/>
      <c r="D87" s="33"/>
      <c r="E87" s="290" t="s">
        <v>120</v>
      </c>
      <c r="F87" s="292"/>
      <c r="G87" s="292"/>
      <c r="H87" s="292"/>
      <c r="I87" s="119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6" t="s">
        <v>121</v>
      </c>
      <c r="D88" s="33"/>
      <c r="E88" s="33"/>
      <c r="F88" s="33"/>
      <c r="G88" s="33"/>
      <c r="H88" s="33"/>
      <c r="I88" s="119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4.4" customHeight="1">
      <c r="A89" s="31"/>
      <c r="B89" s="32"/>
      <c r="C89" s="33"/>
      <c r="D89" s="33"/>
      <c r="E89" s="243" t="str">
        <f>E11</f>
        <v>A2-D.1.4.2 - VZT</v>
      </c>
      <c r="F89" s="292"/>
      <c r="G89" s="292"/>
      <c r="H89" s="292"/>
      <c r="I89" s="119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" customHeight="1">
      <c r="A90" s="31"/>
      <c r="B90" s="32"/>
      <c r="C90" s="33"/>
      <c r="D90" s="33"/>
      <c r="E90" s="33"/>
      <c r="F90" s="33"/>
      <c r="G90" s="33"/>
      <c r="H90" s="33"/>
      <c r="I90" s="119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6" t="s">
        <v>20</v>
      </c>
      <c r="D91" s="33"/>
      <c r="E91" s="33"/>
      <c r="F91" s="24" t="str">
        <f>F14</f>
        <v>Šumperk</v>
      </c>
      <c r="G91" s="33"/>
      <c r="H91" s="33"/>
      <c r="I91" s="120" t="s">
        <v>22</v>
      </c>
      <c r="J91" s="63">
        <f>IF(J14="","",J14)</f>
        <v>0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" customHeight="1">
      <c r="A92" s="31"/>
      <c r="B92" s="32"/>
      <c r="C92" s="33"/>
      <c r="D92" s="33"/>
      <c r="E92" s="33"/>
      <c r="F92" s="33"/>
      <c r="G92" s="33"/>
      <c r="H92" s="33"/>
      <c r="I92" s="119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6" customHeight="1">
      <c r="A93" s="31"/>
      <c r="B93" s="32"/>
      <c r="C93" s="26" t="s">
        <v>23</v>
      </c>
      <c r="D93" s="33"/>
      <c r="E93" s="33"/>
      <c r="F93" s="24" t="str">
        <f>E17</f>
        <v xml:space="preserve"> </v>
      </c>
      <c r="G93" s="33"/>
      <c r="H93" s="33"/>
      <c r="I93" s="120" t="s">
        <v>28</v>
      </c>
      <c r="J93" s="29" t="str">
        <f>E23</f>
        <v xml:space="preserve"> 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6" customHeight="1">
      <c r="A94" s="31"/>
      <c r="B94" s="32"/>
      <c r="C94" s="26" t="s">
        <v>26</v>
      </c>
      <c r="D94" s="33"/>
      <c r="E94" s="33"/>
      <c r="F94" s="24" t="str">
        <f>IF(E20="","",E20)</f>
        <v>Vyplň údaj</v>
      </c>
      <c r="G94" s="33"/>
      <c r="H94" s="33"/>
      <c r="I94" s="120" t="s">
        <v>30</v>
      </c>
      <c r="J94" s="29" t="str">
        <f>E26</f>
        <v xml:space="preserve"> 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9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9" t="s">
        <v>125</v>
      </c>
      <c r="D96" s="160"/>
      <c r="E96" s="160"/>
      <c r="F96" s="160"/>
      <c r="G96" s="160"/>
      <c r="H96" s="160"/>
      <c r="I96" s="161"/>
      <c r="J96" s="162" t="s">
        <v>126</v>
      </c>
      <c r="K96" s="160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119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8" customHeight="1">
      <c r="A98" s="31"/>
      <c r="B98" s="32"/>
      <c r="C98" s="163" t="s">
        <v>127</v>
      </c>
      <c r="D98" s="33"/>
      <c r="E98" s="33"/>
      <c r="F98" s="33"/>
      <c r="G98" s="33"/>
      <c r="H98" s="33"/>
      <c r="I98" s="119"/>
      <c r="J98" s="81">
        <f>J123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128</v>
      </c>
    </row>
    <row r="99" spans="1:47" s="9" customFormat="1" ht="24.9" customHeight="1">
      <c r="B99" s="164"/>
      <c r="C99" s="165"/>
      <c r="D99" s="166" t="s">
        <v>130</v>
      </c>
      <c r="E99" s="167"/>
      <c r="F99" s="167"/>
      <c r="G99" s="167"/>
      <c r="H99" s="167"/>
      <c r="I99" s="168"/>
      <c r="J99" s="169">
        <f>J124</f>
        <v>0</v>
      </c>
      <c r="K99" s="165"/>
      <c r="L99" s="170"/>
    </row>
    <row r="100" spans="1:47" s="10" customFormat="1" ht="19.95" customHeight="1">
      <c r="B100" s="171"/>
      <c r="C100" s="101"/>
      <c r="D100" s="172" t="s">
        <v>364</v>
      </c>
      <c r="E100" s="173"/>
      <c r="F100" s="173"/>
      <c r="G100" s="173"/>
      <c r="H100" s="173"/>
      <c r="I100" s="174"/>
      <c r="J100" s="175">
        <f>J125</f>
        <v>0</v>
      </c>
      <c r="K100" s="101"/>
      <c r="L100" s="176"/>
    </row>
    <row r="101" spans="1:47" s="9" customFormat="1" ht="24.9" customHeight="1">
      <c r="B101" s="164"/>
      <c r="C101" s="165"/>
      <c r="D101" s="166" t="s">
        <v>136</v>
      </c>
      <c r="E101" s="167"/>
      <c r="F101" s="167"/>
      <c r="G101" s="167"/>
      <c r="H101" s="167"/>
      <c r="I101" s="168"/>
      <c r="J101" s="169">
        <f>J152</f>
        <v>0</v>
      </c>
      <c r="K101" s="165"/>
      <c r="L101" s="170"/>
    </row>
    <row r="102" spans="1:47" s="2" customFormat="1" ht="21.75" customHeight="1">
      <c r="A102" s="31"/>
      <c r="B102" s="32"/>
      <c r="C102" s="33"/>
      <c r="D102" s="33"/>
      <c r="E102" s="33"/>
      <c r="F102" s="33"/>
      <c r="G102" s="33"/>
      <c r="H102" s="33"/>
      <c r="I102" s="119"/>
      <c r="J102" s="33"/>
      <c r="K102" s="33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47" s="2" customFormat="1" ht="6.9" customHeight="1">
      <c r="A103" s="31"/>
      <c r="B103" s="51"/>
      <c r="C103" s="52"/>
      <c r="D103" s="52"/>
      <c r="E103" s="52"/>
      <c r="F103" s="52"/>
      <c r="G103" s="52"/>
      <c r="H103" s="52"/>
      <c r="I103" s="155"/>
      <c r="J103" s="52"/>
      <c r="K103" s="52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7" spans="1:47" s="2" customFormat="1" ht="6.9" customHeight="1">
      <c r="A107" s="31"/>
      <c r="B107" s="53"/>
      <c r="C107" s="54"/>
      <c r="D107" s="54"/>
      <c r="E107" s="54"/>
      <c r="F107" s="54"/>
      <c r="G107" s="54"/>
      <c r="H107" s="54"/>
      <c r="I107" s="158"/>
      <c r="J107" s="54"/>
      <c r="K107" s="54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47" s="2" customFormat="1" ht="24.9" customHeight="1">
      <c r="A108" s="31"/>
      <c r="B108" s="32"/>
      <c r="C108" s="20" t="s">
        <v>137</v>
      </c>
      <c r="D108" s="33"/>
      <c r="E108" s="33"/>
      <c r="F108" s="33"/>
      <c r="G108" s="33"/>
      <c r="H108" s="33"/>
      <c r="I108" s="119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47" s="2" customFormat="1" ht="6.9" customHeight="1">
      <c r="A109" s="31"/>
      <c r="B109" s="32"/>
      <c r="C109" s="33"/>
      <c r="D109" s="33"/>
      <c r="E109" s="33"/>
      <c r="F109" s="33"/>
      <c r="G109" s="33"/>
      <c r="H109" s="33"/>
      <c r="I109" s="119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12" customHeight="1">
      <c r="A110" s="31"/>
      <c r="B110" s="32"/>
      <c r="C110" s="26" t="s">
        <v>16</v>
      </c>
      <c r="D110" s="33"/>
      <c r="E110" s="33"/>
      <c r="F110" s="33"/>
      <c r="G110" s="33"/>
      <c r="H110" s="33"/>
      <c r="I110" s="119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14.4" customHeight="1">
      <c r="A111" s="31"/>
      <c r="B111" s="32"/>
      <c r="C111" s="33"/>
      <c r="D111" s="33"/>
      <c r="E111" s="290" t="str">
        <f>E7</f>
        <v>MŠ Šumperk Prievidzská</v>
      </c>
      <c r="F111" s="291"/>
      <c r="G111" s="291"/>
      <c r="H111" s="291"/>
      <c r="I111" s="119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1" customFormat="1" ht="12" customHeight="1">
      <c r="B112" s="18"/>
      <c r="C112" s="26" t="s">
        <v>119</v>
      </c>
      <c r="D112" s="19"/>
      <c r="E112" s="19"/>
      <c r="F112" s="19"/>
      <c r="G112" s="19"/>
      <c r="H112" s="19"/>
      <c r="I112" s="112"/>
      <c r="J112" s="19"/>
      <c r="K112" s="19"/>
      <c r="L112" s="17"/>
    </row>
    <row r="113" spans="1:65" s="2" customFormat="1" ht="14.4" customHeight="1">
      <c r="A113" s="31"/>
      <c r="B113" s="32"/>
      <c r="C113" s="33"/>
      <c r="D113" s="33"/>
      <c r="E113" s="290" t="s">
        <v>120</v>
      </c>
      <c r="F113" s="292"/>
      <c r="G113" s="292"/>
      <c r="H113" s="292"/>
      <c r="I113" s="119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121</v>
      </c>
      <c r="D114" s="33"/>
      <c r="E114" s="33"/>
      <c r="F114" s="33"/>
      <c r="G114" s="33"/>
      <c r="H114" s="33"/>
      <c r="I114" s="119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4.4" customHeight="1">
      <c r="A115" s="31"/>
      <c r="B115" s="32"/>
      <c r="C115" s="33"/>
      <c r="D115" s="33"/>
      <c r="E115" s="243" t="str">
        <f>E11</f>
        <v>A2-D.1.4.2 - VZT</v>
      </c>
      <c r="F115" s="292"/>
      <c r="G115" s="292"/>
      <c r="H115" s="292"/>
      <c r="I115" s="119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" customHeight="1">
      <c r="A116" s="31"/>
      <c r="B116" s="32"/>
      <c r="C116" s="33"/>
      <c r="D116" s="33"/>
      <c r="E116" s="33"/>
      <c r="F116" s="33"/>
      <c r="G116" s="33"/>
      <c r="H116" s="33"/>
      <c r="I116" s="119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2" customHeight="1">
      <c r="A117" s="31"/>
      <c r="B117" s="32"/>
      <c r="C117" s="26" t="s">
        <v>20</v>
      </c>
      <c r="D117" s="33"/>
      <c r="E117" s="33"/>
      <c r="F117" s="24" t="str">
        <f>F14</f>
        <v>Šumperk</v>
      </c>
      <c r="G117" s="33"/>
      <c r="H117" s="33"/>
      <c r="I117" s="120" t="s">
        <v>22</v>
      </c>
      <c r="J117" s="63">
        <f>IF(J14="","",J14)</f>
        <v>0</v>
      </c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" customHeight="1">
      <c r="A118" s="31"/>
      <c r="B118" s="32"/>
      <c r="C118" s="33"/>
      <c r="D118" s="33"/>
      <c r="E118" s="33"/>
      <c r="F118" s="33"/>
      <c r="G118" s="33"/>
      <c r="H118" s="33"/>
      <c r="I118" s="119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6" customHeight="1">
      <c r="A119" s="31"/>
      <c r="B119" s="32"/>
      <c r="C119" s="26" t="s">
        <v>23</v>
      </c>
      <c r="D119" s="33"/>
      <c r="E119" s="33"/>
      <c r="F119" s="24" t="str">
        <f>E17</f>
        <v xml:space="preserve"> </v>
      </c>
      <c r="G119" s="33"/>
      <c r="H119" s="33"/>
      <c r="I119" s="120" t="s">
        <v>28</v>
      </c>
      <c r="J119" s="29" t="str">
        <f>E23</f>
        <v xml:space="preserve"> 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5.6" customHeight="1">
      <c r="A120" s="31"/>
      <c r="B120" s="32"/>
      <c r="C120" s="26" t="s">
        <v>26</v>
      </c>
      <c r="D120" s="33"/>
      <c r="E120" s="33"/>
      <c r="F120" s="24" t="str">
        <f>IF(E20="","",E20)</f>
        <v>Vyplň údaj</v>
      </c>
      <c r="G120" s="33"/>
      <c r="H120" s="33"/>
      <c r="I120" s="120" t="s">
        <v>30</v>
      </c>
      <c r="J120" s="29" t="str">
        <f>E26</f>
        <v xml:space="preserve"> </v>
      </c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0.35" customHeight="1">
      <c r="A121" s="31"/>
      <c r="B121" s="32"/>
      <c r="C121" s="33"/>
      <c r="D121" s="33"/>
      <c r="E121" s="33"/>
      <c r="F121" s="33"/>
      <c r="G121" s="33"/>
      <c r="H121" s="33"/>
      <c r="I121" s="119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11" customFormat="1" ht="29.25" customHeight="1">
      <c r="A122" s="177"/>
      <c r="B122" s="178"/>
      <c r="C122" s="179" t="s">
        <v>138</v>
      </c>
      <c r="D122" s="180" t="s">
        <v>57</v>
      </c>
      <c r="E122" s="180" t="s">
        <v>53</v>
      </c>
      <c r="F122" s="180" t="s">
        <v>54</v>
      </c>
      <c r="G122" s="180" t="s">
        <v>139</v>
      </c>
      <c r="H122" s="180" t="s">
        <v>140</v>
      </c>
      <c r="I122" s="181" t="s">
        <v>141</v>
      </c>
      <c r="J122" s="182" t="s">
        <v>126</v>
      </c>
      <c r="K122" s="183" t="s">
        <v>142</v>
      </c>
      <c r="L122" s="184"/>
      <c r="M122" s="72" t="s">
        <v>1</v>
      </c>
      <c r="N122" s="73" t="s">
        <v>36</v>
      </c>
      <c r="O122" s="73" t="s">
        <v>143</v>
      </c>
      <c r="P122" s="73" t="s">
        <v>144</v>
      </c>
      <c r="Q122" s="73" t="s">
        <v>145</v>
      </c>
      <c r="R122" s="73" t="s">
        <v>146</v>
      </c>
      <c r="S122" s="73" t="s">
        <v>147</v>
      </c>
      <c r="T122" s="73" t="s">
        <v>148</v>
      </c>
      <c r="U122" s="74" t="s">
        <v>149</v>
      </c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</row>
    <row r="123" spans="1:65" s="2" customFormat="1" ht="22.8" customHeight="1">
      <c r="A123" s="31"/>
      <c r="B123" s="32"/>
      <c r="C123" s="79" t="s">
        <v>150</v>
      </c>
      <c r="D123" s="33"/>
      <c r="E123" s="33"/>
      <c r="F123" s="33"/>
      <c r="G123" s="33"/>
      <c r="H123" s="33"/>
      <c r="I123" s="119"/>
      <c r="J123" s="185">
        <f>BK123</f>
        <v>0</v>
      </c>
      <c r="K123" s="33"/>
      <c r="L123" s="36"/>
      <c r="M123" s="75"/>
      <c r="N123" s="186"/>
      <c r="O123" s="76"/>
      <c r="P123" s="187">
        <f>P124+P152</f>
        <v>0</v>
      </c>
      <c r="Q123" s="76"/>
      <c r="R123" s="187">
        <f>R124+R152</f>
        <v>4.5220000000000003E-2</v>
      </c>
      <c r="S123" s="76"/>
      <c r="T123" s="187">
        <f>T124+T152</f>
        <v>0</v>
      </c>
      <c r="U123" s="77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T123" s="14" t="s">
        <v>71</v>
      </c>
      <c r="AU123" s="14" t="s">
        <v>128</v>
      </c>
      <c r="BK123" s="188">
        <f>BK124+BK152</f>
        <v>0</v>
      </c>
    </row>
    <row r="124" spans="1:65" s="12" customFormat="1" ht="25.95" customHeight="1">
      <c r="B124" s="189"/>
      <c r="C124" s="190"/>
      <c r="D124" s="191" t="s">
        <v>71</v>
      </c>
      <c r="E124" s="192" t="s">
        <v>154</v>
      </c>
      <c r="F124" s="192" t="s">
        <v>155</v>
      </c>
      <c r="G124" s="190"/>
      <c r="H124" s="190"/>
      <c r="I124" s="193"/>
      <c r="J124" s="194">
        <f>BK124</f>
        <v>0</v>
      </c>
      <c r="K124" s="190"/>
      <c r="L124" s="195"/>
      <c r="M124" s="196"/>
      <c r="N124" s="197"/>
      <c r="O124" s="197"/>
      <c r="P124" s="198">
        <f>P125</f>
        <v>0</v>
      </c>
      <c r="Q124" s="197"/>
      <c r="R124" s="198">
        <f>R125</f>
        <v>4.5220000000000003E-2</v>
      </c>
      <c r="S124" s="197"/>
      <c r="T124" s="198">
        <f>T125</f>
        <v>0</v>
      </c>
      <c r="U124" s="199"/>
      <c r="AR124" s="200" t="s">
        <v>81</v>
      </c>
      <c r="AT124" s="201" t="s">
        <v>71</v>
      </c>
      <c r="AU124" s="201" t="s">
        <v>72</v>
      </c>
      <c r="AY124" s="200" t="s">
        <v>153</v>
      </c>
      <c r="BK124" s="202">
        <f>BK125</f>
        <v>0</v>
      </c>
    </row>
    <row r="125" spans="1:65" s="12" customFormat="1" ht="22.8" customHeight="1">
      <c r="B125" s="189"/>
      <c r="C125" s="190"/>
      <c r="D125" s="191" t="s">
        <v>71</v>
      </c>
      <c r="E125" s="203" t="s">
        <v>365</v>
      </c>
      <c r="F125" s="203" t="s">
        <v>366</v>
      </c>
      <c r="G125" s="190"/>
      <c r="H125" s="190"/>
      <c r="I125" s="193"/>
      <c r="J125" s="204">
        <f>BK125</f>
        <v>0</v>
      </c>
      <c r="K125" s="190"/>
      <c r="L125" s="195"/>
      <c r="M125" s="196"/>
      <c r="N125" s="197"/>
      <c r="O125" s="197"/>
      <c r="P125" s="198">
        <f>SUM(P126:P151)</f>
        <v>0</v>
      </c>
      <c r="Q125" s="197"/>
      <c r="R125" s="198">
        <f>SUM(R126:R151)</f>
        <v>4.5220000000000003E-2</v>
      </c>
      <c r="S125" s="197"/>
      <c r="T125" s="198">
        <f>SUM(T126:T151)</f>
        <v>0</v>
      </c>
      <c r="U125" s="199"/>
      <c r="AR125" s="200" t="s">
        <v>81</v>
      </c>
      <c r="AT125" s="201" t="s">
        <v>71</v>
      </c>
      <c r="AU125" s="201" t="s">
        <v>79</v>
      </c>
      <c r="AY125" s="200" t="s">
        <v>153</v>
      </c>
      <c r="BK125" s="202">
        <f>SUM(BK126:BK151)</f>
        <v>0</v>
      </c>
    </row>
    <row r="126" spans="1:65" s="2" customFormat="1" ht="19.8" customHeight="1">
      <c r="A126" s="31"/>
      <c r="B126" s="32"/>
      <c r="C126" s="205" t="s">
        <v>200</v>
      </c>
      <c r="D126" s="205" t="s">
        <v>159</v>
      </c>
      <c r="E126" s="206" t="s">
        <v>367</v>
      </c>
      <c r="F126" s="207" t="s">
        <v>368</v>
      </c>
      <c r="G126" s="208" t="s">
        <v>203</v>
      </c>
      <c r="H126" s="209">
        <v>1</v>
      </c>
      <c r="I126" s="210"/>
      <c r="J126" s="211">
        <f>ROUND(I126*H126,2)</f>
        <v>0</v>
      </c>
      <c r="K126" s="212"/>
      <c r="L126" s="213"/>
      <c r="M126" s="214" t="s">
        <v>1</v>
      </c>
      <c r="N126" s="215" t="s">
        <v>37</v>
      </c>
      <c r="O126" s="68"/>
      <c r="P126" s="216">
        <f>O126*H126</f>
        <v>0</v>
      </c>
      <c r="Q126" s="216">
        <v>1.8E-3</v>
      </c>
      <c r="R126" s="216">
        <f>Q126*H126</f>
        <v>1.8E-3</v>
      </c>
      <c r="S126" s="216">
        <v>0</v>
      </c>
      <c r="T126" s="216">
        <f>S126*H126</f>
        <v>0</v>
      </c>
      <c r="U126" s="217" t="s">
        <v>1</v>
      </c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18" t="s">
        <v>369</v>
      </c>
      <c r="AT126" s="218" t="s">
        <v>159</v>
      </c>
      <c r="AU126" s="218" t="s">
        <v>81</v>
      </c>
      <c r="AY126" s="14" t="s">
        <v>153</v>
      </c>
      <c r="BE126" s="219">
        <f>IF(N126="základní",J126,0)</f>
        <v>0</v>
      </c>
      <c r="BF126" s="219">
        <f>IF(N126="snížená",J126,0)</f>
        <v>0</v>
      </c>
      <c r="BG126" s="219">
        <f>IF(N126="zákl. přenesená",J126,0)</f>
        <v>0</v>
      </c>
      <c r="BH126" s="219">
        <f>IF(N126="sníž. přenesená",J126,0)</f>
        <v>0</v>
      </c>
      <c r="BI126" s="219">
        <f>IF(N126="nulová",J126,0)</f>
        <v>0</v>
      </c>
      <c r="BJ126" s="14" t="s">
        <v>79</v>
      </c>
      <c r="BK126" s="219">
        <f>ROUND(I126*H126,2)</f>
        <v>0</v>
      </c>
      <c r="BL126" s="14" t="s">
        <v>158</v>
      </c>
      <c r="BM126" s="218" t="s">
        <v>475</v>
      </c>
    </row>
    <row r="127" spans="1:65" s="2" customFormat="1" ht="19.2">
      <c r="A127" s="31"/>
      <c r="B127" s="32"/>
      <c r="C127" s="33"/>
      <c r="D127" s="220" t="s">
        <v>166</v>
      </c>
      <c r="E127" s="33"/>
      <c r="F127" s="221" t="s">
        <v>368</v>
      </c>
      <c r="G127" s="33"/>
      <c r="H127" s="33"/>
      <c r="I127" s="119"/>
      <c r="J127" s="33"/>
      <c r="K127" s="33"/>
      <c r="L127" s="36"/>
      <c r="M127" s="222"/>
      <c r="N127" s="223"/>
      <c r="O127" s="68"/>
      <c r="P127" s="68"/>
      <c r="Q127" s="68"/>
      <c r="R127" s="68"/>
      <c r="S127" s="68"/>
      <c r="T127" s="68"/>
      <c r="U127" s="69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T127" s="14" t="s">
        <v>166</v>
      </c>
      <c r="AU127" s="14" t="s">
        <v>81</v>
      </c>
    </row>
    <row r="128" spans="1:65" s="2" customFormat="1" ht="19.8" customHeight="1">
      <c r="A128" s="31"/>
      <c r="B128" s="32"/>
      <c r="C128" s="224" t="s">
        <v>196</v>
      </c>
      <c r="D128" s="224" t="s">
        <v>176</v>
      </c>
      <c r="E128" s="225" t="s">
        <v>371</v>
      </c>
      <c r="F128" s="226" t="s">
        <v>372</v>
      </c>
      <c r="G128" s="227" t="s">
        <v>203</v>
      </c>
      <c r="H128" s="228">
        <v>1</v>
      </c>
      <c r="I128" s="229"/>
      <c r="J128" s="230">
        <f>ROUND(I128*H128,2)</f>
        <v>0</v>
      </c>
      <c r="K128" s="231"/>
      <c r="L128" s="36"/>
      <c r="M128" s="232" t="s">
        <v>1</v>
      </c>
      <c r="N128" s="233" t="s">
        <v>37</v>
      </c>
      <c r="O128" s="68"/>
      <c r="P128" s="216">
        <f>O128*H128</f>
        <v>0</v>
      </c>
      <c r="Q128" s="216">
        <v>0</v>
      </c>
      <c r="R128" s="216">
        <f>Q128*H128</f>
        <v>0</v>
      </c>
      <c r="S128" s="216">
        <v>0</v>
      </c>
      <c r="T128" s="216">
        <f>S128*H128</f>
        <v>0</v>
      </c>
      <c r="U128" s="217" t="s">
        <v>1</v>
      </c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18" t="s">
        <v>164</v>
      </c>
      <c r="AT128" s="218" t="s">
        <v>176</v>
      </c>
      <c r="AU128" s="218" t="s">
        <v>81</v>
      </c>
      <c r="AY128" s="14" t="s">
        <v>153</v>
      </c>
      <c r="BE128" s="219">
        <f>IF(N128="základní",J128,0)</f>
        <v>0</v>
      </c>
      <c r="BF128" s="219">
        <f>IF(N128="snížená",J128,0)</f>
        <v>0</v>
      </c>
      <c r="BG128" s="219">
        <f>IF(N128="zákl. přenesená",J128,0)</f>
        <v>0</v>
      </c>
      <c r="BH128" s="219">
        <f>IF(N128="sníž. přenesená",J128,0)</f>
        <v>0</v>
      </c>
      <c r="BI128" s="219">
        <f>IF(N128="nulová",J128,0)</f>
        <v>0</v>
      </c>
      <c r="BJ128" s="14" t="s">
        <v>79</v>
      </c>
      <c r="BK128" s="219">
        <f>ROUND(I128*H128,2)</f>
        <v>0</v>
      </c>
      <c r="BL128" s="14" t="s">
        <v>164</v>
      </c>
      <c r="BM128" s="218" t="s">
        <v>476</v>
      </c>
    </row>
    <row r="129" spans="1:65" s="2" customFormat="1" ht="19.2">
      <c r="A129" s="31"/>
      <c r="B129" s="32"/>
      <c r="C129" s="33"/>
      <c r="D129" s="220" t="s">
        <v>166</v>
      </c>
      <c r="E129" s="33"/>
      <c r="F129" s="221" t="s">
        <v>372</v>
      </c>
      <c r="G129" s="33"/>
      <c r="H129" s="33"/>
      <c r="I129" s="119"/>
      <c r="J129" s="33"/>
      <c r="K129" s="33"/>
      <c r="L129" s="36"/>
      <c r="M129" s="222"/>
      <c r="N129" s="223"/>
      <c r="O129" s="68"/>
      <c r="P129" s="68"/>
      <c r="Q129" s="68"/>
      <c r="R129" s="68"/>
      <c r="S129" s="68"/>
      <c r="T129" s="68"/>
      <c r="U129" s="69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T129" s="14" t="s">
        <v>166</v>
      </c>
      <c r="AU129" s="14" t="s">
        <v>81</v>
      </c>
    </row>
    <row r="130" spans="1:65" s="2" customFormat="1" ht="19.8" customHeight="1">
      <c r="A130" s="31"/>
      <c r="B130" s="32"/>
      <c r="C130" s="205" t="s">
        <v>205</v>
      </c>
      <c r="D130" s="205" t="s">
        <v>159</v>
      </c>
      <c r="E130" s="206" t="s">
        <v>374</v>
      </c>
      <c r="F130" s="207" t="s">
        <v>375</v>
      </c>
      <c r="G130" s="208" t="s">
        <v>203</v>
      </c>
      <c r="H130" s="209">
        <v>1</v>
      </c>
      <c r="I130" s="210"/>
      <c r="J130" s="211">
        <f>ROUND(I130*H130,2)</f>
        <v>0</v>
      </c>
      <c r="K130" s="212"/>
      <c r="L130" s="213"/>
      <c r="M130" s="214" t="s">
        <v>1</v>
      </c>
      <c r="N130" s="215" t="s">
        <v>37</v>
      </c>
      <c r="O130" s="68"/>
      <c r="P130" s="216">
        <f>O130*H130</f>
        <v>0</v>
      </c>
      <c r="Q130" s="216">
        <v>0</v>
      </c>
      <c r="R130" s="216">
        <f>Q130*H130</f>
        <v>0</v>
      </c>
      <c r="S130" s="216">
        <v>0</v>
      </c>
      <c r="T130" s="216">
        <f>S130*H130</f>
        <v>0</v>
      </c>
      <c r="U130" s="217" t="s">
        <v>1</v>
      </c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8" t="s">
        <v>163</v>
      </c>
      <c r="AT130" s="218" t="s">
        <v>159</v>
      </c>
      <c r="AU130" s="218" t="s">
        <v>81</v>
      </c>
      <c r="AY130" s="14" t="s">
        <v>153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14" t="s">
        <v>79</v>
      </c>
      <c r="BK130" s="219">
        <f>ROUND(I130*H130,2)</f>
        <v>0</v>
      </c>
      <c r="BL130" s="14" t="s">
        <v>164</v>
      </c>
      <c r="BM130" s="218" t="s">
        <v>477</v>
      </c>
    </row>
    <row r="131" spans="1:65" s="2" customFormat="1" ht="19.2">
      <c r="A131" s="31"/>
      <c r="B131" s="32"/>
      <c r="C131" s="33"/>
      <c r="D131" s="220" t="s">
        <v>166</v>
      </c>
      <c r="E131" s="33"/>
      <c r="F131" s="221" t="s">
        <v>375</v>
      </c>
      <c r="G131" s="33"/>
      <c r="H131" s="33"/>
      <c r="I131" s="119"/>
      <c r="J131" s="33"/>
      <c r="K131" s="33"/>
      <c r="L131" s="36"/>
      <c r="M131" s="222"/>
      <c r="N131" s="223"/>
      <c r="O131" s="68"/>
      <c r="P131" s="68"/>
      <c r="Q131" s="68"/>
      <c r="R131" s="68"/>
      <c r="S131" s="68"/>
      <c r="T131" s="68"/>
      <c r="U131" s="69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T131" s="14" t="s">
        <v>166</v>
      </c>
      <c r="AU131" s="14" t="s">
        <v>81</v>
      </c>
    </row>
    <row r="132" spans="1:65" s="2" customFormat="1" ht="19.8" customHeight="1">
      <c r="A132" s="31"/>
      <c r="B132" s="32"/>
      <c r="C132" s="224" t="s">
        <v>81</v>
      </c>
      <c r="D132" s="224" t="s">
        <v>176</v>
      </c>
      <c r="E132" s="225" t="s">
        <v>377</v>
      </c>
      <c r="F132" s="226" t="s">
        <v>378</v>
      </c>
      <c r="G132" s="227" t="s">
        <v>203</v>
      </c>
      <c r="H132" s="228">
        <v>1</v>
      </c>
      <c r="I132" s="229"/>
      <c r="J132" s="230">
        <f>ROUND(I132*H132,2)</f>
        <v>0</v>
      </c>
      <c r="K132" s="231"/>
      <c r="L132" s="36"/>
      <c r="M132" s="232" t="s">
        <v>1</v>
      </c>
      <c r="N132" s="233" t="s">
        <v>37</v>
      </c>
      <c r="O132" s="68"/>
      <c r="P132" s="216">
        <f>O132*H132</f>
        <v>0</v>
      </c>
      <c r="Q132" s="216">
        <v>0</v>
      </c>
      <c r="R132" s="216">
        <f>Q132*H132</f>
        <v>0</v>
      </c>
      <c r="S132" s="216">
        <v>0</v>
      </c>
      <c r="T132" s="216">
        <f>S132*H132</f>
        <v>0</v>
      </c>
      <c r="U132" s="217" t="s">
        <v>1</v>
      </c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8" t="s">
        <v>164</v>
      </c>
      <c r="AT132" s="218" t="s">
        <v>176</v>
      </c>
      <c r="AU132" s="218" t="s">
        <v>81</v>
      </c>
      <c r="AY132" s="14" t="s">
        <v>153</v>
      </c>
      <c r="BE132" s="219">
        <f>IF(N132="základní",J132,0)</f>
        <v>0</v>
      </c>
      <c r="BF132" s="219">
        <f>IF(N132="snížená",J132,0)</f>
        <v>0</v>
      </c>
      <c r="BG132" s="219">
        <f>IF(N132="zákl. přenesená",J132,0)</f>
        <v>0</v>
      </c>
      <c r="BH132" s="219">
        <f>IF(N132="sníž. přenesená",J132,0)</f>
        <v>0</v>
      </c>
      <c r="BI132" s="219">
        <f>IF(N132="nulová",J132,0)</f>
        <v>0</v>
      </c>
      <c r="BJ132" s="14" t="s">
        <v>79</v>
      </c>
      <c r="BK132" s="219">
        <f>ROUND(I132*H132,2)</f>
        <v>0</v>
      </c>
      <c r="BL132" s="14" t="s">
        <v>164</v>
      </c>
      <c r="BM132" s="218" t="s">
        <v>478</v>
      </c>
    </row>
    <row r="133" spans="1:65" s="2" customFormat="1" ht="10.199999999999999">
      <c r="A133" s="31"/>
      <c r="B133" s="32"/>
      <c r="C133" s="33"/>
      <c r="D133" s="220" t="s">
        <v>166</v>
      </c>
      <c r="E133" s="33"/>
      <c r="F133" s="221" t="s">
        <v>378</v>
      </c>
      <c r="G133" s="33"/>
      <c r="H133" s="33"/>
      <c r="I133" s="119"/>
      <c r="J133" s="33"/>
      <c r="K133" s="33"/>
      <c r="L133" s="36"/>
      <c r="M133" s="222"/>
      <c r="N133" s="223"/>
      <c r="O133" s="68"/>
      <c r="P133" s="68"/>
      <c r="Q133" s="68"/>
      <c r="R133" s="68"/>
      <c r="S133" s="68"/>
      <c r="T133" s="68"/>
      <c r="U133" s="69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T133" s="14" t="s">
        <v>166</v>
      </c>
      <c r="AU133" s="14" t="s">
        <v>81</v>
      </c>
    </row>
    <row r="134" spans="1:65" s="2" customFormat="1" ht="14.4" customHeight="1">
      <c r="A134" s="31"/>
      <c r="B134" s="32"/>
      <c r="C134" s="205" t="s">
        <v>380</v>
      </c>
      <c r="D134" s="205" t="s">
        <v>159</v>
      </c>
      <c r="E134" s="206" t="s">
        <v>381</v>
      </c>
      <c r="F134" s="207" t="s">
        <v>382</v>
      </c>
      <c r="G134" s="208" t="s">
        <v>203</v>
      </c>
      <c r="H134" s="209">
        <v>6</v>
      </c>
      <c r="I134" s="210"/>
      <c r="J134" s="211">
        <f>ROUND(I134*H134,2)</f>
        <v>0</v>
      </c>
      <c r="K134" s="212"/>
      <c r="L134" s="213"/>
      <c r="M134" s="214" t="s">
        <v>1</v>
      </c>
      <c r="N134" s="215" t="s">
        <v>37</v>
      </c>
      <c r="O134" s="68"/>
      <c r="P134" s="216">
        <f>O134*H134</f>
        <v>0</v>
      </c>
      <c r="Q134" s="216">
        <v>0</v>
      </c>
      <c r="R134" s="216">
        <f>Q134*H134</f>
        <v>0</v>
      </c>
      <c r="S134" s="216">
        <v>0</v>
      </c>
      <c r="T134" s="216">
        <f>S134*H134</f>
        <v>0</v>
      </c>
      <c r="U134" s="217" t="s">
        <v>1</v>
      </c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8" t="s">
        <v>163</v>
      </c>
      <c r="AT134" s="218" t="s">
        <v>159</v>
      </c>
      <c r="AU134" s="218" t="s">
        <v>81</v>
      </c>
      <c r="AY134" s="14" t="s">
        <v>153</v>
      </c>
      <c r="BE134" s="219">
        <f>IF(N134="základní",J134,0)</f>
        <v>0</v>
      </c>
      <c r="BF134" s="219">
        <f>IF(N134="snížená",J134,0)</f>
        <v>0</v>
      </c>
      <c r="BG134" s="219">
        <f>IF(N134="zákl. přenesená",J134,0)</f>
        <v>0</v>
      </c>
      <c r="BH134" s="219">
        <f>IF(N134="sníž. přenesená",J134,0)</f>
        <v>0</v>
      </c>
      <c r="BI134" s="219">
        <f>IF(N134="nulová",J134,0)</f>
        <v>0</v>
      </c>
      <c r="BJ134" s="14" t="s">
        <v>79</v>
      </c>
      <c r="BK134" s="219">
        <f>ROUND(I134*H134,2)</f>
        <v>0</v>
      </c>
      <c r="BL134" s="14" t="s">
        <v>164</v>
      </c>
      <c r="BM134" s="218" t="s">
        <v>479</v>
      </c>
    </row>
    <row r="135" spans="1:65" s="2" customFormat="1" ht="10.199999999999999">
      <c r="A135" s="31"/>
      <c r="B135" s="32"/>
      <c r="C135" s="33"/>
      <c r="D135" s="220" t="s">
        <v>166</v>
      </c>
      <c r="E135" s="33"/>
      <c r="F135" s="221" t="s">
        <v>382</v>
      </c>
      <c r="G135" s="33"/>
      <c r="H135" s="33"/>
      <c r="I135" s="119"/>
      <c r="J135" s="33"/>
      <c r="K135" s="33"/>
      <c r="L135" s="36"/>
      <c r="M135" s="222"/>
      <c r="N135" s="223"/>
      <c r="O135" s="68"/>
      <c r="P135" s="68"/>
      <c r="Q135" s="68"/>
      <c r="R135" s="68"/>
      <c r="S135" s="68"/>
      <c r="T135" s="68"/>
      <c r="U135" s="69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T135" s="14" t="s">
        <v>166</v>
      </c>
      <c r="AU135" s="14" t="s">
        <v>81</v>
      </c>
    </row>
    <row r="136" spans="1:65" s="2" customFormat="1" ht="14.4" customHeight="1">
      <c r="A136" s="31"/>
      <c r="B136" s="32"/>
      <c r="C136" s="224" t="s">
        <v>158</v>
      </c>
      <c r="D136" s="224" t="s">
        <v>176</v>
      </c>
      <c r="E136" s="225" t="s">
        <v>384</v>
      </c>
      <c r="F136" s="226" t="s">
        <v>385</v>
      </c>
      <c r="G136" s="227" t="s">
        <v>203</v>
      </c>
      <c r="H136" s="228">
        <v>6</v>
      </c>
      <c r="I136" s="229"/>
      <c r="J136" s="230">
        <f>ROUND(I136*H136,2)</f>
        <v>0</v>
      </c>
      <c r="K136" s="231"/>
      <c r="L136" s="36"/>
      <c r="M136" s="232" t="s">
        <v>1</v>
      </c>
      <c r="N136" s="233" t="s">
        <v>37</v>
      </c>
      <c r="O136" s="68"/>
      <c r="P136" s="216">
        <f>O136*H136</f>
        <v>0</v>
      </c>
      <c r="Q136" s="216">
        <v>0</v>
      </c>
      <c r="R136" s="216">
        <f>Q136*H136</f>
        <v>0</v>
      </c>
      <c r="S136" s="216">
        <v>0</v>
      </c>
      <c r="T136" s="216">
        <f>S136*H136</f>
        <v>0</v>
      </c>
      <c r="U136" s="217" t="s">
        <v>1</v>
      </c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164</v>
      </c>
      <c r="AT136" s="218" t="s">
        <v>176</v>
      </c>
      <c r="AU136" s="218" t="s">
        <v>81</v>
      </c>
      <c r="AY136" s="14" t="s">
        <v>153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14" t="s">
        <v>79</v>
      </c>
      <c r="BK136" s="219">
        <f>ROUND(I136*H136,2)</f>
        <v>0</v>
      </c>
      <c r="BL136" s="14" t="s">
        <v>164</v>
      </c>
      <c r="BM136" s="218" t="s">
        <v>480</v>
      </c>
    </row>
    <row r="137" spans="1:65" s="2" customFormat="1" ht="10.199999999999999">
      <c r="A137" s="31"/>
      <c r="B137" s="32"/>
      <c r="C137" s="33"/>
      <c r="D137" s="220" t="s">
        <v>166</v>
      </c>
      <c r="E137" s="33"/>
      <c r="F137" s="221" t="s">
        <v>385</v>
      </c>
      <c r="G137" s="33"/>
      <c r="H137" s="33"/>
      <c r="I137" s="119"/>
      <c r="J137" s="33"/>
      <c r="K137" s="33"/>
      <c r="L137" s="36"/>
      <c r="M137" s="222"/>
      <c r="N137" s="223"/>
      <c r="O137" s="68"/>
      <c r="P137" s="68"/>
      <c r="Q137" s="68"/>
      <c r="R137" s="68"/>
      <c r="S137" s="68"/>
      <c r="T137" s="68"/>
      <c r="U137" s="69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T137" s="14" t="s">
        <v>166</v>
      </c>
      <c r="AU137" s="14" t="s">
        <v>81</v>
      </c>
    </row>
    <row r="138" spans="1:65" s="2" customFormat="1" ht="14.4" customHeight="1">
      <c r="A138" s="31"/>
      <c r="B138" s="32"/>
      <c r="C138" s="205" t="s">
        <v>387</v>
      </c>
      <c r="D138" s="205" t="s">
        <v>159</v>
      </c>
      <c r="E138" s="206" t="s">
        <v>388</v>
      </c>
      <c r="F138" s="207" t="s">
        <v>389</v>
      </c>
      <c r="G138" s="208" t="s">
        <v>203</v>
      </c>
      <c r="H138" s="209">
        <v>1</v>
      </c>
      <c r="I138" s="210"/>
      <c r="J138" s="211">
        <f>ROUND(I138*H138,2)</f>
        <v>0</v>
      </c>
      <c r="K138" s="212"/>
      <c r="L138" s="213"/>
      <c r="M138" s="214" t="s">
        <v>1</v>
      </c>
      <c r="N138" s="215" t="s">
        <v>37</v>
      </c>
      <c r="O138" s="68"/>
      <c r="P138" s="216">
        <f>O138*H138</f>
        <v>0</v>
      </c>
      <c r="Q138" s="216">
        <v>0</v>
      </c>
      <c r="R138" s="216">
        <f>Q138*H138</f>
        <v>0</v>
      </c>
      <c r="S138" s="216">
        <v>0</v>
      </c>
      <c r="T138" s="216">
        <f>S138*H138</f>
        <v>0</v>
      </c>
      <c r="U138" s="217" t="s">
        <v>1</v>
      </c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163</v>
      </c>
      <c r="AT138" s="218" t="s">
        <v>159</v>
      </c>
      <c r="AU138" s="218" t="s">
        <v>81</v>
      </c>
      <c r="AY138" s="14" t="s">
        <v>153</v>
      </c>
      <c r="BE138" s="219">
        <f>IF(N138="základní",J138,0)</f>
        <v>0</v>
      </c>
      <c r="BF138" s="219">
        <f>IF(N138="snížená",J138,0)</f>
        <v>0</v>
      </c>
      <c r="BG138" s="219">
        <f>IF(N138="zákl. přenesená",J138,0)</f>
        <v>0</v>
      </c>
      <c r="BH138" s="219">
        <f>IF(N138="sníž. přenesená",J138,0)</f>
        <v>0</v>
      </c>
      <c r="BI138" s="219">
        <f>IF(N138="nulová",J138,0)</f>
        <v>0</v>
      </c>
      <c r="BJ138" s="14" t="s">
        <v>79</v>
      </c>
      <c r="BK138" s="219">
        <f>ROUND(I138*H138,2)</f>
        <v>0</v>
      </c>
      <c r="BL138" s="14" t="s">
        <v>164</v>
      </c>
      <c r="BM138" s="218" t="s">
        <v>481</v>
      </c>
    </row>
    <row r="139" spans="1:65" s="2" customFormat="1" ht="10.199999999999999">
      <c r="A139" s="31"/>
      <c r="B139" s="32"/>
      <c r="C139" s="33"/>
      <c r="D139" s="220" t="s">
        <v>166</v>
      </c>
      <c r="E139" s="33"/>
      <c r="F139" s="221" t="s">
        <v>389</v>
      </c>
      <c r="G139" s="33"/>
      <c r="H139" s="33"/>
      <c r="I139" s="119"/>
      <c r="J139" s="33"/>
      <c r="K139" s="33"/>
      <c r="L139" s="36"/>
      <c r="M139" s="222"/>
      <c r="N139" s="223"/>
      <c r="O139" s="68"/>
      <c r="P139" s="68"/>
      <c r="Q139" s="68"/>
      <c r="R139" s="68"/>
      <c r="S139" s="68"/>
      <c r="T139" s="68"/>
      <c r="U139" s="69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T139" s="14" t="s">
        <v>166</v>
      </c>
      <c r="AU139" s="14" t="s">
        <v>81</v>
      </c>
    </row>
    <row r="140" spans="1:65" s="2" customFormat="1" ht="19.8" customHeight="1">
      <c r="A140" s="31"/>
      <c r="B140" s="32"/>
      <c r="C140" s="224" t="s">
        <v>391</v>
      </c>
      <c r="D140" s="224" t="s">
        <v>176</v>
      </c>
      <c r="E140" s="225" t="s">
        <v>392</v>
      </c>
      <c r="F140" s="226" t="s">
        <v>393</v>
      </c>
      <c r="G140" s="227" t="s">
        <v>203</v>
      </c>
      <c r="H140" s="228">
        <v>1</v>
      </c>
      <c r="I140" s="229"/>
      <c r="J140" s="230">
        <f>ROUND(I140*H140,2)</f>
        <v>0</v>
      </c>
      <c r="K140" s="231"/>
      <c r="L140" s="36"/>
      <c r="M140" s="232" t="s">
        <v>1</v>
      </c>
      <c r="N140" s="233" t="s">
        <v>37</v>
      </c>
      <c r="O140" s="68"/>
      <c r="P140" s="216">
        <f>O140*H140</f>
        <v>0</v>
      </c>
      <c r="Q140" s="216">
        <v>0</v>
      </c>
      <c r="R140" s="216">
        <f>Q140*H140</f>
        <v>0</v>
      </c>
      <c r="S140" s="216">
        <v>0</v>
      </c>
      <c r="T140" s="216">
        <f>S140*H140</f>
        <v>0</v>
      </c>
      <c r="U140" s="217" t="s">
        <v>1</v>
      </c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164</v>
      </c>
      <c r="AT140" s="218" t="s">
        <v>176</v>
      </c>
      <c r="AU140" s="218" t="s">
        <v>81</v>
      </c>
      <c r="AY140" s="14" t="s">
        <v>153</v>
      </c>
      <c r="BE140" s="219">
        <f>IF(N140="základní",J140,0)</f>
        <v>0</v>
      </c>
      <c r="BF140" s="219">
        <f>IF(N140="snížená",J140,0)</f>
        <v>0</v>
      </c>
      <c r="BG140" s="219">
        <f>IF(N140="zákl. přenesená",J140,0)</f>
        <v>0</v>
      </c>
      <c r="BH140" s="219">
        <f>IF(N140="sníž. přenesená",J140,0)</f>
        <v>0</v>
      </c>
      <c r="BI140" s="219">
        <f>IF(N140="nulová",J140,0)</f>
        <v>0</v>
      </c>
      <c r="BJ140" s="14" t="s">
        <v>79</v>
      </c>
      <c r="BK140" s="219">
        <f>ROUND(I140*H140,2)</f>
        <v>0</v>
      </c>
      <c r="BL140" s="14" t="s">
        <v>164</v>
      </c>
      <c r="BM140" s="218" t="s">
        <v>482</v>
      </c>
    </row>
    <row r="141" spans="1:65" s="2" customFormat="1" ht="10.199999999999999">
      <c r="A141" s="31"/>
      <c r="B141" s="32"/>
      <c r="C141" s="33"/>
      <c r="D141" s="220" t="s">
        <v>166</v>
      </c>
      <c r="E141" s="33"/>
      <c r="F141" s="221" t="s">
        <v>393</v>
      </c>
      <c r="G141" s="33"/>
      <c r="H141" s="33"/>
      <c r="I141" s="119"/>
      <c r="J141" s="33"/>
      <c r="K141" s="33"/>
      <c r="L141" s="36"/>
      <c r="M141" s="222"/>
      <c r="N141" s="223"/>
      <c r="O141" s="68"/>
      <c r="P141" s="68"/>
      <c r="Q141" s="68"/>
      <c r="R141" s="68"/>
      <c r="S141" s="68"/>
      <c r="T141" s="68"/>
      <c r="U141" s="69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T141" s="14" t="s">
        <v>166</v>
      </c>
      <c r="AU141" s="14" t="s">
        <v>81</v>
      </c>
    </row>
    <row r="142" spans="1:65" s="2" customFormat="1" ht="19.8" customHeight="1">
      <c r="A142" s="31"/>
      <c r="B142" s="32"/>
      <c r="C142" s="224" t="s">
        <v>167</v>
      </c>
      <c r="D142" s="224" t="s">
        <v>176</v>
      </c>
      <c r="E142" s="225" t="s">
        <v>395</v>
      </c>
      <c r="F142" s="226" t="s">
        <v>396</v>
      </c>
      <c r="G142" s="227" t="s">
        <v>162</v>
      </c>
      <c r="H142" s="228">
        <v>13</v>
      </c>
      <c r="I142" s="229"/>
      <c r="J142" s="230">
        <f>ROUND(I142*H142,2)</f>
        <v>0</v>
      </c>
      <c r="K142" s="231"/>
      <c r="L142" s="36"/>
      <c r="M142" s="232" t="s">
        <v>1</v>
      </c>
      <c r="N142" s="233" t="s">
        <v>37</v>
      </c>
      <c r="O142" s="68"/>
      <c r="P142" s="216">
        <f>O142*H142</f>
        <v>0</v>
      </c>
      <c r="Q142" s="216">
        <v>3.1199999999999999E-3</v>
      </c>
      <c r="R142" s="216">
        <f>Q142*H142</f>
        <v>4.0559999999999999E-2</v>
      </c>
      <c r="S142" s="216">
        <v>0</v>
      </c>
      <c r="T142" s="216">
        <f>S142*H142</f>
        <v>0</v>
      </c>
      <c r="U142" s="217" t="s">
        <v>1</v>
      </c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8" t="s">
        <v>164</v>
      </c>
      <c r="AT142" s="218" t="s">
        <v>176</v>
      </c>
      <c r="AU142" s="218" t="s">
        <v>81</v>
      </c>
      <c r="AY142" s="14" t="s">
        <v>153</v>
      </c>
      <c r="BE142" s="219">
        <f>IF(N142="základní",J142,0)</f>
        <v>0</v>
      </c>
      <c r="BF142" s="219">
        <f>IF(N142="snížená",J142,0)</f>
        <v>0</v>
      </c>
      <c r="BG142" s="219">
        <f>IF(N142="zákl. přenesená",J142,0)</f>
        <v>0</v>
      </c>
      <c r="BH142" s="219">
        <f>IF(N142="sníž. přenesená",J142,0)</f>
        <v>0</v>
      </c>
      <c r="BI142" s="219">
        <f>IF(N142="nulová",J142,0)</f>
        <v>0</v>
      </c>
      <c r="BJ142" s="14" t="s">
        <v>79</v>
      </c>
      <c r="BK142" s="219">
        <f>ROUND(I142*H142,2)</f>
        <v>0</v>
      </c>
      <c r="BL142" s="14" t="s">
        <v>164</v>
      </c>
      <c r="BM142" s="218" t="s">
        <v>483</v>
      </c>
    </row>
    <row r="143" spans="1:65" s="2" customFormat="1" ht="19.2">
      <c r="A143" s="31"/>
      <c r="B143" s="32"/>
      <c r="C143" s="33"/>
      <c r="D143" s="220" t="s">
        <v>166</v>
      </c>
      <c r="E143" s="33"/>
      <c r="F143" s="221" t="s">
        <v>396</v>
      </c>
      <c r="G143" s="33"/>
      <c r="H143" s="33"/>
      <c r="I143" s="119"/>
      <c r="J143" s="33"/>
      <c r="K143" s="33"/>
      <c r="L143" s="36"/>
      <c r="M143" s="222"/>
      <c r="N143" s="223"/>
      <c r="O143" s="68"/>
      <c r="P143" s="68"/>
      <c r="Q143" s="68"/>
      <c r="R143" s="68"/>
      <c r="S143" s="68"/>
      <c r="T143" s="68"/>
      <c r="U143" s="69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T143" s="14" t="s">
        <v>166</v>
      </c>
      <c r="AU143" s="14" t="s">
        <v>81</v>
      </c>
    </row>
    <row r="144" spans="1:65" s="2" customFormat="1" ht="14.4" customHeight="1">
      <c r="A144" s="31"/>
      <c r="B144" s="32"/>
      <c r="C144" s="205" t="s">
        <v>369</v>
      </c>
      <c r="D144" s="205" t="s">
        <v>159</v>
      </c>
      <c r="E144" s="206" t="s">
        <v>398</v>
      </c>
      <c r="F144" s="207" t="s">
        <v>399</v>
      </c>
      <c r="G144" s="208" t="s">
        <v>400</v>
      </c>
      <c r="H144" s="209">
        <v>6</v>
      </c>
      <c r="I144" s="210"/>
      <c r="J144" s="211">
        <f>ROUND(I144*H144,2)</f>
        <v>0</v>
      </c>
      <c r="K144" s="212"/>
      <c r="L144" s="213"/>
      <c r="M144" s="214" t="s">
        <v>1</v>
      </c>
      <c r="N144" s="215" t="s">
        <v>37</v>
      </c>
      <c r="O144" s="68"/>
      <c r="P144" s="216">
        <f>O144*H144</f>
        <v>0</v>
      </c>
      <c r="Q144" s="216">
        <v>0</v>
      </c>
      <c r="R144" s="216">
        <f>Q144*H144</f>
        <v>0</v>
      </c>
      <c r="S144" s="216">
        <v>0</v>
      </c>
      <c r="T144" s="216">
        <f>S144*H144</f>
        <v>0</v>
      </c>
      <c r="U144" s="217" t="s">
        <v>1</v>
      </c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8" t="s">
        <v>163</v>
      </c>
      <c r="AT144" s="218" t="s">
        <v>159</v>
      </c>
      <c r="AU144" s="218" t="s">
        <v>81</v>
      </c>
      <c r="AY144" s="14" t="s">
        <v>153</v>
      </c>
      <c r="BE144" s="219">
        <f>IF(N144="základní",J144,0)</f>
        <v>0</v>
      </c>
      <c r="BF144" s="219">
        <f>IF(N144="snížená",J144,0)</f>
        <v>0</v>
      </c>
      <c r="BG144" s="219">
        <f>IF(N144="zákl. přenesená",J144,0)</f>
        <v>0</v>
      </c>
      <c r="BH144" s="219">
        <f>IF(N144="sníž. přenesená",J144,0)</f>
        <v>0</v>
      </c>
      <c r="BI144" s="219">
        <f>IF(N144="nulová",J144,0)</f>
        <v>0</v>
      </c>
      <c r="BJ144" s="14" t="s">
        <v>79</v>
      </c>
      <c r="BK144" s="219">
        <f>ROUND(I144*H144,2)</f>
        <v>0</v>
      </c>
      <c r="BL144" s="14" t="s">
        <v>164</v>
      </c>
      <c r="BM144" s="218" t="s">
        <v>484</v>
      </c>
    </row>
    <row r="145" spans="1:65" s="2" customFormat="1" ht="10.199999999999999">
      <c r="A145" s="31"/>
      <c r="B145" s="32"/>
      <c r="C145" s="33"/>
      <c r="D145" s="220" t="s">
        <v>166</v>
      </c>
      <c r="E145" s="33"/>
      <c r="F145" s="221" t="s">
        <v>399</v>
      </c>
      <c r="G145" s="33"/>
      <c r="H145" s="33"/>
      <c r="I145" s="119"/>
      <c r="J145" s="33"/>
      <c r="K145" s="33"/>
      <c r="L145" s="36"/>
      <c r="M145" s="222"/>
      <c r="N145" s="223"/>
      <c r="O145" s="68"/>
      <c r="P145" s="68"/>
      <c r="Q145" s="68"/>
      <c r="R145" s="68"/>
      <c r="S145" s="68"/>
      <c r="T145" s="68"/>
      <c r="U145" s="69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T145" s="14" t="s">
        <v>166</v>
      </c>
      <c r="AU145" s="14" t="s">
        <v>81</v>
      </c>
    </row>
    <row r="146" spans="1:65" s="2" customFormat="1" ht="19.8" customHeight="1">
      <c r="A146" s="31"/>
      <c r="B146" s="32"/>
      <c r="C146" s="224" t="s">
        <v>175</v>
      </c>
      <c r="D146" s="224" t="s">
        <v>176</v>
      </c>
      <c r="E146" s="225" t="s">
        <v>402</v>
      </c>
      <c r="F146" s="226" t="s">
        <v>403</v>
      </c>
      <c r="G146" s="227" t="s">
        <v>162</v>
      </c>
      <c r="H146" s="228">
        <v>6</v>
      </c>
      <c r="I146" s="229"/>
      <c r="J146" s="230">
        <f>ROUND(I146*H146,2)</f>
        <v>0</v>
      </c>
      <c r="K146" s="231"/>
      <c r="L146" s="36"/>
      <c r="M146" s="232" t="s">
        <v>1</v>
      </c>
      <c r="N146" s="233" t="s">
        <v>37</v>
      </c>
      <c r="O146" s="68"/>
      <c r="P146" s="216">
        <f>O146*H146</f>
        <v>0</v>
      </c>
      <c r="Q146" s="216">
        <v>0</v>
      </c>
      <c r="R146" s="216">
        <f>Q146*H146</f>
        <v>0</v>
      </c>
      <c r="S146" s="216">
        <v>0</v>
      </c>
      <c r="T146" s="216">
        <f>S146*H146</f>
        <v>0</v>
      </c>
      <c r="U146" s="217" t="s">
        <v>1</v>
      </c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8" t="s">
        <v>164</v>
      </c>
      <c r="AT146" s="218" t="s">
        <v>176</v>
      </c>
      <c r="AU146" s="218" t="s">
        <v>81</v>
      </c>
      <c r="AY146" s="14" t="s">
        <v>153</v>
      </c>
      <c r="BE146" s="219">
        <f>IF(N146="základní",J146,0)</f>
        <v>0</v>
      </c>
      <c r="BF146" s="219">
        <f>IF(N146="snížená",J146,0)</f>
        <v>0</v>
      </c>
      <c r="BG146" s="219">
        <f>IF(N146="zákl. přenesená",J146,0)</f>
        <v>0</v>
      </c>
      <c r="BH146" s="219">
        <f>IF(N146="sníž. přenesená",J146,0)</f>
        <v>0</v>
      </c>
      <c r="BI146" s="219">
        <f>IF(N146="nulová",J146,0)</f>
        <v>0</v>
      </c>
      <c r="BJ146" s="14" t="s">
        <v>79</v>
      </c>
      <c r="BK146" s="219">
        <f>ROUND(I146*H146,2)</f>
        <v>0</v>
      </c>
      <c r="BL146" s="14" t="s">
        <v>164</v>
      </c>
      <c r="BM146" s="218" t="s">
        <v>485</v>
      </c>
    </row>
    <row r="147" spans="1:65" s="2" customFormat="1" ht="19.2">
      <c r="A147" s="31"/>
      <c r="B147" s="32"/>
      <c r="C147" s="33"/>
      <c r="D147" s="220" t="s">
        <v>166</v>
      </c>
      <c r="E147" s="33"/>
      <c r="F147" s="221" t="s">
        <v>403</v>
      </c>
      <c r="G147" s="33"/>
      <c r="H147" s="33"/>
      <c r="I147" s="119"/>
      <c r="J147" s="33"/>
      <c r="K147" s="33"/>
      <c r="L147" s="36"/>
      <c r="M147" s="222"/>
      <c r="N147" s="223"/>
      <c r="O147" s="68"/>
      <c r="P147" s="68"/>
      <c r="Q147" s="68"/>
      <c r="R147" s="68"/>
      <c r="S147" s="68"/>
      <c r="T147" s="68"/>
      <c r="U147" s="69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T147" s="14" t="s">
        <v>166</v>
      </c>
      <c r="AU147" s="14" t="s">
        <v>81</v>
      </c>
    </row>
    <row r="148" spans="1:65" s="2" customFormat="1" ht="14.4" customHeight="1">
      <c r="A148" s="31"/>
      <c r="B148" s="32"/>
      <c r="C148" s="224" t="s">
        <v>180</v>
      </c>
      <c r="D148" s="224" t="s">
        <v>176</v>
      </c>
      <c r="E148" s="225" t="s">
        <v>405</v>
      </c>
      <c r="F148" s="226" t="s">
        <v>406</v>
      </c>
      <c r="G148" s="227" t="s">
        <v>162</v>
      </c>
      <c r="H148" s="228">
        <v>13</v>
      </c>
      <c r="I148" s="229"/>
      <c r="J148" s="230">
        <f>ROUND(I148*H148,2)</f>
        <v>0</v>
      </c>
      <c r="K148" s="231"/>
      <c r="L148" s="36"/>
      <c r="M148" s="232" t="s">
        <v>1</v>
      </c>
      <c r="N148" s="233" t="s">
        <v>37</v>
      </c>
      <c r="O148" s="68"/>
      <c r="P148" s="216">
        <f>O148*H148</f>
        <v>0</v>
      </c>
      <c r="Q148" s="216">
        <v>2.2000000000000001E-4</v>
      </c>
      <c r="R148" s="216">
        <f>Q148*H148</f>
        <v>2.8600000000000001E-3</v>
      </c>
      <c r="S148" s="216">
        <v>0</v>
      </c>
      <c r="T148" s="216">
        <f>S148*H148</f>
        <v>0</v>
      </c>
      <c r="U148" s="217" t="s">
        <v>1</v>
      </c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8" t="s">
        <v>164</v>
      </c>
      <c r="AT148" s="218" t="s">
        <v>176</v>
      </c>
      <c r="AU148" s="218" t="s">
        <v>81</v>
      </c>
      <c r="AY148" s="14" t="s">
        <v>153</v>
      </c>
      <c r="BE148" s="219">
        <f>IF(N148="základní",J148,0)</f>
        <v>0</v>
      </c>
      <c r="BF148" s="219">
        <f>IF(N148="snížená",J148,0)</f>
        <v>0</v>
      </c>
      <c r="BG148" s="219">
        <f>IF(N148="zákl. přenesená",J148,0)</f>
        <v>0</v>
      </c>
      <c r="BH148" s="219">
        <f>IF(N148="sníž. přenesená",J148,0)</f>
        <v>0</v>
      </c>
      <c r="BI148" s="219">
        <f>IF(N148="nulová",J148,0)</f>
        <v>0</v>
      </c>
      <c r="BJ148" s="14" t="s">
        <v>79</v>
      </c>
      <c r="BK148" s="219">
        <f>ROUND(I148*H148,2)</f>
        <v>0</v>
      </c>
      <c r="BL148" s="14" t="s">
        <v>164</v>
      </c>
      <c r="BM148" s="218" t="s">
        <v>486</v>
      </c>
    </row>
    <row r="149" spans="1:65" s="2" customFormat="1" ht="10.199999999999999">
      <c r="A149" s="31"/>
      <c r="B149" s="32"/>
      <c r="C149" s="33"/>
      <c r="D149" s="220" t="s">
        <v>166</v>
      </c>
      <c r="E149" s="33"/>
      <c r="F149" s="221" t="s">
        <v>406</v>
      </c>
      <c r="G149" s="33"/>
      <c r="H149" s="33"/>
      <c r="I149" s="119"/>
      <c r="J149" s="33"/>
      <c r="K149" s="33"/>
      <c r="L149" s="36"/>
      <c r="M149" s="222"/>
      <c r="N149" s="223"/>
      <c r="O149" s="68"/>
      <c r="P149" s="68"/>
      <c r="Q149" s="68"/>
      <c r="R149" s="68"/>
      <c r="S149" s="68"/>
      <c r="T149" s="68"/>
      <c r="U149" s="69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T149" s="14" t="s">
        <v>166</v>
      </c>
      <c r="AU149" s="14" t="s">
        <v>81</v>
      </c>
    </row>
    <row r="150" spans="1:65" s="2" customFormat="1" ht="19.8" customHeight="1">
      <c r="A150" s="31"/>
      <c r="B150" s="32"/>
      <c r="C150" s="224" t="s">
        <v>408</v>
      </c>
      <c r="D150" s="224" t="s">
        <v>176</v>
      </c>
      <c r="E150" s="225" t="s">
        <v>409</v>
      </c>
      <c r="F150" s="226" t="s">
        <v>410</v>
      </c>
      <c r="G150" s="227" t="s">
        <v>203</v>
      </c>
      <c r="H150" s="228">
        <v>6</v>
      </c>
      <c r="I150" s="229"/>
      <c r="J150" s="230">
        <f>ROUND(I150*H150,2)</f>
        <v>0</v>
      </c>
      <c r="K150" s="231"/>
      <c r="L150" s="36"/>
      <c r="M150" s="232" t="s">
        <v>1</v>
      </c>
      <c r="N150" s="233" t="s">
        <v>37</v>
      </c>
      <c r="O150" s="68"/>
      <c r="P150" s="216">
        <f>O150*H150</f>
        <v>0</v>
      </c>
      <c r="Q150" s="216">
        <v>0</v>
      </c>
      <c r="R150" s="216">
        <f>Q150*H150</f>
        <v>0</v>
      </c>
      <c r="S150" s="216">
        <v>0</v>
      </c>
      <c r="T150" s="216">
        <f>S150*H150</f>
        <v>0</v>
      </c>
      <c r="U150" s="217" t="s">
        <v>1</v>
      </c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8" t="s">
        <v>164</v>
      </c>
      <c r="AT150" s="218" t="s">
        <v>176</v>
      </c>
      <c r="AU150" s="218" t="s">
        <v>81</v>
      </c>
      <c r="AY150" s="14" t="s">
        <v>153</v>
      </c>
      <c r="BE150" s="219">
        <f>IF(N150="základní",J150,0)</f>
        <v>0</v>
      </c>
      <c r="BF150" s="219">
        <f>IF(N150="snížená",J150,0)</f>
        <v>0</v>
      </c>
      <c r="BG150" s="219">
        <f>IF(N150="zákl. přenesená",J150,0)</f>
        <v>0</v>
      </c>
      <c r="BH150" s="219">
        <f>IF(N150="sníž. přenesená",J150,0)</f>
        <v>0</v>
      </c>
      <c r="BI150" s="219">
        <f>IF(N150="nulová",J150,0)</f>
        <v>0</v>
      </c>
      <c r="BJ150" s="14" t="s">
        <v>79</v>
      </c>
      <c r="BK150" s="219">
        <f>ROUND(I150*H150,2)</f>
        <v>0</v>
      </c>
      <c r="BL150" s="14" t="s">
        <v>164</v>
      </c>
      <c r="BM150" s="218" t="s">
        <v>487</v>
      </c>
    </row>
    <row r="151" spans="1:65" s="2" customFormat="1" ht="19.2">
      <c r="A151" s="31"/>
      <c r="B151" s="32"/>
      <c r="C151" s="33"/>
      <c r="D151" s="220" t="s">
        <v>166</v>
      </c>
      <c r="E151" s="33"/>
      <c r="F151" s="221" t="s">
        <v>410</v>
      </c>
      <c r="G151" s="33"/>
      <c r="H151" s="33"/>
      <c r="I151" s="119"/>
      <c r="J151" s="33"/>
      <c r="K151" s="33"/>
      <c r="L151" s="36"/>
      <c r="M151" s="222"/>
      <c r="N151" s="223"/>
      <c r="O151" s="68"/>
      <c r="P151" s="68"/>
      <c r="Q151" s="68"/>
      <c r="R151" s="68"/>
      <c r="S151" s="68"/>
      <c r="T151" s="68"/>
      <c r="U151" s="69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T151" s="14" t="s">
        <v>166</v>
      </c>
      <c r="AU151" s="14" t="s">
        <v>81</v>
      </c>
    </row>
    <row r="152" spans="1:65" s="12" customFormat="1" ht="25.95" customHeight="1">
      <c r="B152" s="189"/>
      <c r="C152" s="190"/>
      <c r="D152" s="191" t="s">
        <v>71</v>
      </c>
      <c r="E152" s="192" t="s">
        <v>347</v>
      </c>
      <c r="F152" s="192" t="s">
        <v>348</v>
      </c>
      <c r="G152" s="190"/>
      <c r="H152" s="190"/>
      <c r="I152" s="193"/>
      <c r="J152" s="194">
        <f>BK152</f>
        <v>0</v>
      </c>
      <c r="K152" s="190"/>
      <c r="L152" s="195"/>
      <c r="M152" s="196"/>
      <c r="N152" s="197"/>
      <c r="O152" s="197"/>
      <c r="P152" s="198">
        <f>SUM(P153:P160)</f>
        <v>0</v>
      </c>
      <c r="Q152" s="197"/>
      <c r="R152" s="198">
        <f>SUM(R153:R160)</f>
        <v>0</v>
      </c>
      <c r="S152" s="197"/>
      <c r="T152" s="198">
        <f>SUM(T153:T160)</f>
        <v>0</v>
      </c>
      <c r="U152" s="199"/>
      <c r="AR152" s="200" t="s">
        <v>158</v>
      </c>
      <c r="AT152" s="201" t="s">
        <v>71</v>
      </c>
      <c r="AU152" s="201" t="s">
        <v>72</v>
      </c>
      <c r="AY152" s="200" t="s">
        <v>153</v>
      </c>
      <c r="BK152" s="202">
        <f>SUM(BK153:BK160)</f>
        <v>0</v>
      </c>
    </row>
    <row r="153" spans="1:65" s="2" customFormat="1" ht="14.4" customHeight="1">
      <c r="A153" s="31"/>
      <c r="B153" s="32"/>
      <c r="C153" s="224" t="s">
        <v>412</v>
      </c>
      <c r="D153" s="224" t="s">
        <v>176</v>
      </c>
      <c r="E153" s="225" t="s">
        <v>413</v>
      </c>
      <c r="F153" s="226" t="s">
        <v>414</v>
      </c>
      <c r="G153" s="227" t="s">
        <v>352</v>
      </c>
      <c r="H153" s="228">
        <v>6</v>
      </c>
      <c r="I153" s="229"/>
      <c r="J153" s="230">
        <f>ROUND(I153*H153,2)</f>
        <v>0</v>
      </c>
      <c r="K153" s="231"/>
      <c r="L153" s="36"/>
      <c r="M153" s="232" t="s">
        <v>1</v>
      </c>
      <c r="N153" s="233" t="s">
        <v>37</v>
      </c>
      <c r="O153" s="68"/>
      <c r="P153" s="216">
        <f>O153*H153</f>
        <v>0</v>
      </c>
      <c r="Q153" s="216">
        <v>0</v>
      </c>
      <c r="R153" s="216">
        <f>Q153*H153</f>
        <v>0</v>
      </c>
      <c r="S153" s="216">
        <v>0</v>
      </c>
      <c r="T153" s="216">
        <f>S153*H153</f>
        <v>0</v>
      </c>
      <c r="U153" s="217" t="s">
        <v>1</v>
      </c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8" t="s">
        <v>353</v>
      </c>
      <c r="AT153" s="218" t="s">
        <v>176</v>
      </c>
      <c r="AU153" s="218" t="s">
        <v>79</v>
      </c>
      <c r="AY153" s="14" t="s">
        <v>153</v>
      </c>
      <c r="BE153" s="219">
        <f>IF(N153="základní",J153,0)</f>
        <v>0</v>
      </c>
      <c r="BF153" s="219">
        <f>IF(N153="snížená",J153,0)</f>
        <v>0</v>
      </c>
      <c r="BG153" s="219">
        <f>IF(N153="zákl. přenesená",J153,0)</f>
        <v>0</v>
      </c>
      <c r="BH153" s="219">
        <f>IF(N153="sníž. přenesená",J153,0)</f>
        <v>0</v>
      </c>
      <c r="BI153" s="219">
        <f>IF(N153="nulová",J153,0)</f>
        <v>0</v>
      </c>
      <c r="BJ153" s="14" t="s">
        <v>79</v>
      </c>
      <c r="BK153" s="219">
        <f>ROUND(I153*H153,2)</f>
        <v>0</v>
      </c>
      <c r="BL153" s="14" t="s">
        <v>353</v>
      </c>
      <c r="BM153" s="218" t="s">
        <v>488</v>
      </c>
    </row>
    <row r="154" spans="1:65" s="2" customFormat="1" ht="10.199999999999999">
      <c r="A154" s="31"/>
      <c r="B154" s="32"/>
      <c r="C154" s="33"/>
      <c r="D154" s="220" t="s">
        <v>166</v>
      </c>
      <c r="E154" s="33"/>
      <c r="F154" s="221" t="s">
        <v>414</v>
      </c>
      <c r="G154" s="33"/>
      <c r="H154" s="33"/>
      <c r="I154" s="119"/>
      <c r="J154" s="33"/>
      <c r="K154" s="33"/>
      <c r="L154" s="36"/>
      <c r="M154" s="222"/>
      <c r="N154" s="223"/>
      <c r="O154" s="68"/>
      <c r="P154" s="68"/>
      <c r="Q154" s="68"/>
      <c r="R154" s="68"/>
      <c r="S154" s="68"/>
      <c r="T154" s="68"/>
      <c r="U154" s="69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T154" s="14" t="s">
        <v>166</v>
      </c>
      <c r="AU154" s="14" t="s">
        <v>79</v>
      </c>
    </row>
    <row r="155" spans="1:65" s="2" customFormat="1" ht="30" customHeight="1">
      <c r="A155" s="31"/>
      <c r="B155" s="32"/>
      <c r="C155" s="224" t="s">
        <v>416</v>
      </c>
      <c r="D155" s="224" t="s">
        <v>176</v>
      </c>
      <c r="E155" s="225" t="s">
        <v>417</v>
      </c>
      <c r="F155" s="226" t="s">
        <v>418</v>
      </c>
      <c r="G155" s="227" t="s">
        <v>352</v>
      </c>
      <c r="H155" s="228">
        <v>12</v>
      </c>
      <c r="I155" s="229"/>
      <c r="J155" s="230">
        <f>ROUND(I155*H155,2)</f>
        <v>0</v>
      </c>
      <c r="K155" s="231"/>
      <c r="L155" s="36"/>
      <c r="M155" s="232" t="s">
        <v>1</v>
      </c>
      <c r="N155" s="233" t="s">
        <v>37</v>
      </c>
      <c r="O155" s="68"/>
      <c r="P155" s="216">
        <f>O155*H155</f>
        <v>0</v>
      </c>
      <c r="Q155" s="216">
        <v>0</v>
      </c>
      <c r="R155" s="216">
        <f>Q155*H155</f>
        <v>0</v>
      </c>
      <c r="S155" s="216">
        <v>0</v>
      </c>
      <c r="T155" s="216">
        <f>S155*H155</f>
        <v>0</v>
      </c>
      <c r="U155" s="217" t="s">
        <v>1</v>
      </c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8" t="s">
        <v>353</v>
      </c>
      <c r="AT155" s="218" t="s">
        <v>176</v>
      </c>
      <c r="AU155" s="218" t="s">
        <v>79</v>
      </c>
      <c r="AY155" s="14" t="s">
        <v>153</v>
      </c>
      <c r="BE155" s="219">
        <f>IF(N155="základní",J155,0)</f>
        <v>0</v>
      </c>
      <c r="BF155" s="219">
        <f>IF(N155="snížená",J155,0)</f>
        <v>0</v>
      </c>
      <c r="BG155" s="219">
        <f>IF(N155="zákl. přenesená",J155,0)</f>
        <v>0</v>
      </c>
      <c r="BH155" s="219">
        <f>IF(N155="sníž. přenesená",J155,0)</f>
        <v>0</v>
      </c>
      <c r="BI155" s="219">
        <f>IF(N155="nulová",J155,0)</f>
        <v>0</v>
      </c>
      <c r="BJ155" s="14" t="s">
        <v>79</v>
      </c>
      <c r="BK155" s="219">
        <f>ROUND(I155*H155,2)</f>
        <v>0</v>
      </c>
      <c r="BL155" s="14" t="s">
        <v>353</v>
      </c>
      <c r="BM155" s="218" t="s">
        <v>489</v>
      </c>
    </row>
    <row r="156" spans="1:65" s="2" customFormat="1" ht="19.2">
      <c r="A156" s="31"/>
      <c r="B156" s="32"/>
      <c r="C156" s="33"/>
      <c r="D156" s="220" t="s">
        <v>166</v>
      </c>
      <c r="E156" s="33"/>
      <c r="F156" s="221" t="s">
        <v>418</v>
      </c>
      <c r="G156" s="33"/>
      <c r="H156" s="33"/>
      <c r="I156" s="119"/>
      <c r="J156" s="33"/>
      <c r="K156" s="33"/>
      <c r="L156" s="36"/>
      <c r="M156" s="222"/>
      <c r="N156" s="223"/>
      <c r="O156" s="68"/>
      <c r="P156" s="68"/>
      <c r="Q156" s="68"/>
      <c r="R156" s="68"/>
      <c r="S156" s="68"/>
      <c r="T156" s="68"/>
      <c r="U156" s="69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T156" s="14" t="s">
        <v>166</v>
      </c>
      <c r="AU156" s="14" t="s">
        <v>79</v>
      </c>
    </row>
    <row r="157" spans="1:65" s="2" customFormat="1" ht="30" customHeight="1">
      <c r="A157" s="31"/>
      <c r="B157" s="32"/>
      <c r="C157" s="224" t="s">
        <v>420</v>
      </c>
      <c r="D157" s="224" t="s">
        <v>176</v>
      </c>
      <c r="E157" s="225" t="s">
        <v>360</v>
      </c>
      <c r="F157" s="226" t="s">
        <v>421</v>
      </c>
      <c r="G157" s="227" t="s">
        <v>352</v>
      </c>
      <c r="H157" s="228">
        <v>24</v>
      </c>
      <c r="I157" s="229"/>
      <c r="J157" s="230">
        <f>ROUND(I157*H157,2)</f>
        <v>0</v>
      </c>
      <c r="K157" s="231"/>
      <c r="L157" s="36"/>
      <c r="M157" s="232" t="s">
        <v>1</v>
      </c>
      <c r="N157" s="233" t="s">
        <v>37</v>
      </c>
      <c r="O157" s="68"/>
      <c r="P157" s="216">
        <f>O157*H157</f>
        <v>0</v>
      </c>
      <c r="Q157" s="216">
        <v>0</v>
      </c>
      <c r="R157" s="216">
        <f>Q157*H157</f>
        <v>0</v>
      </c>
      <c r="S157" s="216">
        <v>0</v>
      </c>
      <c r="T157" s="216">
        <f>S157*H157</f>
        <v>0</v>
      </c>
      <c r="U157" s="217" t="s">
        <v>1</v>
      </c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18" t="s">
        <v>353</v>
      </c>
      <c r="AT157" s="218" t="s">
        <v>176</v>
      </c>
      <c r="AU157" s="218" t="s">
        <v>79</v>
      </c>
      <c r="AY157" s="14" t="s">
        <v>153</v>
      </c>
      <c r="BE157" s="219">
        <f>IF(N157="základní",J157,0)</f>
        <v>0</v>
      </c>
      <c r="BF157" s="219">
        <f>IF(N157="snížená",J157,0)</f>
        <v>0</v>
      </c>
      <c r="BG157" s="219">
        <f>IF(N157="zákl. přenesená",J157,0)</f>
        <v>0</v>
      </c>
      <c r="BH157" s="219">
        <f>IF(N157="sníž. přenesená",J157,0)</f>
        <v>0</v>
      </c>
      <c r="BI157" s="219">
        <f>IF(N157="nulová",J157,0)</f>
        <v>0</v>
      </c>
      <c r="BJ157" s="14" t="s">
        <v>79</v>
      </c>
      <c r="BK157" s="219">
        <f>ROUND(I157*H157,2)</f>
        <v>0</v>
      </c>
      <c r="BL157" s="14" t="s">
        <v>353</v>
      </c>
      <c r="BM157" s="218" t="s">
        <v>490</v>
      </c>
    </row>
    <row r="158" spans="1:65" s="2" customFormat="1" ht="28.8">
      <c r="A158" s="31"/>
      <c r="B158" s="32"/>
      <c r="C158" s="33"/>
      <c r="D158" s="220" t="s">
        <v>166</v>
      </c>
      <c r="E158" s="33"/>
      <c r="F158" s="221" t="s">
        <v>421</v>
      </c>
      <c r="G158" s="33"/>
      <c r="H158" s="33"/>
      <c r="I158" s="119"/>
      <c r="J158" s="33"/>
      <c r="K158" s="33"/>
      <c r="L158" s="36"/>
      <c r="M158" s="222"/>
      <c r="N158" s="223"/>
      <c r="O158" s="68"/>
      <c r="P158" s="68"/>
      <c r="Q158" s="68"/>
      <c r="R158" s="68"/>
      <c r="S158" s="68"/>
      <c r="T158" s="68"/>
      <c r="U158" s="69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T158" s="14" t="s">
        <v>166</v>
      </c>
      <c r="AU158" s="14" t="s">
        <v>79</v>
      </c>
    </row>
    <row r="159" spans="1:65" s="2" customFormat="1" ht="30" customHeight="1">
      <c r="A159" s="31"/>
      <c r="B159" s="32"/>
      <c r="C159" s="224" t="s">
        <v>186</v>
      </c>
      <c r="D159" s="224" t="s">
        <v>176</v>
      </c>
      <c r="E159" s="225" t="s">
        <v>423</v>
      </c>
      <c r="F159" s="226" t="s">
        <v>424</v>
      </c>
      <c r="G159" s="227" t="s">
        <v>352</v>
      </c>
      <c r="H159" s="228">
        <v>4</v>
      </c>
      <c r="I159" s="229"/>
      <c r="J159" s="230">
        <f>ROUND(I159*H159,2)</f>
        <v>0</v>
      </c>
      <c r="K159" s="231"/>
      <c r="L159" s="36"/>
      <c r="M159" s="232" t="s">
        <v>1</v>
      </c>
      <c r="N159" s="233" t="s">
        <v>37</v>
      </c>
      <c r="O159" s="68"/>
      <c r="P159" s="216">
        <f>O159*H159</f>
        <v>0</v>
      </c>
      <c r="Q159" s="216">
        <v>0</v>
      </c>
      <c r="R159" s="216">
        <f>Q159*H159</f>
        <v>0</v>
      </c>
      <c r="S159" s="216">
        <v>0</v>
      </c>
      <c r="T159" s="216">
        <f>S159*H159</f>
        <v>0</v>
      </c>
      <c r="U159" s="217" t="s">
        <v>1</v>
      </c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18" t="s">
        <v>353</v>
      </c>
      <c r="AT159" s="218" t="s">
        <v>176</v>
      </c>
      <c r="AU159" s="218" t="s">
        <v>79</v>
      </c>
      <c r="AY159" s="14" t="s">
        <v>153</v>
      </c>
      <c r="BE159" s="219">
        <f>IF(N159="základní",J159,0)</f>
        <v>0</v>
      </c>
      <c r="BF159" s="219">
        <f>IF(N159="snížená",J159,0)</f>
        <v>0</v>
      </c>
      <c r="BG159" s="219">
        <f>IF(N159="zákl. přenesená",J159,0)</f>
        <v>0</v>
      </c>
      <c r="BH159" s="219">
        <f>IF(N159="sníž. přenesená",J159,0)</f>
        <v>0</v>
      </c>
      <c r="BI159" s="219">
        <f>IF(N159="nulová",J159,0)</f>
        <v>0</v>
      </c>
      <c r="BJ159" s="14" t="s">
        <v>79</v>
      </c>
      <c r="BK159" s="219">
        <f>ROUND(I159*H159,2)</f>
        <v>0</v>
      </c>
      <c r="BL159" s="14" t="s">
        <v>353</v>
      </c>
      <c r="BM159" s="218" t="s">
        <v>491</v>
      </c>
    </row>
    <row r="160" spans="1:65" s="2" customFormat="1" ht="28.8">
      <c r="A160" s="31"/>
      <c r="B160" s="32"/>
      <c r="C160" s="33"/>
      <c r="D160" s="220" t="s">
        <v>166</v>
      </c>
      <c r="E160" s="33"/>
      <c r="F160" s="221" t="s">
        <v>424</v>
      </c>
      <c r="G160" s="33"/>
      <c r="H160" s="33"/>
      <c r="I160" s="119"/>
      <c r="J160" s="33"/>
      <c r="K160" s="33"/>
      <c r="L160" s="36"/>
      <c r="M160" s="234"/>
      <c r="N160" s="235"/>
      <c r="O160" s="236"/>
      <c r="P160" s="236"/>
      <c r="Q160" s="236"/>
      <c r="R160" s="236"/>
      <c r="S160" s="236"/>
      <c r="T160" s="236"/>
      <c r="U160" s="237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T160" s="14" t="s">
        <v>166</v>
      </c>
      <c r="AU160" s="14" t="s">
        <v>79</v>
      </c>
    </row>
    <row r="161" spans="1:31" s="2" customFormat="1" ht="6.9" customHeight="1">
      <c r="A161" s="31"/>
      <c r="B161" s="51"/>
      <c r="C161" s="52"/>
      <c r="D161" s="52"/>
      <c r="E161" s="52"/>
      <c r="F161" s="52"/>
      <c r="G161" s="52"/>
      <c r="H161" s="52"/>
      <c r="I161" s="155"/>
      <c r="J161" s="52"/>
      <c r="K161" s="52"/>
      <c r="L161" s="36"/>
      <c r="M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</row>
  </sheetData>
  <sheetProtection algorithmName="SHA-512" hashValue="F8R7eLWYSj5LcM15K9AtK5Wofeclb7sU6ELWe5+mx+UaZLrn6h6lj0iWg2qWv6Y2otIkYhipxBAVapGfFXYN0A==" saltValue="WgVJu+x262btj+Qmq8YmrzLsGZxIcZOdLg9XGFAc+6TP4kgjuu/2s6+7rdyv5xydIZWcVEFdX59jVHkShhmx1g==" spinCount="100000" sheet="1" objects="1" scenarios="1" formatColumns="0" formatRows="0" autoFilter="0"/>
  <autoFilter ref="C122:K160" xr:uid="{00000000-0009-0000-0000-000004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341"/>
  <sheetViews>
    <sheetView showGridLines="0" workbookViewId="0"/>
  </sheetViews>
  <sheetFormatPr defaultRowHeight="14.4"/>
  <cols>
    <col min="1" max="1" width="7.140625" style="1" customWidth="1"/>
    <col min="2" max="2" width="1.42578125" style="1" customWidth="1"/>
    <col min="3" max="3" width="3.5703125" style="1" customWidth="1"/>
    <col min="4" max="4" width="3.7109375" style="1" customWidth="1"/>
    <col min="5" max="5" width="14.7109375" style="1" customWidth="1"/>
    <col min="6" max="6" width="43.5703125" style="1" customWidth="1"/>
    <col min="7" max="7" width="6" style="1" customWidth="1"/>
    <col min="8" max="8" width="9.85546875" style="1" customWidth="1"/>
    <col min="9" max="9" width="17.28515625" style="112" customWidth="1"/>
    <col min="10" max="10" width="17.28515625" style="1" customWidth="1"/>
    <col min="11" max="11" width="17.28515625" style="1" hidden="1" customWidth="1"/>
    <col min="12" max="12" width="8" style="1" customWidth="1"/>
    <col min="13" max="13" width="9.28515625" style="1" hidden="1" customWidth="1"/>
    <col min="14" max="14" width="9.140625" style="1" hidden="1"/>
    <col min="15" max="21" width="12.140625" style="1" hidden="1" customWidth="1"/>
    <col min="22" max="22" width="10.5703125" style="1" customWidth="1"/>
    <col min="23" max="23" width="14" style="1" customWidth="1"/>
    <col min="24" max="24" width="10.5703125" style="1" customWidth="1"/>
    <col min="25" max="25" width="12.85546875" style="1" customWidth="1"/>
    <col min="26" max="26" width="9.42578125" style="1" customWidth="1"/>
    <col min="27" max="27" width="12.85546875" style="1" customWidth="1"/>
    <col min="28" max="28" width="14" style="1" customWidth="1"/>
    <col min="29" max="29" width="9.42578125" style="1" customWidth="1"/>
    <col min="30" max="30" width="12.85546875" style="1" customWidth="1"/>
    <col min="31" max="31" width="14" style="1" customWidth="1"/>
    <col min="44" max="65" width="9.140625" style="1" hidden="1"/>
  </cols>
  <sheetData>
    <row r="2" spans="1:46" s="1" customFormat="1" ht="36.9" customHeight="1">
      <c r="I2" s="112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4" t="s">
        <v>99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81</v>
      </c>
    </row>
    <row r="4" spans="1:46" s="1" customFormat="1" ht="24.9" customHeight="1">
      <c r="B4" s="17"/>
      <c r="D4" s="116" t="s">
        <v>118</v>
      </c>
      <c r="I4" s="112"/>
      <c r="L4" s="17"/>
      <c r="M4" s="117" t="s">
        <v>10</v>
      </c>
      <c r="AT4" s="14" t="s">
        <v>4</v>
      </c>
    </row>
    <row r="5" spans="1:46" s="1" customFormat="1" ht="6.9" customHeight="1">
      <c r="B5" s="17"/>
      <c r="I5" s="112"/>
      <c r="L5" s="17"/>
    </row>
    <row r="6" spans="1:46" s="1" customFormat="1" ht="12" customHeight="1">
      <c r="B6" s="17"/>
      <c r="D6" s="118" t="s">
        <v>16</v>
      </c>
      <c r="I6" s="112"/>
      <c r="L6" s="17"/>
    </row>
    <row r="7" spans="1:46" s="1" customFormat="1" ht="14.4" customHeight="1">
      <c r="B7" s="17"/>
      <c r="E7" s="283" t="str">
        <f>'Rekapitulace stavby'!K6</f>
        <v>MŠ Šumperk Prievidzská</v>
      </c>
      <c r="F7" s="284"/>
      <c r="G7" s="284"/>
      <c r="H7" s="284"/>
      <c r="I7" s="112"/>
      <c r="L7" s="17"/>
    </row>
    <row r="8" spans="1:46" s="1" customFormat="1" ht="12" customHeight="1">
      <c r="B8" s="17"/>
      <c r="D8" s="118" t="s">
        <v>119</v>
      </c>
      <c r="I8" s="112"/>
      <c r="L8" s="17"/>
    </row>
    <row r="9" spans="1:46" s="2" customFormat="1" ht="24" customHeight="1">
      <c r="A9" s="31"/>
      <c r="B9" s="36"/>
      <c r="C9" s="31"/>
      <c r="D9" s="31"/>
      <c r="E9" s="283" t="s">
        <v>492</v>
      </c>
      <c r="F9" s="285"/>
      <c r="G9" s="285"/>
      <c r="H9" s="285"/>
      <c r="I9" s="119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18" t="s">
        <v>121</v>
      </c>
      <c r="E10" s="31"/>
      <c r="F10" s="31"/>
      <c r="G10" s="31"/>
      <c r="H10" s="31"/>
      <c r="I10" s="119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24.6" customHeight="1">
      <c r="A11" s="31"/>
      <c r="B11" s="36"/>
      <c r="C11" s="31"/>
      <c r="D11" s="31"/>
      <c r="E11" s="286" t="s">
        <v>493</v>
      </c>
      <c r="F11" s="285"/>
      <c r="G11" s="285"/>
      <c r="H11" s="285"/>
      <c r="I11" s="119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0.199999999999999">
      <c r="A12" s="31"/>
      <c r="B12" s="36"/>
      <c r="C12" s="31"/>
      <c r="D12" s="31"/>
      <c r="E12" s="31"/>
      <c r="F12" s="31"/>
      <c r="G12" s="31"/>
      <c r="H12" s="31"/>
      <c r="I12" s="119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18" t="s">
        <v>18</v>
      </c>
      <c r="E13" s="31"/>
      <c r="F13" s="107" t="s">
        <v>1</v>
      </c>
      <c r="G13" s="31"/>
      <c r="H13" s="31"/>
      <c r="I13" s="120" t="s">
        <v>19</v>
      </c>
      <c r="J13" s="107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8" t="s">
        <v>20</v>
      </c>
      <c r="E14" s="31"/>
      <c r="F14" s="107" t="s">
        <v>21</v>
      </c>
      <c r="G14" s="31"/>
      <c r="H14" s="31"/>
      <c r="I14" s="120" t="s">
        <v>22</v>
      </c>
      <c r="J14" s="121">
        <f>'Rekapitulace stavby'!AN8</f>
        <v>0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8" customHeight="1">
      <c r="A15" s="31"/>
      <c r="B15" s="36"/>
      <c r="C15" s="31"/>
      <c r="D15" s="31"/>
      <c r="E15" s="31"/>
      <c r="F15" s="31"/>
      <c r="G15" s="31"/>
      <c r="H15" s="31"/>
      <c r="I15" s="119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23</v>
      </c>
      <c r="E16" s="31"/>
      <c r="F16" s="31"/>
      <c r="G16" s="31"/>
      <c r="H16" s="31"/>
      <c r="I16" s="120" t="s">
        <v>24</v>
      </c>
      <c r="J16" s="107" t="s">
        <v>1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07" t="s">
        <v>21</v>
      </c>
      <c r="F17" s="31"/>
      <c r="G17" s="31"/>
      <c r="H17" s="31"/>
      <c r="I17" s="120" t="s">
        <v>25</v>
      </c>
      <c r="J17" s="107" t="s">
        <v>1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" customHeight="1">
      <c r="A18" s="31"/>
      <c r="B18" s="36"/>
      <c r="C18" s="31"/>
      <c r="D18" s="31"/>
      <c r="E18" s="31"/>
      <c r="F18" s="31"/>
      <c r="G18" s="31"/>
      <c r="H18" s="31"/>
      <c r="I18" s="119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18" t="s">
        <v>26</v>
      </c>
      <c r="E19" s="31"/>
      <c r="F19" s="31"/>
      <c r="G19" s="31"/>
      <c r="H19" s="31"/>
      <c r="I19" s="120" t="s">
        <v>24</v>
      </c>
      <c r="J19" s="27">
        <f>'Rekapitulace stavby'!AN13</f>
        <v>0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287" t="str">
        <f>'Rekapitulace stavby'!E14</f>
        <v>Vyplň údaj</v>
      </c>
      <c r="F20" s="288"/>
      <c r="G20" s="288"/>
      <c r="H20" s="288"/>
      <c r="I20" s="120" t="s">
        <v>25</v>
      </c>
      <c r="J20" s="27">
        <f>'Rekapitulace stavby'!AN14</f>
        <v>0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" customHeight="1">
      <c r="A21" s="31"/>
      <c r="B21" s="36"/>
      <c r="C21" s="31"/>
      <c r="D21" s="31"/>
      <c r="E21" s="31"/>
      <c r="F21" s="31"/>
      <c r="G21" s="31"/>
      <c r="H21" s="31"/>
      <c r="I21" s="119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18" t="s">
        <v>28</v>
      </c>
      <c r="E22" s="31"/>
      <c r="F22" s="31"/>
      <c r="G22" s="31"/>
      <c r="H22" s="31"/>
      <c r="I22" s="120" t="s">
        <v>24</v>
      </c>
      <c r="J22" s="107" t="s">
        <v>494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07" t="s">
        <v>495</v>
      </c>
      <c r="F23" s="31"/>
      <c r="G23" s="31"/>
      <c r="H23" s="31"/>
      <c r="I23" s="120" t="s">
        <v>25</v>
      </c>
      <c r="J23" s="107" t="s">
        <v>496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" customHeight="1">
      <c r="A24" s="31"/>
      <c r="B24" s="36"/>
      <c r="C24" s="31"/>
      <c r="D24" s="31"/>
      <c r="E24" s="31"/>
      <c r="F24" s="31"/>
      <c r="G24" s="31"/>
      <c r="H24" s="31"/>
      <c r="I24" s="119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18" t="s">
        <v>30</v>
      </c>
      <c r="E25" s="31"/>
      <c r="F25" s="31"/>
      <c r="G25" s="31"/>
      <c r="H25" s="31"/>
      <c r="I25" s="120" t="s">
        <v>24</v>
      </c>
      <c r="J25" s="107" t="s">
        <v>494</v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07" t="s">
        <v>495</v>
      </c>
      <c r="F26" s="31"/>
      <c r="G26" s="31"/>
      <c r="H26" s="31"/>
      <c r="I26" s="120" t="s">
        <v>25</v>
      </c>
      <c r="J26" s="107" t="s">
        <v>496</v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" customHeight="1">
      <c r="A27" s="31"/>
      <c r="B27" s="36"/>
      <c r="C27" s="31"/>
      <c r="D27" s="31"/>
      <c r="E27" s="31"/>
      <c r="F27" s="31"/>
      <c r="G27" s="31"/>
      <c r="H27" s="31"/>
      <c r="I27" s="119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18" t="s">
        <v>31</v>
      </c>
      <c r="E28" s="31"/>
      <c r="F28" s="31"/>
      <c r="G28" s="31"/>
      <c r="H28" s="31"/>
      <c r="I28" s="119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4.4" customHeight="1">
      <c r="A29" s="122"/>
      <c r="B29" s="123"/>
      <c r="C29" s="122"/>
      <c r="D29" s="122"/>
      <c r="E29" s="289" t="s">
        <v>1</v>
      </c>
      <c r="F29" s="289"/>
      <c r="G29" s="289"/>
      <c r="H29" s="289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" customHeight="1">
      <c r="A30" s="31"/>
      <c r="B30" s="36"/>
      <c r="C30" s="31"/>
      <c r="D30" s="31"/>
      <c r="E30" s="31"/>
      <c r="F30" s="31"/>
      <c r="G30" s="31"/>
      <c r="H30" s="31"/>
      <c r="I30" s="119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6"/>
      <c r="C31" s="31"/>
      <c r="D31" s="126"/>
      <c r="E31" s="126"/>
      <c r="F31" s="126"/>
      <c r="G31" s="126"/>
      <c r="H31" s="126"/>
      <c r="I31" s="127"/>
      <c r="J31" s="126"/>
      <c r="K31" s="126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8" t="s">
        <v>32</v>
      </c>
      <c r="E32" s="31"/>
      <c r="F32" s="31"/>
      <c r="G32" s="31"/>
      <c r="H32" s="31"/>
      <c r="I32" s="119"/>
      <c r="J32" s="129">
        <f>ROUND(J153,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" customHeight="1">
      <c r="A33" s="31"/>
      <c r="B33" s="36"/>
      <c r="C33" s="31"/>
      <c r="D33" s="126"/>
      <c r="E33" s="126"/>
      <c r="F33" s="126"/>
      <c r="G33" s="126"/>
      <c r="H33" s="126"/>
      <c r="I33" s="127"/>
      <c r="J33" s="126"/>
      <c r="K33" s="126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31"/>
      <c r="F34" s="130" t="s">
        <v>34</v>
      </c>
      <c r="G34" s="31"/>
      <c r="H34" s="31"/>
      <c r="I34" s="131" t="s">
        <v>33</v>
      </c>
      <c r="J34" s="130" t="s">
        <v>35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customHeight="1">
      <c r="A35" s="31"/>
      <c r="B35" s="36"/>
      <c r="C35" s="31"/>
      <c r="D35" s="132" t="s">
        <v>36</v>
      </c>
      <c r="E35" s="118" t="s">
        <v>37</v>
      </c>
      <c r="F35" s="133">
        <f>ROUND((SUM(BE153:BE340)),  2)</f>
        <v>0</v>
      </c>
      <c r="G35" s="31"/>
      <c r="H35" s="31"/>
      <c r="I35" s="134">
        <v>0.21</v>
      </c>
      <c r="J35" s="133">
        <f>ROUND(((SUM(BE153:BE340))*I35),  2)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customHeight="1">
      <c r="A36" s="31"/>
      <c r="B36" s="36"/>
      <c r="C36" s="31"/>
      <c r="D36" s="31"/>
      <c r="E36" s="118" t="s">
        <v>38</v>
      </c>
      <c r="F36" s="133">
        <f>ROUND((SUM(BF153:BF340)),  2)</f>
        <v>0</v>
      </c>
      <c r="G36" s="31"/>
      <c r="H36" s="31"/>
      <c r="I36" s="134">
        <v>0.15</v>
      </c>
      <c r="J36" s="133">
        <f>ROUND(((SUM(BF153:BF340))*I36),  2)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18" t="s">
        <v>39</v>
      </c>
      <c r="F37" s="133">
        <f>ROUND((SUM(BG153:BG340)),  2)</f>
        <v>0</v>
      </c>
      <c r="G37" s="31"/>
      <c r="H37" s="31"/>
      <c r="I37" s="134">
        <v>0.21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" hidden="1" customHeight="1">
      <c r="A38" s="31"/>
      <c r="B38" s="36"/>
      <c r="C38" s="31"/>
      <c r="D38" s="31"/>
      <c r="E38" s="118" t="s">
        <v>40</v>
      </c>
      <c r="F38" s="133">
        <f>ROUND((SUM(BH153:BH340)),  2)</f>
        <v>0</v>
      </c>
      <c r="G38" s="31"/>
      <c r="H38" s="31"/>
      <c r="I38" s="134">
        <v>0.15</v>
      </c>
      <c r="J38" s="133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" hidden="1" customHeight="1">
      <c r="A39" s="31"/>
      <c r="B39" s="36"/>
      <c r="C39" s="31"/>
      <c r="D39" s="31"/>
      <c r="E39" s="118" t="s">
        <v>41</v>
      </c>
      <c r="F39" s="133">
        <f>ROUND((SUM(BI153:BI340)),  2)</f>
        <v>0</v>
      </c>
      <c r="G39" s="31"/>
      <c r="H39" s="31"/>
      <c r="I39" s="134">
        <v>0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" customHeight="1">
      <c r="A40" s="31"/>
      <c r="B40" s="36"/>
      <c r="C40" s="31"/>
      <c r="D40" s="31"/>
      <c r="E40" s="31"/>
      <c r="F40" s="31"/>
      <c r="G40" s="31"/>
      <c r="H40" s="31"/>
      <c r="I40" s="119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5"/>
      <c r="D41" s="136" t="s">
        <v>42</v>
      </c>
      <c r="E41" s="137"/>
      <c r="F41" s="137"/>
      <c r="G41" s="138" t="s">
        <v>43</v>
      </c>
      <c r="H41" s="139" t="s">
        <v>44</v>
      </c>
      <c r="I41" s="140"/>
      <c r="J41" s="141">
        <f>SUM(J32:J39)</f>
        <v>0</v>
      </c>
      <c r="K41" s="142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" customHeight="1">
      <c r="A42" s="31"/>
      <c r="B42" s="36"/>
      <c r="C42" s="31"/>
      <c r="D42" s="31"/>
      <c r="E42" s="31"/>
      <c r="F42" s="31"/>
      <c r="G42" s="31"/>
      <c r="H42" s="31"/>
      <c r="I42" s="119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" customHeight="1">
      <c r="B43" s="17"/>
      <c r="I43" s="112"/>
      <c r="L43" s="17"/>
    </row>
    <row r="44" spans="1:31" s="1" customFormat="1" ht="14.4" customHeight="1">
      <c r="B44" s="17"/>
      <c r="I44" s="112"/>
      <c r="L44" s="17"/>
    </row>
    <row r="45" spans="1:31" s="1" customFormat="1" ht="14.4" customHeight="1">
      <c r="B45" s="17"/>
      <c r="I45" s="112"/>
      <c r="L45" s="17"/>
    </row>
    <row r="46" spans="1:31" s="1" customFormat="1" ht="14.4" customHeight="1">
      <c r="B46" s="17"/>
      <c r="I46" s="112"/>
      <c r="L46" s="17"/>
    </row>
    <row r="47" spans="1:31" s="1" customFormat="1" ht="14.4" customHeight="1">
      <c r="B47" s="17"/>
      <c r="I47" s="112"/>
      <c r="L47" s="17"/>
    </row>
    <row r="48" spans="1:31" s="1" customFormat="1" ht="14.4" customHeight="1">
      <c r="B48" s="17"/>
      <c r="I48" s="112"/>
      <c r="L48" s="17"/>
    </row>
    <row r="49" spans="1:31" s="1" customFormat="1" ht="14.4" customHeight="1">
      <c r="B49" s="17"/>
      <c r="I49" s="112"/>
      <c r="L49" s="17"/>
    </row>
    <row r="50" spans="1:31" s="2" customFormat="1" ht="14.4" customHeight="1">
      <c r="B50" s="48"/>
      <c r="D50" s="143" t="s">
        <v>45</v>
      </c>
      <c r="E50" s="144"/>
      <c r="F50" s="144"/>
      <c r="G50" s="143" t="s">
        <v>46</v>
      </c>
      <c r="H50" s="144"/>
      <c r="I50" s="145"/>
      <c r="J50" s="144"/>
      <c r="K50" s="144"/>
      <c r="L50" s="48"/>
    </row>
    <row r="51" spans="1:31" ht="10.199999999999999">
      <c r="B51" s="17"/>
      <c r="L51" s="17"/>
    </row>
    <row r="52" spans="1:31" ht="10.199999999999999">
      <c r="B52" s="17"/>
      <c r="L52" s="17"/>
    </row>
    <row r="53" spans="1:31" ht="10.199999999999999">
      <c r="B53" s="17"/>
      <c r="L53" s="17"/>
    </row>
    <row r="54" spans="1:31" ht="10.199999999999999">
      <c r="B54" s="17"/>
      <c r="L54" s="17"/>
    </row>
    <row r="55" spans="1:31" ht="10.199999999999999">
      <c r="B55" s="17"/>
      <c r="L55" s="17"/>
    </row>
    <row r="56" spans="1:31" ht="10.199999999999999">
      <c r="B56" s="17"/>
      <c r="L56" s="17"/>
    </row>
    <row r="57" spans="1:31" ht="10.199999999999999">
      <c r="B57" s="17"/>
      <c r="L57" s="17"/>
    </row>
    <row r="58" spans="1:31" ht="10.199999999999999">
      <c r="B58" s="17"/>
      <c r="L58" s="17"/>
    </row>
    <row r="59" spans="1:31" ht="10.199999999999999">
      <c r="B59" s="17"/>
      <c r="L59" s="17"/>
    </row>
    <row r="60" spans="1:31" ht="10.199999999999999">
      <c r="B60" s="17"/>
      <c r="L60" s="17"/>
    </row>
    <row r="61" spans="1:31" s="2" customFormat="1" ht="13.2">
      <c r="A61" s="31"/>
      <c r="B61" s="36"/>
      <c r="C61" s="31"/>
      <c r="D61" s="146" t="s">
        <v>47</v>
      </c>
      <c r="E61" s="147"/>
      <c r="F61" s="148" t="s">
        <v>48</v>
      </c>
      <c r="G61" s="146" t="s">
        <v>47</v>
      </c>
      <c r="H61" s="147"/>
      <c r="I61" s="149"/>
      <c r="J61" s="150" t="s">
        <v>48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.199999999999999">
      <c r="B62" s="17"/>
      <c r="L62" s="17"/>
    </row>
    <row r="63" spans="1:31" ht="10.199999999999999">
      <c r="B63" s="17"/>
      <c r="L63" s="17"/>
    </row>
    <row r="64" spans="1:31" ht="10.199999999999999">
      <c r="B64" s="17"/>
      <c r="L64" s="17"/>
    </row>
    <row r="65" spans="1:31" s="2" customFormat="1" ht="13.2">
      <c r="A65" s="31"/>
      <c r="B65" s="36"/>
      <c r="C65" s="31"/>
      <c r="D65" s="143" t="s">
        <v>49</v>
      </c>
      <c r="E65" s="151"/>
      <c r="F65" s="151"/>
      <c r="G65" s="143" t="s">
        <v>50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.199999999999999">
      <c r="B66" s="17"/>
      <c r="L66" s="17"/>
    </row>
    <row r="67" spans="1:31" ht="10.199999999999999">
      <c r="B67" s="17"/>
      <c r="L67" s="17"/>
    </row>
    <row r="68" spans="1:31" ht="10.199999999999999">
      <c r="B68" s="17"/>
      <c r="L68" s="17"/>
    </row>
    <row r="69" spans="1:31" ht="10.199999999999999">
      <c r="B69" s="17"/>
      <c r="L69" s="17"/>
    </row>
    <row r="70" spans="1:31" ht="10.199999999999999">
      <c r="B70" s="17"/>
      <c r="L70" s="17"/>
    </row>
    <row r="71" spans="1:31" ht="10.199999999999999">
      <c r="B71" s="17"/>
      <c r="L71" s="17"/>
    </row>
    <row r="72" spans="1:31" ht="10.199999999999999">
      <c r="B72" s="17"/>
      <c r="L72" s="17"/>
    </row>
    <row r="73" spans="1:31" ht="10.199999999999999">
      <c r="B73" s="17"/>
      <c r="L73" s="17"/>
    </row>
    <row r="74" spans="1:31" ht="10.199999999999999">
      <c r="B74" s="17"/>
      <c r="L74" s="17"/>
    </row>
    <row r="75" spans="1:31" ht="10.199999999999999">
      <c r="B75" s="17"/>
      <c r="L75" s="17"/>
    </row>
    <row r="76" spans="1:31" s="2" customFormat="1" ht="13.2">
      <c r="A76" s="31"/>
      <c r="B76" s="36"/>
      <c r="C76" s="31"/>
      <c r="D76" s="146" t="s">
        <v>47</v>
      </c>
      <c r="E76" s="147"/>
      <c r="F76" s="148" t="s">
        <v>48</v>
      </c>
      <c r="G76" s="146" t="s">
        <v>47</v>
      </c>
      <c r="H76" s="147"/>
      <c r="I76" s="149"/>
      <c r="J76" s="150" t="s">
        <v>48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" customHeight="1">
      <c r="A82" s="31"/>
      <c r="B82" s="32"/>
      <c r="C82" s="20" t="s">
        <v>124</v>
      </c>
      <c r="D82" s="33"/>
      <c r="E82" s="33"/>
      <c r="F82" s="33"/>
      <c r="G82" s="33"/>
      <c r="H82" s="33"/>
      <c r="I82" s="119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119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19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4.4" customHeight="1">
      <c r="A85" s="31"/>
      <c r="B85" s="32"/>
      <c r="C85" s="33"/>
      <c r="D85" s="33"/>
      <c r="E85" s="290" t="str">
        <f>E7</f>
        <v>MŠ Šumperk Prievidzská</v>
      </c>
      <c r="F85" s="291"/>
      <c r="G85" s="291"/>
      <c r="H85" s="291"/>
      <c r="I85" s="119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18"/>
      <c r="C86" s="26" t="s">
        <v>119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2" customFormat="1" ht="24" customHeight="1">
      <c r="A87" s="31"/>
      <c r="B87" s="32"/>
      <c r="C87" s="33"/>
      <c r="D87" s="33"/>
      <c r="E87" s="290" t="s">
        <v>492</v>
      </c>
      <c r="F87" s="292"/>
      <c r="G87" s="292"/>
      <c r="H87" s="292"/>
      <c r="I87" s="119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6" t="s">
        <v>121</v>
      </c>
      <c r="D88" s="33"/>
      <c r="E88" s="33"/>
      <c r="F88" s="33"/>
      <c r="G88" s="33"/>
      <c r="H88" s="33"/>
      <c r="I88" s="119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24.6" customHeight="1">
      <c r="A89" s="31"/>
      <c r="B89" s="32"/>
      <c r="C89" s="33"/>
      <c r="D89" s="33"/>
      <c r="E89" s="243" t="str">
        <f>E11</f>
        <v>D.1.4 - D.1.4 Technika prostředí staveb II - Silnoproudá elektrotechnika</v>
      </c>
      <c r="F89" s="292"/>
      <c r="G89" s="292"/>
      <c r="H89" s="292"/>
      <c r="I89" s="119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" customHeight="1">
      <c r="A90" s="31"/>
      <c r="B90" s="32"/>
      <c r="C90" s="33"/>
      <c r="D90" s="33"/>
      <c r="E90" s="33"/>
      <c r="F90" s="33"/>
      <c r="G90" s="33"/>
      <c r="H90" s="33"/>
      <c r="I90" s="119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6" t="s">
        <v>20</v>
      </c>
      <c r="D91" s="33"/>
      <c r="E91" s="33"/>
      <c r="F91" s="24" t="str">
        <f>F14</f>
        <v xml:space="preserve"> </v>
      </c>
      <c r="G91" s="33"/>
      <c r="H91" s="33"/>
      <c r="I91" s="120" t="s">
        <v>22</v>
      </c>
      <c r="J91" s="63">
        <f>IF(J14="","",J14)</f>
        <v>0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" customHeight="1">
      <c r="A92" s="31"/>
      <c r="B92" s="32"/>
      <c r="C92" s="33"/>
      <c r="D92" s="33"/>
      <c r="E92" s="33"/>
      <c r="F92" s="33"/>
      <c r="G92" s="33"/>
      <c r="H92" s="33"/>
      <c r="I92" s="119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40.799999999999997" customHeight="1">
      <c r="A93" s="31"/>
      <c r="B93" s="32"/>
      <c r="C93" s="26" t="s">
        <v>23</v>
      </c>
      <c r="D93" s="33"/>
      <c r="E93" s="33"/>
      <c r="F93" s="24" t="str">
        <f>E17</f>
        <v xml:space="preserve"> </v>
      </c>
      <c r="G93" s="33"/>
      <c r="H93" s="33"/>
      <c r="I93" s="120" t="s">
        <v>28</v>
      </c>
      <c r="J93" s="29" t="str">
        <f>E23</f>
        <v>PVLK PROJECT s.r.o.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40.799999999999997" customHeight="1">
      <c r="A94" s="31"/>
      <c r="B94" s="32"/>
      <c r="C94" s="26" t="s">
        <v>26</v>
      </c>
      <c r="D94" s="33"/>
      <c r="E94" s="33"/>
      <c r="F94" s="24" t="str">
        <f>IF(E20="","",E20)</f>
        <v>Vyplň údaj</v>
      </c>
      <c r="G94" s="33"/>
      <c r="H94" s="33"/>
      <c r="I94" s="120" t="s">
        <v>30</v>
      </c>
      <c r="J94" s="29" t="str">
        <f>E26</f>
        <v>PVLK PROJECT s.r.o.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9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9" t="s">
        <v>125</v>
      </c>
      <c r="D96" s="160"/>
      <c r="E96" s="160"/>
      <c r="F96" s="160"/>
      <c r="G96" s="160"/>
      <c r="H96" s="160"/>
      <c r="I96" s="161"/>
      <c r="J96" s="162" t="s">
        <v>126</v>
      </c>
      <c r="K96" s="160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119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8" customHeight="1">
      <c r="A98" s="31"/>
      <c r="B98" s="32"/>
      <c r="C98" s="163" t="s">
        <v>127</v>
      </c>
      <c r="D98" s="33"/>
      <c r="E98" s="33"/>
      <c r="F98" s="33"/>
      <c r="G98" s="33"/>
      <c r="H98" s="33"/>
      <c r="I98" s="119"/>
      <c r="J98" s="81">
        <f>J153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128</v>
      </c>
    </row>
    <row r="99" spans="1:47" s="9" customFormat="1" ht="24.9" customHeight="1">
      <c r="B99" s="164"/>
      <c r="C99" s="165"/>
      <c r="D99" s="166" t="s">
        <v>130</v>
      </c>
      <c r="E99" s="167"/>
      <c r="F99" s="167"/>
      <c r="G99" s="167"/>
      <c r="H99" s="167"/>
      <c r="I99" s="168"/>
      <c r="J99" s="169">
        <f>J154</f>
        <v>0</v>
      </c>
      <c r="K99" s="165"/>
      <c r="L99" s="170"/>
    </row>
    <row r="100" spans="1:47" s="10" customFormat="1" ht="19.95" customHeight="1">
      <c r="B100" s="171"/>
      <c r="C100" s="101"/>
      <c r="D100" s="172" t="s">
        <v>497</v>
      </c>
      <c r="E100" s="173"/>
      <c r="F100" s="173"/>
      <c r="G100" s="173"/>
      <c r="H100" s="173"/>
      <c r="I100" s="174"/>
      <c r="J100" s="175">
        <f>J155</f>
        <v>0</v>
      </c>
      <c r="K100" s="101"/>
      <c r="L100" s="176"/>
    </row>
    <row r="101" spans="1:47" s="10" customFormat="1" ht="19.95" customHeight="1">
      <c r="B101" s="171"/>
      <c r="C101" s="101"/>
      <c r="D101" s="172" t="s">
        <v>498</v>
      </c>
      <c r="E101" s="173"/>
      <c r="F101" s="173"/>
      <c r="G101" s="173"/>
      <c r="H101" s="173"/>
      <c r="I101" s="174"/>
      <c r="J101" s="175">
        <f>J160</f>
        <v>0</v>
      </c>
      <c r="K101" s="101"/>
      <c r="L101" s="176"/>
    </row>
    <row r="102" spans="1:47" s="10" customFormat="1" ht="19.95" customHeight="1">
      <c r="B102" s="171"/>
      <c r="C102" s="101"/>
      <c r="D102" s="172" t="s">
        <v>499</v>
      </c>
      <c r="E102" s="173"/>
      <c r="F102" s="173"/>
      <c r="G102" s="173"/>
      <c r="H102" s="173"/>
      <c r="I102" s="174"/>
      <c r="J102" s="175">
        <f>J165</f>
        <v>0</v>
      </c>
      <c r="K102" s="101"/>
      <c r="L102" s="176"/>
    </row>
    <row r="103" spans="1:47" s="10" customFormat="1" ht="19.95" customHeight="1">
      <c r="B103" s="171"/>
      <c r="C103" s="101"/>
      <c r="D103" s="172" t="s">
        <v>500</v>
      </c>
      <c r="E103" s="173"/>
      <c r="F103" s="173"/>
      <c r="G103" s="173"/>
      <c r="H103" s="173"/>
      <c r="I103" s="174"/>
      <c r="J103" s="175">
        <f>J170</f>
        <v>0</v>
      </c>
      <c r="K103" s="101"/>
      <c r="L103" s="176"/>
    </row>
    <row r="104" spans="1:47" s="10" customFormat="1" ht="19.95" customHeight="1">
      <c r="B104" s="171"/>
      <c r="C104" s="101"/>
      <c r="D104" s="172" t="s">
        <v>501</v>
      </c>
      <c r="E104" s="173"/>
      <c r="F104" s="173"/>
      <c r="G104" s="173"/>
      <c r="H104" s="173"/>
      <c r="I104" s="174"/>
      <c r="J104" s="175">
        <f>J175</f>
        <v>0</v>
      </c>
      <c r="K104" s="101"/>
      <c r="L104" s="176"/>
    </row>
    <row r="105" spans="1:47" s="10" customFormat="1" ht="19.95" customHeight="1">
      <c r="B105" s="171"/>
      <c r="C105" s="101"/>
      <c r="D105" s="172" t="s">
        <v>502</v>
      </c>
      <c r="E105" s="173"/>
      <c r="F105" s="173"/>
      <c r="G105" s="173"/>
      <c r="H105" s="173"/>
      <c r="I105" s="174"/>
      <c r="J105" s="175">
        <f>J182</f>
        <v>0</v>
      </c>
      <c r="K105" s="101"/>
      <c r="L105" s="176"/>
    </row>
    <row r="106" spans="1:47" s="10" customFormat="1" ht="19.95" customHeight="1">
      <c r="B106" s="171"/>
      <c r="C106" s="101"/>
      <c r="D106" s="172" t="s">
        <v>503</v>
      </c>
      <c r="E106" s="173"/>
      <c r="F106" s="173"/>
      <c r="G106" s="173"/>
      <c r="H106" s="173"/>
      <c r="I106" s="174"/>
      <c r="J106" s="175">
        <f>J185</f>
        <v>0</v>
      </c>
      <c r="K106" s="101"/>
      <c r="L106" s="176"/>
    </row>
    <row r="107" spans="1:47" s="10" customFormat="1" ht="19.95" customHeight="1">
      <c r="B107" s="171"/>
      <c r="C107" s="101"/>
      <c r="D107" s="172" t="s">
        <v>504</v>
      </c>
      <c r="E107" s="173"/>
      <c r="F107" s="173"/>
      <c r="G107" s="173"/>
      <c r="H107" s="173"/>
      <c r="I107" s="174"/>
      <c r="J107" s="175">
        <f>J190</f>
        <v>0</v>
      </c>
      <c r="K107" s="101"/>
      <c r="L107" s="176"/>
    </row>
    <row r="108" spans="1:47" s="10" customFormat="1" ht="19.95" customHeight="1">
      <c r="B108" s="171"/>
      <c r="C108" s="101"/>
      <c r="D108" s="172" t="s">
        <v>505</v>
      </c>
      <c r="E108" s="173"/>
      <c r="F108" s="173"/>
      <c r="G108" s="173"/>
      <c r="H108" s="173"/>
      <c r="I108" s="174"/>
      <c r="J108" s="175">
        <f>J195</f>
        <v>0</v>
      </c>
      <c r="K108" s="101"/>
      <c r="L108" s="176"/>
    </row>
    <row r="109" spans="1:47" s="10" customFormat="1" ht="19.95" customHeight="1">
      <c r="B109" s="171"/>
      <c r="C109" s="101"/>
      <c r="D109" s="172" t="s">
        <v>506</v>
      </c>
      <c r="E109" s="173"/>
      <c r="F109" s="173"/>
      <c r="G109" s="173"/>
      <c r="H109" s="173"/>
      <c r="I109" s="174"/>
      <c r="J109" s="175">
        <f>J200</f>
        <v>0</v>
      </c>
      <c r="K109" s="101"/>
      <c r="L109" s="176"/>
    </row>
    <row r="110" spans="1:47" s="10" customFormat="1" ht="19.95" customHeight="1">
      <c r="B110" s="171"/>
      <c r="C110" s="101"/>
      <c r="D110" s="172" t="s">
        <v>507</v>
      </c>
      <c r="E110" s="173"/>
      <c r="F110" s="173"/>
      <c r="G110" s="173"/>
      <c r="H110" s="173"/>
      <c r="I110" s="174"/>
      <c r="J110" s="175">
        <f>J205</f>
        <v>0</v>
      </c>
      <c r="K110" s="101"/>
      <c r="L110" s="176"/>
    </row>
    <row r="111" spans="1:47" s="10" customFormat="1" ht="19.95" customHeight="1">
      <c r="B111" s="171"/>
      <c r="C111" s="101"/>
      <c r="D111" s="172" t="s">
        <v>508</v>
      </c>
      <c r="E111" s="173"/>
      <c r="F111" s="173"/>
      <c r="G111" s="173"/>
      <c r="H111" s="173"/>
      <c r="I111" s="174"/>
      <c r="J111" s="175">
        <f>J210</f>
        <v>0</v>
      </c>
      <c r="K111" s="101"/>
      <c r="L111" s="176"/>
    </row>
    <row r="112" spans="1:47" s="10" customFormat="1" ht="19.95" customHeight="1">
      <c r="B112" s="171"/>
      <c r="C112" s="101"/>
      <c r="D112" s="172" t="s">
        <v>509</v>
      </c>
      <c r="E112" s="173"/>
      <c r="F112" s="173"/>
      <c r="G112" s="173"/>
      <c r="H112" s="173"/>
      <c r="I112" s="174"/>
      <c r="J112" s="175">
        <f>J215</f>
        <v>0</v>
      </c>
      <c r="K112" s="101"/>
      <c r="L112" s="176"/>
    </row>
    <row r="113" spans="2:12" s="10" customFormat="1" ht="19.95" customHeight="1">
      <c r="B113" s="171"/>
      <c r="C113" s="101"/>
      <c r="D113" s="172" t="s">
        <v>510</v>
      </c>
      <c r="E113" s="173"/>
      <c r="F113" s="173"/>
      <c r="G113" s="173"/>
      <c r="H113" s="173"/>
      <c r="I113" s="174"/>
      <c r="J113" s="175">
        <f>J220</f>
        <v>0</v>
      </c>
      <c r="K113" s="101"/>
      <c r="L113" s="176"/>
    </row>
    <row r="114" spans="2:12" s="10" customFormat="1" ht="19.95" customHeight="1">
      <c r="B114" s="171"/>
      <c r="C114" s="101"/>
      <c r="D114" s="172" t="s">
        <v>511</v>
      </c>
      <c r="E114" s="173"/>
      <c r="F114" s="173"/>
      <c r="G114" s="173"/>
      <c r="H114" s="173"/>
      <c r="I114" s="174"/>
      <c r="J114" s="175">
        <f>J225</f>
        <v>0</v>
      </c>
      <c r="K114" s="101"/>
      <c r="L114" s="176"/>
    </row>
    <row r="115" spans="2:12" s="10" customFormat="1" ht="19.95" customHeight="1">
      <c r="B115" s="171"/>
      <c r="C115" s="101"/>
      <c r="D115" s="172" t="s">
        <v>512</v>
      </c>
      <c r="E115" s="173"/>
      <c r="F115" s="173"/>
      <c r="G115" s="173"/>
      <c r="H115" s="173"/>
      <c r="I115" s="174"/>
      <c r="J115" s="175">
        <f>J230</f>
        <v>0</v>
      </c>
      <c r="K115" s="101"/>
      <c r="L115" s="176"/>
    </row>
    <row r="116" spans="2:12" s="10" customFormat="1" ht="19.95" customHeight="1">
      <c r="B116" s="171"/>
      <c r="C116" s="101"/>
      <c r="D116" s="172" t="s">
        <v>513</v>
      </c>
      <c r="E116" s="173"/>
      <c r="F116" s="173"/>
      <c r="G116" s="173"/>
      <c r="H116" s="173"/>
      <c r="I116" s="174"/>
      <c r="J116" s="175">
        <f>J235</f>
        <v>0</v>
      </c>
      <c r="K116" s="101"/>
      <c r="L116" s="176"/>
    </row>
    <row r="117" spans="2:12" s="10" customFormat="1" ht="19.95" customHeight="1">
      <c r="B117" s="171"/>
      <c r="C117" s="101"/>
      <c r="D117" s="172" t="s">
        <v>514</v>
      </c>
      <c r="E117" s="173"/>
      <c r="F117" s="173"/>
      <c r="G117" s="173"/>
      <c r="H117" s="173"/>
      <c r="I117" s="174"/>
      <c r="J117" s="175">
        <f>J240</f>
        <v>0</v>
      </c>
      <c r="K117" s="101"/>
      <c r="L117" s="176"/>
    </row>
    <row r="118" spans="2:12" s="10" customFormat="1" ht="19.95" customHeight="1">
      <c r="B118" s="171"/>
      <c r="C118" s="101"/>
      <c r="D118" s="172" t="s">
        <v>515</v>
      </c>
      <c r="E118" s="173"/>
      <c r="F118" s="173"/>
      <c r="G118" s="173"/>
      <c r="H118" s="173"/>
      <c r="I118" s="174"/>
      <c r="J118" s="175">
        <f>J247</f>
        <v>0</v>
      </c>
      <c r="K118" s="101"/>
      <c r="L118" s="176"/>
    </row>
    <row r="119" spans="2:12" s="10" customFormat="1" ht="19.95" customHeight="1">
      <c r="B119" s="171"/>
      <c r="C119" s="101"/>
      <c r="D119" s="172" t="s">
        <v>516</v>
      </c>
      <c r="E119" s="173"/>
      <c r="F119" s="173"/>
      <c r="G119" s="173"/>
      <c r="H119" s="173"/>
      <c r="I119" s="174"/>
      <c r="J119" s="175">
        <f>J250</f>
        <v>0</v>
      </c>
      <c r="K119" s="101"/>
      <c r="L119" s="176"/>
    </row>
    <row r="120" spans="2:12" s="10" customFormat="1" ht="19.95" customHeight="1">
      <c r="B120" s="171"/>
      <c r="C120" s="101"/>
      <c r="D120" s="172" t="s">
        <v>517</v>
      </c>
      <c r="E120" s="173"/>
      <c r="F120" s="173"/>
      <c r="G120" s="173"/>
      <c r="H120" s="173"/>
      <c r="I120" s="174"/>
      <c r="J120" s="175">
        <f>J253</f>
        <v>0</v>
      </c>
      <c r="K120" s="101"/>
      <c r="L120" s="176"/>
    </row>
    <row r="121" spans="2:12" s="10" customFormat="1" ht="19.95" customHeight="1">
      <c r="B121" s="171"/>
      <c r="C121" s="101"/>
      <c r="D121" s="172" t="s">
        <v>518</v>
      </c>
      <c r="E121" s="173"/>
      <c r="F121" s="173"/>
      <c r="G121" s="173"/>
      <c r="H121" s="173"/>
      <c r="I121" s="174"/>
      <c r="J121" s="175">
        <f>J258</f>
        <v>0</v>
      </c>
      <c r="K121" s="101"/>
      <c r="L121" s="176"/>
    </row>
    <row r="122" spans="2:12" s="10" customFormat="1" ht="19.95" customHeight="1">
      <c r="B122" s="171"/>
      <c r="C122" s="101"/>
      <c r="D122" s="172" t="s">
        <v>519</v>
      </c>
      <c r="E122" s="173"/>
      <c r="F122" s="173"/>
      <c r="G122" s="173"/>
      <c r="H122" s="173"/>
      <c r="I122" s="174"/>
      <c r="J122" s="175">
        <f>J261</f>
        <v>0</v>
      </c>
      <c r="K122" s="101"/>
      <c r="L122" s="176"/>
    </row>
    <row r="123" spans="2:12" s="10" customFormat="1" ht="19.95" customHeight="1">
      <c r="B123" s="171"/>
      <c r="C123" s="101"/>
      <c r="D123" s="172" t="s">
        <v>520</v>
      </c>
      <c r="E123" s="173"/>
      <c r="F123" s="173"/>
      <c r="G123" s="173"/>
      <c r="H123" s="173"/>
      <c r="I123" s="174"/>
      <c r="J123" s="175">
        <f>J266</f>
        <v>0</v>
      </c>
      <c r="K123" s="101"/>
      <c r="L123" s="176"/>
    </row>
    <row r="124" spans="2:12" s="10" customFormat="1" ht="19.95" customHeight="1">
      <c r="B124" s="171"/>
      <c r="C124" s="101"/>
      <c r="D124" s="172" t="s">
        <v>521</v>
      </c>
      <c r="E124" s="173"/>
      <c r="F124" s="173"/>
      <c r="G124" s="173"/>
      <c r="H124" s="173"/>
      <c r="I124" s="174"/>
      <c r="J124" s="175">
        <f>J271</f>
        <v>0</v>
      </c>
      <c r="K124" s="101"/>
      <c r="L124" s="176"/>
    </row>
    <row r="125" spans="2:12" s="10" customFormat="1" ht="19.95" customHeight="1">
      <c r="B125" s="171"/>
      <c r="C125" s="101"/>
      <c r="D125" s="172" t="s">
        <v>522</v>
      </c>
      <c r="E125" s="173"/>
      <c r="F125" s="173"/>
      <c r="G125" s="173"/>
      <c r="H125" s="173"/>
      <c r="I125" s="174"/>
      <c r="J125" s="175">
        <f>J320</f>
        <v>0</v>
      </c>
      <c r="K125" s="101"/>
      <c r="L125" s="176"/>
    </row>
    <row r="126" spans="2:12" s="9" customFormat="1" ht="24.9" customHeight="1">
      <c r="B126" s="164"/>
      <c r="C126" s="165"/>
      <c r="D126" s="166" t="s">
        <v>523</v>
      </c>
      <c r="E126" s="167"/>
      <c r="F126" s="167"/>
      <c r="G126" s="167"/>
      <c r="H126" s="167"/>
      <c r="I126" s="168"/>
      <c r="J126" s="169">
        <f>J327</f>
        <v>0</v>
      </c>
      <c r="K126" s="165"/>
      <c r="L126" s="170"/>
    </row>
    <row r="127" spans="2:12" s="10" customFormat="1" ht="19.95" customHeight="1">
      <c r="B127" s="171"/>
      <c r="C127" s="101"/>
      <c r="D127" s="172" t="s">
        <v>524</v>
      </c>
      <c r="E127" s="173"/>
      <c r="F127" s="173"/>
      <c r="G127" s="173"/>
      <c r="H127" s="173"/>
      <c r="I127" s="174"/>
      <c r="J127" s="175">
        <f>J328</f>
        <v>0</v>
      </c>
      <c r="K127" s="101"/>
      <c r="L127" s="176"/>
    </row>
    <row r="128" spans="2:12" s="10" customFormat="1" ht="19.95" customHeight="1">
      <c r="B128" s="171"/>
      <c r="C128" s="101"/>
      <c r="D128" s="172" t="s">
        <v>525</v>
      </c>
      <c r="E128" s="173"/>
      <c r="F128" s="173"/>
      <c r="G128" s="173"/>
      <c r="H128" s="173"/>
      <c r="I128" s="174"/>
      <c r="J128" s="175">
        <f>J331</f>
        <v>0</v>
      </c>
      <c r="K128" s="101"/>
      <c r="L128" s="176"/>
    </row>
    <row r="129" spans="1:31" s="9" customFormat="1" ht="24.9" customHeight="1">
      <c r="B129" s="164"/>
      <c r="C129" s="165"/>
      <c r="D129" s="166" t="s">
        <v>136</v>
      </c>
      <c r="E129" s="167"/>
      <c r="F129" s="167"/>
      <c r="G129" s="167"/>
      <c r="H129" s="167"/>
      <c r="I129" s="168"/>
      <c r="J129" s="169">
        <f>J334</f>
        <v>0</v>
      </c>
      <c r="K129" s="165"/>
      <c r="L129" s="170"/>
    </row>
    <row r="130" spans="1:31" s="10" customFormat="1" ht="19.95" customHeight="1">
      <c r="B130" s="171"/>
      <c r="C130" s="101"/>
      <c r="D130" s="172" t="s">
        <v>526</v>
      </c>
      <c r="E130" s="173"/>
      <c r="F130" s="173"/>
      <c r="G130" s="173"/>
      <c r="H130" s="173"/>
      <c r="I130" s="174"/>
      <c r="J130" s="175">
        <f>J335</f>
        <v>0</v>
      </c>
      <c r="K130" s="101"/>
      <c r="L130" s="176"/>
    </row>
    <row r="131" spans="1:31" s="10" customFormat="1" ht="19.95" customHeight="1">
      <c r="B131" s="171"/>
      <c r="C131" s="101"/>
      <c r="D131" s="172" t="s">
        <v>527</v>
      </c>
      <c r="E131" s="173"/>
      <c r="F131" s="173"/>
      <c r="G131" s="173"/>
      <c r="H131" s="173"/>
      <c r="I131" s="174"/>
      <c r="J131" s="175">
        <f>J338</f>
        <v>0</v>
      </c>
      <c r="K131" s="101"/>
      <c r="L131" s="176"/>
    </row>
    <row r="132" spans="1:31" s="2" customFormat="1" ht="21.75" customHeight="1">
      <c r="A132" s="31"/>
      <c r="B132" s="32"/>
      <c r="C132" s="33"/>
      <c r="D132" s="33"/>
      <c r="E132" s="33"/>
      <c r="F132" s="33"/>
      <c r="G132" s="33"/>
      <c r="H132" s="33"/>
      <c r="I132" s="119"/>
      <c r="J132" s="33"/>
      <c r="K132" s="33"/>
      <c r="L132" s="48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31" s="2" customFormat="1" ht="6.9" customHeight="1">
      <c r="A133" s="31"/>
      <c r="B133" s="51"/>
      <c r="C133" s="52"/>
      <c r="D133" s="52"/>
      <c r="E133" s="52"/>
      <c r="F133" s="52"/>
      <c r="G133" s="52"/>
      <c r="H133" s="52"/>
      <c r="I133" s="155"/>
      <c r="J133" s="52"/>
      <c r="K133" s="52"/>
      <c r="L133" s="48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7" spans="1:31" s="2" customFormat="1" ht="6.9" customHeight="1">
      <c r="A137" s="31"/>
      <c r="B137" s="53"/>
      <c r="C137" s="54"/>
      <c r="D137" s="54"/>
      <c r="E137" s="54"/>
      <c r="F137" s="54"/>
      <c r="G137" s="54"/>
      <c r="H137" s="54"/>
      <c r="I137" s="158"/>
      <c r="J137" s="54"/>
      <c r="K137" s="54"/>
      <c r="L137" s="48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  <row r="138" spans="1:31" s="2" customFormat="1" ht="24.9" customHeight="1">
      <c r="A138" s="31"/>
      <c r="B138" s="32"/>
      <c r="C138" s="20" t="s">
        <v>137</v>
      </c>
      <c r="D138" s="33"/>
      <c r="E138" s="33"/>
      <c r="F138" s="33"/>
      <c r="G138" s="33"/>
      <c r="H138" s="33"/>
      <c r="I138" s="119"/>
      <c r="J138" s="33"/>
      <c r="K138" s="33"/>
      <c r="L138" s="48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  <row r="139" spans="1:31" s="2" customFormat="1" ht="6.9" customHeight="1">
      <c r="A139" s="31"/>
      <c r="B139" s="32"/>
      <c r="C139" s="33"/>
      <c r="D139" s="33"/>
      <c r="E139" s="33"/>
      <c r="F139" s="33"/>
      <c r="G139" s="33"/>
      <c r="H139" s="33"/>
      <c r="I139" s="119"/>
      <c r="J139" s="33"/>
      <c r="K139" s="33"/>
      <c r="L139" s="48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</row>
    <row r="140" spans="1:31" s="2" customFormat="1" ht="12" customHeight="1">
      <c r="A140" s="31"/>
      <c r="B140" s="32"/>
      <c r="C140" s="26" t="s">
        <v>16</v>
      </c>
      <c r="D140" s="33"/>
      <c r="E140" s="33"/>
      <c r="F140" s="33"/>
      <c r="G140" s="33"/>
      <c r="H140" s="33"/>
      <c r="I140" s="119"/>
      <c r="J140" s="33"/>
      <c r="K140" s="33"/>
      <c r="L140" s="48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</row>
    <row r="141" spans="1:31" s="2" customFormat="1" ht="14.4" customHeight="1">
      <c r="A141" s="31"/>
      <c r="B141" s="32"/>
      <c r="C141" s="33"/>
      <c r="D141" s="33"/>
      <c r="E141" s="290" t="str">
        <f>E7</f>
        <v>MŠ Šumperk Prievidzská</v>
      </c>
      <c r="F141" s="291"/>
      <c r="G141" s="291"/>
      <c r="H141" s="291"/>
      <c r="I141" s="119"/>
      <c r="J141" s="33"/>
      <c r="K141" s="33"/>
      <c r="L141" s="48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</row>
    <row r="142" spans="1:31" s="1" customFormat="1" ht="12" customHeight="1">
      <c r="B142" s="18"/>
      <c r="C142" s="26" t="s">
        <v>119</v>
      </c>
      <c r="D142" s="19"/>
      <c r="E142" s="19"/>
      <c r="F142" s="19"/>
      <c r="G142" s="19"/>
      <c r="H142" s="19"/>
      <c r="I142" s="112"/>
      <c r="J142" s="19"/>
      <c r="K142" s="19"/>
      <c r="L142" s="17"/>
    </row>
    <row r="143" spans="1:31" s="2" customFormat="1" ht="24" customHeight="1">
      <c r="A143" s="31"/>
      <c r="B143" s="32"/>
      <c r="C143" s="33"/>
      <c r="D143" s="33"/>
      <c r="E143" s="290" t="s">
        <v>492</v>
      </c>
      <c r="F143" s="292"/>
      <c r="G143" s="292"/>
      <c r="H143" s="292"/>
      <c r="I143" s="119"/>
      <c r="J143" s="33"/>
      <c r="K143" s="33"/>
      <c r="L143" s="48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</row>
    <row r="144" spans="1:31" s="2" customFormat="1" ht="12" customHeight="1">
      <c r="A144" s="31"/>
      <c r="B144" s="32"/>
      <c r="C144" s="26" t="s">
        <v>121</v>
      </c>
      <c r="D144" s="33"/>
      <c r="E144" s="33"/>
      <c r="F144" s="33"/>
      <c r="G144" s="33"/>
      <c r="H144" s="33"/>
      <c r="I144" s="119"/>
      <c r="J144" s="33"/>
      <c r="K144" s="33"/>
      <c r="L144" s="48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</row>
    <row r="145" spans="1:65" s="2" customFormat="1" ht="24.6" customHeight="1">
      <c r="A145" s="31"/>
      <c r="B145" s="32"/>
      <c r="C145" s="33"/>
      <c r="D145" s="33"/>
      <c r="E145" s="243" t="str">
        <f>E11</f>
        <v>D.1.4 - D.1.4 Technika prostředí staveb II - Silnoproudá elektrotechnika</v>
      </c>
      <c r="F145" s="292"/>
      <c r="G145" s="292"/>
      <c r="H145" s="292"/>
      <c r="I145" s="119"/>
      <c r="J145" s="33"/>
      <c r="K145" s="33"/>
      <c r="L145" s="48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</row>
    <row r="146" spans="1:65" s="2" customFormat="1" ht="6.9" customHeight="1">
      <c r="A146" s="31"/>
      <c r="B146" s="32"/>
      <c r="C146" s="33"/>
      <c r="D146" s="33"/>
      <c r="E146" s="33"/>
      <c r="F146" s="33"/>
      <c r="G146" s="33"/>
      <c r="H146" s="33"/>
      <c r="I146" s="119"/>
      <c r="J146" s="33"/>
      <c r="K146" s="33"/>
      <c r="L146" s="48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</row>
    <row r="147" spans="1:65" s="2" customFormat="1" ht="12" customHeight="1">
      <c r="A147" s="31"/>
      <c r="B147" s="32"/>
      <c r="C147" s="26" t="s">
        <v>20</v>
      </c>
      <c r="D147" s="33"/>
      <c r="E147" s="33"/>
      <c r="F147" s="24" t="str">
        <f>F14</f>
        <v xml:space="preserve"> </v>
      </c>
      <c r="G147" s="33"/>
      <c r="H147" s="33"/>
      <c r="I147" s="120" t="s">
        <v>22</v>
      </c>
      <c r="J147" s="63">
        <f>IF(J14="","",J14)</f>
        <v>0</v>
      </c>
      <c r="K147" s="33"/>
      <c r="L147" s="48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</row>
    <row r="148" spans="1:65" s="2" customFormat="1" ht="6.9" customHeight="1">
      <c r="A148" s="31"/>
      <c r="B148" s="32"/>
      <c r="C148" s="33"/>
      <c r="D148" s="33"/>
      <c r="E148" s="33"/>
      <c r="F148" s="33"/>
      <c r="G148" s="33"/>
      <c r="H148" s="33"/>
      <c r="I148" s="119"/>
      <c r="J148" s="33"/>
      <c r="K148" s="33"/>
      <c r="L148" s="48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</row>
    <row r="149" spans="1:65" s="2" customFormat="1" ht="40.799999999999997" customHeight="1">
      <c r="A149" s="31"/>
      <c r="B149" s="32"/>
      <c r="C149" s="26" t="s">
        <v>23</v>
      </c>
      <c r="D149" s="33"/>
      <c r="E149" s="33"/>
      <c r="F149" s="24" t="str">
        <f>E17</f>
        <v xml:space="preserve"> </v>
      </c>
      <c r="G149" s="33"/>
      <c r="H149" s="33"/>
      <c r="I149" s="120" t="s">
        <v>28</v>
      </c>
      <c r="J149" s="29" t="str">
        <f>E23</f>
        <v>PVLK PROJECT s.r.o.</v>
      </c>
      <c r="K149" s="33"/>
      <c r="L149" s="48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</row>
    <row r="150" spans="1:65" s="2" customFormat="1" ht="40.799999999999997" customHeight="1">
      <c r="A150" s="31"/>
      <c r="B150" s="32"/>
      <c r="C150" s="26" t="s">
        <v>26</v>
      </c>
      <c r="D150" s="33"/>
      <c r="E150" s="33"/>
      <c r="F150" s="24" t="str">
        <f>IF(E20="","",E20)</f>
        <v>Vyplň údaj</v>
      </c>
      <c r="G150" s="33"/>
      <c r="H150" s="33"/>
      <c r="I150" s="120" t="s">
        <v>30</v>
      </c>
      <c r="J150" s="29" t="str">
        <f>E26</f>
        <v>PVLK PROJECT s.r.o.</v>
      </c>
      <c r="K150" s="33"/>
      <c r="L150" s="48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</row>
    <row r="151" spans="1:65" s="2" customFormat="1" ht="10.35" customHeight="1">
      <c r="A151" s="31"/>
      <c r="B151" s="32"/>
      <c r="C151" s="33"/>
      <c r="D151" s="33"/>
      <c r="E151" s="33"/>
      <c r="F151" s="33"/>
      <c r="G151" s="33"/>
      <c r="H151" s="33"/>
      <c r="I151" s="119"/>
      <c r="J151" s="33"/>
      <c r="K151" s="33"/>
      <c r="L151" s="48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</row>
    <row r="152" spans="1:65" s="11" customFormat="1" ht="29.25" customHeight="1">
      <c r="A152" s="177"/>
      <c r="B152" s="178"/>
      <c r="C152" s="179" t="s">
        <v>138</v>
      </c>
      <c r="D152" s="180" t="s">
        <v>57</v>
      </c>
      <c r="E152" s="180" t="s">
        <v>53</v>
      </c>
      <c r="F152" s="180" t="s">
        <v>54</v>
      </c>
      <c r="G152" s="180" t="s">
        <v>139</v>
      </c>
      <c r="H152" s="180" t="s">
        <v>140</v>
      </c>
      <c r="I152" s="181" t="s">
        <v>141</v>
      </c>
      <c r="J152" s="182" t="s">
        <v>126</v>
      </c>
      <c r="K152" s="183" t="s">
        <v>142</v>
      </c>
      <c r="L152" s="184"/>
      <c r="M152" s="72" t="s">
        <v>1</v>
      </c>
      <c r="N152" s="73" t="s">
        <v>36</v>
      </c>
      <c r="O152" s="73" t="s">
        <v>143</v>
      </c>
      <c r="P152" s="73" t="s">
        <v>144</v>
      </c>
      <c r="Q152" s="73" t="s">
        <v>145</v>
      </c>
      <c r="R152" s="73" t="s">
        <v>146</v>
      </c>
      <c r="S152" s="73" t="s">
        <v>147</v>
      </c>
      <c r="T152" s="73" t="s">
        <v>148</v>
      </c>
      <c r="U152" s="74" t="s">
        <v>149</v>
      </c>
      <c r="V152" s="177"/>
      <c r="W152" s="177"/>
      <c r="X152" s="177"/>
      <c r="Y152" s="177"/>
      <c r="Z152" s="177"/>
      <c r="AA152" s="177"/>
      <c r="AB152" s="177"/>
      <c r="AC152" s="177"/>
      <c r="AD152" s="177"/>
      <c r="AE152" s="177"/>
    </row>
    <row r="153" spans="1:65" s="2" customFormat="1" ht="22.8" customHeight="1">
      <c r="A153" s="31"/>
      <c r="B153" s="32"/>
      <c r="C153" s="79" t="s">
        <v>150</v>
      </c>
      <c r="D153" s="33"/>
      <c r="E153" s="33"/>
      <c r="F153" s="33"/>
      <c r="G153" s="33"/>
      <c r="H153" s="33"/>
      <c r="I153" s="119"/>
      <c r="J153" s="185">
        <f>BK153</f>
        <v>0</v>
      </c>
      <c r="K153" s="33"/>
      <c r="L153" s="36"/>
      <c r="M153" s="75"/>
      <c r="N153" s="186"/>
      <c r="O153" s="76"/>
      <c r="P153" s="187">
        <f>P154+P327+P334</f>
        <v>0</v>
      </c>
      <c r="Q153" s="76"/>
      <c r="R153" s="187">
        <f>R154+R327+R334</f>
        <v>2.24E-4</v>
      </c>
      <c r="S153" s="76"/>
      <c r="T153" s="187">
        <f>T154+T327+T334</f>
        <v>0</v>
      </c>
      <c r="U153" s="77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T153" s="14" t="s">
        <v>71</v>
      </c>
      <c r="AU153" s="14" t="s">
        <v>128</v>
      </c>
      <c r="BK153" s="188">
        <f>BK154+BK327+BK334</f>
        <v>0</v>
      </c>
    </row>
    <row r="154" spans="1:65" s="12" customFormat="1" ht="25.95" customHeight="1">
      <c r="B154" s="189"/>
      <c r="C154" s="190"/>
      <c r="D154" s="191" t="s">
        <v>71</v>
      </c>
      <c r="E154" s="192" t="s">
        <v>154</v>
      </c>
      <c r="F154" s="192" t="s">
        <v>155</v>
      </c>
      <c r="G154" s="190"/>
      <c r="H154" s="190"/>
      <c r="I154" s="193"/>
      <c r="J154" s="194">
        <f>BK154</f>
        <v>0</v>
      </c>
      <c r="K154" s="190"/>
      <c r="L154" s="195"/>
      <c r="M154" s="196"/>
      <c r="N154" s="197"/>
      <c r="O154" s="197"/>
      <c r="P154" s="198">
        <f>P155+P160+P165+P170+P175+P182+P185+P190+P195+P200+P205+P210+P215+P220+P225+P230+P235+P240+P247+P250+P253+P258+P261+P266+P271+P320</f>
        <v>0</v>
      </c>
      <c r="Q154" s="197"/>
      <c r="R154" s="198">
        <f>R155+R160+R165+R170+R175+R182+R185+R190+R195+R200+R205+R210+R215+R220+R225+R230+R235+R240+R247+R250+R253+R258+R261+R266+R271+R320</f>
        <v>2.24E-4</v>
      </c>
      <c r="S154" s="197"/>
      <c r="T154" s="198">
        <f>T155+T160+T165+T170+T175+T182+T185+T190+T195+T200+T205+T210+T215+T220+T225+T230+T235+T240+T247+T250+T253+T258+T261+T266+T271+T320</f>
        <v>0</v>
      </c>
      <c r="U154" s="199"/>
      <c r="AR154" s="200" t="s">
        <v>81</v>
      </c>
      <c r="AT154" s="201" t="s">
        <v>71</v>
      </c>
      <c r="AU154" s="201" t="s">
        <v>72</v>
      </c>
      <c r="AY154" s="200" t="s">
        <v>153</v>
      </c>
      <c r="BK154" s="202">
        <f>BK155+BK160+BK165+BK170+BK175+BK182+BK185+BK190+BK195+BK200+BK205+BK210+BK215+BK220+BK225+BK230+BK235+BK240+BK247+BK250+BK253+BK258+BK261+BK266+BK271+BK320</f>
        <v>0</v>
      </c>
    </row>
    <row r="155" spans="1:65" s="12" customFormat="1" ht="22.8" customHeight="1">
      <c r="B155" s="189"/>
      <c r="C155" s="190"/>
      <c r="D155" s="191" t="s">
        <v>71</v>
      </c>
      <c r="E155" s="203" t="s">
        <v>528</v>
      </c>
      <c r="F155" s="203" t="s">
        <v>529</v>
      </c>
      <c r="G155" s="190"/>
      <c r="H155" s="190"/>
      <c r="I155" s="193"/>
      <c r="J155" s="204">
        <f>BK155</f>
        <v>0</v>
      </c>
      <c r="K155" s="190"/>
      <c r="L155" s="195"/>
      <c r="M155" s="196"/>
      <c r="N155" s="197"/>
      <c r="O155" s="197"/>
      <c r="P155" s="198">
        <f>SUM(P156:P159)</f>
        <v>0</v>
      </c>
      <c r="Q155" s="197"/>
      <c r="R155" s="198">
        <f>SUM(R156:R159)</f>
        <v>0</v>
      </c>
      <c r="S155" s="197"/>
      <c r="T155" s="198">
        <f>SUM(T156:T159)</f>
        <v>0</v>
      </c>
      <c r="U155" s="199"/>
      <c r="AR155" s="200" t="s">
        <v>81</v>
      </c>
      <c r="AT155" s="201" t="s">
        <v>71</v>
      </c>
      <c r="AU155" s="201" t="s">
        <v>79</v>
      </c>
      <c r="AY155" s="200" t="s">
        <v>153</v>
      </c>
      <c r="BK155" s="202">
        <f>SUM(BK156:BK159)</f>
        <v>0</v>
      </c>
    </row>
    <row r="156" spans="1:65" s="2" customFormat="1" ht="19.8" customHeight="1">
      <c r="A156" s="31"/>
      <c r="B156" s="32"/>
      <c r="C156" s="224" t="s">
        <v>530</v>
      </c>
      <c r="D156" s="224" t="s">
        <v>176</v>
      </c>
      <c r="E156" s="225" t="s">
        <v>531</v>
      </c>
      <c r="F156" s="226" t="s">
        <v>532</v>
      </c>
      <c r="G156" s="227" t="s">
        <v>203</v>
      </c>
      <c r="H156" s="228">
        <v>18</v>
      </c>
      <c r="I156" s="229"/>
      <c r="J156" s="230">
        <f>ROUND(I156*H156,2)</f>
        <v>0</v>
      </c>
      <c r="K156" s="231"/>
      <c r="L156" s="36"/>
      <c r="M156" s="232" t="s">
        <v>1</v>
      </c>
      <c r="N156" s="233" t="s">
        <v>37</v>
      </c>
      <c r="O156" s="68"/>
      <c r="P156" s="216">
        <f>O156*H156</f>
        <v>0</v>
      </c>
      <c r="Q156" s="216">
        <v>0</v>
      </c>
      <c r="R156" s="216">
        <f>Q156*H156</f>
        <v>0</v>
      </c>
      <c r="S156" s="216">
        <v>0</v>
      </c>
      <c r="T156" s="216">
        <f>S156*H156</f>
        <v>0</v>
      </c>
      <c r="U156" s="217" t="s">
        <v>1</v>
      </c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8" t="s">
        <v>164</v>
      </c>
      <c r="AT156" s="218" t="s">
        <v>176</v>
      </c>
      <c r="AU156" s="218" t="s">
        <v>81</v>
      </c>
      <c r="AY156" s="14" t="s">
        <v>153</v>
      </c>
      <c r="BE156" s="219">
        <f>IF(N156="základní",J156,0)</f>
        <v>0</v>
      </c>
      <c r="BF156" s="219">
        <f>IF(N156="snížená",J156,0)</f>
        <v>0</v>
      </c>
      <c r="BG156" s="219">
        <f>IF(N156="zákl. přenesená",J156,0)</f>
        <v>0</v>
      </c>
      <c r="BH156" s="219">
        <f>IF(N156="sníž. přenesená",J156,0)</f>
        <v>0</v>
      </c>
      <c r="BI156" s="219">
        <f>IF(N156="nulová",J156,0)</f>
        <v>0</v>
      </c>
      <c r="BJ156" s="14" t="s">
        <v>79</v>
      </c>
      <c r="BK156" s="219">
        <f>ROUND(I156*H156,2)</f>
        <v>0</v>
      </c>
      <c r="BL156" s="14" t="s">
        <v>164</v>
      </c>
      <c r="BM156" s="218" t="s">
        <v>533</v>
      </c>
    </row>
    <row r="157" spans="1:65" s="2" customFormat="1" ht="19.2">
      <c r="A157" s="31"/>
      <c r="B157" s="32"/>
      <c r="C157" s="33"/>
      <c r="D157" s="220" t="s">
        <v>166</v>
      </c>
      <c r="E157" s="33"/>
      <c r="F157" s="221" t="s">
        <v>532</v>
      </c>
      <c r="G157" s="33"/>
      <c r="H157" s="33"/>
      <c r="I157" s="119"/>
      <c r="J157" s="33"/>
      <c r="K157" s="33"/>
      <c r="L157" s="36"/>
      <c r="M157" s="222"/>
      <c r="N157" s="223"/>
      <c r="O157" s="68"/>
      <c r="P157" s="68"/>
      <c r="Q157" s="68"/>
      <c r="R157" s="68"/>
      <c r="S157" s="68"/>
      <c r="T157" s="68"/>
      <c r="U157" s="69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T157" s="14" t="s">
        <v>166</v>
      </c>
      <c r="AU157" s="14" t="s">
        <v>81</v>
      </c>
    </row>
    <row r="158" spans="1:65" s="2" customFormat="1" ht="40.200000000000003" customHeight="1">
      <c r="A158" s="31"/>
      <c r="B158" s="32"/>
      <c r="C158" s="205" t="s">
        <v>534</v>
      </c>
      <c r="D158" s="205" t="s">
        <v>159</v>
      </c>
      <c r="E158" s="206" t="s">
        <v>535</v>
      </c>
      <c r="F158" s="207" t="s">
        <v>536</v>
      </c>
      <c r="G158" s="208" t="s">
        <v>537</v>
      </c>
      <c r="H158" s="209">
        <v>18</v>
      </c>
      <c r="I158" s="210"/>
      <c r="J158" s="211">
        <f>ROUND(I158*H158,2)</f>
        <v>0</v>
      </c>
      <c r="K158" s="212"/>
      <c r="L158" s="213"/>
      <c r="M158" s="214" t="s">
        <v>1</v>
      </c>
      <c r="N158" s="215" t="s">
        <v>37</v>
      </c>
      <c r="O158" s="68"/>
      <c r="P158" s="216">
        <f>O158*H158</f>
        <v>0</v>
      </c>
      <c r="Q158" s="216">
        <v>0</v>
      </c>
      <c r="R158" s="216">
        <f>Q158*H158</f>
        <v>0</v>
      </c>
      <c r="S158" s="216">
        <v>0</v>
      </c>
      <c r="T158" s="216">
        <f>S158*H158</f>
        <v>0</v>
      </c>
      <c r="U158" s="217" t="s">
        <v>1</v>
      </c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18" t="s">
        <v>163</v>
      </c>
      <c r="AT158" s="218" t="s">
        <v>159</v>
      </c>
      <c r="AU158" s="218" t="s">
        <v>81</v>
      </c>
      <c r="AY158" s="14" t="s">
        <v>153</v>
      </c>
      <c r="BE158" s="219">
        <f>IF(N158="základní",J158,0)</f>
        <v>0</v>
      </c>
      <c r="BF158" s="219">
        <f>IF(N158="snížená",J158,0)</f>
        <v>0</v>
      </c>
      <c r="BG158" s="219">
        <f>IF(N158="zákl. přenesená",J158,0)</f>
        <v>0</v>
      </c>
      <c r="BH158" s="219">
        <f>IF(N158="sníž. přenesená",J158,0)</f>
        <v>0</v>
      </c>
      <c r="BI158" s="219">
        <f>IF(N158="nulová",J158,0)</f>
        <v>0</v>
      </c>
      <c r="BJ158" s="14" t="s">
        <v>79</v>
      </c>
      <c r="BK158" s="219">
        <f>ROUND(I158*H158,2)</f>
        <v>0</v>
      </c>
      <c r="BL158" s="14" t="s">
        <v>164</v>
      </c>
      <c r="BM158" s="218" t="s">
        <v>538</v>
      </c>
    </row>
    <row r="159" spans="1:65" s="2" customFormat="1" ht="28.8">
      <c r="A159" s="31"/>
      <c r="B159" s="32"/>
      <c r="C159" s="33"/>
      <c r="D159" s="220" t="s">
        <v>166</v>
      </c>
      <c r="E159" s="33"/>
      <c r="F159" s="221" t="s">
        <v>536</v>
      </c>
      <c r="G159" s="33"/>
      <c r="H159" s="33"/>
      <c r="I159" s="119"/>
      <c r="J159" s="33"/>
      <c r="K159" s="33"/>
      <c r="L159" s="36"/>
      <c r="M159" s="222"/>
      <c r="N159" s="223"/>
      <c r="O159" s="68"/>
      <c r="P159" s="68"/>
      <c r="Q159" s="68"/>
      <c r="R159" s="68"/>
      <c r="S159" s="68"/>
      <c r="T159" s="68"/>
      <c r="U159" s="69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T159" s="14" t="s">
        <v>166</v>
      </c>
      <c r="AU159" s="14" t="s">
        <v>81</v>
      </c>
    </row>
    <row r="160" spans="1:65" s="12" customFormat="1" ht="22.8" customHeight="1">
      <c r="B160" s="189"/>
      <c r="C160" s="190"/>
      <c r="D160" s="191" t="s">
        <v>71</v>
      </c>
      <c r="E160" s="203" t="s">
        <v>539</v>
      </c>
      <c r="F160" s="203" t="s">
        <v>540</v>
      </c>
      <c r="G160" s="190"/>
      <c r="H160" s="190"/>
      <c r="I160" s="193"/>
      <c r="J160" s="204">
        <f>BK160</f>
        <v>0</v>
      </c>
      <c r="K160" s="190"/>
      <c r="L160" s="195"/>
      <c r="M160" s="196"/>
      <c r="N160" s="197"/>
      <c r="O160" s="197"/>
      <c r="P160" s="198">
        <f>SUM(P161:P164)</f>
        <v>0</v>
      </c>
      <c r="Q160" s="197"/>
      <c r="R160" s="198">
        <f>SUM(R161:R164)</f>
        <v>0</v>
      </c>
      <c r="S160" s="197"/>
      <c r="T160" s="198">
        <f>SUM(T161:T164)</f>
        <v>0</v>
      </c>
      <c r="U160" s="199"/>
      <c r="AR160" s="200" t="s">
        <v>81</v>
      </c>
      <c r="AT160" s="201" t="s">
        <v>71</v>
      </c>
      <c r="AU160" s="201" t="s">
        <v>79</v>
      </c>
      <c r="AY160" s="200" t="s">
        <v>153</v>
      </c>
      <c r="BK160" s="202">
        <f>SUM(BK161:BK164)</f>
        <v>0</v>
      </c>
    </row>
    <row r="161" spans="1:65" s="2" customFormat="1" ht="19.8" customHeight="1">
      <c r="A161" s="31"/>
      <c r="B161" s="32"/>
      <c r="C161" s="224" t="s">
        <v>541</v>
      </c>
      <c r="D161" s="224" t="s">
        <v>176</v>
      </c>
      <c r="E161" s="225" t="s">
        <v>531</v>
      </c>
      <c r="F161" s="226" t="s">
        <v>532</v>
      </c>
      <c r="G161" s="227" t="s">
        <v>203</v>
      </c>
      <c r="H161" s="228">
        <v>6</v>
      </c>
      <c r="I161" s="229"/>
      <c r="J161" s="230">
        <f>ROUND(I161*H161,2)</f>
        <v>0</v>
      </c>
      <c r="K161" s="231"/>
      <c r="L161" s="36"/>
      <c r="M161" s="232" t="s">
        <v>1</v>
      </c>
      <c r="N161" s="233" t="s">
        <v>37</v>
      </c>
      <c r="O161" s="68"/>
      <c r="P161" s="216">
        <f>O161*H161</f>
        <v>0</v>
      </c>
      <c r="Q161" s="216">
        <v>0</v>
      </c>
      <c r="R161" s="216">
        <f>Q161*H161</f>
        <v>0</v>
      </c>
      <c r="S161" s="216">
        <v>0</v>
      </c>
      <c r="T161" s="216">
        <f>S161*H161</f>
        <v>0</v>
      </c>
      <c r="U161" s="217" t="s">
        <v>1</v>
      </c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18" t="s">
        <v>164</v>
      </c>
      <c r="AT161" s="218" t="s">
        <v>176</v>
      </c>
      <c r="AU161" s="218" t="s">
        <v>81</v>
      </c>
      <c r="AY161" s="14" t="s">
        <v>153</v>
      </c>
      <c r="BE161" s="219">
        <f>IF(N161="základní",J161,0)</f>
        <v>0</v>
      </c>
      <c r="BF161" s="219">
        <f>IF(N161="snížená",J161,0)</f>
        <v>0</v>
      </c>
      <c r="BG161" s="219">
        <f>IF(N161="zákl. přenesená",J161,0)</f>
        <v>0</v>
      </c>
      <c r="BH161" s="219">
        <f>IF(N161="sníž. přenesená",J161,0)</f>
        <v>0</v>
      </c>
      <c r="BI161" s="219">
        <f>IF(N161="nulová",J161,0)</f>
        <v>0</v>
      </c>
      <c r="BJ161" s="14" t="s">
        <v>79</v>
      </c>
      <c r="BK161" s="219">
        <f>ROUND(I161*H161,2)</f>
        <v>0</v>
      </c>
      <c r="BL161" s="14" t="s">
        <v>164</v>
      </c>
      <c r="BM161" s="218" t="s">
        <v>542</v>
      </c>
    </row>
    <row r="162" spans="1:65" s="2" customFormat="1" ht="19.2">
      <c r="A162" s="31"/>
      <c r="B162" s="32"/>
      <c r="C162" s="33"/>
      <c r="D162" s="220" t="s">
        <v>166</v>
      </c>
      <c r="E162" s="33"/>
      <c r="F162" s="221" t="s">
        <v>532</v>
      </c>
      <c r="G162" s="33"/>
      <c r="H162" s="33"/>
      <c r="I162" s="119"/>
      <c r="J162" s="33"/>
      <c r="K162" s="33"/>
      <c r="L162" s="36"/>
      <c r="M162" s="222"/>
      <c r="N162" s="223"/>
      <c r="O162" s="68"/>
      <c r="P162" s="68"/>
      <c r="Q162" s="68"/>
      <c r="R162" s="68"/>
      <c r="S162" s="68"/>
      <c r="T162" s="68"/>
      <c r="U162" s="69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T162" s="14" t="s">
        <v>166</v>
      </c>
      <c r="AU162" s="14" t="s">
        <v>81</v>
      </c>
    </row>
    <row r="163" spans="1:65" s="2" customFormat="1" ht="40.200000000000003" customHeight="1">
      <c r="A163" s="31"/>
      <c r="B163" s="32"/>
      <c r="C163" s="205" t="s">
        <v>543</v>
      </c>
      <c r="D163" s="205" t="s">
        <v>159</v>
      </c>
      <c r="E163" s="206" t="s">
        <v>544</v>
      </c>
      <c r="F163" s="207" t="s">
        <v>545</v>
      </c>
      <c r="G163" s="208" t="s">
        <v>537</v>
      </c>
      <c r="H163" s="209">
        <v>6</v>
      </c>
      <c r="I163" s="210"/>
      <c r="J163" s="211">
        <f>ROUND(I163*H163,2)</f>
        <v>0</v>
      </c>
      <c r="K163" s="212"/>
      <c r="L163" s="213"/>
      <c r="M163" s="214" t="s">
        <v>1</v>
      </c>
      <c r="N163" s="215" t="s">
        <v>37</v>
      </c>
      <c r="O163" s="68"/>
      <c r="P163" s="216">
        <f>O163*H163</f>
        <v>0</v>
      </c>
      <c r="Q163" s="216">
        <v>0</v>
      </c>
      <c r="R163" s="216">
        <f>Q163*H163</f>
        <v>0</v>
      </c>
      <c r="S163" s="216">
        <v>0</v>
      </c>
      <c r="T163" s="216">
        <f>S163*H163</f>
        <v>0</v>
      </c>
      <c r="U163" s="217" t="s">
        <v>1</v>
      </c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18" t="s">
        <v>163</v>
      </c>
      <c r="AT163" s="218" t="s">
        <v>159</v>
      </c>
      <c r="AU163" s="218" t="s">
        <v>81</v>
      </c>
      <c r="AY163" s="14" t="s">
        <v>153</v>
      </c>
      <c r="BE163" s="219">
        <f>IF(N163="základní",J163,0)</f>
        <v>0</v>
      </c>
      <c r="BF163" s="219">
        <f>IF(N163="snížená",J163,0)</f>
        <v>0</v>
      </c>
      <c r="BG163" s="219">
        <f>IF(N163="zákl. přenesená",J163,0)</f>
        <v>0</v>
      </c>
      <c r="BH163" s="219">
        <f>IF(N163="sníž. přenesená",J163,0)</f>
        <v>0</v>
      </c>
      <c r="BI163" s="219">
        <f>IF(N163="nulová",J163,0)</f>
        <v>0</v>
      </c>
      <c r="BJ163" s="14" t="s">
        <v>79</v>
      </c>
      <c r="BK163" s="219">
        <f>ROUND(I163*H163,2)</f>
        <v>0</v>
      </c>
      <c r="BL163" s="14" t="s">
        <v>164</v>
      </c>
      <c r="BM163" s="218" t="s">
        <v>546</v>
      </c>
    </row>
    <row r="164" spans="1:65" s="2" customFormat="1" ht="38.4">
      <c r="A164" s="31"/>
      <c r="B164" s="32"/>
      <c r="C164" s="33"/>
      <c r="D164" s="220" t="s">
        <v>166</v>
      </c>
      <c r="E164" s="33"/>
      <c r="F164" s="221" t="s">
        <v>545</v>
      </c>
      <c r="G164" s="33"/>
      <c r="H164" s="33"/>
      <c r="I164" s="119"/>
      <c r="J164" s="33"/>
      <c r="K164" s="33"/>
      <c r="L164" s="36"/>
      <c r="M164" s="222"/>
      <c r="N164" s="223"/>
      <c r="O164" s="68"/>
      <c r="P164" s="68"/>
      <c r="Q164" s="68"/>
      <c r="R164" s="68"/>
      <c r="S164" s="68"/>
      <c r="T164" s="68"/>
      <c r="U164" s="69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T164" s="14" t="s">
        <v>166</v>
      </c>
      <c r="AU164" s="14" t="s">
        <v>81</v>
      </c>
    </row>
    <row r="165" spans="1:65" s="12" customFormat="1" ht="22.8" customHeight="1">
      <c r="B165" s="189"/>
      <c r="C165" s="190"/>
      <c r="D165" s="191" t="s">
        <v>71</v>
      </c>
      <c r="E165" s="203" t="s">
        <v>547</v>
      </c>
      <c r="F165" s="203" t="s">
        <v>548</v>
      </c>
      <c r="G165" s="190"/>
      <c r="H165" s="190"/>
      <c r="I165" s="193"/>
      <c r="J165" s="204">
        <f>BK165</f>
        <v>0</v>
      </c>
      <c r="K165" s="190"/>
      <c r="L165" s="195"/>
      <c r="M165" s="196"/>
      <c r="N165" s="197"/>
      <c r="O165" s="197"/>
      <c r="P165" s="198">
        <f>SUM(P166:P169)</f>
        <v>0</v>
      </c>
      <c r="Q165" s="197"/>
      <c r="R165" s="198">
        <f>SUM(R166:R169)</f>
        <v>0</v>
      </c>
      <c r="S165" s="197"/>
      <c r="T165" s="198">
        <f>SUM(T166:T169)</f>
        <v>0</v>
      </c>
      <c r="U165" s="199"/>
      <c r="AR165" s="200" t="s">
        <v>81</v>
      </c>
      <c r="AT165" s="201" t="s">
        <v>71</v>
      </c>
      <c r="AU165" s="201" t="s">
        <v>79</v>
      </c>
      <c r="AY165" s="200" t="s">
        <v>153</v>
      </c>
      <c r="BK165" s="202">
        <f>SUM(BK166:BK169)</f>
        <v>0</v>
      </c>
    </row>
    <row r="166" spans="1:65" s="2" customFormat="1" ht="19.8" customHeight="1">
      <c r="A166" s="31"/>
      <c r="B166" s="32"/>
      <c r="C166" s="224" t="s">
        <v>549</v>
      </c>
      <c r="D166" s="224" t="s">
        <v>176</v>
      </c>
      <c r="E166" s="225" t="s">
        <v>550</v>
      </c>
      <c r="F166" s="226" t="s">
        <v>551</v>
      </c>
      <c r="G166" s="227" t="s">
        <v>203</v>
      </c>
      <c r="H166" s="228">
        <v>2</v>
      </c>
      <c r="I166" s="229"/>
      <c r="J166" s="230">
        <f>ROUND(I166*H166,2)</f>
        <v>0</v>
      </c>
      <c r="K166" s="231"/>
      <c r="L166" s="36"/>
      <c r="M166" s="232" t="s">
        <v>1</v>
      </c>
      <c r="N166" s="233" t="s">
        <v>37</v>
      </c>
      <c r="O166" s="68"/>
      <c r="P166" s="216">
        <f>O166*H166</f>
        <v>0</v>
      </c>
      <c r="Q166" s="216">
        <v>0</v>
      </c>
      <c r="R166" s="216">
        <f>Q166*H166</f>
        <v>0</v>
      </c>
      <c r="S166" s="216">
        <v>0</v>
      </c>
      <c r="T166" s="216">
        <f>S166*H166</f>
        <v>0</v>
      </c>
      <c r="U166" s="217" t="s">
        <v>1</v>
      </c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18" t="s">
        <v>164</v>
      </c>
      <c r="AT166" s="218" t="s">
        <v>176</v>
      </c>
      <c r="AU166" s="218" t="s">
        <v>81</v>
      </c>
      <c r="AY166" s="14" t="s">
        <v>153</v>
      </c>
      <c r="BE166" s="219">
        <f>IF(N166="základní",J166,0)</f>
        <v>0</v>
      </c>
      <c r="BF166" s="219">
        <f>IF(N166="snížená",J166,0)</f>
        <v>0</v>
      </c>
      <c r="BG166" s="219">
        <f>IF(N166="zákl. přenesená",J166,0)</f>
        <v>0</v>
      </c>
      <c r="BH166" s="219">
        <f>IF(N166="sníž. přenesená",J166,0)</f>
        <v>0</v>
      </c>
      <c r="BI166" s="219">
        <f>IF(N166="nulová",J166,0)</f>
        <v>0</v>
      </c>
      <c r="BJ166" s="14" t="s">
        <v>79</v>
      </c>
      <c r="BK166" s="219">
        <f>ROUND(I166*H166,2)</f>
        <v>0</v>
      </c>
      <c r="BL166" s="14" t="s">
        <v>164</v>
      </c>
      <c r="BM166" s="218" t="s">
        <v>552</v>
      </c>
    </row>
    <row r="167" spans="1:65" s="2" customFormat="1" ht="19.2">
      <c r="A167" s="31"/>
      <c r="B167" s="32"/>
      <c r="C167" s="33"/>
      <c r="D167" s="220" t="s">
        <v>166</v>
      </c>
      <c r="E167" s="33"/>
      <c r="F167" s="221" t="s">
        <v>551</v>
      </c>
      <c r="G167" s="33"/>
      <c r="H167" s="33"/>
      <c r="I167" s="119"/>
      <c r="J167" s="33"/>
      <c r="K167" s="33"/>
      <c r="L167" s="36"/>
      <c r="M167" s="222"/>
      <c r="N167" s="223"/>
      <c r="O167" s="68"/>
      <c r="P167" s="68"/>
      <c r="Q167" s="68"/>
      <c r="R167" s="68"/>
      <c r="S167" s="68"/>
      <c r="T167" s="68"/>
      <c r="U167" s="69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T167" s="14" t="s">
        <v>166</v>
      </c>
      <c r="AU167" s="14" t="s">
        <v>81</v>
      </c>
    </row>
    <row r="168" spans="1:65" s="2" customFormat="1" ht="40.200000000000003" customHeight="1">
      <c r="A168" s="31"/>
      <c r="B168" s="32"/>
      <c r="C168" s="205" t="s">
        <v>553</v>
      </c>
      <c r="D168" s="205" t="s">
        <v>159</v>
      </c>
      <c r="E168" s="206" t="s">
        <v>554</v>
      </c>
      <c r="F168" s="207" t="s">
        <v>555</v>
      </c>
      <c r="G168" s="208" t="s">
        <v>537</v>
      </c>
      <c r="H168" s="209">
        <v>2</v>
      </c>
      <c r="I168" s="210"/>
      <c r="J168" s="211">
        <f>ROUND(I168*H168,2)</f>
        <v>0</v>
      </c>
      <c r="K168" s="212"/>
      <c r="L168" s="213"/>
      <c r="M168" s="214" t="s">
        <v>1</v>
      </c>
      <c r="N168" s="215" t="s">
        <v>37</v>
      </c>
      <c r="O168" s="68"/>
      <c r="P168" s="216">
        <f>O168*H168</f>
        <v>0</v>
      </c>
      <c r="Q168" s="216">
        <v>0</v>
      </c>
      <c r="R168" s="216">
        <f>Q168*H168</f>
        <v>0</v>
      </c>
      <c r="S168" s="216">
        <v>0</v>
      </c>
      <c r="T168" s="216">
        <f>S168*H168</f>
        <v>0</v>
      </c>
      <c r="U168" s="217" t="s">
        <v>1</v>
      </c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18" t="s">
        <v>163</v>
      </c>
      <c r="AT168" s="218" t="s">
        <v>159</v>
      </c>
      <c r="AU168" s="218" t="s">
        <v>81</v>
      </c>
      <c r="AY168" s="14" t="s">
        <v>153</v>
      </c>
      <c r="BE168" s="219">
        <f>IF(N168="základní",J168,0)</f>
        <v>0</v>
      </c>
      <c r="BF168" s="219">
        <f>IF(N168="snížená",J168,0)</f>
        <v>0</v>
      </c>
      <c r="BG168" s="219">
        <f>IF(N168="zákl. přenesená",J168,0)</f>
        <v>0</v>
      </c>
      <c r="BH168" s="219">
        <f>IF(N168="sníž. přenesená",J168,0)</f>
        <v>0</v>
      </c>
      <c r="BI168" s="219">
        <f>IF(N168="nulová",J168,0)</f>
        <v>0</v>
      </c>
      <c r="BJ168" s="14" t="s">
        <v>79</v>
      </c>
      <c r="BK168" s="219">
        <f>ROUND(I168*H168,2)</f>
        <v>0</v>
      </c>
      <c r="BL168" s="14" t="s">
        <v>164</v>
      </c>
      <c r="BM168" s="218" t="s">
        <v>556</v>
      </c>
    </row>
    <row r="169" spans="1:65" s="2" customFormat="1" ht="38.4">
      <c r="A169" s="31"/>
      <c r="B169" s="32"/>
      <c r="C169" s="33"/>
      <c r="D169" s="220" t="s">
        <v>166</v>
      </c>
      <c r="E169" s="33"/>
      <c r="F169" s="221" t="s">
        <v>555</v>
      </c>
      <c r="G169" s="33"/>
      <c r="H169" s="33"/>
      <c r="I169" s="119"/>
      <c r="J169" s="33"/>
      <c r="K169" s="33"/>
      <c r="L169" s="36"/>
      <c r="M169" s="222"/>
      <c r="N169" s="223"/>
      <c r="O169" s="68"/>
      <c r="P169" s="68"/>
      <c r="Q169" s="68"/>
      <c r="R169" s="68"/>
      <c r="S169" s="68"/>
      <c r="T169" s="68"/>
      <c r="U169" s="69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T169" s="14" t="s">
        <v>166</v>
      </c>
      <c r="AU169" s="14" t="s">
        <v>81</v>
      </c>
    </row>
    <row r="170" spans="1:65" s="12" customFormat="1" ht="22.8" customHeight="1">
      <c r="B170" s="189"/>
      <c r="C170" s="190"/>
      <c r="D170" s="191" t="s">
        <v>71</v>
      </c>
      <c r="E170" s="203" t="s">
        <v>557</v>
      </c>
      <c r="F170" s="203" t="s">
        <v>558</v>
      </c>
      <c r="G170" s="190"/>
      <c r="H170" s="190"/>
      <c r="I170" s="193"/>
      <c r="J170" s="204">
        <f>BK170</f>
        <v>0</v>
      </c>
      <c r="K170" s="190"/>
      <c r="L170" s="195"/>
      <c r="M170" s="196"/>
      <c r="N170" s="197"/>
      <c r="O170" s="197"/>
      <c r="P170" s="198">
        <f>SUM(P171:P174)</f>
        <v>0</v>
      </c>
      <c r="Q170" s="197"/>
      <c r="R170" s="198">
        <f>SUM(R171:R174)</f>
        <v>0</v>
      </c>
      <c r="S170" s="197"/>
      <c r="T170" s="198">
        <f>SUM(T171:T174)</f>
        <v>0</v>
      </c>
      <c r="U170" s="199"/>
      <c r="AR170" s="200" t="s">
        <v>81</v>
      </c>
      <c r="AT170" s="201" t="s">
        <v>71</v>
      </c>
      <c r="AU170" s="201" t="s">
        <v>79</v>
      </c>
      <c r="AY170" s="200" t="s">
        <v>153</v>
      </c>
      <c r="BK170" s="202">
        <f>SUM(BK171:BK174)</f>
        <v>0</v>
      </c>
    </row>
    <row r="171" spans="1:65" s="2" customFormat="1" ht="19.8" customHeight="1">
      <c r="A171" s="31"/>
      <c r="B171" s="32"/>
      <c r="C171" s="224" t="s">
        <v>559</v>
      </c>
      <c r="D171" s="224" t="s">
        <v>176</v>
      </c>
      <c r="E171" s="225" t="s">
        <v>560</v>
      </c>
      <c r="F171" s="226" t="s">
        <v>561</v>
      </c>
      <c r="G171" s="227" t="s">
        <v>203</v>
      </c>
      <c r="H171" s="228">
        <v>16</v>
      </c>
      <c r="I171" s="229"/>
      <c r="J171" s="230">
        <f>ROUND(I171*H171,2)</f>
        <v>0</v>
      </c>
      <c r="K171" s="231"/>
      <c r="L171" s="36"/>
      <c r="M171" s="232" t="s">
        <v>1</v>
      </c>
      <c r="N171" s="233" t="s">
        <v>37</v>
      </c>
      <c r="O171" s="68"/>
      <c r="P171" s="216">
        <f>O171*H171</f>
        <v>0</v>
      </c>
      <c r="Q171" s="216">
        <v>0</v>
      </c>
      <c r="R171" s="216">
        <f>Q171*H171</f>
        <v>0</v>
      </c>
      <c r="S171" s="216">
        <v>0</v>
      </c>
      <c r="T171" s="216">
        <f>S171*H171</f>
        <v>0</v>
      </c>
      <c r="U171" s="217" t="s">
        <v>1</v>
      </c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18" t="s">
        <v>164</v>
      </c>
      <c r="AT171" s="218" t="s">
        <v>176</v>
      </c>
      <c r="AU171" s="218" t="s">
        <v>81</v>
      </c>
      <c r="AY171" s="14" t="s">
        <v>153</v>
      </c>
      <c r="BE171" s="219">
        <f>IF(N171="základní",J171,0)</f>
        <v>0</v>
      </c>
      <c r="BF171" s="219">
        <f>IF(N171="snížená",J171,0)</f>
        <v>0</v>
      </c>
      <c r="BG171" s="219">
        <f>IF(N171="zákl. přenesená",J171,0)</f>
        <v>0</v>
      </c>
      <c r="BH171" s="219">
        <f>IF(N171="sníž. přenesená",J171,0)</f>
        <v>0</v>
      </c>
      <c r="BI171" s="219">
        <f>IF(N171="nulová",J171,0)</f>
        <v>0</v>
      </c>
      <c r="BJ171" s="14" t="s">
        <v>79</v>
      </c>
      <c r="BK171" s="219">
        <f>ROUND(I171*H171,2)</f>
        <v>0</v>
      </c>
      <c r="BL171" s="14" t="s">
        <v>164</v>
      </c>
      <c r="BM171" s="218" t="s">
        <v>562</v>
      </c>
    </row>
    <row r="172" spans="1:65" s="2" customFormat="1" ht="19.2">
      <c r="A172" s="31"/>
      <c r="B172" s="32"/>
      <c r="C172" s="33"/>
      <c r="D172" s="220" t="s">
        <v>166</v>
      </c>
      <c r="E172" s="33"/>
      <c r="F172" s="221" t="s">
        <v>561</v>
      </c>
      <c r="G172" s="33"/>
      <c r="H172" s="33"/>
      <c r="I172" s="119"/>
      <c r="J172" s="33"/>
      <c r="K172" s="33"/>
      <c r="L172" s="36"/>
      <c r="M172" s="222"/>
      <c r="N172" s="223"/>
      <c r="O172" s="68"/>
      <c r="P172" s="68"/>
      <c r="Q172" s="68"/>
      <c r="R172" s="68"/>
      <c r="S172" s="68"/>
      <c r="T172" s="68"/>
      <c r="U172" s="69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T172" s="14" t="s">
        <v>166</v>
      </c>
      <c r="AU172" s="14" t="s">
        <v>81</v>
      </c>
    </row>
    <row r="173" spans="1:65" s="2" customFormat="1" ht="50.4" customHeight="1">
      <c r="A173" s="31"/>
      <c r="B173" s="32"/>
      <c r="C173" s="205" t="s">
        <v>563</v>
      </c>
      <c r="D173" s="205" t="s">
        <v>159</v>
      </c>
      <c r="E173" s="206" t="s">
        <v>564</v>
      </c>
      <c r="F173" s="207" t="s">
        <v>565</v>
      </c>
      <c r="G173" s="208" t="s">
        <v>537</v>
      </c>
      <c r="H173" s="209">
        <v>16</v>
      </c>
      <c r="I173" s="210"/>
      <c r="J173" s="211">
        <f>ROUND(I173*H173,2)</f>
        <v>0</v>
      </c>
      <c r="K173" s="212"/>
      <c r="L173" s="213"/>
      <c r="M173" s="214" t="s">
        <v>1</v>
      </c>
      <c r="N173" s="215" t="s">
        <v>37</v>
      </c>
      <c r="O173" s="68"/>
      <c r="P173" s="216">
        <f>O173*H173</f>
        <v>0</v>
      </c>
      <c r="Q173" s="216">
        <v>0</v>
      </c>
      <c r="R173" s="216">
        <f>Q173*H173</f>
        <v>0</v>
      </c>
      <c r="S173" s="216">
        <v>0</v>
      </c>
      <c r="T173" s="216">
        <f>S173*H173</f>
        <v>0</v>
      </c>
      <c r="U173" s="217" t="s">
        <v>1</v>
      </c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18" t="s">
        <v>163</v>
      </c>
      <c r="AT173" s="218" t="s">
        <v>159</v>
      </c>
      <c r="AU173" s="218" t="s">
        <v>81</v>
      </c>
      <c r="AY173" s="14" t="s">
        <v>153</v>
      </c>
      <c r="BE173" s="219">
        <f>IF(N173="základní",J173,0)</f>
        <v>0</v>
      </c>
      <c r="BF173" s="219">
        <f>IF(N173="snížená",J173,0)</f>
        <v>0</v>
      </c>
      <c r="BG173" s="219">
        <f>IF(N173="zákl. přenesená",J173,0)</f>
        <v>0</v>
      </c>
      <c r="BH173" s="219">
        <f>IF(N173="sníž. přenesená",J173,0)</f>
        <v>0</v>
      </c>
      <c r="BI173" s="219">
        <f>IF(N173="nulová",J173,0)</f>
        <v>0</v>
      </c>
      <c r="BJ173" s="14" t="s">
        <v>79</v>
      </c>
      <c r="BK173" s="219">
        <f>ROUND(I173*H173,2)</f>
        <v>0</v>
      </c>
      <c r="BL173" s="14" t="s">
        <v>164</v>
      </c>
      <c r="BM173" s="218" t="s">
        <v>566</v>
      </c>
    </row>
    <row r="174" spans="1:65" s="2" customFormat="1" ht="38.4">
      <c r="A174" s="31"/>
      <c r="B174" s="32"/>
      <c r="C174" s="33"/>
      <c r="D174" s="220" t="s">
        <v>166</v>
      </c>
      <c r="E174" s="33"/>
      <c r="F174" s="221" t="s">
        <v>565</v>
      </c>
      <c r="G174" s="33"/>
      <c r="H174" s="33"/>
      <c r="I174" s="119"/>
      <c r="J174" s="33"/>
      <c r="K174" s="33"/>
      <c r="L174" s="36"/>
      <c r="M174" s="222"/>
      <c r="N174" s="223"/>
      <c r="O174" s="68"/>
      <c r="P174" s="68"/>
      <c r="Q174" s="68"/>
      <c r="R174" s="68"/>
      <c r="S174" s="68"/>
      <c r="T174" s="68"/>
      <c r="U174" s="69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T174" s="14" t="s">
        <v>166</v>
      </c>
      <c r="AU174" s="14" t="s">
        <v>81</v>
      </c>
    </row>
    <row r="175" spans="1:65" s="12" customFormat="1" ht="22.8" customHeight="1">
      <c r="B175" s="189"/>
      <c r="C175" s="190"/>
      <c r="D175" s="191" t="s">
        <v>71</v>
      </c>
      <c r="E175" s="203" t="s">
        <v>567</v>
      </c>
      <c r="F175" s="203" t="s">
        <v>568</v>
      </c>
      <c r="G175" s="190"/>
      <c r="H175" s="190"/>
      <c r="I175" s="193"/>
      <c r="J175" s="204">
        <f>BK175</f>
        <v>0</v>
      </c>
      <c r="K175" s="190"/>
      <c r="L175" s="195"/>
      <c r="M175" s="196"/>
      <c r="N175" s="197"/>
      <c r="O175" s="197"/>
      <c r="P175" s="198">
        <f>SUM(P176:P181)</f>
        <v>0</v>
      </c>
      <c r="Q175" s="197"/>
      <c r="R175" s="198">
        <f>SUM(R176:R181)</f>
        <v>0</v>
      </c>
      <c r="S175" s="197"/>
      <c r="T175" s="198">
        <f>SUM(T176:T181)</f>
        <v>0</v>
      </c>
      <c r="U175" s="199"/>
      <c r="AR175" s="200" t="s">
        <v>81</v>
      </c>
      <c r="AT175" s="201" t="s">
        <v>71</v>
      </c>
      <c r="AU175" s="201" t="s">
        <v>79</v>
      </c>
      <c r="AY175" s="200" t="s">
        <v>153</v>
      </c>
      <c r="BK175" s="202">
        <f>SUM(BK176:BK181)</f>
        <v>0</v>
      </c>
    </row>
    <row r="176" spans="1:65" s="2" customFormat="1" ht="19.8" customHeight="1">
      <c r="A176" s="31"/>
      <c r="B176" s="32"/>
      <c r="C176" s="224" t="s">
        <v>569</v>
      </c>
      <c r="D176" s="224" t="s">
        <v>176</v>
      </c>
      <c r="E176" s="225" t="s">
        <v>570</v>
      </c>
      <c r="F176" s="226" t="s">
        <v>571</v>
      </c>
      <c r="G176" s="227" t="s">
        <v>203</v>
      </c>
      <c r="H176" s="228">
        <v>22</v>
      </c>
      <c r="I176" s="229"/>
      <c r="J176" s="230">
        <f>ROUND(I176*H176,2)</f>
        <v>0</v>
      </c>
      <c r="K176" s="231"/>
      <c r="L176" s="36"/>
      <c r="M176" s="232" t="s">
        <v>1</v>
      </c>
      <c r="N176" s="233" t="s">
        <v>37</v>
      </c>
      <c r="O176" s="68"/>
      <c r="P176" s="216">
        <f>O176*H176</f>
        <v>0</v>
      </c>
      <c r="Q176" s="216">
        <v>0</v>
      </c>
      <c r="R176" s="216">
        <f>Q176*H176</f>
        <v>0</v>
      </c>
      <c r="S176" s="216">
        <v>0</v>
      </c>
      <c r="T176" s="216">
        <f>S176*H176</f>
        <v>0</v>
      </c>
      <c r="U176" s="217" t="s">
        <v>1</v>
      </c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18" t="s">
        <v>164</v>
      </c>
      <c r="AT176" s="218" t="s">
        <v>176</v>
      </c>
      <c r="AU176" s="218" t="s">
        <v>81</v>
      </c>
      <c r="AY176" s="14" t="s">
        <v>153</v>
      </c>
      <c r="BE176" s="219">
        <f>IF(N176="základní",J176,0)</f>
        <v>0</v>
      </c>
      <c r="BF176" s="219">
        <f>IF(N176="snížená",J176,0)</f>
        <v>0</v>
      </c>
      <c r="BG176" s="219">
        <f>IF(N176="zákl. přenesená",J176,0)</f>
        <v>0</v>
      </c>
      <c r="BH176" s="219">
        <f>IF(N176="sníž. přenesená",J176,0)</f>
        <v>0</v>
      </c>
      <c r="BI176" s="219">
        <f>IF(N176="nulová",J176,0)</f>
        <v>0</v>
      </c>
      <c r="BJ176" s="14" t="s">
        <v>79</v>
      </c>
      <c r="BK176" s="219">
        <f>ROUND(I176*H176,2)</f>
        <v>0</v>
      </c>
      <c r="BL176" s="14" t="s">
        <v>164</v>
      </c>
      <c r="BM176" s="218" t="s">
        <v>572</v>
      </c>
    </row>
    <row r="177" spans="1:65" s="2" customFormat="1" ht="19.2">
      <c r="A177" s="31"/>
      <c r="B177" s="32"/>
      <c r="C177" s="33"/>
      <c r="D177" s="220" t="s">
        <v>166</v>
      </c>
      <c r="E177" s="33"/>
      <c r="F177" s="221" t="s">
        <v>571</v>
      </c>
      <c r="G177" s="33"/>
      <c r="H177" s="33"/>
      <c r="I177" s="119"/>
      <c r="J177" s="33"/>
      <c r="K177" s="33"/>
      <c r="L177" s="36"/>
      <c r="M177" s="222"/>
      <c r="N177" s="223"/>
      <c r="O177" s="68"/>
      <c r="P177" s="68"/>
      <c r="Q177" s="68"/>
      <c r="R177" s="68"/>
      <c r="S177" s="68"/>
      <c r="T177" s="68"/>
      <c r="U177" s="69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T177" s="14" t="s">
        <v>166</v>
      </c>
      <c r="AU177" s="14" t="s">
        <v>81</v>
      </c>
    </row>
    <row r="178" spans="1:65" s="2" customFormat="1" ht="19.8" customHeight="1">
      <c r="A178" s="31"/>
      <c r="B178" s="32"/>
      <c r="C178" s="224" t="s">
        <v>573</v>
      </c>
      <c r="D178" s="224" t="s">
        <v>176</v>
      </c>
      <c r="E178" s="225" t="s">
        <v>574</v>
      </c>
      <c r="F178" s="226" t="s">
        <v>575</v>
      </c>
      <c r="G178" s="227" t="s">
        <v>203</v>
      </c>
      <c r="H178" s="228">
        <v>22</v>
      </c>
      <c r="I178" s="229"/>
      <c r="J178" s="230">
        <f>ROUND(I178*H178,2)</f>
        <v>0</v>
      </c>
      <c r="K178" s="231"/>
      <c r="L178" s="36"/>
      <c r="M178" s="232" t="s">
        <v>1</v>
      </c>
      <c r="N178" s="233" t="s">
        <v>37</v>
      </c>
      <c r="O178" s="68"/>
      <c r="P178" s="216">
        <f>O178*H178</f>
        <v>0</v>
      </c>
      <c r="Q178" s="216">
        <v>0</v>
      </c>
      <c r="R178" s="216">
        <f>Q178*H178</f>
        <v>0</v>
      </c>
      <c r="S178" s="216">
        <v>0</v>
      </c>
      <c r="T178" s="216">
        <f>S178*H178</f>
        <v>0</v>
      </c>
      <c r="U178" s="217" t="s">
        <v>1</v>
      </c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18" t="s">
        <v>164</v>
      </c>
      <c r="AT178" s="218" t="s">
        <v>176</v>
      </c>
      <c r="AU178" s="218" t="s">
        <v>81</v>
      </c>
      <c r="AY178" s="14" t="s">
        <v>153</v>
      </c>
      <c r="BE178" s="219">
        <f>IF(N178="základní",J178,0)</f>
        <v>0</v>
      </c>
      <c r="BF178" s="219">
        <f>IF(N178="snížená",J178,0)</f>
        <v>0</v>
      </c>
      <c r="BG178" s="219">
        <f>IF(N178="zákl. přenesená",J178,0)</f>
        <v>0</v>
      </c>
      <c r="BH178" s="219">
        <f>IF(N178="sníž. přenesená",J178,0)</f>
        <v>0</v>
      </c>
      <c r="BI178" s="219">
        <f>IF(N178="nulová",J178,0)</f>
        <v>0</v>
      </c>
      <c r="BJ178" s="14" t="s">
        <v>79</v>
      </c>
      <c r="BK178" s="219">
        <f>ROUND(I178*H178,2)</f>
        <v>0</v>
      </c>
      <c r="BL178" s="14" t="s">
        <v>164</v>
      </c>
      <c r="BM178" s="218" t="s">
        <v>576</v>
      </c>
    </row>
    <row r="179" spans="1:65" s="2" customFormat="1" ht="19.2">
      <c r="A179" s="31"/>
      <c r="B179" s="32"/>
      <c r="C179" s="33"/>
      <c r="D179" s="220" t="s">
        <v>166</v>
      </c>
      <c r="E179" s="33"/>
      <c r="F179" s="221" t="s">
        <v>575</v>
      </c>
      <c r="G179" s="33"/>
      <c r="H179" s="33"/>
      <c r="I179" s="119"/>
      <c r="J179" s="33"/>
      <c r="K179" s="33"/>
      <c r="L179" s="36"/>
      <c r="M179" s="222"/>
      <c r="N179" s="223"/>
      <c r="O179" s="68"/>
      <c r="P179" s="68"/>
      <c r="Q179" s="68"/>
      <c r="R179" s="68"/>
      <c r="S179" s="68"/>
      <c r="T179" s="68"/>
      <c r="U179" s="69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T179" s="14" t="s">
        <v>166</v>
      </c>
      <c r="AU179" s="14" t="s">
        <v>81</v>
      </c>
    </row>
    <row r="180" spans="1:65" s="2" customFormat="1" ht="50.4" customHeight="1">
      <c r="A180" s="31"/>
      <c r="B180" s="32"/>
      <c r="C180" s="205" t="s">
        <v>577</v>
      </c>
      <c r="D180" s="205" t="s">
        <v>159</v>
      </c>
      <c r="E180" s="206" t="s">
        <v>578</v>
      </c>
      <c r="F180" s="207" t="s">
        <v>579</v>
      </c>
      <c r="G180" s="208" t="s">
        <v>537</v>
      </c>
      <c r="H180" s="209">
        <v>22</v>
      </c>
      <c r="I180" s="210"/>
      <c r="J180" s="211">
        <f>ROUND(I180*H180,2)</f>
        <v>0</v>
      </c>
      <c r="K180" s="212"/>
      <c r="L180" s="213"/>
      <c r="M180" s="214" t="s">
        <v>1</v>
      </c>
      <c r="N180" s="215" t="s">
        <v>37</v>
      </c>
      <c r="O180" s="68"/>
      <c r="P180" s="216">
        <f>O180*H180</f>
        <v>0</v>
      </c>
      <c r="Q180" s="216">
        <v>0</v>
      </c>
      <c r="R180" s="216">
        <f>Q180*H180</f>
        <v>0</v>
      </c>
      <c r="S180" s="216">
        <v>0</v>
      </c>
      <c r="T180" s="216">
        <f>S180*H180</f>
        <v>0</v>
      </c>
      <c r="U180" s="217" t="s">
        <v>1</v>
      </c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18" t="s">
        <v>163</v>
      </c>
      <c r="AT180" s="218" t="s">
        <v>159</v>
      </c>
      <c r="AU180" s="218" t="s">
        <v>81</v>
      </c>
      <c r="AY180" s="14" t="s">
        <v>153</v>
      </c>
      <c r="BE180" s="219">
        <f>IF(N180="základní",J180,0)</f>
        <v>0</v>
      </c>
      <c r="BF180" s="219">
        <f>IF(N180="snížená",J180,0)</f>
        <v>0</v>
      </c>
      <c r="BG180" s="219">
        <f>IF(N180="zákl. přenesená",J180,0)</f>
        <v>0</v>
      </c>
      <c r="BH180" s="219">
        <f>IF(N180="sníž. přenesená",J180,0)</f>
        <v>0</v>
      </c>
      <c r="BI180" s="219">
        <f>IF(N180="nulová",J180,0)</f>
        <v>0</v>
      </c>
      <c r="BJ180" s="14" t="s">
        <v>79</v>
      </c>
      <c r="BK180" s="219">
        <f>ROUND(I180*H180,2)</f>
        <v>0</v>
      </c>
      <c r="BL180" s="14" t="s">
        <v>164</v>
      </c>
      <c r="BM180" s="218" t="s">
        <v>580</v>
      </c>
    </row>
    <row r="181" spans="1:65" s="2" customFormat="1" ht="38.4">
      <c r="A181" s="31"/>
      <c r="B181" s="32"/>
      <c r="C181" s="33"/>
      <c r="D181" s="220" t="s">
        <v>166</v>
      </c>
      <c r="E181" s="33"/>
      <c r="F181" s="221" t="s">
        <v>579</v>
      </c>
      <c r="G181" s="33"/>
      <c r="H181" s="33"/>
      <c r="I181" s="119"/>
      <c r="J181" s="33"/>
      <c r="K181" s="33"/>
      <c r="L181" s="36"/>
      <c r="M181" s="222"/>
      <c r="N181" s="223"/>
      <c r="O181" s="68"/>
      <c r="P181" s="68"/>
      <c r="Q181" s="68"/>
      <c r="R181" s="68"/>
      <c r="S181" s="68"/>
      <c r="T181" s="68"/>
      <c r="U181" s="69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T181" s="14" t="s">
        <v>166</v>
      </c>
      <c r="AU181" s="14" t="s">
        <v>81</v>
      </c>
    </row>
    <row r="182" spans="1:65" s="12" customFormat="1" ht="22.8" customHeight="1">
      <c r="B182" s="189"/>
      <c r="C182" s="190"/>
      <c r="D182" s="191" t="s">
        <v>71</v>
      </c>
      <c r="E182" s="203" t="s">
        <v>581</v>
      </c>
      <c r="F182" s="203" t="s">
        <v>582</v>
      </c>
      <c r="G182" s="190"/>
      <c r="H182" s="190"/>
      <c r="I182" s="193"/>
      <c r="J182" s="204">
        <f>BK182</f>
        <v>0</v>
      </c>
      <c r="K182" s="190"/>
      <c r="L182" s="195"/>
      <c r="M182" s="196"/>
      <c r="N182" s="197"/>
      <c r="O182" s="197"/>
      <c r="P182" s="198">
        <f>SUM(P183:P184)</f>
        <v>0</v>
      </c>
      <c r="Q182" s="197"/>
      <c r="R182" s="198">
        <f>SUM(R183:R184)</f>
        <v>0</v>
      </c>
      <c r="S182" s="197"/>
      <c r="T182" s="198">
        <f>SUM(T183:T184)</f>
        <v>0</v>
      </c>
      <c r="U182" s="199"/>
      <c r="AR182" s="200" t="s">
        <v>81</v>
      </c>
      <c r="AT182" s="201" t="s">
        <v>71</v>
      </c>
      <c r="AU182" s="201" t="s">
        <v>79</v>
      </c>
      <c r="AY182" s="200" t="s">
        <v>153</v>
      </c>
      <c r="BK182" s="202">
        <f>SUM(BK183:BK184)</f>
        <v>0</v>
      </c>
    </row>
    <row r="183" spans="1:65" s="2" customFormat="1" ht="14.4" customHeight="1">
      <c r="A183" s="31"/>
      <c r="B183" s="32"/>
      <c r="C183" s="205" t="s">
        <v>583</v>
      </c>
      <c r="D183" s="205" t="s">
        <v>159</v>
      </c>
      <c r="E183" s="206" t="s">
        <v>584</v>
      </c>
      <c r="F183" s="207" t="s">
        <v>585</v>
      </c>
      <c r="G183" s="208" t="s">
        <v>537</v>
      </c>
      <c r="H183" s="209">
        <v>36</v>
      </c>
      <c r="I183" s="210"/>
      <c r="J183" s="211">
        <f>ROUND(I183*H183,2)</f>
        <v>0</v>
      </c>
      <c r="K183" s="212"/>
      <c r="L183" s="213"/>
      <c r="M183" s="214" t="s">
        <v>1</v>
      </c>
      <c r="N183" s="215" t="s">
        <v>37</v>
      </c>
      <c r="O183" s="68"/>
      <c r="P183" s="216">
        <f>O183*H183</f>
        <v>0</v>
      </c>
      <c r="Q183" s="216">
        <v>0</v>
      </c>
      <c r="R183" s="216">
        <f>Q183*H183</f>
        <v>0</v>
      </c>
      <c r="S183" s="216">
        <v>0</v>
      </c>
      <c r="T183" s="216">
        <f>S183*H183</f>
        <v>0</v>
      </c>
      <c r="U183" s="217" t="s">
        <v>1</v>
      </c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18" t="s">
        <v>163</v>
      </c>
      <c r="AT183" s="218" t="s">
        <v>159</v>
      </c>
      <c r="AU183" s="218" t="s">
        <v>81</v>
      </c>
      <c r="AY183" s="14" t="s">
        <v>153</v>
      </c>
      <c r="BE183" s="219">
        <f>IF(N183="základní",J183,0)</f>
        <v>0</v>
      </c>
      <c r="BF183" s="219">
        <f>IF(N183="snížená",J183,0)</f>
        <v>0</v>
      </c>
      <c r="BG183" s="219">
        <f>IF(N183="zákl. přenesená",J183,0)</f>
        <v>0</v>
      </c>
      <c r="BH183" s="219">
        <f>IF(N183="sníž. přenesená",J183,0)</f>
        <v>0</v>
      </c>
      <c r="BI183" s="219">
        <f>IF(N183="nulová",J183,0)</f>
        <v>0</v>
      </c>
      <c r="BJ183" s="14" t="s">
        <v>79</v>
      </c>
      <c r="BK183" s="219">
        <f>ROUND(I183*H183,2)</f>
        <v>0</v>
      </c>
      <c r="BL183" s="14" t="s">
        <v>164</v>
      </c>
      <c r="BM183" s="218" t="s">
        <v>586</v>
      </c>
    </row>
    <row r="184" spans="1:65" s="2" customFormat="1" ht="10.199999999999999">
      <c r="A184" s="31"/>
      <c r="B184" s="32"/>
      <c r="C184" s="33"/>
      <c r="D184" s="220" t="s">
        <v>166</v>
      </c>
      <c r="E184" s="33"/>
      <c r="F184" s="221" t="s">
        <v>585</v>
      </c>
      <c r="G184" s="33"/>
      <c r="H184" s="33"/>
      <c r="I184" s="119"/>
      <c r="J184" s="33"/>
      <c r="K184" s="33"/>
      <c r="L184" s="36"/>
      <c r="M184" s="222"/>
      <c r="N184" s="223"/>
      <c r="O184" s="68"/>
      <c r="P184" s="68"/>
      <c r="Q184" s="68"/>
      <c r="R184" s="68"/>
      <c r="S184" s="68"/>
      <c r="T184" s="68"/>
      <c r="U184" s="69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T184" s="14" t="s">
        <v>166</v>
      </c>
      <c r="AU184" s="14" t="s">
        <v>81</v>
      </c>
    </row>
    <row r="185" spans="1:65" s="12" customFormat="1" ht="22.8" customHeight="1">
      <c r="B185" s="189"/>
      <c r="C185" s="190"/>
      <c r="D185" s="191" t="s">
        <v>71</v>
      </c>
      <c r="E185" s="203" t="s">
        <v>587</v>
      </c>
      <c r="F185" s="203" t="s">
        <v>588</v>
      </c>
      <c r="G185" s="190"/>
      <c r="H185" s="190"/>
      <c r="I185" s="193"/>
      <c r="J185" s="204">
        <f>BK185</f>
        <v>0</v>
      </c>
      <c r="K185" s="190"/>
      <c r="L185" s="195"/>
      <c r="M185" s="196"/>
      <c r="N185" s="197"/>
      <c r="O185" s="197"/>
      <c r="P185" s="198">
        <f>SUM(P186:P189)</f>
        <v>0</v>
      </c>
      <c r="Q185" s="197"/>
      <c r="R185" s="198">
        <f>SUM(R186:R189)</f>
        <v>0</v>
      </c>
      <c r="S185" s="197"/>
      <c r="T185" s="198">
        <f>SUM(T186:T189)</f>
        <v>0</v>
      </c>
      <c r="U185" s="199"/>
      <c r="AR185" s="200" t="s">
        <v>81</v>
      </c>
      <c r="AT185" s="201" t="s">
        <v>71</v>
      </c>
      <c r="AU185" s="201" t="s">
        <v>79</v>
      </c>
      <c r="AY185" s="200" t="s">
        <v>153</v>
      </c>
      <c r="BK185" s="202">
        <f>SUM(BK186:BK189)</f>
        <v>0</v>
      </c>
    </row>
    <row r="186" spans="1:65" s="2" customFormat="1" ht="19.8" customHeight="1">
      <c r="A186" s="31"/>
      <c r="B186" s="32"/>
      <c r="C186" s="224" t="s">
        <v>589</v>
      </c>
      <c r="D186" s="224" t="s">
        <v>176</v>
      </c>
      <c r="E186" s="225" t="s">
        <v>590</v>
      </c>
      <c r="F186" s="226" t="s">
        <v>591</v>
      </c>
      <c r="G186" s="227" t="s">
        <v>203</v>
      </c>
      <c r="H186" s="228">
        <v>2</v>
      </c>
      <c r="I186" s="229"/>
      <c r="J186" s="230">
        <f>ROUND(I186*H186,2)</f>
        <v>0</v>
      </c>
      <c r="K186" s="231"/>
      <c r="L186" s="36"/>
      <c r="M186" s="232" t="s">
        <v>1</v>
      </c>
      <c r="N186" s="233" t="s">
        <v>37</v>
      </c>
      <c r="O186" s="68"/>
      <c r="P186" s="216">
        <f>O186*H186</f>
        <v>0</v>
      </c>
      <c r="Q186" s="216">
        <v>0</v>
      </c>
      <c r="R186" s="216">
        <f>Q186*H186</f>
        <v>0</v>
      </c>
      <c r="S186" s="216">
        <v>0</v>
      </c>
      <c r="T186" s="216">
        <f>S186*H186</f>
        <v>0</v>
      </c>
      <c r="U186" s="217" t="s">
        <v>1</v>
      </c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18" t="s">
        <v>164</v>
      </c>
      <c r="AT186" s="218" t="s">
        <v>176</v>
      </c>
      <c r="AU186" s="218" t="s">
        <v>81</v>
      </c>
      <c r="AY186" s="14" t="s">
        <v>153</v>
      </c>
      <c r="BE186" s="219">
        <f>IF(N186="základní",J186,0)</f>
        <v>0</v>
      </c>
      <c r="BF186" s="219">
        <f>IF(N186="snížená",J186,0)</f>
        <v>0</v>
      </c>
      <c r="BG186" s="219">
        <f>IF(N186="zákl. přenesená",J186,0)</f>
        <v>0</v>
      </c>
      <c r="BH186" s="219">
        <f>IF(N186="sníž. přenesená",J186,0)</f>
        <v>0</v>
      </c>
      <c r="BI186" s="219">
        <f>IF(N186="nulová",J186,0)</f>
        <v>0</v>
      </c>
      <c r="BJ186" s="14" t="s">
        <v>79</v>
      </c>
      <c r="BK186" s="219">
        <f>ROUND(I186*H186,2)</f>
        <v>0</v>
      </c>
      <c r="BL186" s="14" t="s">
        <v>164</v>
      </c>
      <c r="BM186" s="218" t="s">
        <v>592</v>
      </c>
    </row>
    <row r="187" spans="1:65" s="2" customFormat="1" ht="19.2">
      <c r="A187" s="31"/>
      <c r="B187" s="32"/>
      <c r="C187" s="33"/>
      <c r="D187" s="220" t="s">
        <v>166</v>
      </c>
      <c r="E187" s="33"/>
      <c r="F187" s="221" t="s">
        <v>591</v>
      </c>
      <c r="G187" s="33"/>
      <c r="H187" s="33"/>
      <c r="I187" s="119"/>
      <c r="J187" s="33"/>
      <c r="K187" s="33"/>
      <c r="L187" s="36"/>
      <c r="M187" s="222"/>
      <c r="N187" s="223"/>
      <c r="O187" s="68"/>
      <c r="P187" s="68"/>
      <c r="Q187" s="68"/>
      <c r="R187" s="68"/>
      <c r="S187" s="68"/>
      <c r="T187" s="68"/>
      <c r="U187" s="69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T187" s="14" t="s">
        <v>166</v>
      </c>
      <c r="AU187" s="14" t="s">
        <v>81</v>
      </c>
    </row>
    <row r="188" spans="1:65" s="2" customFormat="1" ht="19.8" customHeight="1">
      <c r="A188" s="31"/>
      <c r="B188" s="32"/>
      <c r="C188" s="224" t="s">
        <v>593</v>
      </c>
      <c r="D188" s="224" t="s">
        <v>176</v>
      </c>
      <c r="E188" s="225" t="s">
        <v>574</v>
      </c>
      <c r="F188" s="226" t="s">
        <v>575</v>
      </c>
      <c r="G188" s="227" t="s">
        <v>203</v>
      </c>
      <c r="H188" s="228">
        <v>10</v>
      </c>
      <c r="I188" s="229"/>
      <c r="J188" s="230">
        <f>ROUND(I188*H188,2)</f>
        <v>0</v>
      </c>
      <c r="K188" s="231"/>
      <c r="L188" s="36"/>
      <c r="M188" s="232" t="s">
        <v>1</v>
      </c>
      <c r="N188" s="233" t="s">
        <v>37</v>
      </c>
      <c r="O188" s="68"/>
      <c r="P188" s="216">
        <f>O188*H188</f>
        <v>0</v>
      </c>
      <c r="Q188" s="216">
        <v>0</v>
      </c>
      <c r="R188" s="216">
        <f>Q188*H188</f>
        <v>0</v>
      </c>
      <c r="S188" s="216">
        <v>0</v>
      </c>
      <c r="T188" s="216">
        <f>S188*H188</f>
        <v>0</v>
      </c>
      <c r="U188" s="217" t="s">
        <v>1</v>
      </c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18" t="s">
        <v>164</v>
      </c>
      <c r="AT188" s="218" t="s">
        <v>176</v>
      </c>
      <c r="AU188" s="218" t="s">
        <v>81</v>
      </c>
      <c r="AY188" s="14" t="s">
        <v>153</v>
      </c>
      <c r="BE188" s="219">
        <f>IF(N188="základní",J188,0)</f>
        <v>0</v>
      </c>
      <c r="BF188" s="219">
        <f>IF(N188="snížená",J188,0)</f>
        <v>0</v>
      </c>
      <c r="BG188" s="219">
        <f>IF(N188="zákl. přenesená",J188,0)</f>
        <v>0</v>
      </c>
      <c r="BH188" s="219">
        <f>IF(N188="sníž. přenesená",J188,0)</f>
        <v>0</v>
      </c>
      <c r="BI188" s="219">
        <f>IF(N188="nulová",J188,0)</f>
        <v>0</v>
      </c>
      <c r="BJ188" s="14" t="s">
        <v>79</v>
      </c>
      <c r="BK188" s="219">
        <f>ROUND(I188*H188,2)</f>
        <v>0</v>
      </c>
      <c r="BL188" s="14" t="s">
        <v>164</v>
      </c>
      <c r="BM188" s="218" t="s">
        <v>594</v>
      </c>
    </row>
    <row r="189" spans="1:65" s="2" customFormat="1" ht="19.2">
      <c r="A189" s="31"/>
      <c r="B189" s="32"/>
      <c r="C189" s="33"/>
      <c r="D189" s="220" t="s">
        <v>166</v>
      </c>
      <c r="E189" s="33"/>
      <c r="F189" s="221" t="s">
        <v>575</v>
      </c>
      <c r="G189" s="33"/>
      <c r="H189" s="33"/>
      <c r="I189" s="119"/>
      <c r="J189" s="33"/>
      <c r="K189" s="33"/>
      <c r="L189" s="36"/>
      <c r="M189" s="222"/>
      <c r="N189" s="223"/>
      <c r="O189" s="68"/>
      <c r="P189" s="68"/>
      <c r="Q189" s="68"/>
      <c r="R189" s="68"/>
      <c r="S189" s="68"/>
      <c r="T189" s="68"/>
      <c r="U189" s="69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T189" s="14" t="s">
        <v>166</v>
      </c>
      <c r="AU189" s="14" t="s">
        <v>81</v>
      </c>
    </row>
    <row r="190" spans="1:65" s="12" customFormat="1" ht="22.8" customHeight="1">
      <c r="B190" s="189"/>
      <c r="C190" s="190"/>
      <c r="D190" s="191" t="s">
        <v>71</v>
      </c>
      <c r="E190" s="203" t="s">
        <v>595</v>
      </c>
      <c r="F190" s="203" t="s">
        <v>596</v>
      </c>
      <c r="G190" s="190"/>
      <c r="H190" s="190"/>
      <c r="I190" s="193"/>
      <c r="J190" s="204">
        <f>BK190</f>
        <v>0</v>
      </c>
      <c r="K190" s="190"/>
      <c r="L190" s="195"/>
      <c r="M190" s="196"/>
      <c r="N190" s="197"/>
      <c r="O190" s="197"/>
      <c r="P190" s="198">
        <f>SUM(P191:P194)</f>
        <v>0</v>
      </c>
      <c r="Q190" s="197"/>
      <c r="R190" s="198">
        <f>SUM(R191:R194)</f>
        <v>0</v>
      </c>
      <c r="S190" s="197"/>
      <c r="T190" s="198">
        <f>SUM(T191:T194)</f>
        <v>0</v>
      </c>
      <c r="U190" s="199"/>
      <c r="AR190" s="200" t="s">
        <v>81</v>
      </c>
      <c r="AT190" s="201" t="s">
        <v>71</v>
      </c>
      <c r="AU190" s="201" t="s">
        <v>79</v>
      </c>
      <c r="AY190" s="200" t="s">
        <v>153</v>
      </c>
      <c r="BK190" s="202">
        <f>SUM(BK191:BK194)</f>
        <v>0</v>
      </c>
    </row>
    <row r="191" spans="1:65" s="2" customFormat="1" ht="19.8" customHeight="1">
      <c r="A191" s="31"/>
      <c r="B191" s="32"/>
      <c r="C191" s="224" t="s">
        <v>597</v>
      </c>
      <c r="D191" s="224" t="s">
        <v>176</v>
      </c>
      <c r="E191" s="225" t="s">
        <v>598</v>
      </c>
      <c r="F191" s="226" t="s">
        <v>599</v>
      </c>
      <c r="G191" s="227" t="s">
        <v>203</v>
      </c>
      <c r="H191" s="228">
        <v>4</v>
      </c>
      <c r="I191" s="229"/>
      <c r="J191" s="230">
        <f>ROUND(I191*H191,2)</f>
        <v>0</v>
      </c>
      <c r="K191" s="231"/>
      <c r="L191" s="36"/>
      <c r="M191" s="232" t="s">
        <v>1</v>
      </c>
      <c r="N191" s="233" t="s">
        <v>37</v>
      </c>
      <c r="O191" s="68"/>
      <c r="P191" s="216">
        <f>O191*H191</f>
        <v>0</v>
      </c>
      <c r="Q191" s="216">
        <v>0</v>
      </c>
      <c r="R191" s="216">
        <f>Q191*H191</f>
        <v>0</v>
      </c>
      <c r="S191" s="216">
        <v>0</v>
      </c>
      <c r="T191" s="216">
        <f>S191*H191</f>
        <v>0</v>
      </c>
      <c r="U191" s="217" t="s">
        <v>1</v>
      </c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218" t="s">
        <v>164</v>
      </c>
      <c r="AT191" s="218" t="s">
        <v>176</v>
      </c>
      <c r="AU191" s="218" t="s">
        <v>81</v>
      </c>
      <c r="AY191" s="14" t="s">
        <v>153</v>
      </c>
      <c r="BE191" s="219">
        <f>IF(N191="základní",J191,0)</f>
        <v>0</v>
      </c>
      <c r="BF191" s="219">
        <f>IF(N191="snížená",J191,0)</f>
        <v>0</v>
      </c>
      <c r="BG191" s="219">
        <f>IF(N191="zákl. přenesená",J191,0)</f>
        <v>0</v>
      </c>
      <c r="BH191" s="219">
        <f>IF(N191="sníž. přenesená",J191,0)</f>
        <v>0</v>
      </c>
      <c r="BI191" s="219">
        <f>IF(N191="nulová",J191,0)</f>
        <v>0</v>
      </c>
      <c r="BJ191" s="14" t="s">
        <v>79</v>
      </c>
      <c r="BK191" s="219">
        <f>ROUND(I191*H191,2)</f>
        <v>0</v>
      </c>
      <c r="BL191" s="14" t="s">
        <v>164</v>
      </c>
      <c r="BM191" s="218" t="s">
        <v>600</v>
      </c>
    </row>
    <row r="192" spans="1:65" s="2" customFormat="1" ht="19.2">
      <c r="A192" s="31"/>
      <c r="B192" s="32"/>
      <c r="C192" s="33"/>
      <c r="D192" s="220" t="s">
        <v>166</v>
      </c>
      <c r="E192" s="33"/>
      <c r="F192" s="221" t="s">
        <v>599</v>
      </c>
      <c r="G192" s="33"/>
      <c r="H192" s="33"/>
      <c r="I192" s="119"/>
      <c r="J192" s="33"/>
      <c r="K192" s="33"/>
      <c r="L192" s="36"/>
      <c r="M192" s="222"/>
      <c r="N192" s="223"/>
      <c r="O192" s="68"/>
      <c r="P192" s="68"/>
      <c r="Q192" s="68"/>
      <c r="R192" s="68"/>
      <c r="S192" s="68"/>
      <c r="T192" s="68"/>
      <c r="U192" s="69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T192" s="14" t="s">
        <v>166</v>
      </c>
      <c r="AU192" s="14" t="s">
        <v>81</v>
      </c>
    </row>
    <row r="193" spans="1:65" s="2" customFormat="1" ht="19.8" customHeight="1">
      <c r="A193" s="31"/>
      <c r="B193" s="32"/>
      <c r="C193" s="224" t="s">
        <v>601</v>
      </c>
      <c r="D193" s="224" t="s">
        <v>176</v>
      </c>
      <c r="E193" s="225" t="s">
        <v>574</v>
      </c>
      <c r="F193" s="226" t="s">
        <v>575</v>
      </c>
      <c r="G193" s="227" t="s">
        <v>203</v>
      </c>
      <c r="H193" s="228">
        <v>8</v>
      </c>
      <c r="I193" s="229"/>
      <c r="J193" s="230">
        <f>ROUND(I193*H193,2)</f>
        <v>0</v>
      </c>
      <c r="K193" s="231"/>
      <c r="L193" s="36"/>
      <c r="M193" s="232" t="s">
        <v>1</v>
      </c>
      <c r="N193" s="233" t="s">
        <v>37</v>
      </c>
      <c r="O193" s="68"/>
      <c r="P193" s="216">
        <f>O193*H193</f>
        <v>0</v>
      </c>
      <c r="Q193" s="216">
        <v>0</v>
      </c>
      <c r="R193" s="216">
        <f>Q193*H193</f>
        <v>0</v>
      </c>
      <c r="S193" s="216">
        <v>0</v>
      </c>
      <c r="T193" s="216">
        <f>S193*H193</f>
        <v>0</v>
      </c>
      <c r="U193" s="217" t="s">
        <v>1</v>
      </c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218" t="s">
        <v>164</v>
      </c>
      <c r="AT193" s="218" t="s">
        <v>176</v>
      </c>
      <c r="AU193" s="218" t="s">
        <v>81</v>
      </c>
      <c r="AY193" s="14" t="s">
        <v>153</v>
      </c>
      <c r="BE193" s="219">
        <f>IF(N193="základní",J193,0)</f>
        <v>0</v>
      </c>
      <c r="BF193" s="219">
        <f>IF(N193="snížená",J193,0)</f>
        <v>0</v>
      </c>
      <c r="BG193" s="219">
        <f>IF(N193="zákl. přenesená",J193,0)</f>
        <v>0</v>
      </c>
      <c r="BH193" s="219">
        <f>IF(N193="sníž. přenesená",J193,0)</f>
        <v>0</v>
      </c>
      <c r="BI193" s="219">
        <f>IF(N193="nulová",J193,0)</f>
        <v>0</v>
      </c>
      <c r="BJ193" s="14" t="s">
        <v>79</v>
      </c>
      <c r="BK193" s="219">
        <f>ROUND(I193*H193,2)</f>
        <v>0</v>
      </c>
      <c r="BL193" s="14" t="s">
        <v>164</v>
      </c>
      <c r="BM193" s="218" t="s">
        <v>602</v>
      </c>
    </row>
    <row r="194" spans="1:65" s="2" customFormat="1" ht="19.2">
      <c r="A194" s="31"/>
      <c r="B194" s="32"/>
      <c r="C194" s="33"/>
      <c r="D194" s="220" t="s">
        <v>166</v>
      </c>
      <c r="E194" s="33"/>
      <c r="F194" s="221" t="s">
        <v>575</v>
      </c>
      <c r="G194" s="33"/>
      <c r="H194" s="33"/>
      <c r="I194" s="119"/>
      <c r="J194" s="33"/>
      <c r="K194" s="33"/>
      <c r="L194" s="36"/>
      <c r="M194" s="222"/>
      <c r="N194" s="223"/>
      <c r="O194" s="68"/>
      <c r="P194" s="68"/>
      <c r="Q194" s="68"/>
      <c r="R194" s="68"/>
      <c r="S194" s="68"/>
      <c r="T194" s="68"/>
      <c r="U194" s="69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T194" s="14" t="s">
        <v>166</v>
      </c>
      <c r="AU194" s="14" t="s">
        <v>81</v>
      </c>
    </row>
    <row r="195" spans="1:65" s="12" customFormat="1" ht="22.8" customHeight="1">
      <c r="B195" s="189"/>
      <c r="C195" s="190"/>
      <c r="D195" s="191" t="s">
        <v>71</v>
      </c>
      <c r="E195" s="203" t="s">
        <v>603</v>
      </c>
      <c r="F195" s="203" t="s">
        <v>604</v>
      </c>
      <c r="G195" s="190"/>
      <c r="H195" s="190"/>
      <c r="I195" s="193"/>
      <c r="J195" s="204">
        <f>BK195</f>
        <v>0</v>
      </c>
      <c r="K195" s="190"/>
      <c r="L195" s="195"/>
      <c r="M195" s="196"/>
      <c r="N195" s="197"/>
      <c r="O195" s="197"/>
      <c r="P195" s="198">
        <f>SUM(P196:P199)</f>
        <v>0</v>
      </c>
      <c r="Q195" s="197"/>
      <c r="R195" s="198">
        <f>SUM(R196:R199)</f>
        <v>0</v>
      </c>
      <c r="S195" s="197"/>
      <c r="T195" s="198">
        <f>SUM(T196:T199)</f>
        <v>0</v>
      </c>
      <c r="U195" s="199"/>
      <c r="AR195" s="200" t="s">
        <v>81</v>
      </c>
      <c r="AT195" s="201" t="s">
        <v>71</v>
      </c>
      <c r="AU195" s="201" t="s">
        <v>79</v>
      </c>
      <c r="AY195" s="200" t="s">
        <v>153</v>
      </c>
      <c r="BK195" s="202">
        <f>SUM(BK196:BK199)</f>
        <v>0</v>
      </c>
    </row>
    <row r="196" spans="1:65" s="2" customFormat="1" ht="19.8" customHeight="1">
      <c r="A196" s="31"/>
      <c r="B196" s="32"/>
      <c r="C196" s="224" t="s">
        <v>605</v>
      </c>
      <c r="D196" s="224" t="s">
        <v>176</v>
      </c>
      <c r="E196" s="225" t="s">
        <v>606</v>
      </c>
      <c r="F196" s="226" t="s">
        <v>607</v>
      </c>
      <c r="G196" s="227" t="s">
        <v>162</v>
      </c>
      <c r="H196" s="228">
        <v>20</v>
      </c>
      <c r="I196" s="229"/>
      <c r="J196" s="230">
        <f>ROUND(I196*H196,2)</f>
        <v>0</v>
      </c>
      <c r="K196" s="231"/>
      <c r="L196" s="36"/>
      <c r="M196" s="232" t="s">
        <v>1</v>
      </c>
      <c r="N196" s="233" t="s">
        <v>37</v>
      </c>
      <c r="O196" s="68"/>
      <c r="P196" s="216">
        <f>O196*H196</f>
        <v>0</v>
      </c>
      <c r="Q196" s="216">
        <v>0</v>
      </c>
      <c r="R196" s="216">
        <f>Q196*H196</f>
        <v>0</v>
      </c>
      <c r="S196" s="216">
        <v>0</v>
      </c>
      <c r="T196" s="216">
        <f>S196*H196</f>
        <v>0</v>
      </c>
      <c r="U196" s="217" t="s">
        <v>1</v>
      </c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218" t="s">
        <v>164</v>
      </c>
      <c r="AT196" s="218" t="s">
        <v>176</v>
      </c>
      <c r="AU196" s="218" t="s">
        <v>81</v>
      </c>
      <c r="AY196" s="14" t="s">
        <v>153</v>
      </c>
      <c r="BE196" s="219">
        <f>IF(N196="základní",J196,0)</f>
        <v>0</v>
      </c>
      <c r="BF196" s="219">
        <f>IF(N196="snížená",J196,0)</f>
        <v>0</v>
      </c>
      <c r="BG196" s="219">
        <f>IF(N196="zákl. přenesená",J196,0)</f>
        <v>0</v>
      </c>
      <c r="BH196" s="219">
        <f>IF(N196="sníž. přenesená",J196,0)</f>
        <v>0</v>
      </c>
      <c r="BI196" s="219">
        <f>IF(N196="nulová",J196,0)</f>
        <v>0</v>
      </c>
      <c r="BJ196" s="14" t="s">
        <v>79</v>
      </c>
      <c r="BK196" s="219">
        <f>ROUND(I196*H196,2)</f>
        <v>0</v>
      </c>
      <c r="BL196" s="14" t="s">
        <v>164</v>
      </c>
      <c r="BM196" s="218" t="s">
        <v>608</v>
      </c>
    </row>
    <row r="197" spans="1:65" s="2" customFormat="1" ht="19.2">
      <c r="A197" s="31"/>
      <c r="B197" s="32"/>
      <c r="C197" s="33"/>
      <c r="D197" s="220" t="s">
        <v>166</v>
      </c>
      <c r="E197" s="33"/>
      <c r="F197" s="221" t="s">
        <v>607</v>
      </c>
      <c r="G197" s="33"/>
      <c r="H197" s="33"/>
      <c r="I197" s="119"/>
      <c r="J197" s="33"/>
      <c r="K197" s="33"/>
      <c r="L197" s="36"/>
      <c r="M197" s="222"/>
      <c r="N197" s="223"/>
      <c r="O197" s="68"/>
      <c r="P197" s="68"/>
      <c r="Q197" s="68"/>
      <c r="R197" s="68"/>
      <c r="S197" s="68"/>
      <c r="T197" s="68"/>
      <c r="U197" s="69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T197" s="14" t="s">
        <v>166</v>
      </c>
      <c r="AU197" s="14" t="s">
        <v>81</v>
      </c>
    </row>
    <row r="198" spans="1:65" s="2" customFormat="1" ht="14.4" customHeight="1">
      <c r="A198" s="31"/>
      <c r="B198" s="32"/>
      <c r="C198" s="205" t="s">
        <v>609</v>
      </c>
      <c r="D198" s="205" t="s">
        <v>159</v>
      </c>
      <c r="E198" s="206" t="s">
        <v>610</v>
      </c>
      <c r="F198" s="207" t="s">
        <v>611</v>
      </c>
      <c r="G198" s="208" t="s">
        <v>159</v>
      </c>
      <c r="H198" s="209">
        <v>20</v>
      </c>
      <c r="I198" s="210"/>
      <c r="J198" s="211">
        <f>ROUND(I198*H198,2)</f>
        <v>0</v>
      </c>
      <c r="K198" s="212"/>
      <c r="L198" s="213"/>
      <c r="M198" s="214" t="s">
        <v>1</v>
      </c>
      <c r="N198" s="215" t="s">
        <v>37</v>
      </c>
      <c r="O198" s="68"/>
      <c r="P198" s="216">
        <f>O198*H198</f>
        <v>0</v>
      </c>
      <c r="Q198" s="216">
        <v>0</v>
      </c>
      <c r="R198" s="216">
        <f>Q198*H198</f>
        <v>0</v>
      </c>
      <c r="S198" s="216">
        <v>0</v>
      </c>
      <c r="T198" s="216">
        <f>S198*H198</f>
        <v>0</v>
      </c>
      <c r="U198" s="217" t="s">
        <v>1</v>
      </c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18" t="s">
        <v>163</v>
      </c>
      <c r="AT198" s="218" t="s">
        <v>159</v>
      </c>
      <c r="AU198" s="218" t="s">
        <v>81</v>
      </c>
      <c r="AY198" s="14" t="s">
        <v>153</v>
      </c>
      <c r="BE198" s="219">
        <f>IF(N198="základní",J198,0)</f>
        <v>0</v>
      </c>
      <c r="BF198" s="219">
        <f>IF(N198="snížená",J198,0)</f>
        <v>0</v>
      </c>
      <c r="BG198" s="219">
        <f>IF(N198="zákl. přenesená",J198,0)</f>
        <v>0</v>
      </c>
      <c r="BH198" s="219">
        <f>IF(N198="sníž. přenesená",J198,0)</f>
        <v>0</v>
      </c>
      <c r="BI198" s="219">
        <f>IF(N198="nulová",J198,0)</f>
        <v>0</v>
      </c>
      <c r="BJ198" s="14" t="s">
        <v>79</v>
      </c>
      <c r="BK198" s="219">
        <f>ROUND(I198*H198,2)</f>
        <v>0</v>
      </c>
      <c r="BL198" s="14" t="s">
        <v>164</v>
      </c>
      <c r="BM198" s="218" t="s">
        <v>612</v>
      </c>
    </row>
    <row r="199" spans="1:65" s="2" customFormat="1" ht="10.199999999999999">
      <c r="A199" s="31"/>
      <c r="B199" s="32"/>
      <c r="C199" s="33"/>
      <c r="D199" s="220" t="s">
        <v>166</v>
      </c>
      <c r="E199" s="33"/>
      <c r="F199" s="221" t="s">
        <v>611</v>
      </c>
      <c r="G199" s="33"/>
      <c r="H199" s="33"/>
      <c r="I199" s="119"/>
      <c r="J199" s="33"/>
      <c r="K199" s="33"/>
      <c r="L199" s="36"/>
      <c r="M199" s="222"/>
      <c r="N199" s="223"/>
      <c r="O199" s="68"/>
      <c r="P199" s="68"/>
      <c r="Q199" s="68"/>
      <c r="R199" s="68"/>
      <c r="S199" s="68"/>
      <c r="T199" s="68"/>
      <c r="U199" s="69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T199" s="14" t="s">
        <v>166</v>
      </c>
      <c r="AU199" s="14" t="s">
        <v>81</v>
      </c>
    </row>
    <row r="200" spans="1:65" s="12" customFormat="1" ht="22.8" customHeight="1">
      <c r="B200" s="189"/>
      <c r="C200" s="190"/>
      <c r="D200" s="191" t="s">
        <v>71</v>
      </c>
      <c r="E200" s="203" t="s">
        <v>613</v>
      </c>
      <c r="F200" s="203" t="s">
        <v>614</v>
      </c>
      <c r="G200" s="190"/>
      <c r="H200" s="190"/>
      <c r="I200" s="193"/>
      <c r="J200" s="204">
        <f>BK200</f>
        <v>0</v>
      </c>
      <c r="K200" s="190"/>
      <c r="L200" s="195"/>
      <c r="M200" s="196"/>
      <c r="N200" s="197"/>
      <c r="O200" s="197"/>
      <c r="P200" s="198">
        <f>SUM(P201:P204)</f>
        <v>0</v>
      </c>
      <c r="Q200" s="197"/>
      <c r="R200" s="198">
        <f>SUM(R201:R204)</f>
        <v>0</v>
      </c>
      <c r="S200" s="197"/>
      <c r="T200" s="198">
        <f>SUM(T201:T204)</f>
        <v>0</v>
      </c>
      <c r="U200" s="199"/>
      <c r="AR200" s="200" t="s">
        <v>81</v>
      </c>
      <c r="AT200" s="201" t="s">
        <v>71</v>
      </c>
      <c r="AU200" s="201" t="s">
        <v>79</v>
      </c>
      <c r="AY200" s="200" t="s">
        <v>153</v>
      </c>
      <c r="BK200" s="202">
        <f>SUM(BK201:BK204)</f>
        <v>0</v>
      </c>
    </row>
    <row r="201" spans="1:65" s="2" customFormat="1" ht="19.8" customHeight="1">
      <c r="A201" s="31"/>
      <c r="B201" s="32"/>
      <c r="C201" s="224" t="s">
        <v>615</v>
      </c>
      <c r="D201" s="224" t="s">
        <v>176</v>
      </c>
      <c r="E201" s="225" t="s">
        <v>616</v>
      </c>
      <c r="F201" s="226" t="s">
        <v>617</v>
      </c>
      <c r="G201" s="227" t="s">
        <v>162</v>
      </c>
      <c r="H201" s="228">
        <v>160</v>
      </c>
      <c r="I201" s="229"/>
      <c r="J201" s="230">
        <f>ROUND(I201*H201,2)</f>
        <v>0</v>
      </c>
      <c r="K201" s="231"/>
      <c r="L201" s="36"/>
      <c r="M201" s="232" t="s">
        <v>1</v>
      </c>
      <c r="N201" s="233" t="s">
        <v>37</v>
      </c>
      <c r="O201" s="68"/>
      <c r="P201" s="216">
        <f>O201*H201</f>
        <v>0</v>
      </c>
      <c r="Q201" s="216">
        <v>0</v>
      </c>
      <c r="R201" s="216">
        <f>Q201*H201</f>
        <v>0</v>
      </c>
      <c r="S201" s="216">
        <v>0</v>
      </c>
      <c r="T201" s="216">
        <f>S201*H201</f>
        <v>0</v>
      </c>
      <c r="U201" s="217" t="s">
        <v>1</v>
      </c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218" t="s">
        <v>164</v>
      </c>
      <c r="AT201" s="218" t="s">
        <v>176</v>
      </c>
      <c r="AU201" s="218" t="s">
        <v>81</v>
      </c>
      <c r="AY201" s="14" t="s">
        <v>153</v>
      </c>
      <c r="BE201" s="219">
        <f>IF(N201="základní",J201,0)</f>
        <v>0</v>
      </c>
      <c r="BF201" s="219">
        <f>IF(N201="snížená",J201,0)</f>
        <v>0</v>
      </c>
      <c r="BG201" s="219">
        <f>IF(N201="zákl. přenesená",J201,0)</f>
        <v>0</v>
      </c>
      <c r="BH201" s="219">
        <f>IF(N201="sníž. přenesená",J201,0)</f>
        <v>0</v>
      </c>
      <c r="BI201" s="219">
        <f>IF(N201="nulová",J201,0)</f>
        <v>0</v>
      </c>
      <c r="BJ201" s="14" t="s">
        <v>79</v>
      </c>
      <c r="BK201" s="219">
        <f>ROUND(I201*H201,2)</f>
        <v>0</v>
      </c>
      <c r="BL201" s="14" t="s">
        <v>164</v>
      </c>
      <c r="BM201" s="218" t="s">
        <v>618</v>
      </c>
    </row>
    <row r="202" spans="1:65" s="2" customFormat="1" ht="19.2">
      <c r="A202" s="31"/>
      <c r="B202" s="32"/>
      <c r="C202" s="33"/>
      <c r="D202" s="220" t="s">
        <v>166</v>
      </c>
      <c r="E202" s="33"/>
      <c r="F202" s="221" t="s">
        <v>617</v>
      </c>
      <c r="G202" s="33"/>
      <c r="H202" s="33"/>
      <c r="I202" s="119"/>
      <c r="J202" s="33"/>
      <c r="K202" s="33"/>
      <c r="L202" s="36"/>
      <c r="M202" s="222"/>
      <c r="N202" s="223"/>
      <c r="O202" s="68"/>
      <c r="P202" s="68"/>
      <c r="Q202" s="68"/>
      <c r="R202" s="68"/>
      <c r="S202" s="68"/>
      <c r="T202" s="68"/>
      <c r="U202" s="69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T202" s="14" t="s">
        <v>166</v>
      </c>
      <c r="AU202" s="14" t="s">
        <v>81</v>
      </c>
    </row>
    <row r="203" spans="1:65" s="2" customFormat="1" ht="14.4" customHeight="1">
      <c r="A203" s="31"/>
      <c r="B203" s="32"/>
      <c r="C203" s="205" t="s">
        <v>619</v>
      </c>
      <c r="D203" s="205" t="s">
        <v>159</v>
      </c>
      <c r="E203" s="206" t="s">
        <v>620</v>
      </c>
      <c r="F203" s="207" t="s">
        <v>621</v>
      </c>
      <c r="G203" s="208" t="s">
        <v>159</v>
      </c>
      <c r="H203" s="209">
        <v>160</v>
      </c>
      <c r="I203" s="210"/>
      <c r="J203" s="211">
        <f>ROUND(I203*H203,2)</f>
        <v>0</v>
      </c>
      <c r="K203" s="212"/>
      <c r="L203" s="213"/>
      <c r="M203" s="214" t="s">
        <v>1</v>
      </c>
      <c r="N203" s="215" t="s">
        <v>37</v>
      </c>
      <c r="O203" s="68"/>
      <c r="P203" s="216">
        <f>O203*H203</f>
        <v>0</v>
      </c>
      <c r="Q203" s="216">
        <v>0</v>
      </c>
      <c r="R203" s="216">
        <f>Q203*H203</f>
        <v>0</v>
      </c>
      <c r="S203" s="216">
        <v>0</v>
      </c>
      <c r="T203" s="216">
        <f>S203*H203</f>
        <v>0</v>
      </c>
      <c r="U203" s="217" t="s">
        <v>1</v>
      </c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218" t="s">
        <v>163</v>
      </c>
      <c r="AT203" s="218" t="s">
        <v>159</v>
      </c>
      <c r="AU203" s="218" t="s">
        <v>81</v>
      </c>
      <c r="AY203" s="14" t="s">
        <v>153</v>
      </c>
      <c r="BE203" s="219">
        <f>IF(N203="základní",J203,0)</f>
        <v>0</v>
      </c>
      <c r="BF203" s="219">
        <f>IF(N203="snížená",J203,0)</f>
        <v>0</v>
      </c>
      <c r="BG203" s="219">
        <f>IF(N203="zákl. přenesená",J203,0)</f>
        <v>0</v>
      </c>
      <c r="BH203" s="219">
        <f>IF(N203="sníž. přenesená",J203,0)</f>
        <v>0</v>
      </c>
      <c r="BI203" s="219">
        <f>IF(N203="nulová",J203,0)</f>
        <v>0</v>
      </c>
      <c r="BJ203" s="14" t="s">
        <v>79</v>
      </c>
      <c r="BK203" s="219">
        <f>ROUND(I203*H203,2)</f>
        <v>0</v>
      </c>
      <c r="BL203" s="14" t="s">
        <v>164</v>
      </c>
      <c r="BM203" s="218" t="s">
        <v>622</v>
      </c>
    </row>
    <row r="204" spans="1:65" s="2" customFormat="1" ht="10.199999999999999">
      <c r="A204" s="31"/>
      <c r="B204" s="32"/>
      <c r="C204" s="33"/>
      <c r="D204" s="220" t="s">
        <v>166</v>
      </c>
      <c r="E204" s="33"/>
      <c r="F204" s="221" t="s">
        <v>621</v>
      </c>
      <c r="G204" s="33"/>
      <c r="H204" s="33"/>
      <c r="I204" s="119"/>
      <c r="J204" s="33"/>
      <c r="K204" s="33"/>
      <c r="L204" s="36"/>
      <c r="M204" s="222"/>
      <c r="N204" s="223"/>
      <c r="O204" s="68"/>
      <c r="P204" s="68"/>
      <c r="Q204" s="68"/>
      <c r="R204" s="68"/>
      <c r="S204" s="68"/>
      <c r="T204" s="68"/>
      <c r="U204" s="69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T204" s="14" t="s">
        <v>166</v>
      </c>
      <c r="AU204" s="14" t="s">
        <v>81</v>
      </c>
    </row>
    <row r="205" spans="1:65" s="12" customFormat="1" ht="22.8" customHeight="1">
      <c r="B205" s="189"/>
      <c r="C205" s="190"/>
      <c r="D205" s="191" t="s">
        <v>71</v>
      </c>
      <c r="E205" s="203" t="s">
        <v>623</v>
      </c>
      <c r="F205" s="203" t="s">
        <v>624</v>
      </c>
      <c r="G205" s="190"/>
      <c r="H205" s="190"/>
      <c r="I205" s="193"/>
      <c r="J205" s="204">
        <f>BK205</f>
        <v>0</v>
      </c>
      <c r="K205" s="190"/>
      <c r="L205" s="195"/>
      <c r="M205" s="196"/>
      <c r="N205" s="197"/>
      <c r="O205" s="197"/>
      <c r="P205" s="198">
        <f>SUM(P206:P209)</f>
        <v>0</v>
      </c>
      <c r="Q205" s="197"/>
      <c r="R205" s="198">
        <f>SUM(R206:R209)</f>
        <v>0</v>
      </c>
      <c r="S205" s="197"/>
      <c r="T205" s="198">
        <f>SUM(T206:T209)</f>
        <v>0</v>
      </c>
      <c r="U205" s="199"/>
      <c r="AR205" s="200" t="s">
        <v>81</v>
      </c>
      <c r="AT205" s="201" t="s">
        <v>71</v>
      </c>
      <c r="AU205" s="201" t="s">
        <v>79</v>
      </c>
      <c r="AY205" s="200" t="s">
        <v>153</v>
      </c>
      <c r="BK205" s="202">
        <f>SUM(BK206:BK209)</f>
        <v>0</v>
      </c>
    </row>
    <row r="206" spans="1:65" s="2" customFormat="1" ht="19.8" customHeight="1">
      <c r="A206" s="31"/>
      <c r="B206" s="32"/>
      <c r="C206" s="224" t="s">
        <v>625</v>
      </c>
      <c r="D206" s="224" t="s">
        <v>176</v>
      </c>
      <c r="E206" s="225" t="s">
        <v>616</v>
      </c>
      <c r="F206" s="226" t="s">
        <v>617</v>
      </c>
      <c r="G206" s="227" t="s">
        <v>162</v>
      </c>
      <c r="H206" s="228">
        <v>420</v>
      </c>
      <c r="I206" s="229"/>
      <c r="J206" s="230">
        <f>ROUND(I206*H206,2)</f>
        <v>0</v>
      </c>
      <c r="K206" s="231"/>
      <c r="L206" s="36"/>
      <c r="M206" s="232" t="s">
        <v>1</v>
      </c>
      <c r="N206" s="233" t="s">
        <v>37</v>
      </c>
      <c r="O206" s="68"/>
      <c r="P206" s="216">
        <f>O206*H206</f>
        <v>0</v>
      </c>
      <c r="Q206" s="216">
        <v>0</v>
      </c>
      <c r="R206" s="216">
        <f>Q206*H206</f>
        <v>0</v>
      </c>
      <c r="S206" s="216">
        <v>0</v>
      </c>
      <c r="T206" s="216">
        <f>S206*H206</f>
        <v>0</v>
      </c>
      <c r="U206" s="217" t="s">
        <v>1</v>
      </c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218" t="s">
        <v>164</v>
      </c>
      <c r="AT206" s="218" t="s">
        <v>176</v>
      </c>
      <c r="AU206" s="218" t="s">
        <v>81</v>
      </c>
      <c r="AY206" s="14" t="s">
        <v>153</v>
      </c>
      <c r="BE206" s="219">
        <f>IF(N206="základní",J206,0)</f>
        <v>0</v>
      </c>
      <c r="BF206" s="219">
        <f>IF(N206="snížená",J206,0)</f>
        <v>0</v>
      </c>
      <c r="BG206" s="219">
        <f>IF(N206="zákl. přenesená",J206,0)</f>
        <v>0</v>
      </c>
      <c r="BH206" s="219">
        <f>IF(N206="sníž. přenesená",J206,0)</f>
        <v>0</v>
      </c>
      <c r="BI206" s="219">
        <f>IF(N206="nulová",J206,0)</f>
        <v>0</v>
      </c>
      <c r="BJ206" s="14" t="s">
        <v>79</v>
      </c>
      <c r="BK206" s="219">
        <f>ROUND(I206*H206,2)</f>
        <v>0</v>
      </c>
      <c r="BL206" s="14" t="s">
        <v>164</v>
      </c>
      <c r="BM206" s="218" t="s">
        <v>626</v>
      </c>
    </row>
    <row r="207" spans="1:65" s="2" customFormat="1" ht="19.2">
      <c r="A207" s="31"/>
      <c r="B207" s="32"/>
      <c r="C207" s="33"/>
      <c r="D207" s="220" t="s">
        <v>166</v>
      </c>
      <c r="E207" s="33"/>
      <c r="F207" s="221" t="s">
        <v>617</v>
      </c>
      <c r="G207" s="33"/>
      <c r="H207" s="33"/>
      <c r="I207" s="119"/>
      <c r="J207" s="33"/>
      <c r="K207" s="33"/>
      <c r="L207" s="36"/>
      <c r="M207" s="222"/>
      <c r="N207" s="223"/>
      <c r="O207" s="68"/>
      <c r="P207" s="68"/>
      <c r="Q207" s="68"/>
      <c r="R207" s="68"/>
      <c r="S207" s="68"/>
      <c r="T207" s="68"/>
      <c r="U207" s="69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T207" s="14" t="s">
        <v>166</v>
      </c>
      <c r="AU207" s="14" t="s">
        <v>81</v>
      </c>
    </row>
    <row r="208" spans="1:65" s="2" customFormat="1" ht="14.4" customHeight="1">
      <c r="A208" s="31"/>
      <c r="B208" s="32"/>
      <c r="C208" s="205" t="s">
        <v>271</v>
      </c>
      <c r="D208" s="205" t="s">
        <v>159</v>
      </c>
      <c r="E208" s="206" t="s">
        <v>627</v>
      </c>
      <c r="F208" s="207" t="s">
        <v>628</v>
      </c>
      <c r="G208" s="208" t="s">
        <v>159</v>
      </c>
      <c r="H208" s="209">
        <v>420</v>
      </c>
      <c r="I208" s="210"/>
      <c r="J208" s="211">
        <f>ROUND(I208*H208,2)</f>
        <v>0</v>
      </c>
      <c r="K208" s="212"/>
      <c r="L208" s="213"/>
      <c r="M208" s="214" t="s">
        <v>1</v>
      </c>
      <c r="N208" s="215" t="s">
        <v>37</v>
      </c>
      <c r="O208" s="68"/>
      <c r="P208" s="216">
        <f>O208*H208</f>
        <v>0</v>
      </c>
      <c r="Q208" s="216">
        <v>0</v>
      </c>
      <c r="R208" s="216">
        <f>Q208*H208</f>
        <v>0</v>
      </c>
      <c r="S208" s="216">
        <v>0</v>
      </c>
      <c r="T208" s="216">
        <f>S208*H208</f>
        <v>0</v>
      </c>
      <c r="U208" s="217" t="s">
        <v>1</v>
      </c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218" t="s">
        <v>163</v>
      </c>
      <c r="AT208" s="218" t="s">
        <v>159</v>
      </c>
      <c r="AU208" s="218" t="s">
        <v>81</v>
      </c>
      <c r="AY208" s="14" t="s">
        <v>153</v>
      </c>
      <c r="BE208" s="219">
        <f>IF(N208="základní",J208,0)</f>
        <v>0</v>
      </c>
      <c r="BF208" s="219">
        <f>IF(N208="snížená",J208,0)</f>
        <v>0</v>
      </c>
      <c r="BG208" s="219">
        <f>IF(N208="zákl. přenesená",J208,0)</f>
        <v>0</v>
      </c>
      <c r="BH208" s="219">
        <f>IF(N208="sníž. přenesená",J208,0)</f>
        <v>0</v>
      </c>
      <c r="BI208" s="219">
        <f>IF(N208="nulová",J208,0)</f>
        <v>0</v>
      </c>
      <c r="BJ208" s="14" t="s">
        <v>79</v>
      </c>
      <c r="BK208" s="219">
        <f>ROUND(I208*H208,2)</f>
        <v>0</v>
      </c>
      <c r="BL208" s="14" t="s">
        <v>164</v>
      </c>
      <c r="BM208" s="218" t="s">
        <v>629</v>
      </c>
    </row>
    <row r="209" spans="1:65" s="2" customFormat="1" ht="10.199999999999999">
      <c r="A209" s="31"/>
      <c r="B209" s="32"/>
      <c r="C209" s="33"/>
      <c r="D209" s="220" t="s">
        <v>166</v>
      </c>
      <c r="E209" s="33"/>
      <c r="F209" s="221" t="s">
        <v>628</v>
      </c>
      <c r="G209" s="33"/>
      <c r="H209" s="33"/>
      <c r="I209" s="119"/>
      <c r="J209" s="33"/>
      <c r="K209" s="33"/>
      <c r="L209" s="36"/>
      <c r="M209" s="222"/>
      <c r="N209" s="223"/>
      <c r="O209" s="68"/>
      <c r="P209" s="68"/>
      <c r="Q209" s="68"/>
      <c r="R209" s="68"/>
      <c r="S209" s="68"/>
      <c r="T209" s="68"/>
      <c r="U209" s="69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T209" s="14" t="s">
        <v>166</v>
      </c>
      <c r="AU209" s="14" t="s">
        <v>81</v>
      </c>
    </row>
    <row r="210" spans="1:65" s="12" customFormat="1" ht="22.8" customHeight="1">
      <c r="B210" s="189"/>
      <c r="C210" s="190"/>
      <c r="D210" s="191" t="s">
        <v>71</v>
      </c>
      <c r="E210" s="203" t="s">
        <v>630</v>
      </c>
      <c r="F210" s="203" t="s">
        <v>631</v>
      </c>
      <c r="G210" s="190"/>
      <c r="H210" s="190"/>
      <c r="I210" s="193"/>
      <c r="J210" s="204">
        <f>BK210</f>
        <v>0</v>
      </c>
      <c r="K210" s="190"/>
      <c r="L210" s="195"/>
      <c r="M210" s="196"/>
      <c r="N210" s="197"/>
      <c r="O210" s="197"/>
      <c r="P210" s="198">
        <f>SUM(P211:P214)</f>
        <v>0</v>
      </c>
      <c r="Q210" s="197"/>
      <c r="R210" s="198">
        <f>SUM(R211:R214)</f>
        <v>0</v>
      </c>
      <c r="S210" s="197"/>
      <c r="T210" s="198">
        <f>SUM(T211:T214)</f>
        <v>0</v>
      </c>
      <c r="U210" s="199"/>
      <c r="AR210" s="200" t="s">
        <v>81</v>
      </c>
      <c r="AT210" s="201" t="s">
        <v>71</v>
      </c>
      <c r="AU210" s="201" t="s">
        <v>79</v>
      </c>
      <c r="AY210" s="200" t="s">
        <v>153</v>
      </c>
      <c r="BK210" s="202">
        <f>SUM(BK211:BK214)</f>
        <v>0</v>
      </c>
    </row>
    <row r="211" spans="1:65" s="2" customFormat="1" ht="19.8" customHeight="1">
      <c r="A211" s="31"/>
      <c r="B211" s="32"/>
      <c r="C211" s="224" t="s">
        <v>632</v>
      </c>
      <c r="D211" s="224" t="s">
        <v>176</v>
      </c>
      <c r="E211" s="225" t="s">
        <v>633</v>
      </c>
      <c r="F211" s="226" t="s">
        <v>634</v>
      </c>
      <c r="G211" s="227" t="s">
        <v>162</v>
      </c>
      <c r="H211" s="228">
        <v>120</v>
      </c>
      <c r="I211" s="229"/>
      <c r="J211" s="230">
        <f>ROUND(I211*H211,2)</f>
        <v>0</v>
      </c>
      <c r="K211" s="231"/>
      <c r="L211" s="36"/>
      <c r="M211" s="232" t="s">
        <v>1</v>
      </c>
      <c r="N211" s="233" t="s">
        <v>37</v>
      </c>
      <c r="O211" s="68"/>
      <c r="P211" s="216">
        <f>O211*H211</f>
        <v>0</v>
      </c>
      <c r="Q211" s="216">
        <v>0</v>
      </c>
      <c r="R211" s="216">
        <f>Q211*H211</f>
        <v>0</v>
      </c>
      <c r="S211" s="216">
        <v>0</v>
      </c>
      <c r="T211" s="216">
        <f>S211*H211</f>
        <v>0</v>
      </c>
      <c r="U211" s="217" t="s">
        <v>1</v>
      </c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218" t="s">
        <v>164</v>
      </c>
      <c r="AT211" s="218" t="s">
        <v>176</v>
      </c>
      <c r="AU211" s="218" t="s">
        <v>81</v>
      </c>
      <c r="AY211" s="14" t="s">
        <v>153</v>
      </c>
      <c r="BE211" s="219">
        <f>IF(N211="základní",J211,0)</f>
        <v>0</v>
      </c>
      <c r="BF211" s="219">
        <f>IF(N211="snížená",J211,0)</f>
        <v>0</v>
      </c>
      <c r="BG211" s="219">
        <f>IF(N211="zákl. přenesená",J211,0)</f>
        <v>0</v>
      </c>
      <c r="BH211" s="219">
        <f>IF(N211="sníž. přenesená",J211,0)</f>
        <v>0</v>
      </c>
      <c r="BI211" s="219">
        <f>IF(N211="nulová",J211,0)</f>
        <v>0</v>
      </c>
      <c r="BJ211" s="14" t="s">
        <v>79</v>
      </c>
      <c r="BK211" s="219">
        <f>ROUND(I211*H211,2)</f>
        <v>0</v>
      </c>
      <c r="BL211" s="14" t="s">
        <v>164</v>
      </c>
      <c r="BM211" s="218" t="s">
        <v>635</v>
      </c>
    </row>
    <row r="212" spans="1:65" s="2" customFormat="1" ht="19.2">
      <c r="A212" s="31"/>
      <c r="B212" s="32"/>
      <c r="C212" s="33"/>
      <c r="D212" s="220" t="s">
        <v>166</v>
      </c>
      <c r="E212" s="33"/>
      <c r="F212" s="221" t="s">
        <v>634</v>
      </c>
      <c r="G212" s="33"/>
      <c r="H212" s="33"/>
      <c r="I212" s="119"/>
      <c r="J212" s="33"/>
      <c r="K212" s="33"/>
      <c r="L212" s="36"/>
      <c r="M212" s="222"/>
      <c r="N212" s="223"/>
      <c r="O212" s="68"/>
      <c r="P212" s="68"/>
      <c r="Q212" s="68"/>
      <c r="R212" s="68"/>
      <c r="S212" s="68"/>
      <c r="T212" s="68"/>
      <c r="U212" s="69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T212" s="14" t="s">
        <v>166</v>
      </c>
      <c r="AU212" s="14" t="s">
        <v>81</v>
      </c>
    </row>
    <row r="213" spans="1:65" s="2" customFormat="1" ht="14.4" customHeight="1">
      <c r="A213" s="31"/>
      <c r="B213" s="32"/>
      <c r="C213" s="205" t="s">
        <v>275</v>
      </c>
      <c r="D213" s="205" t="s">
        <v>159</v>
      </c>
      <c r="E213" s="206" t="s">
        <v>636</v>
      </c>
      <c r="F213" s="207" t="s">
        <v>637</v>
      </c>
      <c r="G213" s="208" t="s">
        <v>159</v>
      </c>
      <c r="H213" s="209">
        <v>120</v>
      </c>
      <c r="I213" s="210"/>
      <c r="J213" s="211">
        <f>ROUND(I213*H213,2)</f>
        <v>0</v>
      </c>
      <c r="K213" s="212"/>
      <c r="L213" s="213"/>
      <c r="M213" s="214" t="s">
        <v>1</v>
      </c>
      <c r="N213" s="215" t="s">
        <v>37</v>
      </c>
      <c r="O213" s="68"/>
      <c r="P213" s="216">
        <f>O213*H213</f>
        <v>0</v>
      </c>
      <c r="Q213" s="216">
        <v>0</v>
      </c>
      <c r="R213" s="216">
        <f>Q213*H213</f>
        <v>0</v>
      </c>
      <c r="S213" s="216">
        <v>0</v>
      </c>
      <c r="T213" s="216">
        <f>S213*H213</f>
        <v>0</v>
      </c>
      <c r="U213" s="217" t="s">
        <v>1</v>
      </c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218" t="s">
        <v>163</v>
      </c>
      <c r="AT213" s="218" t="s">
        <v>159</v>
      </c>
      <c r="AU213" s="218" t="s">
        <v>81</v>
      </c>
      <c r="AY213" s="14" t="s">
        <v>153</v>
      </c>
      <c r="BE213" s="219">
        <f>IF(N213="základní",J213,0)</f>
        <v>0</v>
      </c>
      <c r="BF213" s="219">
        <f>IF(N213="snížená",J213,0)</f>
        <v>0</v>
      </c>
      <c r="BG213" s="219">
        <f>IF(N213="zákl. přenesená",J213,0)</f>
        <v>0</v>
      </c>
      <c r="BH213" s="219">
        <f>IF(N213="sníž. přenesená",J213,0)</f>
        <v>0</v>
      </c>
      <c r="BI213" s="219">
        <f>IF(N213="nulová",J213,0)</f>
        <v>0</v>
      </c>
      <c r="BJ213" s="14" t="s">
        <v>79</v>
      </c>
      <c r="BK213" s="219">
        <f>ROUND(I213*H213,2)</f>
        <v>0</v>
      </c>
      <c r="BL213" s="14" t="s">
        <v>164</v>
      </c>
      <c r="BM213" s="218" t="s">
        <v>638</v>
      </c>
    </row>
    <row r="214" spans="1:65" s="2" customFormat="1" ht="10.199999999999999">
      <c r="A214" s="31"/>
      <c r="B214" s="32"/>
      <c r="C214" s="33"/>
      <c r="D214" s="220" t="s">
        <v>166</v>
      </c>
      <c r="E214" s="33"/>
      <c r="F214" s="221" t="s">
        <v>637</v>
      </c>
      <c r="G214" s="33"/>
      <c r="H214" s="33"/>
      <c r="I214" s="119"/>
      <c r="J214" s="33"/>
      <c r="K214" s="33"/>
      <c r="L214" s="36"/>
      <c r="M214" s="222"/>
      <c r="N214" s="223"/>
      <c r="O214" s="68"/>
      <c r="P214" s="68"/>
      <c r="Q214" s="68"/>
      <c r="R214" s="68"/>
      <c r="S214" s="68"/>
      <c r="T214" s="68"/>
      <c r="U214" s="69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T214" s="14" t="s">
        <v>166</v>
      </c>
      <c r="AU214" s="14" t="s">
        <v>81</v>
      </c>
    </row>
    <row r="215" spans="1:65" s="12" customFormat="1" ht="22.8" customHeight="1">
      <c r="B215" s="189"/>
      <c r="C215" s="190"/>
      <c r="D215" s="191" t="s">
        <v>71</v>
      </c>
      <c r="E215" s="203" t="s">
        <v>639</v>
      </c>
      <c r="F215" s="203" t="s">
        <v>640</v>
      </c>
      <c r="G215" s="190"/>
      <c r="H215" s="190"/>
      <c r="I215" s="193"/>
      <c r="J215" s="204">
        <f>BK215</f>
        <v>0</v>
      </c>
      <c r="K215" s="190"/>
      <c r="L215" s="195"/>
      <c r="M215" s="196"/>
      <c r="N215" s="197"/>
      <c r="O215" s="197"/>
      <c r="P215" s="198">
        <f>SUM(P216:P219)</f>
        <v>0</v>
      </c>
      <c r="Q215" s="197"/>
      <c r="R215" s="198">
        <f>SUM(R216:R219)</f>
        <v>0</v>
      </c>
      <c r="S215" s="197"/>
      <c r="T215" s="198">
        <f>SUM(T216:T219)</f>
        <v>0</v>
      </c>
      <c r="U215" s="199"/>
      <c r="AR215" s="200" t="s">
        <v>81</v>
      </c>
      <c r="AT215" s="201" t="s">
        <v>71</v>
      </c>
      <c r="AU215" s="201" t="s">
        <v>79</v>
      </c>
      <c r="AY215" s="200" t="s">
        <v>153</v>
      </c>
      <c r="BK215" s="202">
        <f>SUM(BK216:BK219)</f>
        <v>0</v>
      </c>
    </row>
    <row r="216" spans="1:65" s="2" customFormat="1" ht="30" customHeight="1">
      <c r="A216" s="31"/>
      <c r="B216" s="32"/>
      <c r="C216" s="224" t="s">
        <v>641</v>
      </c>
      <c r="D216" s="224" t="s">
        <v>176</v>
      </c>
      <c r="E216" s="225" t="s">
        <v>642</v>
      </c>
      <c r="F216" s="226" t="s">
        <v>643</v>
      </c>
      <c r="G216" s="227" t="s">
        <v>162</v>
      </c>
      <c r="H216" s="228">
        <v>220</v>
      </c>
      <c r="I216" s="229"/>
      <c r="J216" s="230">
        <f>ROUND(I216*H216,2)</f>
        <v>0</v>
      </c>
      <c r="K216" s="231"/>
      <c r="L216" s="36"/>
      <c r="M216" s="232" t="s">
        <v>1</v>
      </c>
      <c r="N216" s="233" t="s">
        <v>37</v>
      </c>
      <c r="O216" s="68"/>
      <c r="P216" s="216">
        <f>O216*H216</f>
        <v>0</v>
      </c>
      <c r="Q216" s="216">
        <v>0</v>
      </c>
      <c r="R216" s="216">
        <f>Q216*H216</f>
        <v>0</v>
      </c>
      <c r="S216" s="216">
        <v>0</v>
      </c>
      <c r="T216" s="216">
        <f>S216*H216</f>
        <v>0</v>
      </c>
      <c r="U216" s="217" t="s">
        <v>1</v>
      </c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218" t="s">
        <v>164</v>
      </c>
      <c r="AT216" s="218" t="s">
        <v>176</v>
      </c>
      <c r="AU216" s="218" t="s">
        <v>81</v>
      </c>
      <c r="AY216" s="14" t="s">
        <v>153</v>
      </c>
      <c r="BE216" s="219">
        <f>IF(N216="základní",J216,0)</f>
        <v>0</v>
      </c>
      <c r="BF216" s="219">
        <f>IF(N216="snížená",J216,0)</f>
        <v>0</v>
      </c>
      <c r="BG216" s="219">
        <f>IF(N216="zákl. přenesená",J216,0)</f>
        <v>0</v>
      </c>
      <c r="BH216" s="219">
        <f>IF(N216="sníž. přenesená",J216,0)</f>
        <v>0</v>
      </c>
      <c r="BI216" s="219">
        <f>IF(N216="nulová",J216,0)</f>
        <v>0</v>
      </c>
      <c r="BJ216" s="14" t="s">
        <v>79</v>
      </c>
      <c r="BK216" s="219">
        <f>ROUND(I216*H216,2)</f>
        <v>0</v>
      </c>
      <c r="BL216" s="14" t="s">
        <v>164</v>
      </c>
      <c r="BM216" s="218" t="s">
        <v>644</v>
      </c>
    </row>
    <row r="217" spans="1:65" s="2" customFormat="1" ht="19.2">
      <c r="A217" s="31"/>
      <c r="B217" s="32"/>
      <c r="C217" s="33"/>
      <c r="D217" s="220" t="s">
        <v>166</v>
      </c>
      <c r="E217" s="33"/>
      <c r="F217" s="221" t="s">
        <v>643</v>
      </c>
      <c r="G217" s="33"/>
      <c r="H217" s="33"/>
      <c r="I217" s="119"/>
      <c r="J217" s="33"/>
      <c r="K217" s="33"/>
      <c r="L217" s="36"/>
      <c r="M217" s="222"/>
      <c r="N217" s="223"/>
      <c r="O217" s="68"/>
      <c r="P217" s="68"/>
      <c r="Q217" s="68"/>
      <c r="R217" s="68"/>
      <c r="S217" s="68"/>
      <c r="T217" s="68"/>
      <c r="U217" s="69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T217" s="14" t="s">
        <v>166</v>
      </c>
      <c r="AU217" s="14" t="s">
        <v>81</v>
      </c>
    </row>
    <row r="218" spans="1:65" s="2" customFormat="1" ht="14.4" customHeight="1">
      <c r="A218" s="31"/>
      <c r="B218" s="32"/>
      <c r="C218" s="205" t="s">
        <v>196</v>
      </c>
      <c r="D218" s="205" t="s">
        <v>159</v>
      </c>
      <c r="E218" s="206" t="s">
        <v>645</v>
      </c>
      <c r="F218" s="207" t="s">
        <v>646</v>
      </c>
      <c r="G218" s="208" t="s">
        <v>159</v>
      </c>
      <c r="H218" s="209">
        <v>220</v>
      </c>
      <c r="I218" s="210"/>
      <c r="J218" s="211">
        <f>ROUND(I218*H218,2)</f>
        <v>0</v>
      </c>
      <c r="K218" s="212"/>
      <c r="L218" s="213"/>
      <c r="M218" s="214" t="s">
        <v>1</v>
      </c>
      <c r="N218" s="215" t="s">
        <v>37</v>
      </c>
      <c r="O218" s="68"/>
      <c r="P218" s="216">
        <f>O218*H218</f>
        <v>0</v>
      </c>
      <c r="Q218" s="216">
        <v>0</v>
      </c>
      <c r="R218" s="216">
        <f>Q218*H218</f>
        <v>0</v>
      </c>
      <c r="S218" s="216">
        <v>0</v>
      </c>
      <c r="T218" s="216">
        <f>S218*H218</f>
        <v>0</v>
      </c>
      <c r="U218" s="217" t="s">
        <v>1</v>
      </c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218" t="s">
        <v>163</v>
      </c>
      <c r="AT218" s="218" t="s">
        <v>159</v>
      </c>
      <c r="AU218" s="218" t="s">
        <v>81</v>
      </c>
      <c r="AY218" s="14" t="s">
        <v>153</v>
      </c>
      <c r="BE218" s="219">
        <f>IF(N218="základní",J218,0)</f>
        <v>0</v>
      </c>
      <c r="BF218" s="219">
        <f>IF(N218="snížená",J218,0)</f>
        <v>0</v>
      </c>
      <c r="BG218" s="219">
        <f>IF(N218="zákl. přenesená",J218,0)</f>
        <v>0</v>
      </c>
      <c r="BH218" s="219">
        <f>IF(N218="sníž. přenesená",J218,0)</f>
        <v>0</v>
      </c>
      <c r="BI218" s="219">
        <f>IF(N218="nulová",J218,0)</f>
        <v>0</v>
      </c>
      <c r="BJ218" s="14" t="s">
        <v>79</v>
      </c>
      <c r="BK218" s="219">
        <f>ROUND(I218*H218,2)</f>
        <v>0</v>
      </c>
      <c r="BL218" s="14" t="s">
        <v>164</v>
      </c>
      <c r="BM218" s="218" t="s">
        <v>647</v>
      </c>
    </row>
    <row r="219" spans="1:65" s="2" customFormat="1" ht="10.199999999999999">
      <c r="A219" s="31"/>
      <c r="B219" s="32"/>
      <c r="C219" s="33"/>
      <c r="D219" s="220" t="s">
        <v>166</v>
      </c>
      <c r="E219" s="33"/>
      <c r="F219" s="221" t="s">
        <v>646</v>
      </c>
      <c r="G219" s="33"/>
      <c r="H219" s="33"/>
      <c r="I219" s="119"/>
      <c r="J219" s="33"/>
      <c r="K219" s="33"/>
      <c r="L219" s="36"/>
      <c r="M219" s="222"/>
      <c r="N219" s="223"/>
      <c r="O219" s="68"/>
      <c r="P219" s="68"/>
      <c r="Q219" s="68"/>
      <c r="R219" s="68"/>
      <c r="S219" s="68"/>
      <c r="T219" s="68"/>
      <c r="U219" s="69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T219" s="14" t="s">
        <v>166</v>
      </c>
      <c r="AU219" s="14" t="s">
        <v>81</v>
      </c>
    </row>
    <row r="220" spans="1:65" s="12" customFormat="1" ht="22.8" customHeight="1">
      <c r="B220" s="189"/>
      <c r="C220" s="190"/>
      <c r="D220" s="191" t="s">
        <v>71</v>
      </c>
      <c r="E220" s="203" t="s">
        <v>648</v>
      </c>
      <c r="F220" s="203" t="s">
        <v>649</v>
      </c>
      <c r="G220" s="190"/>
      <c r="H220" s="190"/>
      <c r="I220" s="193"/>
      <c r="J220" s="204">
        <f>BK220</f>
        <v>0</v>
      </c>
      <c r="K220" s="190"/>
      <c r="L220" s="195"/>
      <c r="M220" s="196"/>
      <c r="N220" s="197"/>
      <c r="O220" s="197"/>
      <c r="P220" s="198">
        <f>SUM(P221:P224)</f>
        <v>0</v>
      </c>
      <c r="Q220" s="197"/>
      <c r="R220" s="198">
        <f>SUM(R221:R224)</f>
        <v>0</v>
      </c>
      <c r="S220" s="197"/>
      <c r="T220" s="198">
        <f>SUM(T221:T224)</f>
        <v>0</v>
      </c>
      <c r="U220" s="199"/>
      <c r="AR220" s="200" t="s">
        <v>81</v>
      </c>
      <c r="AT220" s="201" t="s">
        <v>71</v>
      </c>
      <c r="AU220" s="201" t="s">
        <v>79</v>
      </c>
      <c r="AY220" s="200" t="s">
        <v>153</v>
      </c>
      <c r="BK220" s="202">
        <f>SUM(BK221:BK224)</f>
        <v>0</v>
      </c>
    </row>
    <row r="221" spans="1:65" s="2" customFormat="1" ht="19.8" customHeight="1">
      <c r="A221" s="31"/>
      <c r="B221" s="32"/>
      <c r="C221" s="224" t="s">
        <v>650</v>
      </c>
      <c r="D221" s="224" t="s">
        <v>176</v>
      </c>
      <c r="E221" s="225" t="s">
        <v>651</v>
      </c>
      <c r="F221" s="226" t="s">
        <v>652</v>
      </c>
      <c r="G221" s="227" t="s">
        <v>203</v>
      </c>
      <c r="H221" s="228">
        <v>36</v>
      </c>
      <c r="I221" s="229"/>
      <c r="J221" s="230">
        <f>ROUND(I221*H221,2)</f>
        <v>0</v>
      </c>
      <c r="K221" s="231"/>
      <c r="L221" s="36"/>
      <c r="M221" s="232" t="s">
        <v>1</v>
      </c>
      <c r="N221" s="233" t="s">
        <v>37</v>
      </c>
      <c r="O221" s="68"/>
      <c r="P221" s="216">
        <f>O221*H221</f>
        <v>0</v>
      </c>
      <c r="Q221" s="216">
        <v>0</v>
      </c>
      <c r="R221" s="216">
        <f>Q221*H221</f>
        <v>0</v>
      </c>
      <c r="S221" s="216">
        <v>0</v>
      </c>
      <c r="T221" s="216">
        <f>S221*H221</f>
        <v>0</v>
      </c>
      <c r="U221" s="217" t="s">
        <v>1</v>
      </c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218" t="s">
        <v>164</v>
      </c>
      <c r="AT221" s="218" t="s">
        <v>176</v>
      </c>
      <c r="AU221" s="218" t="s">
        <v>81</v>
      </c>
      <c r="AY221" s="14" t="s">
        <v>153</v>
      </c>
      <c r="BE221" s="219">
        <f>IF(N221="základní",J221,0)</f>
        <v>0</v>
      </c>
      <c r="BF221" s="219">
        <f>IF(N221="snížená",J221,0)</f>
        <v>0</v>
      </c>
      <c r="BG221" s="219">
        <f>IF(N221="zákl. přenesená",J221,0)</f>
        <v>0</v>
      </c>
      <c r="BH221" s="219">
        <f>IF(N221="sníž. přenesená",J221,0)</f>
        <v>0</v>
      </c>
      <c r="BI221" s="219">
        <f>IF(N221="nulová",J221,0)</f>
        <v>0</v>
      </c>
      <c r="BJ221" s="14" t="s">
        <v>79</v>
      </c>
      <c r="BK221" s="219">
        <f>ROUND(I221*H221,2)</f>
        <v>0</v>
      </c>
      <c r="BL221" s="14" t="s">
        <v>164</v>
      </c>
      <c r="BM221" s="218" t="s">
        <v>653</v>
      </c>
    </row>
    <row r="222" spans="1:65" s="2" customFormat="1" ht="19.2">
      <c r="A222" s="31"/>
      <c r="B222" s="32"/>
      <c r="C222" s="33"/>
      <c r="D222" s="220" t="s">
        <v>166</v>
      </c>
      <c r="E222" s="33"/>
      <c r="F222" s="221" t="s">
        <v>652</v>
      </c>
      <c r="G222" s="33"/>
      <c r="H222" s="33"/>
      <c r="I222" s="119"/>
      <c r="J222" s="33"/>
      <c r="K222" s="33"/>
      <c r="L222" s="36"/>
      <c r="M222" s="222"/>
      <c r="N222" s="223"/>
      <c r="O222" s="68"/>
      <c r="P222" s="68"/>
      <c r="Q222" s="68"/>
      <c r="R222" s="68"/>
      <c r="S222" s="68"/>
      <c r="T222" s="68"/>
      <c r="U222" s="69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T222" s="14" t="s">
        <v>166</v>
      </c>
      <c r="AU222" s="14" t="s">
        <v>81</v>
      </c>
    </row>
    <row r="223" spans="1:65" s="2" customFormat="1" ht="30" customHeight="1">
      <c r="A223" s="31"/>
      <c r="B223" s="32"/>
      <c r="C223" s="205" t="s">
        <v>654</v>
      </c>
      <c r="D223" s="205" t="s">
        <v>159</v>
      </c>
      <c r="E223" s="206" t="s">
        <v>655</v>
      </c>
      <c r="F223" s="207" t="s">
        <v>656</v>
      </c>
      <c r="G223" s="208" t="s">
        <v>537</v>
      </c>
      <c r="H223" s="209">
        <v>36</v>
      </c>
      <c r="I223" s="210"/>
      <c r="J223" s="211">
        <f>ROUND(I223*H223,2)</f>
        <v>0</v>
      </c>
      <c r="K223" s="212"/>
      <c r="L223" s="213"/>
      <c r="M223" s="214" t="s">
        <v>1</v>
      </c>
      <c r="N223" s="215" t="s">
        <v>37</v>
      </c>
      <c r="O223" s="68"/>
      <c r="P223" s="216">
        <f>O223*H223</f>
        <v>0</v>
      </c>
      <c r="Q223" s="216">
        <v>0</v>
      </c>
      <c r="R223" s="216">
        <f>Q223*H223</f>
        <v>0</v>
      </c>
      <c r="S223" s="216">
        <v>0</v>
      </c>
      <c r="T223" s="216">
        <f>S223*H223</f>
        <v>0</v>
      </c>
      <c r="U223" s="217" t="s">
        <v>1</v>
      </c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218" t="s">
        <v>163</v>
      </c>
      <c r="AT223" s="218" t="s">
        <v>159</v>
      </c>
      <c r="AU223" s="218" t="s">
        <v>81</v>
      </c>
      <c r="AY223" s="14" t="s">
        <v>153</v>
      </c>
      <c r="BE223" s="219">
        <f>IF(N223="základní",J223,0)</f>
        <v>0</v>
      </c>
      <c r="BF223" s="219">
        <f>IF(N223="snížená",J223,0)</f>
        <v>0</v>
      </c>
      <c r="BG223" s="219">
        <f>IF(N223="zákl. přenesená",J223,0)</f>
        <v>0</v>
      </c>
      <c r="BH223" s="219">
        <f>IF(N223="sníž. přenesená",J223,0)</f>
        <v>0</v>
      </c>
      <c r="BI223" s="219">
        <f>IF(N223="nulová",J223,0)</f>
        <v>0</v>
      </c>
      <c r="BJ223" s="14" t="s">
        <v>79</v>
      </c>
      <c r="BK223" s="219">
        <f>ROUND(I223*H223,2)</f>
        <v>0</v>
      </c>
      <c r="BL223" s="14" t="s">
        <v>164</v>
      </c>
      <c r="BM223" s="218" t="s">
        <v>657</v>
      </c>
    </row>
    <row r="224" spans="1:65" s="2" customFormat="1" ht="28.8">
      <c r="A224" s="31"/>
      <c r="B224" s="32"/>
      <c r="C224" s="33"/>
      <c r="D224" s="220" t="s">
        <v>166</v>
      </c>
      <c r="E224" s="33"/>
      <c r="F224" s="221" t="s">
        <v>656</v>
      </c>
      <c r="G224" s="33"/>
      <c r="H224" s="33"/>
      <c r="I224" s="119"/>
      <c r="J224" s="33"/>
      <c r="K224" s="33"/>
      <c r="L224" s="36"/>
      <c r="M224" s="222"/>
      <c r="N224" s="223"/>
      <c r="O224" s="68"/>
      <c r="P224" s="68"/>
      <c r="Q224" s="68"/>
      <c r="R224" s="68"/>
      <c r="S224" s="68"/>
      <c r="T224" s="68"/>
      <c r="U224" s="69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T224" s="14" t="s">
        <v>166</v>
      </c>
      <c r="AU224" s="14" t="s">
        <v>81</v>
      </c>
    </row>
    <row r="225" spans="1:65" s="12" customFormat="1" ht="22.8" customHeight="1">
      <c r="B225" s="189"/>
      <c r="C225" s="190"/>
      <c r="D225" s="191" t="s">
        <v>71</v>
      </c>
      <c r="E225" s="203" t="s">
        <v>658</v>
      </c>
      <c r="F225" s="203" t="s">
        <v>659</v>
      </c>
      <c r="G225" s="190"/>
      <c r="H225" s="190"/>
      <c r="I225" s="193"/>
      <c r="J225" s="204">
        <f>BK225</f>
        <v>0</v>
      </c>
      <c r="K225" s="190"/>
      <c r="L225" s="195"/>
      <c r="M225" s="196"/>
      <c r="N225" s="197"/>
      <c r="O225" s="197"/>
      <c r="P225" s="198">
        <f>SUM(P226:P229)</f>
        <v>0</v>
      </c>
      <c r="Q225" s="197"/>
      <c r="R225" s="198">
        <f>SUM(R226:R229)</f>
        <v>0</v>
      </c>
      <c r="S225" s="197"/>
      <c r="T225" s="198">
        <f>SUM(T226:T229)</f>
        <v>0</v>
      </c>
      <c r="U225" s="199"/>
      <c r="AR225" s="200" t="s">
        <v>81</v>
      </c>
      <c r="AT225" s="201" t="s">
        <v>71</v>
      </c>
      <c r="AU225" s="201" t="s">
        <v>79</v>
      </c>
      <c r="AY225" s="200" t="s">
        <v>153</v>
      </c>
      <c r="BK225" s="202">
        <f>SUM(BK226:BK229)</f>
        <v>0</v>
      </c>
    </row>
    <row r="226" spans="1:65" s="2" customFormat="1" ht="14.4" customHeight="1">
      <c r="A226" s="31"/>
      <c r="B226" s="32"/>
      <c r="C226" s="224" t="s">
        <v>333</v>
      </c>
      <c r="D226" s="224" t="s">
        <v>176</v>
      </c>
      <c r="E226" s="225" t="s">
        <v>660</v>
      </c>
      <c r="F226" s="226" t="s">
        <v>661</v>
      </c>
      <c r="G226" s="227" t="s">
        <v>203</v>
      </c>
      <c r="H226" s="228">
        <v>16</v>
      </c>
      <c r="I226" s="229"/>
      <c r="J226" s="230">
        <f>ROUND(I226*H226,2)</f>
        <v>0</v>
      </c>
      <c r="K226" s="231"/>
      <c r="L226" s="36"/>
      <c r="M226" s="232" t="s">
        <v>1</v>
      </c>
      <c r="N226" s="233" t="s">
        <v>37</v>
      </c>
      <c r="O226" s="68"/>
      <c r="P226" s="216">
        <f>O226*H226</f>
        <v>0</v>
      </c>
      <c r="Q226" s="216">
        <v>0</v>
      </c>
      <c r="R226" s="216">
        <f>Q226*H226</f>
        <v>0</v>
      </c>
      <c r="S226" s="216">
        <v>0</v>
      </c>
      <c r="T226" s="216">
        <f>S226*H226</f>
        <v>0</v>
      </c>
      <c r="U226" s="217" t="s">
        <v>1</v>
      </c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218" t="s">
        <v>164</v>
      </c>
      <c r="AT226" s="218" t="s">
        <v>176</v>
      </c>
      <c r="AU226" s="218" t="s">
        <v>81</v>
      </c>
      <c r="AY226" s="14" t="s">
        <v>153</v>
      </c>
      <c r="BE226" s="219">
        <f>IF(N226="základní",J226,0)</f>
        <v>0</v>
      </c>
      <c r="BF226" s="219">
        <f>IF(N226="snížená",J226,0)</f>
        <v>0</v>
      </c>
      <c r="BG226" s="219">
        <f>IF(N226="zákl. přenesená",J226,0)</f>
        <v>0</v>
      </c>
      <c r="BH226" s="219">
        <f>IF(N226="sníž. přenesená",J226,0)</f>
        <v>0</v>
      </c>
      <c r="BI226" s="219">
        <f>IF(N226="nulová",J226,0)</f>
        <v>0</v>
      </c>
      <c r="BJ226" s="14" t="s">
        <v>79</v>
      </c>
      <c r="BK226" s="219">
        <f>ROUND(I226*H226,2)</f>
        <v>0</v>
      </c>
      <c r="BL226" s="14" t="s">
        <v>164</v>
      </c>
      <c r="BM226" s="218" t="s">
        <v>662</v>
      </c>
    </row>
    <row r="227" spans="1:65" s="2" customFormat="1" ht="10.199999999999999">
      <c r="A227" s="31"/>
      <c r="B227" s="32"/>
      <c r="C227" s="33"/>
      <c r="D227" s="220" t="s">
        <v>166</v>
      </c>
      <c r="E227" s="33"/>
      <c r="F227" s="221" t="s">
        <v>661</v>
      </c>
      <c r="G227" s="33"/>
      <c r="H227" s="33"/>
      <c r="I227" s="119"/>
      <c r="J227" s="33"/>
      <c r="K227" s="33"/>
      <c r="L227" s="36"/>
      <c r="M227" s="222"/>
      <c r="N227" s="223"/>
      <c r="O227" s="68"/>
      <c r="P227" s="68"/>
      <c r="Q227" s="68"/>
      <c r="R227" s="68"/>
      <c r="S227" s="68"/>
      <c r="T227" s="68"/>
      <c r="U227" s="69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T227" s="14" t="s">
        <v>166</v>
      </c>
      <c r="AU227" s="14" t="s">
        <v>81</v>
      </c>
    </row>
    <row r="228" spans="1:65" s="2" customFormat="1" ht="19.8" customHeight="1">
      <c r="A228" s="31"/>
      <c r="B228" s="32"/>
      <c r="C228" s="205" t="s">
        <v>337</v>
      </c>
      <c r="D228" s="205" t="s">
        <v>159</v>
      </c>
      <c r="E228" s="206" t="s">
        <v>663</v>
      </c>
      <c r="F228" s="207" t="s">
        <v>664</v>
      </c>
      <c r="G228" s="208" t="s">
        <v>537</v>
      </c>
      <c r="H228" s="209">
        <v>16</v>
      </c>
      <c r="I228" s="210"/>
      <c r="J228" s="211">
        <f>ROUND(I228*H228,2)</f>
        <v>0</v>
      </c>
      <c r="K228" s="212"/>
      <c r="L228" s="213"/>
      <c r="M228" s="214" t="s">
        <v>1</v>
      </c>
      <c r="N228" s="215" t="s">
        <v>37</v>
      </c>
      <c r="O228" s="68"/>
      <c r="P228" s="216">
        <f>O228*H228</f>
        <v>0</v>
      </c>
      <c r="Q228" s="216">
        <v>0</v>
      </c>
      <c r="R228" s="216">
        <f>Q228*H228</f>
        <v>0</v>
      </c>
      <c r="S228" s="216">
        <v>0</v>
      </c>
      <c r="T228" s="216">
        <f>S228*H228</f>
        <v>0</v>
      </c>
      <c r="U228" s="217" t="s">
        <v>1</v>
      </c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218" t="s">
        <v>163</v>
      </c>
      <c r="AT228" s="218" t="s">
        <v>159</v>
      </c>
      <c r="AU228" s="218" t="s">
        <v>81</v>
      </c>
      <c r="AY228" s="14" t="s">
        <v>153</v>
      </c>
      <c r="BE228" s="219">
        <f>IF(N228="základní",J228,0)</f>
        <v>0</v>
      </c>
      <c r="BF228" s="219">
        <f>IF(N228="snížená",J228,0)</f>
        <v>0</v>
      </c>
      <c r="BG228" s="219">
        <f>IF(N228="zákl. přenesená",J228,0)</f>
        <v>0</v>
      </c>
      <c r="BH228" s="219">
        <f>IF(N228="sníž. přenesená",J228,0)</f>
        <v>0</v>
      </c>
      <c r="BI228" s="219">
        <f>IF(N228="nulová",J228,0)</f>
        <v>0</v>
      </c>
      <c r="BJ228" s="14" t="s">
        <v>79</v>
      </c>
      <c r="BK228" s="219">
        <f>ROUND(I228*H228,2)</f>
        <v>0</v>
      </c>
      <c r="BL228" s="14" t="s">
        <v>164</v>
      </c>
      <c r="BM228" s="218" t="s">
        <v>665</v>
      </c>
    </row>
    <row r="229" spans="1:65" s="2" customFormat="1" ht="19.2">
      <c r="A229" s="31"/>
      <c r="B229" s="32"/>
      <c r="C229" s="33"/>
      <c r="D229" s="220" t="s">
        <v>166</v>
      </c>
      <c r="E229" s="33"/>
      <c r="F229" s="221" t="s">
        <v>664</v>
      </c>
      <c r="G229" s="33"/>
      <c r="H229" s="33"/>
      <c r="I229" s="119"/>
      <c r="J229" s="33"/>
      <c r="K229" s="33"/>
      <c r="L229" s="36"/>
      <c r="M229" s="222"/>
      <c r="N229" s="223"/>
      <c r="O229" s="68"/>
      <c r="P229" s="68"/>
      <c r="Q229" s="68"/>
      <c r="R229" s="68"/>
      <c r="S229" s="68"/>
      <c r="T229" s="68"/>
      <c r="U229" s="69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T229" s="14" t="s">
        <v>166</v>
      </c>
      <c r="AU229" s="14" t="s">
        <v>81</v>
      </c>
    </row>
    <row r="230" spans="1:65" s="12" customFormat="1" ht="22.8" customHeight="1">
      <c r="B230" s="189"/>
      <c r="C230" s="190"/>
      <c r="D230" s="191" t="s">
        <v>71</v>
      </c>
      <c r="E230" s="203" t="s">
        <v>666</v>
      </c>
      <c r="F230" s="203" t="s">
        <v>667</v>
      </c>
      <c r="G230" s="190"/>
      <c r="H230" s="190"/>
      <c r="I230" s="193"/>
      <c r="J230" s="204">
        <f>BK230</f>
        <v>0</v>
      </c>
      <c r="K230" s="190"/>
      <c r="L230" s="195"/>
      <c r="M230" s="196"/>
      <c r="N230" s="197"/>
      <c r="O230" s="197"/>
      <c r="P230" s="198">
        <f>SUM(P231:P234)</f>
        <v>0</v>
      </c>
      <c r="Q230" s="197"/>
      <c r="R230" s="198">
        <f>SUM(R231:R234)</f>
        <v>0</v>
      </c>
      <c r="S230" s="197"/>
      <c r="T230" s="198">
        <f>SUM(T231:T234)</f>
        <v>0</v>
      </c>
      <c r="U230" s="199"/>
      <c r="AR230" s="200" t="s">
        <v>81</v>
      </c>
      <c r="AT230" s="201" t="s">
        <v>71</v>
      </c>
      <c r="AU230" s="201" t="s">
        <v>79</v>
      </c>
      <c r="AY230" s="200" t="s">
        <v>153</v>
      </c>
      <c r="BK230" s="202">
        <f>SUM(BK231:BK234)</f>
        <v>0</v>
      </c>
    </row>
    <row r="231" spans="1:65" s="2" customFormat="1" ht="19.8" customHeight="1">
      <c r="A231" s="31"/>
      <c r="B231" s="32"/>
      <c r="C231" s="224" t="s">
        <v>668</v>
      </c>
      <c r="D231" s="224" t="s">
        <v>176</v>
      </c>
      <c r="E231" s="225" t="s">
        <v>669</v>
      </c>
      <c r="F231" s="226" t="s">
        <v>670</v>
      </c>
      <c r="G231" s="227" t="s">
        <v>203</v>
      </c>
      <c r="H231" s="228">
        <v>4</v>
      </c>
      <c r="I231" s="229"/>
      <c r="J231" s="230">
        <f>ROUND(I231*H231,2)</f>
        <v>0</v>
      </c>
      <c r="K231" s="231"/>
      <c r="L231" s="36"/>
      <c r="M231" s="232" t="s">
        <v>1</v>
      </c>
      <c r="N231" s="233" t="s">
        <v>37</v>
      </c>
      <c r="O231" s="68"/>
      <c r="P231" s="216">
        <f>O231*H231</f>
        <v>0</v>
      </c>
      <c r="Q231" s="216">
        <v>0</v>
      </c>
      <c r="R231" s="216">
        <f>Q231*H231</f>
        <v>0</v>
      </c>
      <c r="S231" s="216">
        <v>0</v>
      </c>
      <c r="T231" s="216">
        <f>S231*H231</f>
        <v>0</v>
      </c>
      <c r="U231" s="217" t="s">
        <v>1</v>
      </c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218" t="s">
        <v>164</v>
      </c>
      <c r="AT231" s="218" t="s">
        <v>176</v>
      </c>
      <c r="AU231" s="218" t="s">
        <v>81</v>
      </c>
      <c r="AY231" s="14" t="s">
        <v>153</v>
      </c>
      <c r="BE231" s="219">
        <f>IF(N231="základní",J231,0)</f>
        <v>0</v>
      </c>
      <c r="BF231" s="219">
        <f>IF(N231="snížená",J231,0)</f>
        <v>0</v>
      </c>
      <c r="BG231" s="219">
        <f>IF(N231="zákl. přenesená",J231,0)</f>
        <v>0</v>
      </c>
      <c r="BH231" s="219">
        <f>IF(N231="sníž. přenesená",J231,0)</f>
        <v>0</v>
      </c>
      <c r="BI231" s="219">
        <f>IF(N231="nulová",J231,0)</f>
        <v>0</v>
      </c>
      <c r="BJ231" s="14" t="s">
        <v>79</v>
      </c>
      <c r="BK231" s="219">
        <f>ROUND(I231*H231,2)</f>
        <v>0</v>
      </c>
      <c r="BL231" s="14" t="s">
        <v>164</v>
      </c>
      <c r="BM231" s="218" t="s">
        <v>671</v>
      </c>
    </row>
    <row r="232" spans="1:65" s="2" customFormat="1" ht="19.2">
      <c r="A232" s="31"/>
      <c r="B232" s="32"/>
      <c r="C232" s="33"/>
      <c r="D232" s="220" t="s">
        <v>166</v>
      </c>
      <c r="E232" s="33"/>
      <c r="F232" s="221" t="s">
        <v>670</v>
      </c>
      <c r="G232" s="33"/>
      <c r="H232" s="33"/>
      <c r="I232" s="119"/>
      <c r="J232" s="33"/>
      <c r="K232" s="33"/>
      <c r="L232" s="36"/>
      <c r="M232" s="222"/>
      <c r="N232" s="223"/>
      <c r="O232" s="68"/>
      <c r="P232" s="68"/>
      <c r="Q232" s="68"/>
      <c r="R232" s="68"/>
      <c r="S232" s="68"/>
      <c r="T232" s="68"/>
      <c r="U232" s="69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T232" s="14" t="s">
        <v>166</v>
      </c>
      <c r="AU232" s="14" t="s">
        <v>81</v>
      </c>
    </row>
    <row r="233" spans="1:65" s="2" customFormat="1" ht="19.8" customHeight="1">
      <c r="A233" s="31"/>
      <c r="B233" s="32"/>
      <c r="C233" s="205" t="s">
        <v>672</v>
      </c>
      <c r="D233" s="205" t="s">
        <v>159</v>
      </c>
      <c r="E233" s="206" t="s">
        <v>673</v>
      </c>
      <c r="F233" s="207" t="s">
        <v>674</v>
      </c>
      <c r="G233" s="208" t="s">
        <v>537</v>
      </c>
      <c r="H233" s="209">
        <v>4</v>
      </c>
      <c r="I233" s="210"/>
      <c r="J233" s="211">
        <f>ROUND(I233*H233,2)</f>
        <v>0</v>
      </c>
      <c r="K233" s="212"/>
      <c r="L233" s="213"/>
      <c r="M233" s="214" t="s">
        <v>1</v>
      </c>
      <c r="N233" s="215" t="s">
        <v>37</v>
      </c>
      <c r="O233" s="68"/>
      <c r="P233" s="216">
        <f>O233*H233</f>
        <v>0</v>
      </c>
      <c r="Q233" s="216">
        <v>0</v>
      </c>
      <c r="R233" s="216">
        <f>Q233*H233</f>
        <v>0</v>
      </c>
      <c r="S233" s="216">
        <v>0</v>
      </c>
      <c r="T233" s="216">
        <f>S233*H233</f>
        <v>0</v>
      </c>
      <c r="U233" s="217" t="s">
        <v>1</v>
      </c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218" t="s">
        <v>163</v>
      </c>
      <c r="AT233" s="218" t="s">
        <v>159</v>
      </c>
      <c r="AU233" s="218" t="s">
        <v>81</v>
      </c>
      <c r="AY233" s="14" t="s">
        <v>153</v>
      </c>
      <c r="BE233" s="219">
        <f>IF(N233="základní",J233,0)</f>
        <v>0</v>
      </c>
      <c r="BF233" s="219">
        <f>IF(N233="snížená",J233,0)</f>
        <v>0</v>
      </c>
      <c r="BG233" s="219">
        <f>IF(N233="zákl. přenesená",J233,0)</f>
        <v>0</v>
      </c>
      <c r="BH233" s="219">
        <f>IF(N233="sníž. přenesená",J233,0)</f>
        <v>0</v>
      </c>
      <c r="BI233" s="219">
        <f>IF(N233="nulová",J233,0)</f>
        <v>0</v>
      </c>
      <c r="BJ233" s="14" t="s">
        <v>79</v>
      </c>
      <c r="BK233" s="219">
        <f>ROUND(I233*H233,2)</f>
        <v>0</v>
      </c>
      <c r="BL233" s="14" t="s">
        <v>164</v>
      </c>
      <c r="BM233" s="218" t="s">
        <v>675</v>
      </c>
    </row>
    <row r="234" spans="1:65" s="2" customFormat="1" ht="19.2">
      <c r="A234" s="31"/>
      <c r="B234" s="32"/>
      <c r="C234" s="33"/>
      <c r="D234" s="220" t="s">
        <v>166</v>
      </c>
      <c r="E234" s="33"/>
      <c r="F234" s="221" t="s">
        <v>674</v>
      </c>
      <c r="G234" s="33"/>
      <c r="H234" s="33"/>
      <c r="I234" s="119"/>
      <c r="J234" s="33"/>
      <c r="K234" s="33"/>
      <c r="L234" s="36"/>
      <c r="M234" s="222"/>
      <c r="N234" s="223"/>
      <c r="O234" s="68"/>
      <c r="P234" s="68"/>
      <c r="Q234" s="68"/>
      <c r="R234" s="68"/>
      <c r="S234" s="68"/>
      <c r="T234" s="68"/>
      <c r="U234" s="69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T234" s="14" t="s">
        <v>166</v>
      </c>
      <c r="AU234" s="14" t="s">
        <v>81</v>
      </c>
    </row>
    <row r="235" spans="1:65" s="12" customFormat="1" ht="22.8" customHeight="1">
      <c r="B235" s="189"/>
      <c r="C235" s="190"/>
      <c r="D235" s="191" t="s">
        <v>71</v>
      </c>
      <c r="E235" s="203" t="s">
        <v>676</v>
      </c>
      <c r="F235" s="203" t="s">
        <v>677</v>
      </c>
      <c r="G235" s="190"/>
      <c r="H235" s="190"/>
      <c r="I235" s="193"/>
      <c r="J235" s="204">
        <f>BK235</f>
        <v>0</v>
      </c>
      <c r="K235" s="190"/>
      <c r="L235" s="195"/>
      <c r="M235" s="196"/>
      <c r="N235" s="197"/>
      <c r="O235" s="197"/>
      <c r="P235" s="198">
        <f>SUM(P236:P239)</f>
        <v>0</v>
      </c>
      <c r="Q235" s="197"/>
      <c r="R235" s="198">
        <f>SUM(R236:R239)</f>
        <v>0</v>
      </c>
      <c r="S235" s="197"/>
      <c r="T235" s="198">
        <f>SUM(T236:T239)</f>
        <v>0</v>
      </c>
      <c r="U235" s="199"/>
      <c r="AR235" s="200" t="s">
        <v>81</v>
      </c>
      <c r="AT235" s="201" t="s">
        <v>71</v>
      </c>
      <c r="AU235" s="201" t="s">
        <v>79</v>
      </c>
      <c r="AY235" s="200" t="s">
        <v>153</v>
      </c>
      <c r="BK235" s="202">
        <f>SUM(BK236:BK239)</f>
        <v>0</v>
      </c>
    </row>
    <row r="236" spans="1:65" s="2" customFormat="1" ht="19.8" customHeight="1">
      <c r="A236" s="31"/>
      <c r="B236" s="32"/>
      <c r="C236" s="224" t="s">
        <v>678</v>
      </c>
      <c r="D236" s="224" t="s">
        <v>176</v>
      </c>
      <c r="E236" s="225" t="s">
        <v>679</v>
      </c>
      <c r="F236" s="226" t="s">
        <v>680</v>
      </c>
      <c r="G236" s="227" t="s">
        <v>203</v>
      </c>
      <c r="H236" s="228">
        <v>10</v>
      </c>
      <c r="I236" s="229"/>
      <c r="J236" s="230">
        <f>ROUND(I236*H236,2)</f>
        <v>0</v>
      </c>
      <c r="K236" s="231"/>
      <c r="L236" s="36"/>
      <c r="M236" s="232" t="s">
        <v>1</v>
      </c>
      <c r="N236" s="233" t="s">
        <v>37</v>
      </c>
      <c r="O236" s="68"/>
      <c r="P236" s="216">
        <f>O236*H236</f>
        <v>0</v>
      </c>
      <c r="Q236" s="216">
        <v>0</v>
      </c>
      <c r="R236" s="216">
        <f>Q236*H236</f>
        <v>0</v>
      </c>
      <c r="S236" s="216">
        <v>0</v>
      </c>
      <c r="T236" s="216">
        <f>S236*H236</f>
        <v>0</v>
      </c>
      <c r="U236" s="217" t="s">
        <v>1</v>
      </c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218" t="s">
        <v>164</v>
      </c>
      <c r="AT236" s="218" t="s">
        <v>176</v>
      </c>
      <c r="AU236" s="218" t="s">
        <v>81</v>
      </c>
      <c r="AY236" s="14" t="s">
        <v>153</v>
      </c>
      <c r="BE236" s="219">
        <f>IF(N236="základní",J236,0)</f>
        <v>0</v>
      </c>
      <c r="BF236" s="219">
        <f>IF(N236="snížená",J236,0)</f>
        <v>0</v>
      </c>
      <c r="BG236" s="219">
        <f>IF(N236="zákl. přenesená",J236,0)</f>
        <v>0</v>
      </c>
      <c r="BH236" s="219">
        <f>IF(N236="sníž. přenesená",J236,0)</f>
        <v>0</v>
      </c>
      <c r="BI236" s="219">
        <f>IF(N236="nulová",J236,0)</f>
        <v>0</v>
      </c>
      <c r="BJ236" s="14" t="s">
        <v>79</v>
      </c>
      <c r="BK236" s="219">
        <f>ROUND(I236*H236,2)</f>
        <v>0</v>
      </c>
      <c r="BL236" s="14" t="s">
        <v>164</v>
      </c>
      <c r="BM236" s="218" t="s">
        <v>681</v>
      </c>
    </row>
    <row r="237" spans="1:65" s="2" customFormat="1" ht="19.2">
      <c r="A237" s="31"/>
      <c r="B237" s="32"/>
      <c r="C237" s="33"/>
      <c r="D237" s="220" t="s">
        <v>166</v>
      </c>
      <c r="E237" s="33"/>
      <c r="F237" s="221" t="s">
        <v>680</v>
      </c>
      <c r="G237" s="33"/>
      <c r="H237" s="33"/>
      <c r="I237" s="119"/>
      <c r="J237" s="33"/>
      <c r="K237" s="33"/>
      <c r="L237" s="36"/>
      <c r="M237" s="222"/>
      <c r="N237" s="223"/>
      <c r="O237" s="68"/>
      <c r="P237" s="68"/>
      <c r="Q237" s="68"/>
      <c r="R237" s="68"/>
      <c r="S237" s="68"/>
      <c r="T237" s="68"/>
      <c r="U237" s="69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T237" s="14" t="s">
        <v>166</v>
      </c>
      <c r="AU237" s="14" t="s">
        <v>81</v>
      </c>
    </row>
    <row r="238" spans="1:65" s="2" customFormat="1" ht="19.8" customHeight="1">
      <c r="A238" s="31"/>
      <c r="B238" s="32"/>
      <c r="C238" s="205" t="s">
        <v>682</v>
      </c>
      <c r="D238" s="205" t="s">
        <v>159</v>
      </c>
      <c r="E238" s="206" t="s">
        <v>683</v>
      </c>
      <c r="F238" s="207" t="s">
        <v>684</v>
      </c>
      <c r="G238" s="208" t="s">
        <v>537</v>
      </c>
      <c r="H238" s="209">
        <v>10</v>
      </c>
      <c r="I238" s="210"/>
      <c r="J238" s="211">
        <f>ROUND(I238*H238,2)</f>
        <v>0</v>
      </c>
      <c r="K238" s="212"/>
      <c r="L238" s="213"/>
      <c r="M238" s="214" t="s">
        <v>1</v>
      </c>
      <c r="N238" s="215" t="s">
        <v>37</v>
      </c>
      <c r="O238" s="68"/>
      <c r="P238" s="216">
        <f>O238*H238</f>
        <v>0</v>
      </c>
      <c r="Q238" s="216">
        <v>0</v>
      </c>
      <c r="R238" s="216">
        <f>Q238*H238</f>
        <v>0</v>
      </c>
      <c r="S238" s="216">
        <v>0</v>
      </c>
      <c r="T238" s="216">
        <f>S238*H238</f>
        <v>0</v>
      </c>
      <c r="U238" s="217" t="s">
        <v>1</v>
      </c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218" t="s">
        <v>163</v>
      </c>
      <c r="AT238" s="218" t="s">
        <v>159</v>
      </c>
      <c r="AU238" s="218" t="s">
        <v>81</v>
      </c>
      <c r="AY238" s="14" t="s">
        <v>153</v>
      </c>
      <c r="BE238" s="219">
        <f>IF(N238="základní",J238,0)</f>
        <v>0</v>
      </c>
      <c r="BF238" s="219">
        <f>IF(N238="snížená",J238,0)</f>
        <v>0</v>
      </c>
      <c r="BG238" s="219">
        <f>IF(N238="zákl. přenesená",J238,0)</f>
        <v>0</v>
      </c>
      <c r="BH238" s="219">
        <f>IF(N238="sníž. přenesená",J238,0)</f>
        <v>0</v>
      </c>
      <c r="BI238" s="219">
        <f>IF(N238="nulová",J238,0)</f>
        <v>0</v>
      </c>
      <c r="BJ238" s="14" t="s">
        <v>79</v>
      </c>
      <c r="BK238" s="219">
        <f>ROUND(I238*H238,2)</f>
        <v>0</v>
      </c>
      <c r="BL238" s="14" t="s">
        <v>164</v>
      </c>
      <c r="BM238" s="218" t="s">
        <v>685</v>
      </c>
    </row>
    <row r="239" spans="1:65" s="2" customFormat="1" ht="19.2">
      <c r="A239" s="31"/>
      <c r="B239" s="32"/>
      <c r="C239" s="33"/>
      <c r="D239" s="220" t="s">
        <v>166</v>
      </c>
      <c r="E239" s="33"/>
      <c r="F239" s="221" t="s">
        <v>684</v>
      </c>
      <c r="G239" s="33"/>
      <c r="H239" s="33"/>
      <c r="I239" s="119"/>
      <c r="J239" s="33"/>
      <c r="K239" s="33"/>
      <c r="L239" s="36"/>
      <c r="M239" s="222"/>
      <c r="N239" s="223"/>
      <c r="O239" s="68"/>
      <c r="P239" s="68"/>
      <c r="Q239" s="68"/>
      <c r="R239" s="68"/>
      <c r="S239" s="68"/>
      <c r="T239" s="68"/>
      <c r="U239" s="69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T239" s="14" t="s">
        <v>166</v>
      </c>
      <c r="AU239" s="14" t="s">
        <v>81</v>
      </c>
    </row>
    <row r="240" spans="1:65" s="12" customFormat="1" ht="22.8" customHeight="1">
      <c r="B240" s="189"/>
      <c r="C240" s="190"/>
      <c r="D240" s="191" t="s">
        <v>71</v>
      </c>
      <c r="E240" s="203" t="s">
        <v>686</v>
      </c>
      <c r="F240" s="203" t="s">
        <v>687</v>
      </c>
      <c r="G240" s="190"/>
      <c r="H240" s="190"/>
      <c r="I240" s="193"/>
      <c r="J240" s="204">
        <f>BK240</f>
        <v>0</v>
      </c>
      <c r="K240" s="190"/>
      <c r="L240" s="195"/>
      <c r="M240" s="196"/>
      <c r="N240" s="197"/>
      <c r="O240" s="197"/>
      <c r="P240" s="198">
        <f>SUM(P241:P246)</f>
        <v>0</v>
      </c>
      <c r="Q240" s="197"/>
      <c r="R240" s="198">
        <f>SUM(R241:R246)</f>
        <v>0</v>
      </c>
      <c r="S240" s="197"/>
      <c r="T240" s="198">
        <f>SUM(T241:T246)</f>
        <v>0</v>
      </c>
      <c r="U240" s="199"/>
      <c r="AR240" s="200" t="s">
        <v>81</v>
      </c>
      <c r="AT240" s="201" t="s">
        <v>71</v>
      </c>
      <c r="AU240" s="201" t="s">
        <v>79</v>
      </c>
      <c r="AY240" s="200" t="s">
        <v>153</v>
      </c>
      <c r="BK240" s="202">
        <f>SUM(BK241:BK246)</f>
        <v>0</v>
      </c>
    </row>
    <row r="241" spans="1:65" s="2" customFormat="1" ht="19.8" customHeight="1">
      <c r="A241" s="31"/>
      <c r="B241" s="32"/>
      <c r="C241" s="224" t="s">
        <v>688</v>
      </c>
      <c r="D241" s="224" t="s">
        <v>176</v>
      </c>
      <c r="E241" s="225" t="s">
        <v>689</v>
      </c>
      <c r="F241" s="226" t="s">
        <v>690</v>
      </c>
      <c r="G241" s="227" t="s">
        <v>203</v>
      </c>
      <c r="H241" s="228">
        <v>26</v>
      </c>
      <c r="I241" s="229"/>
      <c r="J241" s="230">
        <f>ROUND(I241*H241,2)</f>
        <v>0</v>
      </c>
      <c r="K241" s="231"/>
      <c r="L241" s="36"/>
      <c r="M241" s="232" t="s">
        <v>1</v>
      </c>
      <c r="N241" s="233" t="s">
        <v>37</v>
      </c>
      <c r="O241" s="68"/>
      <c r="P241" s="216">
        <f>O241*H241</f>
        <v>0</v>
      </c>
      <c r="Q241" s="216">
        <v>0</v>
      </c>
      <c r="R241" s="216">
        <f>Q241*H241</f>
        <v>0</v>
      </c>
      <c r="S241" s="216">
        <v>0</v>
      </c>
      <c r="T241" s="216">
        <f>S241*H241</f>
        <v>0</v>
      </c>
      <c r="U241" s="217" t="s">
        <v>1</v>
      </c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218" t="s">
        <v>164</v>
      </c>
      <c r="AT241" s="218" t="s">
        <v>176</v>
      </c>
      <c r="AU241" s="218" t="s">
        <v>81</v>
      </c>
      <c r="AY241" s="14" t="s">
        <v>153</v>
      </c>
      <c r="BE241" s="219">
        <f>IF(N241="základní",J241,0)</f>
        <v>0</v>
      </c>
      <c r="BF241" s="219">
        <f>IF(N241="snížená",J241,0)</f>
        <v>0</v>
      </c>
      <c r="BG241" s="219">
        <f>IF(N241="zákl. přenesená",J241,0)</f>
        <v>0</v>
      </c>
      <c r="BH241" s="219">
        <f>IF(N241="sníž. přenesená",J241,0)</f>
        <v>0</v>
      </c>
      <c r="BI241" s="219">
        <f>IF(N241="nulová",J241,0)</f>
        <v>0</v>
      </c>
      <c r="BJ241" s="14" t="s">
        <v>79</v>
      </c>
      <c r="BK241" s="219">
        <f>ROUND(I241*H241,2)</f>
        <v>0</v>
      </c>
      <c r="BL241" s="14" t="s">
        <v>164</v>
      </c>
      <c r="BM241" s="218" t="s">
        <v>691</v>
      </c>
    </row>
    <row r="242" spans="1:65" s="2" customFormat="1" ht="19.2">
      <c r="A242" s="31"/>
      <c r="B242" s="32"/>
      <c r="C242" s="33"/>
      <c r="D242" s="220" t="s">
        <v>166</v>
      </c>
      <c r="E242" s="33"/>
      <c r="F242" s="221" t="s">
        <v>690</v>
      </c>
      <c r="G242" s="33"/>
      <c r="H242" s="33"/>
      <c r="I242" s="119"/>
      <c r="J242" s="33"/>
      <c r="K242" s="33"/>
      <c r="L242" s="36"/>
      <c r="M242" s="222"/>
      <c r="N242" s="223"/>
      <c r="O242" s="68"/>
      <c r="P242" s="68"/>
      <c r="Q242" s="68"/>
      <c r="R242" s="68"/>
      <c r="S242" s="68"/>
      <c r="T242" s="68"/>
      <c r="U242" s="69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T242" s="14" t="s">
        <v>166</v>
      </c>
      <c r="AU242" s="14" t="s">
        <v>81</v>
      </c>
    </row>
    <row r="243" spans="1:65" s="2" customFormat="1" ht="30" customHeight="1">
      <c r="A243" s="31"/>
      <c r="B243" s="32"/>
      <c r="C243" s="205" t="s">
        <v>692</v>
      </c>
      <c r="D243" s="205" t="s">
        <v>159</v>
      </c>
      <c r="E243" s="206" t="s">
        <v>693</v>
      </c>
      <c r="F243" s="207" t="s">
        <v>694</v>
      </c>
      <c r="G243" s="208" t="s">
        <v>537</v>
      </c>
      <c r="H243" s="209">
        <v>26</v>
      </c>
      <c r="I243" s="210"/>
      <c r="J243" s="211">
        <f>ROUND(I243*H243,2)</f>
        <v>0</v>
      </c>
      <c r="K243" s="212"/>
      <c r="L243" s="213"/>
      <c r="M243" s="214" t="s">
        <v>1</v>
      </c>
      <c r="N243" s="215" t="s">
        <v>37</v>
      </c>
      <c r="O243" s="68"/>
      <c r="P243" s="216">
        <f>O243*H243</f>
        <v>0</v>
      </c>
      <c r="Q243" s="216">
        <v>0</v>
      </c>
      <c r="R243" s="216">
        <f>Q243*H243</f>
        <v>0</v>
      </c>
      <c r="S243" s="216">
        <v>0</v>
      </c>
      <c r="T243" s="216">
        <f>S243*H243</f>
        <v>0</v>
      </c>
      <c r="U243" s="217" t="s">
        <v>1</v>
      </c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218" t="s">
        <v>163</v>
      </c>
      <c r="AT243" s="218" t="s">
        <v>159</v>
      </c>
      <c r="AU243" s="218" t="s">
        <v>81</v>
      </c>
      <c r="AY243" s="14" t="s">
        <v>153</v>
      </c>
      <c r="BE243" s="219">
        <f>IF(N243="základní",J243,0)</f>
        <v>0</v>
      </c>
      <c r="BF243" s="219">
        <f>IF(N243="snížená",J243,0)</f>
        <v>0</v>
      </c>
      <c r="BG243" s="219">
        <f>IF(N243="zákl. přenesená",J243,0)</f>
        <v>0</v>
      </c>
      <c r="BH243" s="219">
        <f>IF(N243="sníž. přenesená",J243,0)</f>
        <v>0</v>
      </c>
      <c r="BI243" s="219">
        <f>IF(N243="nulová",J243,0)</f>
        <v>0</v>
      </c>
      <c r="BJ243" s="14" t="s">
        <v>79</v>
      </c>
      <c r="BK243" s="219">
        <f>ROUND(I243*H243,2)</f>
        <v>0</v>
      </c>
      <c r="BL243" s="14" t="s">
        <v>164</v>
      </c>
      <c r="BM243" s="218" t="s">
        <v>695</v>
      </c>
    </row>
    <row r="244" spans="1:65" s="2" customFormat="1" ht="28.8">
      <c r="A244" s="31"/>
      <c r="B244" s="32"/>
      <c r="C244" s="33"/>
      <c r="D244" s="220" t="s">
        <v>166</v>
      </c>
      <c r="E244" s="33"/>
      <c r="F244" s="221" t="s">
        <v>694</v>
      </c>
      <c r="G244" s="33"/>
      <c r="H244" s="33"/>
      <c r="I244" s="119"/>
      <c r="J244" s="33"/>
      <c r="K244" s="33"/>
      <c r="L244" s="36"/>
      <c r="M244" s="222"/>
      <c r="N244" s="223"/>
      <c r="O244" s="68"/>
      <c r="P244" s="68"/>
      <c r="Q244" s="68"/>
      <c r="R244" s="68"/>
      <c r="S244" s="68"/>
      <c r="T244" s="68"/>
      <c r="U244" s="69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T244" s="14" t="s">
        <v>166</v>
      </c>
      <c r="AU244" s="14" t="s">
        <v>81</v>
      </c>
    </row>
    <row r="245" spans="1:65" s="2" customFormat="1" ht="30" customHeight="1">
      <c r="A245" s="31"/>
      <c r="B245" s="32"/>
      <c r="C245" s="205" t="s">
        <v>696</v>
      </c>
      <c r="D245" s="205" t="s">
        <v>159</v>
      </c>
      <c r="E245" s="206" t="s">
        <v>697</v>
      </c>
      <c r="F245" s="207" t="s">
        <v>698</v>
      </c>
      <c r="G245" s="208" t="s">
        <v>537</v>
      </c>
      <c r="H245" s="209">
        <v>26</v>
      </c>
      <c r="I245" s="210"/>
      <c r="J245" s="211">
        <f>ROUND(I245*H245,2)</f>
        <v>0</v>
      </c>
      <c r="K245" s="212"/>
      <c r="L245" s="213"/>
      <c r="M245" s="214" t="s">
        <v>1</v>
      </c>
      <c r="N245" s="215" t="s">
        <v>37</v>
      </c>
      <c r="O245" s="68"/>
      <c r="P245" s="216">
        <f>O245*H245</f>
        <v>0</v>
      </c>
      <c r="Q245" s="216">
        <v>0</v>
      </c>
      <c r="R245" s="216">
        <f>Q245*H245</f>
        <v>0</v>
      </c>
      <c r="S245" s="216">
        <v>0</v>
      </c>
      <c r="T245" s="216">
        <f>S245*H245</f>
        <v>0</v>
      </c>
      <c r="U245" s="217" t="s">
        <v>1</v>
      </c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218" t="s">
        <v>163</v>
      </c>
      <c r="AT245" s="218" t="s">
        <v>159</v>
      </c>
      <c r="AU245" s="218" t="s">
        <v>81</v>
      </c>
      <c r="AY245" s="14" t="s">
        <v>153</v>
      </c>
      <c r="BE245" s="219">
        <f>IF(N245="základní",J245,0)</f>
        <v>0</v>
      </c>
      <c r="BF245" s="219">
        <f>IF(N245="snížená",J245,0)</f>
        <v>0</v>
      </c>
      <c r="BG245" s="219">
        <f>IF(N245="zákl. přenesená",J245,0)</f>
        <v>0</v>
      </c>
      <c r="BH245" s="219">
        <f>IF(N245="sníž. přenesená",J245,0)</f>
        <v>0</v>
      </c>
      <c r="BI245" s="219">
        <f>IF(N245="nulová",J245,0)</f>
        <v>0</v>
      </c>
      <c r="BJ245" s="14" t="s">
        <v>79</v>
      </c>
      <c r="BK245" s="219">
        <f>ROUND(I245*H245,2)</f>
        <v>0</v>
      </c>
      <c r="BL245" s="14" t="s">
        <v>164</v>
      </c>
      <c r="BM245" s="218" t="s">
        <v>699</v>
      </c>
    </row>
    <row r="246" spans="1:65" s="2" customFormat="1" ht="19.2">
      <c r="A246" s="31"/>
      <c r="B246" s="32"/>
      <c r="C246" s="33"/>
      <c r="D246" s="220" t="s">
        <v>166</v>
      </c>
      <c r="E246" s="33"/>
      <c r="F246" s="221" t="s">
        <v>698</v>
      </c>
      <c r="G246" s="33"/>
      <c r="H246" s="33"/>
      <c r="I246" s="119"/>
      <c r="J246" s="33"/>
      <c r="K246" s="33"/>
      <c r="L246" s="36"/>
      <c r="M246" s="222"/>
      <c r="N246" s="223"/>
      <c r="O246" s="68"/>
      <c r="P246" s="68"/>
      <c r="Q246" s="68"/>
      <c r="R246" s="68"/>
      <c r="S246" s="68"/>
      <c r="T246" s="68"/>
      <c r="U246" s="69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T246" s="14" t="s">
        <v>166</v>
      </c>
      <c r="AU246" s="14" t="s">
        <v>81</v>
      </c>
    </row>
    <row r="247" spans="1:65" s="12" customFormat="1" ht="22.8" customHeight="1">
      <c r="B247" s="189"/>
      <c r="C247" s="190"/>
      <c r="D247" s="191" t="s">
        <v>71</v>
      </c>
      <c r="E247" s="203" t="s">
        <v>700</v>
      </c>
      <c r="F247" s="203" t="s">
        <v>701</v>
      </c>
      <c r="G247" s="190"/>
      <c r="H247" s="190"/>
      <c r="I247" s="193"/>
      <c r="J247" s="204">
        <f>BK247</f>
        <v>0</v>
      </c>
      <c r="K247" s="190"/>
      <c r="L247" s="195"/>
      <c r="M247" s="196"/>
      <c r="N247" s="197"/>
      <c r="O247" s="197"/>
      <c r="P247" s="198">
        <f>SUM(P248:P249)</f>
        <v>0</v>
      </c>
      <c r="Q247" s="197"/>
      <c r="R247" s="198">
        <f>SUM(R248:R249)</f>
        <v>0</v>
      </c>
      <c r="S247" s="197"/>
      <c r="T247" s="198">
        <f>SUM(T248:T249)</f>
        <v>0</v>
      </c>
      <c r="U247" s="199"/>
      <c r="AR247" s="200" t="s">
        <v>81</v>
      </c>
      <c r="AT247" s="201" t="s">
        <v>71</v>
      </c>
      <c r="AU247" s="201" t="s">
        <v>79</v>
      </c>
      <c r="AY247" s="200" t="s">
        <v>153</v>
      </c>
      <c r="BK247" s="202">
        <f>SUM(BK248:BK249)</f>
        <v>0</v>
      </c>
    </row>
    <row r="248" spans="1:65" s="2" customFormat="1" ht="19.8" customHeight="1">
      <c r="A248" s="31"/>
      <c r="B248" s="32"/>
      <c r="C248" s="224" t="s">
        <v>412</v>
      </c>
      <c r="D248" s="224" t="s">
        <v>176</v>
      </c>
      <c r="E248" s="225" t="s">
        <v>702</v>
      </c>
      <c r="F248" s="226" t="s">
        <v>703</v>
      </c>
      <c r="G248" s="227" t="s">
        <v>203</v>
      </c>
      <c r="H248" s="228">
        <v>132</v>
      </c>
      <c r="I248" s="229"/>
      <c r="J248" s="230">
        <f>ROUND(I248*H248,2)</f>
        <v>0</v>
      </c>
      <c r="K248" s="231"/>
      <c r="L248" s="36"/>
      <c r="M248" s="232" t="s">
        <v>1</v>
      </c>
      <c r="N248" s="233" t="s">
        <v>37</v>
      </c>
      <c r="O248" s="68"/>
      <c r="P248" s="216">
        <f>O248*H248</f>
        <v>0</v>
      </c>
      <c r="Q248" s="216">
        <v>0</v>
      </c>
      <c r="R248" s="216">
        <f>Q248*H248</f>
        <v>0</v>
      </c>
      <c r="S248" s="216">
        <v>0</v>
      </c>
      <c r="T248" s="216">
        <f>S248*H248</f>
        <v>0</v>
      </c>
      <c r="U248" s="217" t="s">
        <v>1</v>
      </c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R248" s="218" t="s">
        <v>164</v>
      </c>
      <c r="AT248" s="218" t="s">
        <v>176</v>
      </c>
      <c r="AU248" s="218" t="s">
        <v>81</v>
      </c>
      <c r="AY248" s="14" t="s">
        <v>153</v>
      </c>
      <c r="BE248" s="219">
        <f>IF(N248="základní",J248,0)</f>
        <v>0</v>
      </c>
      <c r="BF248" s="219">
        <f>IF(N248="snížená",J248,0)</f>
        <v>0</v>
      </c>
      <c r="BG248" s="219">
        <f>IF(N248="zákl. přenesená",J248,0)</f>
        <v>0</v>
      </c>
      <c r="BH248" s="219">
        <f>IF(N248="sníž. přenesená",J248,0)</f>
        <v>0</v>
      </c>
      <c r="BI248" s="219">
        <f>IF(N248="nulová",J248,0)</f>
        <v>0</v>
      </c>
      <c r="BJ248" s="14" t="s">
        <v>79</v>
      </c>
      <c r="BK248" s="219">
        <f>ROUND(I248*H248,2)</f>
        <v>0</v>
      </c>
      <c r="BL248" s="14" t="s">
        <v>164</v>
      </c>
      <c r="BM248" s="218" t="s">
        <v>704</v>
      </c>
    </row>
    <row r="249" spans="1:65" s="2" customFormat="1" ht="19.2">
      <c r="A249" s="31"/>
      <c r="B249" s="32"/>
      <c r="C249" s="33"/>
      <c r="D249" s="220" t="s">
        <v>166</v>
      </c>
      <c r="E249" s="33"/>
      <c r="F249" s="221" t="s">
        <v>703</v>
      </c>
      <c r="G249" s="33"/>
      <c r="H249" s="33"/>
      <c r="I249" s="119"/>
      <c r="J249" s="33"/>
      <c r="K249" s="33"/>
      <c r="L249" s="36"/>
      <c r="M249" s="222"/>
      <c r="N249" s="223"/>
      <c r="O249" s="68"/>
      <c r="P249" s="68"/>
      <c r="Q249" s="68"/>
      <c r="R249" s="68"/>
      <c r="S249" s="68"/>
      <c r="T249" s="68"/>
      <c r="U249" s="69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T249" s="14" t="s">
        <v>166</v>
      </c>
      <c r="AU249" s="14" t="s">
        <v>81</v>
      </c>
    </row>
    <row r="250" spans="1:65" s="12" customFormat="1" ht="22.8" customHeight="1">
      <c r="B250" s="189"/>
      <c r="C250" s="190"/>
      <c r="D250" s="191" t="s">
        <v>71</v>
      </c>
      <c r="E250" s="203" t="s">
        <v>705</v>
      </c>
      <c r="F250" s="203" t="s">
        <v>706</v>
      </c>
      <c r="G250" s="190"/>
      <c r="H250" s="190"/>
      <c r="I250" s="193"/>
      <c r="J250" s="204">
        <f>BK250</f>
        <v>0</v>
      </c>
      <c r="K250" s="190"/>
      <c r="L250" s="195"/>
      <c r="M250" s="196"/>
      <c r="N250" s="197"/>
      <c r="O250" s="197"/>
      <c r="P250" s="198">
        <f>SUM(P251:P252)</f>
        <v>0</v>
      </c>
      <c r="Q250" s="197"/>
      <c r="R250" s="198">
        <f>SUM(R251:R252)</f>
        <v>0</v>
      </c>
      <c r="S250" s="197"/>
      <c r="T250" s="198">
        <f>SUM(T251:T252)</f>
        <v>0</v>
      </c>
      <c r="U250" s="199"/>
      <c r="AR250" s="200" t="s">
        <v>81</v>
      </c>
      <c r="AT250" s="201" t="s">
        <v>71</v>
      </c>
      <c r="AU250" s="201" t="s">
        <v>79</v>
      </c>
      <c r="AY250" s="200" t="s">
        <v>153</v>
      </c>
      <c r="BK250" s="202">
        <f>SUM(BK251:BK252)</f>
        <v>0</v>
      </c>
    </row>
    <row r="251" spans="1:65" s="2" customFormat="1" ht="19.8" customHeight="1">
      <c r="A251" s="31"/>
      <c r="B251" s="32"/>
      <c r="C251" s="224" t="s">
        <v>416</v>
      </c>
      <c r="D251" s="224" t="s">
        <v>176</v>
      </c>
      <c r="E251" s="225" t="s">
        <v>574</v>
      </c>
      <c r="F251" s="226" t="s">
        <v>575</v>
      </c>
      <c r="G251" s="227" t="s">
        <v>203</v>
      </c>
      <c r="H251" s="228">
        <v>44</v>
      </c>
      <c r="I251" s="229"/>
      <c r="J251" s="230">
        <f>ROUND(I251*H251,2)</f>
        <v>0</v>
      </c>
      <c r="K251" s="231"/>
      <c r="L251" s="36"/>
      <c r="M251" s="232" t="s">
        <v>1</v>
      </c>
      <c r="N251" s="233" t="s">
        <v>37</v>
      </c>
      <c r="O251" s="68"/>
      <c r="P251" s="216">
        <f>O251*H251</f>
        <v>0</v>
      </c>
      <c r="Q251" s="216">
        <v>0</v>
      </c>
      <c r="R251" s="216">
        <f>Q251*H251</f>
        <v>0</v>
      </c>
      <c r="S251" s="216">
        <v>0</v>
      </c>
      <c r="T251" s="216">
        <f>S251*H251</f>
        <v>0</v>
      </c>
      <c r="U251" s="217" t="s">
        <v>1</v>
      </c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218" t="s">
        <v>164</v>
      </c>
      <c r="AT251" s="218" t="s">
        <v>176</v>
      </c>
      <c r="AU251" s="218" t="s">
        <v>81</v>
      </c>
      <c r="AY251" s="14" t="s">
        <v>153</v>
      </c>
      <c r="BE251" s="219">
        <f>IF(N251="základní",J251,0)</f>
        <v>0</v>
      </c>
      <c r="BF251" s="219">
        <f>IF(N251="snížená",J251,0)</f>
        <v>0</v>
      </c>
      <c r="BG251" s="219">
        <f>IF(N251="zákl. přenesená",J251,0)</f>
        <v>0</v>
      </c>
      <c r="BH251" s="219">
        <f>IF(N251="sníž. přenesená",J251,0)</f>
        <v>0</v>
      </c>
      <c r="BI251" s="219">
        <f>IF(N251="nulová",J251,0)</f>
        <v>0</v>
      </c>
      <c r="BJ251" s="14" t="s">
        <v>79</v>
      </c>
      <c r="BK251" s="219">
        <f>ROUND(I251*H251,2)</f>
        <v>0</v>
      </c>
      <c r="BL251" s="14" t="s">
        <v>164</v>
      </c>
      <c r="BM251" s="218" t="s">
        <v>707</v>
      </c>
    </row>
    <row r="252" spans="1:65" s="2" customFormat="1" ht="19.2">
      <c r="A252" s="31"/>
      <c r="B252" s="32"/>
      <c r="C252" s="33"/>
      <c r="D252" s="220" t="s">
        <v>166</v>
      </c>
      <c r="E252" s="33"/>
      <c r="F252" s="221" t="s">
        <v>575</v>
      </c>
      <c r="G252" s="33"/>
      <c r="H252" s="33"/>
      <c r="I252" s="119"/>
      <c r="J252" s="33"/>
      <c r="K252" s="33"/>
      <c r="L252" s="36"/>
      <c r="M252" s="222"/>
      <c r="N252" s="223"/>
      <c r="O252" s="68"/>
      <c r="P252" s="68"/>
      <c r="Q252" s="68"/>
      <c r="R252" s="68"/>
      <c r="S252" s="68"/>
      <c r="T252" s="68"/>
      <c r="U252" s="69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T252" s="14" t="s">
        <v>166</v>
      </c>
      <c r="AU252" s="14" t="s">
        <v>81</v>
      </c>
    </row>
    <row r="253" spans="1:65" s="12" customFormat="1" ht="22.8" customHeight="1">
      <c r="B253" s="189"/>
      <c r="C253" s="190"/>
      <c r="D253" s="191" t="s">
        <v>71</v>
      </c>
      <c r="E253" s="203" t="s">
        <v>708</v>
      </c>
      <c r="F253" s="203" t="s">
        <v>709</v>
      </c>
      <c r="G253" s="190"/>
      <c r="H253" s="190"/>
      <c r="I253" s="193"/>
      <c r="J253" s="204">
        <f>BK253</f>
        <v>0</v>
      </c>
      <c r="K253" s="190"/>
      <c r="L253" s="195"/>
      <c r="M253" s="196"/>
      <c r="N253" s="197"/>
      <c r="O253" s="197"/>
      <c r="P253" s="198">
        <f>SUM(P254:P257)</f>
        <v>0</v>
      </c>
      <c r="Q253" s="197"/>
      <c r="R253" s="198">
        <f>SUM(R254:R257)</f>
        <v>0</v>
      </c>
      <c r="S253" s="197"/>
      <c r="T253" s="198">
        <f>SUM(T254:T257)</f>
        <v>0</v>
      </c>
      <c r="U253" s="199"/>
      <c r="AR253" s="200" t="s">
        <v>81</v>
      </c>
      <c r="AT253" s="201" t="s">
        <v>71</v>
      </c>
      <c r="AU253" s="201" t="s">
        <v>79</v>
      </c>
      <c r="AY253" s="200" t="s">
        <v>153</v>
      </c>
      <c r="BK253" s="202">
        <f>SUM(BK254:BK257)</f>
        <v>0</v>
      </c>
    </row>
    <row r="254" spans="1:65" s="2" customFormat="1" ht="30" customHeight="1">
      <c r="A254" s="31"/>
      <c r="B254" s="32"/>
      <c r="C254" s="205" t="s">
        <v>710</v>
      </c>
      <c r="D254" s="205" t="s">
        <v>159</v>
      </c>
      <c r="E254" s="206" t="s">
        <v>711</v>
      </c>
      <c r="F254" s="207" t="s">
        <v>712</v>
      </c>
      <c r="G254" s="208" t="s">
        <v>713</v>
      </c>
      <c r="H254" s="209">
        <v>1</v>
      </c>
      <c r="I254" s="210"/>
      <c r="J254" s="211">
        <f>ROUND(I254*H254,2)</f>
        <v>0</v>
      </c>
      <c r="K254" s="212"/>
      <c r="L254" s="213"/>
      <c r="M254" s="214" t="s">
        <v>1</v>
      </c>
      <c r="N254" s="215" t="s">
        <v>37</v>
      </c>
      <c r="O254" s="68"/>
      <c r="P254" s="216">
        <f>O254*H254</f>
        <v>0</v>
      </c>
      <c r="Q254" s="216">
        <v>0</v>
      </c>
      <c r="R254" s="216">
        <f>Q254*H254</f>
        <v>0</v>
      </c>
      <c r="S254" s="216">
        <v>0</v>
      </c>
      <c r="T254" s="216">
        <f>S254*H254</f>
        <v>0</v>
      </c>
      <c r="U254" s="217" t="s">
        <v>1</v>
      </c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218" t="s">
        <v>163</v>
      </c>
      <c r="AT254" s="218" t="s">
        <v>159</v>
      </c>
      <c r="AU254" s="218" t="s">
        <v>81</v>
      </c>
      <c r="AY254" s="14" t="s">
        <v>153</v>
      </c>
      <c r="BE254" s="219">
        <f>IF(N254="základní",J254,0)</f>
        <v>0</v>
      </c>
      <c r="BF254" s="219">
        <f>IF(N254="snížená",J254,0)</f>
        <v>0</v>
      </c>
      <c r="BG254" s="219">
        <f>IF(N254="zákl. přenesená",J254,0)</f>
        <v>0</v>
      </c>
      <c r="BH254" s="219">
        <f>IF(N254="sníž. přenesená",J254,0)</f>
        <v>0</v>
      </c>
      <c r="BI254" s="219">
        <f>IF(N254="nulová",J254,0)</f>
        <v>0</v>
      </c>
      <c r="BJ254" s="14" t="s">
        <v>79</v>
      </c>
      <c r="BK254" s="219">
        <f>ROUND(I254*H254,2)</f>
        <v>0</v>
      </c>
      <c r="BL254" s="14" t="s">
        <v>164</v>
      </c>
      <c r="BM254" s="218" t="s">
        <v>714</v>
      </c>
    </row>
    <row r="255" spans="1:65" s="2" customFormat="1" ht="19.2">
      <c r="A255" s="31"/>
      <c r="B255" s="32"/>
      <c r="C255" s="33"/>
      <c r="D255" s="220" t="s">
        <v>166</v>
      </c>
      <c r="E255" s="33"/>
      <c r="F255" s="221" t="s">
        <v>712</v>
      </c>
      <c r="G255" s="33"/>
      <c r="H255" s="33"/>
      <c r="I255" s="119"/>
      <c r="J255" s="33"/>
      <c r="K255" s="33"/>
      <c r="L255" s="36"/>
      <c r="M255" s="222"/>
      <c r="N255" s="223"/>
      <c r="O255" s="68"/>
      <c r="P255" s="68"/>
      <c r="Q255" s="68"/>
      <c r="R255" s="68"/>
      <c r="S255" s="68"/>
      <c r="T255" s="68"/>
      <c r="U255" s="69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T255" s="14" t="s">
        <v>166</v>
      </c>
      <c r="AU255" s="14" t="s">
        <v>81</v>
      </c>
    </row>
    <row r="256" spans="1:65" s="2" customFormat="1" ht="14.4" customHeight="1">
      <c r="A256" s="31"/>
      <c r="B256" s="32"/>
      <c r="C256" s="224" t="s">
        <v>715</v>
      </c>
      <c r="D256" s="224" t="s">
        <v>176</v>
      </c>
      <c r="E256" s="225" t="s">
        <v>716</v>
      </c>
      <c r="F256" s="226" t="s">
        <v>717</v>
      </c>
      <c r="G256" s="227" t="s">
        <v>352</v>
      </c>
      <c r="H256" s="228">
        <v>30</v>
      </c>
      <c r="I256" s="229"/>
      <c r="J256" s="230">
        <f>ROUND(I256*H256,2)</f>
        <v>0</v>
      </c>
      <c r="K256" s="231"/>
      <c r="L256" s="36"/>
      <c r="M256" s="232" t="s">
        <v>1</v>
      </c>
      <c r="N256" s="233" t="s">
        <v>37</v>
      </c>
      <c r="O256" s="68"/>
      <c r="P256" s="216">
        <f>O256*H256</f>
        <v>0</v>
      </c>
      <c r="Q256" s="216">
        <v>0</v>
      </c>
      <c r="R256" s="216">
        <f>Q256*H256</f>
        <v>0</v>
      </c>
      <c r="S256" s="216">
        <v>0</v>
      </c>
      <c r="T256" s="216">
        <f>S256*H256</f>
        <v>0</v>
      </c>
      <c r="U256" s="217" t="s">
        <v>1</v>
      </c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218" t="s">
        <v>353</v>
      </c>
      <c r="AT256" s="218" t="s">
        <v>176</v>
      </c>
      <c r="AU256" s="218" t="s">
        <v>81</v>
      </c>
      <c r="AY256" s="14" t="s">
        <v>153</v>
      </c>
      <c r="BE256" s="219">
        <f>IF(N256="základní",J256,0)</f>
        <v>0</v>
      </c>
      <c r="BF256" s="219">
        <f>IF(N256="snížená",J256,0)</f>
        <v>0</v>
      </c>
      <c r="BG256" s="219">
        <f>IF(N256="zákl. přenesená",J256,0)</f>
        <v>0</v>
      </c>
      <c r="BH256" s="219">
        <f>IF(N256="sníž. přenesená",J256,0)</f>
        <v>0</v>
      </c>
      <c r="BI256" s="219">
        <f>IF(N256="nulová",J256,0)</f>
        <v>0</v>
      </c>
      <c r="BJ256" s="14" t="s">
        <v>79</v>
      </c>
      <c r="BK256" s="219">
        <f>ROUND(I256*H256,2)</f>
        <v>0</v>
      </c>
      <c r="BL256" s="14" t="s">
        <v>353</v>
      </c>
      <c r="BM256" s="218" t="s">
        <v>718</v>
      </c>
    </row>
    <row r="257" spans="1:65" s="2" customFormat="1" ht="10.199999999999999">
      <c r="A257" s="31"/>
      <c r="B257" s="32"/>
      <c r="C257" s="33"/>
      <c r="D257" s="220" t="s">
        <v>166</v>
      </c>
      <c r="E257" s="33"/>
      <c r="F257" s="221" t="s">
        <v>717</v>
      </c>
      <c r="G257" s="33"/>
      <c r="H257" s="33"/>
      <c r="I257" s="119"/>
      <c r="J257" s="33"/>
      <c r="K257" s="33"/>
      <c r="L257" s="36"/>
      <c r="M257" s="222"/>
      <c r="N257" s="223"/>
      <c r="O257" s="68"/>
      <c r="P257" s="68"/>
      <c r="Q257" s="68"/>
      <c r="R257" s="68"/>
      <c r="S257" s="68"/>
      <c r="T257" s="68"/>
      <c r="U257" s="69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T257" s="14" t="s">
        <v>166</v>
      </c>
      <c r="AU257" s="14" t="s">
        <v>81</v>
      </c>
    </row>
    <row r="258" spans="1:65" s="12" customFormat="1" ht="22.8" customHeight="1">
      <c r="B258" s="189"/>
      <c r="C258" s="190"/>
      <c r="D258" s="191" t="s">
        <v>71</v>
      </c>
      <c r="E258" s="203" t="s">
        <v>719</v>
      </c>
      <c r="F258" s="203" t="s">
        <v>720</v>
      </c>
      <c r="G258" s="190"/>
      <c r="H258" s="190"/>
      <c r="I258" s="193"/>
      <c r="J258" s="204">
        <f>BK258</f>
        <v>0</v>
      </c>
      <c r="K258" s="190"/>
      <c r="L258" s="195"/>
      <c r="M258" s="196"/>
      <c r="N258" s="197"/>
      <c r="O258" s="197"/>
      <c r="P258" s="198">
        <f>SUM(P259:P260)</f>
        <v>0</v>
      </c>
      <c r="Q258" s="197"/>
      <c r="R258" s="198">
        <f>SUM(R259:R260)</f>
        <v>0</v>
      </c>
      <c r="S258" s="197"/>
      <c r="T258" s="198">
        <f>SUM(T259:T260)</f>
        <v>0</v>
      </c>
      <c r="U258" s="199"/>
      <c r="AR258" s="200" t="s">
        <v>81</v>
      </c>
      <c r="AT258" s="201" t="s">
        <v>71</v>
      </c>
      <c r="AU258" s="201" t="s">
        <v>79</v>
      </c>
      <c r="AY258" s="200" t="s">
        <v>153</v>
      </c>
      <c r="BK258" s="202">
        <f>SUM(BK259:BK260)</f>
        <v>0</v>
      </c>
    </row>
    <row r="259" spans="1:65" s="2" customFormat="1" ht="19.8" customHeight="1">
      <c r="A259" s="31"/>
      <c r="B259" s="32"/>
      <c r="C259" s="224" t="s">
        <v>158</v>
      </c>
      <c r="D259" s="224" t="s">
        <v>176</v>
      </c>
      <c r="E259" s="225" t="s">
        <v>721</v>
      </c>
      <c r="F259" s="226" t="s">
        <v>722</v>
      </c>
      <c r="G259" s="227" t="s">
        <v>203</v>
      </c>
      <c r="H259" s="228">
        <v>1</v>
      </c>
      <c r="I259" s="229"/>
      <c r="J259" s="230">
        <f>ROUND(I259*H259,2)</f>
        <v>0</v>
      </c>
      <c r="K259" s="231"/>
      <c r="L259" s="36"/>
      <c r="M259" s="232" t="s">
        <v>1</v>
      </c>
      <c r="N259" s="233" t="s">
        <v>37</v>
      </c>
      <c r="O259" s="68"/>
      <c r="P259" s="216">
        <f>O259*H259</f>
        <v>0</v>
      </c>
      <c r="Q259" s="216">
        <v>0</v>
      </c>
      <c r="R259" s="216">
        <f>Q259*H259</f>
        <v>0</v>
      </c>
      <c r="S259" s="216">
        <v>0</v>
      </c>
      <c r="T259" s="216">
        <f>S259*H259</f>
        <v>0</v>
      </c>
      <c r="U259" s="217" t="s">
        <v>1</v>
      </c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218" t="s">
        <v>164</v>
      </c>
      <c r="AT259" s="218" t="s">
        <v>176</v>
      </c>
      <c r="AU259" s="218" t="s">
        <v>81</v>
      </c>
      <c r="AY259" s="14" t="s">
        <v>153</v>
      </c>
      <c r="BE259" s="219">
        <f>IF(N259="základní",J259,0)</f>
        <v>0</v>
      </c>
      <c r="BF259" s="219">
        <f>IF(N259="snížená",J259,0)</f>
        <v>0</v>
      </c>
      <c r="BG259" s="219">
        <f>IF(N259="zákl. přenesená",J259,0)</f>
        <v>0</v>
      </c>
      <c r="BH259" s="219">
        <f>IF(N259="sníž. přenesená",J259,0)</f>
        <v>0</v>
      </c>
      <c r="BI259" s="219">
        <f>IF(N259="nulová",J259,0)</f>
        <v>0</v>
      </c>
      <c r="BJ259" s="14" t="s">
        <v>79</v>
      </c>
      <c r="BK259" s="219">
        <f>ROUND(I259*H259,2)</f>
        <v>0</v>
      </c>
      <c r="BL259" s="14" t="s">
        <v>164</v>
      </c>
      <c r="BM259" s="218" t="s">
        <v>723</v>
      </c>
    </row>
    <row r="260" spans="1:65" s="2" customFormat="1" ht="19.2">
      <c r="A260" s="31"/>
      <c r="B260" s="32"/>
      <c r="C260" s="33"/>
      <c r="D260" s="220" t="s">
        <v>166</v>
      </c>
      <c r="E260" s="33"/>
      <c r="F260" s="221" t="s">
        <v>722</v>
      </c>
      <c r="G260" s="33"/>
      <c r="H260" s="33"/>
      <c r="I260" s="119"/>
      <c r="J260" s="33"/>
      <c r="K260" s="33"/>
      <c r="L260" s="36"/>
      <c r="M260" s="222"/>
      <c r="N260" s="223"/>
      <c r="O260" s="68"/>
      <c r="P260" s="68"/>
      <c r="Q260" s="68"/>
      <c r="R260" s="68"/>
      <c r="S260" s="68"/>
      <c r="T260" s="68"/>
      <c r="U260" s="69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T260" s="14" t="s">
        <v>166</v>
      </c>
      <c r="AU260" s="14" t="s">
        <v>81</v>
      </c>
    </row>
    <row r="261" spans="1:65" s="12" customFormat="1" ht="22.8" customHeight="1">
      <c r="B261" s="189"/>
      <c r="C261" s="190"/>
      <c r="D261" s="191" t="s">
        <v>71</v>
      </c>
      <c r="E261" s="203" t="s">
        <v>724</v>
      </c>
      <c r="F261" s="203" t="s">
        <v>725</v>
      </c>
      <c r="G261" s="190"/>
      <c r="H261" s="190"/>
      <c r="I261" s="193"/>
      <c r="J261" s="204">
        <f>BK261</f>
        <v>0</v>
      </c>
      <c r="K261" s="190"/>
      <c r="L261" s="195"/>
      <c r="M261" s="196"/>
      <c r="N261" s="197"/>
      <c r="O261" s="197"/>
      <c r="P261" s="198">
        <f>SUM(P262:P265)</f>
        <v>0</v>
      </c>
      <c r="Q261" s="197"/>
      <c r="R261" s="198">
        <f>SUM(R262:R265)</f>
        <v>0</v>
      </c>
      <c r="S261" s="197"/>
      <c r="T261" s="198">
        <f>SUM(T262:T265)</f>
        <v>0</v>
      </c>
      <c r="U261" s="199"/>
      <c r="AR261" s="200" t="s">
        <v>81</v>
      </c>
      <c r="AT261" s="201" t="s">
        <v>71</v>
      </c>
      <c r="AU261" s="201" t="s">
        <v>79</v>
      </c>
      <c r="AY261" s="200" t="s">
        <v>153</v>
      </c>
      <c r="BK261" s="202">
        <f>SUM(BK262:BK265)</f>
        <v>0</v>
      </c>
    </row>
    <row r="262" spans="1:65" s="2" customFormat="1" ht="14.4" customHeight="1">
      <c r="A262" s="31"/>
      <c r="B262" s="32"/>
      <c r="C262" s="224" t="s">
        <v>167</v>
      </c>
      <c r="D262" s="224" t="s">
        <v>176</v>
      </c>
      <c r="E262" s="225" t="s">
        <v>716</v>
      </c>
      <c r="F262" s="226" t="s">
        <v>717</v>
      </c>
      <c r="G262" s="227" t="s">
        <v>352</v>
      </c>
      <c r="H262" s="228">
        <v>8</v>
      </c>
      <c r="I262" s="229"/>
      <c r="J262" s="230">
        <f>ROUND(I262*H262,2)</f>
        <v>0</v>
      </c>
      <c r="K262" s="231"/>
      <c r="L262" s="36"/>
      <c r="M262" s="232" t="s">
        <v>1</v>
      </c>
      <c r="N262" s="233" t="s">
        <v>37</v>
      </c>
      <c r="O262" s="68"/>
      <c r="P262" s="216">
        <f>O262*H262</f>
        <v>0</v>
      </c>
      <c r="Q262" s="216">
        <v>0</v>
      </c>
      <c r="R262" s="216">
        <f>Q262*H262</f>
        <v>0</v>
      </c>
      <c r="S262" s="216">
        <v>0</v>
      </c>
      <c r="T262" s="216">
        <f>S262*H262</f>
        <v>0</v>
      </c>
      <c r="U262" s="217" t="s">
        <v>1</v>
      </c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218" t="s">
        <v>353</v>
      </c>
      <c r="AT262" s="218" t="s">
        <v>176</v>
      </c>
      <c r="AU262" s="218" t="s">
        <v>81</v>
      </c>
      <c r="AY262" s="14" t="s">
        <v>153</v>
      </c>
      <c r="BE262" s="219">
        <f>IF(N262="základní",J262,0)</f>
        <v>0</v>
      </c>
      <c r="BF262" s="219">
        <f>IF(N262="snížená",J262,0)</f>
        <v>0</v>
      </c>
      <c r="BG262" s="219">
        <f>IF(N262="zákl. přenesená",J262,0)</f>
        <v>0</v>
      </c>
      <c r="BH262" s="219">
        <f>IF(N262="sníž. přenesená",J262,0)</f>
        <v>0</v>
      </c>
      <c r="BI262" s="219">
        <f>IF(N262="nulová",J262,0)</f>
        <v>0</v>
      </c>
      <c r="BJ262" s="14" t="s">
        <v>79</v>
      </c>
      <c r="BK262" s="219">
        <f>ROUND(I262*H262,2)</f>
        <v>0</v>
      </c>
      <c r="BL262" s="14" t="s">
        <v>353</v>
      </c>
      <c r="BM262" s="218" t="s">
        <v>726</v>
      </c>
    </row>
    <row r="263" spans="1:65" s="2" customFormat="1" ht="10.199999999999999">
      <c r="A263" s="31"/>
      <c r="B263" s="32"/>
      <c r="C263" s="33"/>
      <c r="D263" s="220" t="s">
        <v>166</v>
      </c>
      <c r="E263" s="33"/>
      <c r="F263" s="221" t="s">
        <v>717</v>
      </c>
      <c r="G263" s="33"/>
      <c r="H263" s="33"/>
      <c r="I263" s="119"/>
      <c r="J263" s="33"/>
      <c r="K263" s="33"/>
      <c r="L263" s="36"/>
      <c r="M263" s="222"/>
      <c r="N263" s="223"/>
      <c r="O263" s="68"/>
      <c r="P263" s="68"/>
      <c r="Q263" s="68"/>
      <c r="R263" s="68"/>
      <c r="S263" s="68"/>
      <c r="T263" s="68"/>
      <c r="U263" s="69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T263" s="14" t="s">
        <v>166</v>
      </c>
      <c r="AU263" s="14" t="s">
        <v>81</v>
      </c>
    </row>
    <row r="264" spans="1:65" s="2" customFormat="1" ht="19.8" customHeight="1">
      <c r="A264" s="31"/>
      <c r="B264" s="32"/>
      <c r="C264" s="205" t="s">
        <v>727</v>
      </c>
      <c r="D264" s="205" t="s">
        <v>159</v>
      </c>
      <c r="E264" s="206" t="s">
        <v>728</v>
      </c>
      <c r="F264" s="207" t="s">
        <v>729</v>
      </c>
      <c r="G264" s="208" t="s">
        <v>713</v>
      </c>
      <c r="H264" s="209">
        <v>1</v>
      </c>
      <c r="I264" s="210"/>
      <c r="J264" s="211">
        <f>ROUND(I264*H264,2)</f>
        <v>0</v>
      </c>
      <c r="K264" s="212"/>
      <c r="L264" s="213"/>
      <c r="M264" s="214" t="s">
        <v>1</v>
      </c>
      <c r="N264" s="215" t="s">
        <v>37</v>
      </c>
      <c r="O264" s="68"/>
      <c r="P264" s="216">
        <f>O264*H264</f>
        <v>0</v>
      </c>
      <c r="Q264" s="216">
        <v>0</v>
      </c>
      <c r="R264" s="216">
        <f>Q264*H264</f>
        <v>0</v>
      </c>
      <c r="S264" s="216">
        <v>0</v>
      </c>
      <c r="T264" s="216">
        <f>S264*H264</f>
        <v>0</v>
      </c>
      <c r="U264" s="217" t="s">
        <v>1</v>
      </c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218" t="s">
        <v>163</v>
      </c>
      <c r="AT264" s="218" t="s">
        <v>159</v>
      </c>
      <c r="AU264" s="218" t="s">
        <v>81</v>
      </c>
      <c r="AY264" s="14" t="s">
        <v>153</v>
      </c>
      <c r="BE264" s="219">
        <f>IF(N264="základní",J264,0)</f>
        <v>0</v>
      </c>
      <c r="BF264" s="219">
        <f>IF(N264="snížená",J264,0)</f>
        <v>0</v>
      </c>
      <c r="BG264" s="219">
        <f>IF(N264="zákl. přenesená",J264,0)</f>
        <v>0</v>
      </c>
      <c r="BH264" s="219">
        <f>IF(N264="sníž. přenesená",J264,0)</f>
        <v>0</v>
      </c>
      <c r="BI264" s="219">
        <f>IF(N264="nulová",J264,0)</f>
        <v>0</v>
      </c>
      <c r="BJ264" s="14" t="s">
        <v>79</v>
      </c>
      <c r="BK264" s="219">
        <f>ROUND(I264*H264,2)</f>
        <v>0</v>
      </c>
      <c r="BL264" s="14" t="s">
        <v>164</v>
      </c>
      <c r="BM264" s="218" t="s">
        <v>730</v>
      </c>
    </row>
    <row r="265" spans="1:65" s="2" customFormat="1" ht="19.2">
      <c r="A265" s="31"/>
      <c r="B265" s="32"/>
      <c r="C265" s="33"/>
      <c r="D265" s="220" t="s">
        <v>166</v>
      </c>
      <c r="E265" s="33"/>
      <c r="F265" s="221" t="s">
        <v>729</v>
      </c>
      <c r="G265" s="33"/>
      <c r="H265" s="33"/>
      <c r="I265" s="119"/>
      <c r="J265" s="33"/>
      <c r="K265" s="33"/>
      <c r="L265" s="36"/>
      <c r="M265" s="222"/>
      <c r="N265" s="223"/>
      <c r="O265" s="68"/>
      <c r="P265" s="68"/>
      <c r="Q265" s="68"/>
      <c r="R265" s="68"/>
      <c r="S265" s="68"/>
      <c r="T265" s="68"/>
      <c r="U265" s="69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T265" s="14" t="s">
        <v>166</v>
      </c>
      <c r="AU265" s="14" t="s">
        <v>81</v>
      </c>
    </row>
    <row r="266" spans="1:65" s="12" customFormat="1" ht="22.8" customHeight="1">
      <c r="B266" s="189"/>
      <c r="C266" s="190"/>
      <c r="D266" s="191" t="s">
        <v>71</v>
      </c>
      <c r="E266" s="203" t="s">
        <v>731</v>
      </c>
      <c r="F266" s="203" t="s">
        <v>732</v>
      </c>
      <c r="G266" s="190"/>
      <c r="H266" s="190"/>
      <c r="I266" s="193"/>
      <c r="J266" s="204">
        <f>BK266</f>
        <v>0</v>
      </c>
      <c r="K266" s="190"/>
      <c r="L266" s="195"/>
      <c r="M266" s="196"/>
      <c r="N266" s="197"/>
      <c r="O266" s="197"/>
      <c r="P266" s="198">
        <f>SUM(P267:P270)</f>
        <v>0</v>
      </c>
      <c r="Q266" s="197"/>
      <c r="R266" s="198">
        <f>SUM(R267:R270)</f>
        <v>0</v>
      </c>
      <c r="S266" s="197"/>
      <c r="T266" s="198">
        <f>SUM(T267:T270)</f>
        <v>0</v>
      </c>
      <c r="U266" s="199"/>
      <c r="AR266" s="200" t="s">
        <v>81</v>
      </c>
      <c r="AT266" s="201" t="s">
        <v>71</v>
      </c>
      <c r="AU266" s="201" t="s">
        <v>79</v>
      </c>
      <c r="AY266" s="200" t="s">
        <v>153</v>
      </c>
      <c r="BK266" s="202">
        <f>SUM(BK267:BK270)</f>
        <v>0</v>
      </c>
    </row>
    <row r="267" spans="1:65" s="2" customFormat="1" ht="19.8" customHeight="1">
      <c r="A267" s="31"/>
      <c r="B267" s="32"/>
      <c r="C267" s="224" t="s">
        <v>733</v>
      </c>
      <c r="D267" s="224" t="s">
        <v>176</v>
      </c>
      <c r="E267" s="225" t="s">
        <v>734</v>
      </c>
      <c r="F267" s="226" t="s">
        <v>735</v>
      </c>
      <c r="G267" s="227" t="s">
        <v>203</v>
      </c>
      <c r="H267" s="228">
        <v>4</v>
      </c>
      <c r="I267" s="229"/>
      <c r="J267" s="230">
        <f>ROUND(I267*H267,2)</f>
        <v>0</v>
      </c>
      <c r="K267" s="231"/>
      <c r="L267" s="36"/>
      <c r="M267" s="232" t="s">
        <v>1</v>
      </c>
      <c r="N267" s="233" t="s">
        <v>37</v>
      </c>
      <c r="O267" s="68"/>
      <c r="P267" s="216">
        <f>O267*H267</f>
        <v>0</v>
      </c>
      <c r="Q267" s="216">
        <v>0</v>
      </c>
      <c r="R267" s="216">
        <f>Q267*H267</f>
        <v>0</v>
      </c>
      <c r="S267" s="216">
        <v>0</v>
      </c>
      <c r="T267" s="216">
        <f>S267*H267</f>
        <v>0</v>
      </c>
      <c r="U267" s="217" t="s">
        <v>1</v>
      </c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218" t="s">
        <v>164</v>
      </c>
      <c r="AT267" s="218" t="s">
        <v>176</v>
      </c>
      <c r="AU267" s="218" t="s">
        <v>81</v>
      </c>
      <c r="AY267" s="14" t="s">
        <v>153</v>
      </c>
      <c r="BE267" s="219">
        <f>IF(N267="základní",J267,0)</f>
        <v>0</v>
      </c>
      <c r="BF267" s="219">
        <f>IF(N267="snížená",J267,0)</f>
        <v>0</v>
      </c>
      <c r="BG267" s="219">
        <f>IF(N267="zákl. přenesená",J267,0)</f>
        <v>0</v>
      </c>
      <c r="BH267" s="219">
        <f>IF(N267="sníž. přenesená",J267,0)</f>
        <v>0</v>
      </c>
      <c r="BI267" s="219">
        <f>IF(N267="nulová",J267,0)</f>
        <v>0</v>
      </c>
      <c r="BJ267" s="14" t="s">
        <v>79</v>
      </c>
      <c r="BK267" s="219">
        <f>ROUND(I267*H267,2)</f>
        <v>0</v>
      </c>
      <c r="BL267" s="14" t="s">
        <v>164</v>
      </c>
      <c r="BM267" s="218" t="s">
        <v>736</v>
      </c>
    </row>
    <row r="268" spans="1:65" s="2" customFormat="1" ht="19.2">
      <c r="A268" s="31"/>
      <c r="B268" s="32"/>
      <c r="C268" s="33"/>
      <c r="D268" s="220" t="s">
        <v>166</v>
      </c>
      <c r="E268" s="33"/>
      <c r="F268" s="221" t="s">
        <v>735</v>
      </c>
      <c r="G268" s="33"/>
      <c r="H268" s="33"/>
      <c r="I268" s="119"/>
      <c r="J268" s="33"/>
      <c r="K268" s="33"/>
      <c r="L268" s="36"/>
      <c r="M268" s="222"/>
      <c r="N268" s="223"/>
      <c r="O268" s="68"/>
      <c r="P268" s="68"/>
      <c r="Q268" s="68"/>
      <c r="R268" s="68"/>
      <c r="S268" s="68"/>
      <c r="T268" s="68"/>
      <c r="U268" s="69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T268" s="14" t="s">
        <v>166</v>
      </c>
      <c r="AU268" s="14" t="s">
        <v>81</v>
      </c>
    </row>
    <row r="269" spans="1:65" s="2" customFormat="1" ht="19.8" customHeight="1">
      <c r="A269" s="31"/>
      <c r="B269" s="32"/>
      <c r="C269" s="224" t="s">
        <v>737</v>
      </c>
      <c r="D269" s="224" t="s">
        <v>176</v>
      </c>
      <c r="E269" s="225" t="s">
        <v>702</v>
      </c>
      <c r="F269" s="226" t="s">
        <v>703</v>
      </c>
      <c r="G269" s="227" t="s">
        <v>203</v>
      </c>
      <c r="H269" s="228">
        <v>20</v>
      </c>
      <c r="I269" s="229"/>
      <c r="J269" s="230">
        <f>ROUND(I269*H269,2)</f>
        <v>0</v>
      </c>
      <c r="K269" s="231"/>
      <c r="L269" s="36"/>
      <c r="M269" s="232" t="s">
        <v>1</v>
      </c>
      <c r="N269" s="233" t="s">
        <v>37</v>
      </c>
      <c r="O269" s="68"/>
      <c r="P269" s="216">
        <f>O269*H269</f>
        <v>0</v>
      </c>
      <c r="Q269" s="216">
        <v>0</v>
      </c>
      <c r="R269" s="216">
        <f>Q269*H269</f>
        <v>0</v>
      </c>
      <c r="S269" s="216">
        <v>0</v>
      </c>
      <c r="T269" s="216">
        <f>S269*H269</f>
        <v>0</v>
      </c>
      <c r="U269" s="217" t="s">
        <v>1</v>
      </c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R269" s="218" t="s">
        <v>164</v>
      </c>
      <c r="AT269" s="218" t="s">
        <v>176</v>
      </c>
      <c r="AU269" s="218" t="s">
        <v>81</v>
      </c>
      <c r="AY269" s="14" t="s">
        <v>153</v>
      </c>
      <c r="BE269" s="219">
        <f>IF(N269="základní",J269,0)</f>
        <v>0</v>
      </c>
      <c r="BF269" s="219">
        <f>IF(N269="snížená",J269,0)</f>
        <v>0</v>
      </c>
      <c r="BG269" s="219">
        <f>IF(N269="zákl. přenesená",J269,0)</f>
        <v>0</v>
      </c>
      <c r="BH269" s="219">
        <f>IF(N269="sníž. přenesená",J269,0)</f>
        <v>0</v>
      </c>
      <c r="BI269" s="219">
        <f>IF(N269="nulová",J269,0)</f>
        <v>0</v>
      </c>
      <c r="BJ269" s="14" t="s">
        <v>79</v>
      </c>
      <c r="BK269" s="219">
        <f>ROUND(I269*H269,2)</f>
        <v>0</v>
      </c>
      <c r="BL269" s="14" t="s">
        <v>164</v>
      </c>
      <c r="BM269" s="218" t="s">
        <v>738</v>
      </c>
    </row>
    <row r="270" spans="1:65" s="2" customFormat="1" ht="19.2">
      <c r="A270" s="31"/>
      <c r="B270" s="32"/>
      <c r="C270" s="33"/>
      <c r="D270" s="220" t="s">
        <v>166</v>
      </c>
      <c r="E270" s="33"/>
      <c r="F270" s="221" t="s">
        <v>703</v>
      </c>
      <c r="G270" s="33"/>
      <c r="H270" s="33"/>
      <c r="I270" s="119"/>
      <c r="J270" s="33"/>
      <c r="K270" s="33"/>
      <c r="L270" s="36"/>
      <c r="M270" s="222"/>
      <c r="N270" s="223"/>
      <c r="O270" s="68"/>
      <c r="P270" s="68"/>
      <c r="Q270" s="68"/>
      <c r="R270" s="68"/>
      <c r="S270" s="68"/>
      <c r="T270" s="68"/>
      <c r="U270" s="69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T270" s="14" t="s">
        <v>166</v>
      </c>
      <c r="AU270" s="14" t="s">
        <v>81</v>
      </c>
    </row>
    <row r="271" spans="1:65" s="12" customFormat="1" ht="22.8" customHeight="1">
      <c r="B271" s="189"/>
      <c r="C271" s="190"/>
      <c r="D271" s="191" t="s">
        <v>71</v>
      </c>
      <c r="E271" s="203" t="s">
        <v>739</v>
      </c>
      <c r="F271" s="203" t="s">
        <v>740</v>
      </c>
      <c r="G271" s="190"/>
      <c r="H271" s="190"/>
      <c r="I271" s="193"/>
      <c r="J271" s="204">
        <f>BK271</f>
        <v>0</v>
      </c>
      <c r="K271" s="190"/>
      <c r="L271" s="195"/>
      <c r="M271" s="196"/>
      <c r="N271" s="197"/>
      <c r="O271" s="197"/>
      <c r="P271" s="198">
        <f>SUM(P272:P319)</f>
        <v>0</v>
      </c>
      <c r="Q271" s="197"/>
      <c r="R271" s="198">
        <f>SUM(R272:R319)</f>
        <v>0</v>
      </c>
      <c r="S271" s="197"/>
      <c r="T271" s="198">
        <f>SUM(T272:T319)</f>
        <v>0</v>
      </c>
      <c r="U271" s="199"/>
      <c r="AR271" s="200" t="s">
        <v>158</v>
      </c>
      <c r="AT271" s="201" t="s">
        <v>71</v>
      </c>
      <c r="AU271" s="201" t="s">
        <v>79</v>
      </c>
      <c r="AY271" s="200" t="s">
        <v>153</v>
      </c>
      <c r="BK271" s="202">
        <f>SUM(BK272:BK319)</f>
        <v>0</v>
      </c>
    </row>
    <row r="272" spans="1:65" s="2" customFormat="1" ht="14.4" customHeight="1">
      <c r="A272" s="31"/>
      <c r="B272" s="32"/>
      <c r="C272" s="224" t="s">
        <v>741</v>
      </c>
      <c r="D272" s="224" t="s">
        <v>176</v>
      </c>
      <c r="E272" s="225" t="s">
        <v>716</v>
      </c>
      <c r="F272" s="226" t="s">
        <v>717</v>
      </c>
      <c r="G272" s="227" t="s">
        <v>352</v>
      </c>
      <c r="H272" s="228">
        <v>32</v>
      </c>
      <c r="I272" s="229"/>
      <c r="J272" s="230">
        <f>ROUND(I272*H272,2)</f>
        <v>0</v>
      </c>
      <c r="K272" s="231"/>
      <c r="L272" s="36"/>
      <c r="M272" s="232" t="s">
        <v>1</v>
      </c>
      <c r="N272" s="233" t="s">
        <v>37</v>
      </c>
      <c r="O272" s="68"/>
      <c r="P272" s="216">
        <f>O272*H272</f>
        <v>0</v>
      </c>
      <c r="Q272" s="216">
        <v>0</v>
      </c>
      <c r="R272" s="216">
        <f>Q272*H272</f>
        <v>0</v>
      </c>
      <c r="S272" s="216">
        <v>0</v>
      </c>
      <c r="T272" s="216">
        <f>S272*H272</f>
        <v>0</v>
      </c>
      <c r="U272" s="217" t="s">
        <v>1</v>
      </c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218" t="s">
        <v>353</v>
      </c>
      <c r="AT272" s="218" t="s">
        <v>176</v>
      </c>
      <c r="AU272" s="218" t="s">
        <v>81</v>
      </c>
      <c r="AY272" s="14" t="s">
        <v>153</v>
      </c>
      <c r="BE272" s="219">
        <f>IF(N272="základní",J272,0)</f>
        <v>0</v>
      </c>
      <c r="BF272" s="219">
        <f>IF(N272="snížená",J272,0)</f>
        <v>0</v>
      </c>
      <c r="BG272" s="219">
        <f>IF(N272="zákl. přenesená",J272,0)</f>
        <v>0</v>
      </c>
      <c r="BH272" s="219">
        <f>IF(N272="sníž. přenesená",J272,0)</f>
        <v>0</v>
      </c>
      <c r="BI272" s="219">
        <f>IF(N272="nulová",J272,0)</f>
        <v>0</v>
      </c>
      <c r="BJ272" s="14" t="s">
        <v>79</v>
      </c>
      <c r="BK272" s="219">
        <f>ROUND(I272*H272,2)</f>
        <v>0</v>
      </c>
      <c r="BL272" s="14" t="s">
        <v>353</v>
      </c>
      <c r="BM272" s="218" t="s">
        <v>742</v>
      </c>
    </row>
    <row r="273" spans="1:65" s="2" customFormat="1" ht="10.199999999999999">
      <c r="A273" s="31"/>
      <c r="B273" s="32"/>
      <c r="C273" s="33"/>
      <c r="D273" s="220" t="s">
        <v>166</v>
      </c>
      <c r="E273" s="33"/>
      <c r="F273" s="221" t="s">
        <v>717</v>
      </c>
      <c r="G273" s="33"/>
      <c r="H273" s="33"/>
      <c r="I273" s="119"/>
      <c r="J273" s="33"/>
      <c r="K273" s="33"/>
      <c r="L273" s="36"/>
      <c r="M273" s="222"/>
      <c r="N273" s="223"/>
      <c r="O273" s="68"/>
      <c r="P273" s="68"/>
      <c r="Q273" s="68"/>
      <c r="R273" s="68"/>
      <c r="S273" s="68"/>
      <c r="T273" s="68"/>
      <c r="U273" s="69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T273" s="14" t="s">
        <v>166</v>
      </c>
      <c r="AU273" s="14" t="s">
        <v>81</v>
      </c>
    </row>
    <row r="274" spans="1:65" s="2" customFormat="1" ht="30" customHeight="1">
      <c r="A274" s="31"/>
      <c r="B274" s="32"/>
      <c r="C274" s="205" t="s">
        <v>743</v>
      </c>
      <c r="D274" s="205" t="s">
        <v>159</v>
      </c>
      <c r="E274" s="206" t="s">
        <v>744</v>
      </c>
      <c r="F274" s="207" t="s">
        <v>745</v>
      </c>
      <c r="G274" s="208" t="s">
        <v>537</v>
      </c>
      <c r="H274" s="209">
        <v>2</v>
      </c>
      <c r="I274" s="210"/>
      <c r="J274" s="211">
        <f>ROUND(I274*H274,2)</f>
        <v>0</v>
      </c>
      <c r="K274" s="212"/>
      <c r="L274" s="213"/>
      <c r="M274" s="214" t="s">
        <v>1</v>
      </c>
      <c r="N274" s="215" t="s">
        <v>37</v>
      </c>
      <c r="O274" s="68"/>
      <c r="P274" s="216">
        <f>O274*H274</f>
        <v>0</v>
      </c>
      <c r="Q274" s="216">
        <v>0</v>
      </c>
      <c r="R274" s="216">
        <f>Q274*H274</f>
        <v>0</v>
      </c>
      <c r="S274" s="216">
        <v>0</v>
      </c>
      <c r="T274" s="216">
        <f>S274*H274</f>
        <v>0</v>
      </c>
      <c r="U274" s="217" t="s">
        <v>1</v>
      </c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R274" s="218" t="s">
        <v>163</v>
      </c>
      <c r="AT274" s="218" t="s">
        <v>159</v>
      </c>
      <c r="AU274" s="218" t="s">
        <v>81</v>
      </c>
      <c r="AY274" s="14" t="s">
        <v>153</v>
      </c>
      <c r="BE274" s="219">
        <f>IF(N274="základní",J274,0)</f>
        <v>0</v>
      </c>
      <c r="BF274" s="219">
        <f>IF(N274="snížená",J274,0)</f>
        <v>0</v>
      </c>
      <c r="BG274" s="219">
        <f>IF(N274="zákl. přenesená",J274,0)</f>
        <v>0</v>
      </c>
      <c r="BH274" s="219">
        <f>IF(N274="sníž. přenesená",J274,0)</f>
        <v>0</v>
      </c>
      <c r="BI274" s="219">
        <f>IF(N274="nulová",J274,0)</f>
        <v>0</v>
      </c>
      <c r="BJ274" s="14" t="s">
        <v>79</v>
      </c>
      <c r="BK274" s="219">
        <f>ROUND(I274*H274,2)</f>
        <v>0</v>
      </c>
      <c r="BL274" s="14" t="s">
        <v>164</v>
      </c>
      <c r="BM274" s="218" t="s">
        <v>746</v>
      </c>
    </row>
    <row r="275" spans="1:65" s="2" customFormat="1" ht="19.2">
      <c r="A275" s="31"/>
      <c r="B275" s="32"/>
      <c r="C275" s="33"/>
      <c r="D275" s="220" t="s">
        <v>166</v>
      </c>
      <c r="E275" s="33"/>
      <c r="F275" s="221" t="s">
        <v>745</v>
      </c>
      <c r="G275" s="33"/>
      <c r="H275" s="33"/>
      <c r="I275" s="119"/>
      <c r="J275" s="33"/>
      <c r="K275" s="33"/>
      <c r="L275" s="36"/>
      <c r="M275" s="222"/>
      <c r="N275" s="223"/>
      <c r="O275" s="68"/>
      <c r="P275" s="68"/>
      <c r="Q275" s="68"/>
      <c r="R275" s="68"/>
      <c r="S275" s="68"/>
      <c r="T275" s="68"/>
      <c r="U275" s="69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T275" s="14" t="s">
        <v>166</v>
      </c>
      <c r="AU275" s="14" t="s">
        <v>81</v>
      </c>
    </row>
    <row r="276" spans="1:65" s="2" customFormat="1" ht="19.8" customHeight="1">
      <c r="A276" s="31"/>
      <c r="B276" s="32"/>
      <c r="C276" s="205" t="s">
        <v>747</v>
      </c>
      <c r="D276" s="205" t="s">
        <v>159</v>
      </c>
      <c r="E276" s="206" t="s">
        <v>748</v>
      </c>
      <c r="F276" s="207" t="s">
        <v>749</v>
      </c>
      <c r="G276" s="208" t="s">
        <v>537</v>
      </c>
      <c r="H276" s="209">
        <v>2</v>
      </c>
      <c r="I276" s="210"/>
      <c r="J276" s="211">
        <f>ROUND(I276*H276,2)</f>
        <v>0</v>
      </c>
      <c r="K276" s="212"/>
      <c r="L276" s="213"/>
      <c r="M276" s="214" t="s">
        <v>1</v>
      </c>
      <c r="N276" s="215" t="s">
        <v>37</v>
      </c>
      <c r="O276" s="68"/>
      <c r="P276" s="216">
        <f>O276*H276</f>
        <v>0</v>
      </c>
      <c r="Q276" s="216">
        <v>0</v>
      </c>
      <c r="R276" s="216">
        <f>Q276*H276</f>
        <v>0</v>
      </c>
      <c r="S276" s="216">
        <v>0</v>
      </c>
      <c r="T276" s="216">
        <f>S276*H276</f>
        <v>0</v>
      </c>
      <c r="U276" s="217" t="s">
        <v>1</v>
      </c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218" t="s">
        <v>163</v>
      </c>
      <c r="AT276" s="218" t="s">
        <v>159</v>
      </c>
      <c r="AU276" s="218" t="s">
        <v>81</v>
      </c>
      <c r="AY276" s="14" t="s">
        <v>153</v>
      </c>
      <c r="BE276" s="219">
        <f>IF(N276="základní",J276,0)</f>
        <v>0</v>
      </c>
      <c r="BF276" s="219">
        <f>IF(N276="snížená",J276,0)</f>
        <v>0</v>
      </c>
      <c r="BG276" s="219">
        <f>IF(N276="zákl. přenesená",J276,0)</f>
        <v>0</v>
      </c>
      <c r="BH276" s="219">
        <f>IF(N276="sníž. přenesená",J276,0)</f>
        <v>0</v>
      </c>
      <c r="BI276" s="219">
        <f>IF(N276="nulová",J276,0)</f>
        <v>0</v>
      </c>
      <c r="BJ276" s="14" t="s">
        <v>79</v>
      </c>
      <c r="BK276" s="219">
        <f>ROUND(I276*H276,2)</f>
        <v>0</v>
      </c>
      <c r="BL276" s="14" t="s">
        <v>164</v>
      </c>
      <c r="BM276" s="218" t="s">
        <v>750</v>
      </c>
    </row>
    <row r="277" spans="1:65" s="2" customFormat="1" ht="10.199999999999999">
      <c r="A277" s="31"/>
      <c r="B277" s="32"/>
      <c r="C277" s="33"/>
      <c r="D277" s="220" t="s">
        <v>166</v>
      </c>
      <c r="E277" s="33"/>
      <c r="F277" s="221" t="s">
        <v>749</v>
      </c>
      <c r="G277" s="33"/>
      <c r="H277" s="33"/>
      <c r="I277" s="119"/>
      <c r="J277" s="33"/>
      <c r="K277" s="33"/>
      <c r="L277" s="36"/>
      <c r="M277" s="222"/>
      <c r="N277" s="223"/>
      <c r="O277" s="68"/>
      <c r="P277" s="68"/>
      <c r="Q277" s="68"/>
      <c r="R277" s="68"/>
      <c r="S277" s="68"/>
      <c r="T277" s="68"/>
      <c r="U277" s="69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T277" s="14" t="s">
        <v>166</v>
      </c>
      <c r="AU277" s="14" t="s">
        <v>81</v>
      </c>
    </row>
    <row r="278" spans="1:65" s="2" customFormat="1" ht="50.4" customHeight="1">
      <c r="A278" s="31"/>
      <c r="B278" s="32"/>
      <c r="C278" s="205" t="s">
        <v>751</v>
      </c>
      <c r="D278" s="205" t="s">
        <v>159</v>
      </c>
      <c r="E278" s="206" t="s">
        <v>752</v>
      </c>
      <c r="F278" s="207" t="s">
        <v>753</v>
      </c>
      <c r="G278" s="208" t="s">
        <v>537</v>
      </c>
      <c r="H278" s="209">
        <v>2</v>
      </c>
      <c r="I278" s="210"/>
      <c r="J278" s="211">
        <f>ROUND(I278*H278,2)</f>
        <v>0</v>
      </c>
      <c r="K278" s="212"/>
      <c r="L278" s="213"/>
      <c r="M278" s="214" t="s">
        <v>1</v>
      </c>
      <c r="N278" s="215" t="s">
        <v>37</v>
      </c>
      <c r="O278" s="68"/>
      <c r="P278" s="216">
        <f>O278*H278</f>
        <v>0</v>
      </c>
      <c r="Q278" s="216">
        <v>0</v>
      </c>
      <c r="R278" s="216">
        <f>Q278*H278</f>
        <v>0</v>
      </c>
      <c r="S278" s="216">
        <v>0</v>
      </c>
      <c r="T278" s="216">
        <f>S278*H278</f>
        <v>0</v>
      </c>
      <c r="U278" s="217" t="s">
        <v>1</v>
      </c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218" t="s">
        <v>163</v>
      </c>
      <c r="AT278" s="218" t="s">
        <v>159</v>
      </c>
      <c r="AU278" s="218" t="s">
        <v>81</v>
      </c>
      <c r="AY278" s="14" t="s">
        <v>153</v>
      </c>
      <c r="BE278" s="219">
        <f>IF(N278="základní",J278,0)</f>
        <v>0</v>
      </c>
      <c r="BF278" s="219">
        <f>IF(N278="snížená",J278,0)</f>
        <v>0</v>
      </c>
      <c r="BG278" s="219">
        <f>IF(N278="zákl. přenesená",J278,0)</f>
        <v>0</v>
      </c>
      <c r="BH278" s="219">
        <f>IF(N278="sníž. přenesená",J278,0)</f>
        <v>0</v>
      </c>
      <c r="BI278" s="219">
        <f>IF(N278="nulová",J278,0)</f>
        <v>0</v>
      </c>
      <c r="BJ278" s="14" t="s">
        <v>79</v>
      </c>
      <c r="BK278" s="219">
        <f>ROUND(I278*H278,2)</f>
        <v>0</v>
      </c>
      <c r="BL278" s="14" t="s">
        <v>164</v>
      </c>
      <c r="BM278" s="218" t="s">
        <v>754</v>
      </c>
    </row>
    <row r="279" spans="1:65" s="2" customFormat="1" ht="38.4">
      <c r="A279" s="31"/>
      <c r="B279" s="32"/>
      <c r="C279" s="33"/>
      <c r="D279" s="220" t="s">
        <v>166</v>
      </c>
      <c r="E279" s="33"/>
      <c r="F279" s="221" t="s">
        <v>753</v>
      </c>
      <c r="G279" s="33"/>
      <c r="H279" s="33"/>
      <c r="I279" s="119"/>
      <c r="J279" s="33"/>
      <c r="K279" s="33"/>
      <c r="L279" s="36"/>
      <c r="M279" s="222"/>
      <c r="N279" s="223"/>
      <c r="O279" s="68"/>
      <c r="P279" s="68"/>
      <c r="Q279" s="68"/>
      <c r="R279" s="68"/>
      <c r="S279" s="68"/>
      <c r="T279" s="68"/>
      <c r="U279" s="69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T279" s="14" t="s">
        <v>166</v>
      </c>
      <c r="AU279" s="14" t="s">
        <v>81</v>
      </c>
    </row>
    <row r="280" spans="1:65" s="2" customFormat="1" ht="30" customHeight="1">
      <c r="A280" s="31"/>
      <c r="B280" s="32"/>
      <c r="C280" s="205" t="s">
        <v>755</v>
      </c>
      <c r="D280" s="205" t="s">
        <v>159</v>
      </c>
      <c r="E280" s="206" t="s">
        <v>756</v>
      </c>
      <c r="F280" s="207" t="s">
        <v>757</v>
      </c>
      <c r="G280" s="208" t="s">
        <v>537</v>
      </c>
      <c r="H280" s="209">
        <v>2</v>
      </c>
      <c r="I280" s="210"/>
      <c r="J280" s="211">
        <f>ROUND(I280*H280,2)</f>
        <v>0</v>
      </c>
      <c r="K280" s="212"/>
      <c r="L280" s="213"/>
      <c r="M280" s="214" t="s">
        <v>1</v>
      </c>
      <c r="N280" s="215" t="s">
        <v>37</v>
      </c>
      <c r="O280" s="68"/>
      <c r="P280" s="216">
        <f>O280*H280</f>
        <v>0</v>
      </c>
      <c r="Q280" s="216">
        <v>0</v>
      </c>
      <c r="R280" s="216">
        <f>Q280*H280</f>
        <v>0</v>
      </c>
      <c r="S280" s="216">
        <v>0</v>
      </c>
      <c r="T280" s="216">
        <f>S280*H280</f>
        <v>0</v>
      </c>
      <c r="U280" s="217" t="s">
        <v>1</v>
      </c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218" t="s">
        <v>163</v>
      </c>
      <c r="AT280" s="218" t="s">
        <v>159</v>
      </c>
      <c r="AU280" s="218" t="s">
        <v>81</v>
      </c>
      <c r="AY280" s="14" t="s">
        <v>153</v>
      </c>
      <c r="BE280" s="219">
        <f>IF(N280="základní",J280,0)</f>
        <v>0</v>
      </c>
      <c r="BF280" s="219">
        <f>IF(N280="snížená",J280,0)</f>
        <v>0</v>
      </c>
      <c r="BG280" s="219">
        <f>IF(N280="zákl. přenesená",J280,0)</f>
        <v>0</v>
      </c>
      <c r="BH280" s="219">
        <f>IF(N280="sníž. přenesená",J280,0)</f>
        <v>0</v>
      </c>
      <c r="BI280" s="219">
        <f>IF(N280="nulová",J280,0)</f>
        <v>0</v>
      </c>
      <c r="BJ280" s="14" t="s">
        <v>79</v>
      </c>
      <c r="BK280" s="219">
        <f>ROUND(I280*H280,2)</f>
        <v>0</v>
      </c>
      <c r="BL280" s="14" t="s">
        <v>164</v>
      </c>
      <c r="BM280" s="218" t="s">
        <v>758</v>
      </c>
    </row>
    <row r="281" spans="1:65" s="2" customFormat="1" ht="19.2">
      <c r="A281" s="31"/>
      <c r="B281" s="32"/>
      <c r="C281" s="33"/>
      <c r="D281" s="220" t="s">
        <v>166</v>
      </c>
      <c r="E281" s="33"/>
      <c r="F281" s="221" t="s">
        <v>757</v>
      </c>
      <c r="G281" s="33"/>
      <c r="H281" s="33"/>
      <c r="I281" s="119"/>
      <c r="J281" s="33"/>
      <c r="K281" s="33"/>
      <c r="L281" s="36"/>
      <c r="M281" s="222"/>
      <c r="N281" s="223"/>
      <c r="O281" s="68"/>
      <c r="P281" s="68"/>
      <c r="Q281" s="68"/>
      <c r="R281" s="68"/>
      <c r="S281" s="68"/>
      <c r="T281" s="68"/>
      <c r="U281" s="69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T281" s="14" t="s">
        <v>166</v>
      </c>
      <c r="AU281" s="14" t="s">
        <v>81</v>
      </c>
    </row>
    <row r="282" spans="1:65" s="2" customFormat="1" ht="40.200000000000003" customHeight="1">
      <c r="A282" s="31"/>
      <c r="B282" s="32"/>
      <c r="C282" s="205" t="s">
        <v>759</v>
      </c>
      <c r="D282" s="205" t="s">
        <v>159</v>
      </c>
      <c r="E282" s="206" t="s">
        <v>760</v>
      </c>
      <c r="F282" s="207" t="s">
        <v>761</v>
      </c>
      <c r="G282" s="208" t="s">
        <v>537</v>
      </c>
      <c r="H282" s="209">
        <v>6</v>
      </c>
      <c r="I282" s="210"/>
      <c r="J282" s="211">
        <f>ROUND(I282*H282,2)</f>
        <v>0</v>
      </c>
      <c r="K282" s="212"/>
      <c r="L282" s="213"/>
      <c r="M282" s="214" t="s">
        <v>1</v>
      </c>
      <c r="N282" s="215" t="s">
        <v>37</v>
      </c>
      <c r="O282" s="68"/>
      <c r="P282" s="216">
        <f>O282*H282</f>
        <v>0</v>
      </c>
      <c r="Q282" s="216">
        <v>0</v>
      </c>
      <c r="R282" s="216">
        <f>Q282*H282</f>
        <v>0</v>
      </c>
      <c r="S282" s="216">
        <v>0</v>
      </c>
      <c r="T282" s="216">
        <f>S282*H282</f>
        <v>0</v>
      </c>
      <c r="U282" s="217" t="s">
        <v>1</v>
      </c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218" t="s">
        <v>163</v>
      </c>
      <c r="AT282" s="218" t="s">
        <v>159</v>
      </c>
      <c r="AU282" s="218" t="s">
        <v>81</v>
      </c>
      <c r="AY282" s="14" t="s">
        <v>153</v>
      </c>
      <c r="BE282" s="219">
        <f>IF(N282="základní",J282,0)</f>
        <v>0</v>
      </c>
      <c r="BF282" s="219">
        <f>IF(N282="snížená",J282,0)</f>
        <v>0</v>
      </c>
      <c r="BG282" s="219">
        <f>IF(N282="zákl. přenesená",J282,0)</f>
        <v>0</v>
      </c>
      <c r="BH282" s="219">
        <f>IF(N282="sníž. přenesená",J282,0)</f>
        <v>0</v>
      </c>
      <c r="BI282" s="219">
        <f>IF(N282="nulová",J282,0)</f>
        <v>0</v>
      </c>
      <c r="BJ282" s="14" t="s">
        <v>79</v>
      </c>
      <c r="BK282" s="219">
        <f>ROUND(I282*H282,2)</f>
        <v>0</v>
      </c>
      <c r="BL282" s="14" t="s">
        <v>164</v>
      </c>
      <c r="BM282" s="218" t="s">
        <v>762</v>
      </c>
    </row>
    <row r="283" spans="1:65" s="2" customFormat="1" ht="38.4">
      <c r="A283" s="31"/>
      <c r="B283" s="32"/>
      <c r="C283" s="33"/>
      <c r="D283" s="220" t="s">
        <v>166</v>
      </c>
      <c r="E283" s="33"/>
      <c r="F283" s="221" t="s">
        <v>761</v>
      </c>
      <c r="G283" s="33"/>
      <c r="H283" s="33"/>
      <c r="I283" s="119"/>
      <c r="J283" s="33"/>
      <c r="K283" s="33"/>
      <c r="L283" s="36"/>
      <c r="M283" s="222"/>
      <c r="N283" s="223"/>
      <c r="O283" s="68"/>
      <c r="P283" s="68"/>
      <c r="Q283" s="68"/>
      <c r="R283" s="68"/>
      <c r="S283" s="68"/>
      <c r="T283" s="68"/>
      <c r="U283" s="69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T283" s="14" t="s">
        <v>166</v>
      </c>
      <c r="AU283" s="14" t="s">
        <v>81</v>
      </c>
    </row>
    <row r="284" spans="1:65" s="2" customFormat="1" ht="40.200000000000003" customHeight="1">
      <c r="A284" s="31"/>
      <c r="B284" s="32"/>
      <c r="C284" s="205" t="s">
        <v>763</v>
      </c>
      <c r="D284" s="205" t="s">
        <v>159</v>
      </c>
      <c r="E284" s="206" t="s">
        <v>764</v>
      </c>
      <c r="F284" s="207" t="s">
        <v>765</v>
      </c>
      <c r="G284" s="208" t="s">
        <v>537</v>
      </c>
      <c r="H284" s="209">
        <v>12</v>
      </c>
      <c r="I284" s="210"/>
      <c r="J284" s="211">
        <f>ROUND(I284*H284,2)</f>
        <v>0</v>
      </c>
      <c r="K284" s="212"/>
      <c r="L284" s="213"/>
      <c r="M284" s="214" t="s">
        <v>1</v>
      </c>
      <c r="N284" s="215" t="s">
        <v>37</v>
      </c>
      <c r="O284" s="68"/>
      <c r="P284" s="216">
        <f>O284*H284</f>
        <v>0</v>
      </c>
      <c r="Q284" s="216">
        <v>0</v>
      </c>
      <c r="R284" s="216">
        <f>Q284*H284</f>
        <v>0</v>
      </c>
      <c r="S284" s="216">
        <v>0</v>
      </c>
      <c r="T284" s="216">
        <f>S284*H284</f>
        <v>0</v>
      </c>
      <c r="U284" s="217" t="s">
        <v>1</v>
      </c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218" t="s">
        <v>163</v>
      </c>
      <c r="AT284" s="218" t="s">
        <v>159</v>
      </c>
      <c r="AU284" s="218" t="s">
        <v>81</v>
      </c>
      <c r="AY284" s="14" t="s">
        <v>153</v>
      </c>
      <c r="BE284" s="219">
        <f>IF(N284="základní",J284,0)</f>
        <v>0</v>
      </c>
      <c r="BF284" s="219">
        <f>IF(N284="snížená",J284,0)</f>
        <v>0</v>
      </c>
      <c r="BG284" s="219">
        <f>IF(N284="zákl. přenesená",J284,0)</f>
        <v>0</v>
      </c>
      <c r="BH284" s="219">
        <f>IF(N284="sníž. přenesená",J284,0)</f>
        <v>0</v>
      </c>
      <c r="BI284" s="219">
        <f>IF(N284="nulová",J284,0)</f>
        <v>0</v>
      </c>
      <c r="BJ284" s="14" t="s">
        <v>79</v>
      </c>
      <c r="BK284" s="219">
        <f>ROUND(I284*H284,2)</f>
        <v>0</v>
      </c>
      <c r="BL284" s="14" t="s">
        <v>164</v>
      </c>
      <c r="BM284" s="218" t="s">
        <v>766</v>
      </c>
    </row>
    <row r="285" spans="1:65" s="2" customFormat="1" ht="38.4">
      <c r="A285" s="31"/>
      <c r="B285" s="32"/>
      <c r="C285" s="33"/>
      <c r="D285" s="220" t="s">
        <v>166</v>
      </c>
      <c r="E285" s="33"/>
      <c r="F285" s="221" t="s">
        <v>765</v>
      </c>
      <c r="G285" s="33"/>
      <c r="H285" s="33"/>
      <c r="I285" s="119"/>
      <c r="J285" s="33"/>
      <c r="K285" s="33"/>
      <c r="L285" s="36"/>
      <c r="M285" s="222"/>
      <c r="N285" s="223"/>
      <c r="O285" s="68"/>
      <c r="P285" s="68"/>
      <c r="Q285" s="68"/>
      <c r="R285" s="68"/>
      <c r="S285" s="68"/>
      <c r="T285" s="68"/>
      <c r="U285" s="69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T285" s="14" t="s">
        <v>166</v>
      </c>
      <c r="AU285" s="14" t="s">
        <v>81</v>
      </c>
    </row>
    <row r="286" spans="1:65" s="2" customFormat="1" ht="40.200000000000003" customHeight="1">
      <c r="A286" s="31"/>
      <c r="B286" s="32"/>
      <c r="C286" s="205" t="s">
        <v>767</v>
      </c>
      <c r="D286" s="205" t="s">
        <v>159</v>
      </c>
      <c r="E286" s="206" t="s">
        <v>768</v>
      </c>
      <c r="F286" s="207" t="s">
        <v>769</v>
      </c>
      <c r="G286" s="208" t="s">
        <v>537</v>
      </c>
      <c r="H286" s="209">
        <v>14</v>
      </c>
      <c r="I286" s="210"/>
      <c r="J286" s="211">
        <f>ROUND(I286*H286,2)</f>
        <v>0</v>
      </c>
      <c r="K286" s="212"/>
      <c r="L286" s="213"/>
      <c r="M286" s="214" t="s">
        <v>1</v>
      </c>
      <c r="N286" s="215" t="s">
        <v>37</v>
      </c>
      <c r="O286" s="68"/>
      <c r="P286" s="216">
        <f>O286*H286</f>
        <v>0</v>
      </c>
      <c r="Q286" s="216">
        <v>0</v>
      </c>
      <c r="R286" s="216">
        <f>Q286*H286</f>
        <v>0</v>
      </c>
      <c r="S286" s="216">
        <v>0</v>
      </c>
      <c r="T286" s="216">
        <f>S286*H286</f>
        <v>0</v>
      </c>
      <c r="U286" s="217" t="s">
        <v>1</v>
      </c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218" t="s">
        <v>163</v>
      </c>
      <c r="AT286" s="218" t="s">
        <v>159</v>
      </c>
      <c r="AU286" s="218" t="s">
        <v>81</v>
      </c>
      <c r="AY286" s="14" t="s">
        <v>153</v>
      </c>
      <c r="BE286" s="219">
        <f>IF(N286="základní",J286,0)</f>
        <v>0</v>
      </c>
      <c r="BF286" s="219">
        <f>IF(N286="snížená",J286,0)</f>
        <v>0</v>
      </c>
      <c r="BG286" s="219">
        <f>IF(N286="zákl. přenesená",J286,0)</f>
        <v>0</v>
      </c>
      <c r="BH286" s="219">
        <f>IF(N286="sníž. přenesená",J286,0)</f>
        <v>0</v>
      </c>
      <c r="BI286" s="219">
        <f>IF(N286="nulová",J286,0)</f>
        <v>0</v>
      </c>
      <c r="BJ286" s="14" t="s">
        <v>79</v>
      </c>
      <c r="BK286" s="219">
        <f>ROUND(I286*H286,2)</f>
        <v>0</v>
      </c>
      <c r="BL286" s="14" t="s">
        <v>164</v>
      </c>
      <c r="BM286" s="218" t="s">
        <v>770</v>
      </c>
    </row>
    <row r="287" spans="1:65" s="2" customFormat="1" ht="38.4">
      <c r="A287" s="31"/>
      <c r="B287" s="32"/>
      <c r="C287" s="33"/>
      <c r="D287" s="220" t="s">
        <v>166</v>
      </c>
      <c r="E287" s="33"/>
      <c r="F287" s="221" t="s">
        <v>769</v>
      </c>
      <c r="G287" s="33"/>
      <c r="H287" s="33"/>
      <c r="I287" s="119"/>
      <c r="J287" s="33"/>
      <c r="K287" s="33"/>
      <c r="L287" s="36"/>
      <c r="M287" s="222"/>
      <c r="N287" s="223"/>
      <c r="O287" s="68"/>
      <c r="P287" s="68"/>
      <c r="Q287" s="68"/>
      <c r="R287" s="68"/>
      <c r="S287" s="68"/>
      <c r="T287" s="68"/>
      <c r="U287" s="69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T287" s="14" t="s">
        <v>166</v>
      </c>
      <c r="AU287" s="14" t="s">
        <v>81</v>
      </c>
    </row>
    <row r="288" spans="1:65" s="2" customFormat="1" ht="19.8" customHeight="1">
      <c r="A288" s="31"/>
      <c r="B288" s="32"/>
      <c r="C288" s="205" t="s">
        <v>771</v>
      </c>
      <c r="D288" s="205" t="s">
        <v>159</v>
      </c>
      <c r="E288" s="206" t="s">
        <v>772</v>
      </c>
      <c r="F288" s="207" t="s">
        <v>773</v>
      </c>
      <c r="G288" s="208" t="s">
        <v>537</v>
      </c>
      <c r="H288" s="209">
        <v>6</v>
      </c>
      <c r="I288" s="210"/>
      <c r="J288" s="211">
        <f>ROUND(I288*H288,2)</f>
        <v>0</v>
      </c>
      <c r="K288" s="212"/>
      <c r="L288" s="213"/>
      <c r="M288" s="214" t="s">
        <v>1</v>
      </c>
      <c r="N288" s="215" t="s">
        <v>37</v>
      </c>
      <c r="O288" s="68"/>
      <c r="P288" s="216">
        <f>O288*H288</f>
        <v>0</v>
      </c>
      <c r="Q288" s="216">
        <v>0</v>
      </c>
      <c r="R288" s="216">
        <f>Q288*H288</f>
        <v>0</v>
      </c>
      <c r="S288" s="216">
        <v>0</v>
      </c>
      <c r="T288" s="216">
        <f>S288*H288</f>
        <v>0</v>
      </c>
      <c r="U288" s="217" t="s">
        <v>1</v>
      </c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218" t="s">
        <v>163</v>
      </c>
      <c r="AT288" s="218" t="s">
        <v>159</v>
      </c>
      <c r="AU288" s="218" t="s">
        <v>81</v>
      </c>
      <c r="AY288" s="14" t="s">
        <v>153</v>
      </c>
      <c r="BE288" s="219">
        <f>IF(N288="základní",J288,0)</f>
        <v>0</v>
      </c>
      <c r="BF288" s="219">
        <f>IF(N288="snížená",J288,0)</f>
        <v>0</v>
      </c>
      <c r="BG288" s="219">
        <f>IF(N288="zákl. přenesená",J288,0)</f>
        <v>0</v>
      </c>
      <c r="BH288" s="219">
        <f>IF(N288="sníž. přenesená",J288,0)</f>
        <v>0</v>
      </c>
      <c r="BI288" s="219">
        <f>IF(N288="nulová",J288,0)</f>
        <v>0</v>
      </c>
      <c r="BJ288" s="14" t="s">
        <v>79</v>
      </c>
      <c r="BK288" s="219">
        <f>ROUND(I288*H288,2)</f>
        <v>0</v>
      </c>
      <c r="BL288" s="14" t="s">
        <v>164</v>
      </c>
      <c r="BM288" s="218" t="s">
        <v>774</v>
      </c>
    </row>
    <row r="289" spans="1:65" s="2" customFormat="1" ht="19.2">
      <c r="A289" s="31"/>
      <c r="B289" s="32"/>
      <c r="C289" s="33"/>
      <c r="D289" s="220" t="s">
        <v>166</v>
      </c>
      <c r="E289" s="33"/>
      <c r="F289" s="221" t="s">
        <v>773</v>
      </c>
      <c r="G289" s="33"/>
      <c r="H289" s="33"/>
      <c r="I289" s="119"/>
      <c r="J289" s="33"/>
      <c r="K289" s="33"/>
      <c r="L289" s="36"/>
      <c r="M289" s="222"/>
      <c r="N289" s="223"/>
      <c r="O289" s="68"/>
      <c r="P289" s="68"/>
      <c r="Q289" s="68"/>
      <c r="R289" s="68"/>
      <c r="S289" s="68"/>
      <c r="T289" s="68"/>
      <c r="U289" s="69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T289" s="14" t="s">
        <v>166</v>
      </c>
      <c r="AU289" s="14" t="s">
        <v>81</v>
      </c>
    </row>
    <row r="290" spans="1:65" s="2" customFormat="1" ht="19.8" customHeight="1">
      <c r="A290" s="31"/>
      <c r="B290" s="32"/>
      <c r="C290" s="205" t="s">
        <v>775</v>
      </c>
      <c r="D290" s="205" t="s">
        <v>159</v>
      </c>
      <c r="E290" s="206" t="s">
        <v>776</v>
      </c>
      <c r="F290" s="207" t="s">
        <v>777</v>
      </c>
      <c r="G290" s="208" t="s">
        <v>537</v>
      </c>
      <c r="H290" s="209">
        <v>18</v>
      </c>
      <c r="I290" s="210"/>
      <c r="J290" s="211">
        <f>ROUND(I290*H290,2)</f>
        <v>0</v>
      </c>
      <c r="K290" s="212"/>
      <c r="L290" s="213"/>
      <c r="M290" s="214" t="s">
        <v>1</v>
      </c>
      <c r="N290" s="215" t="s">
        <v>37</v>
      </c>
      <c r="O290" s="68"/>
      <c r="P290" s="216">
        <f>O290*H290</f>
        <v>0</v>
      </c>
      <c r="Q290" s="216">
        <v>0</v>
      </c>
      <c r="R290" s="216">
        <f>Q290*H290</f>
        <v>0</v>
      </c>
      <c r="S290" s="216">
        <v>0</v>
      </c>
      <c r="T290" s="216">
        <f>S290*H290</f>
        <v>0</v>
      </c>
      <c r="U290" s="217" t="s">
        <v>1</v>
      </c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218" t="s">
        <v>163</v>
      </c>
      <c r="AT290" s="218" t="s">
        <v>159</v>
      </c>
      <c r="AU290" s="218" t="s">
        <v>81</v>
      </c>
      <c r="AY290" s="14" t="s">
        <v>153</v>
      </c>
      <c r="BE290" s="219">
        <f>IF(N290="základní",J290,0)</f>
        <v>0</v>
      </c>
      <c r="BF290" s="219">
        <f>IF(N290="snížená",J290,0)</f>
        <v>0</v>
      </c>
      <c r="BG290" s="219">
        <f>IF(N290="zákl. přenesená",J290,0)</f>
        <v>0</v>
      </c>
      <c r="BH290" s="219">
        <f>IF(N290="sníž. přenesená",J290,0)</f>
        <v>0</v>
      </c>
      <c r="BI290" s="219">
        <f>IF(N290="nulová",J290,0)</f>
        <v>0</v>
      </c>
      <c r="BJ290" s="14" t="s">
        <v>79</v>
      </c>
      <c r="BK290" s="219">
        <f>ROUND(I290*H290,2)</f>
        <v>0</v>
      </c>
      <c r="BL290" s="14" t="s">
        <v>164</v>
      </c>
      <c r="BM290" s="218" t="s">
        <v>778</v>
      </c>
    </row>
    <row r="291" spans="1:65" s="2" customFormat="1" ht="19.2">
      <c r="A291" s="31"/>
      <c r="B291" s="32"/>
      <c r="C291" s="33"/>
      <c r="D291" s="220" t="s">
        <v>166</v>
      </c>
      <c r="E291" s="33"/>
      <c r="F291" s="221" t="s">
        <v>777</v>
      </c>
      <c r="G291" s="33"/>
      <c r="H291" s="33"/>
      <c r="I291" s="119"/>
      <c r="J291" s="33"/>
      <c r="K291" s="33"/>
      <c r="L291" s="36"/>
      <c r="M291" s="222"/>
      <c r="N291" s="223"/>
      <c r="O291" s="68"/>
      <c r="P291" s="68"/>
      <c r="Q291" s="68"/>
      <c r="R291" s="68"/>
      <c r="S291" s="68"/>
      <c r="T291" s="68"/>
      <c r="U291" s="69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T291" s="14" t="s">
        <v>166</v>
      </c>
      <c r="AU291" s="14" t="s">
        <v>81</v>
      </c>
    </row>
    <row r="292" spans="1:65" s="2" customFormat="1" ht="19.8" customHeight="1">
      <c r="A292" s="31"/>
      <c r="B292" s="32"/>
      <c r="C292" s="205" t="s">
        <v>779</v>
      </c>
      <c r="D292" s="205" t="s">
        <v>159</v>
      </c>
      <c r="E292" s="206" t="s">
        <v>780</v>
      </c>
      <c r="F292" s="207" t="s">
        <v>781</v>
      </c>
      <c r="G292" s="208" t="s">
        <v>537</v>
      </c>
      <c r="H292" s="209">
        <v>12</v>
      </c>
      <c r="I292" s="210"/>
      <c r="J292" s="211">
        <f>ROUND(I292*H292,2)</f>
        <v>0</v>
      </c>
      <c r="K292" s="212"/>
      <c r="L292" s="213"/>
      <c r="M292" s="214" t="s">
        <v>1</v>
      </c>
      <c r="N292" s="215" t="s">
        <v>37</v>
      </c>
      <c r="O292" s="68"/>
      <c r="P292" s="216">
        <f>O292*H292</f>
        <v>0</v>
      </c>
      <c r="Q292" s="216">
        <v>0</v>
      </c>
      <c r="R292" s="216">
        <f>Q292*H292</f>
        <v>0</v>
      </c>
      <c r="S292" s="216">
        <v>0</v>
      </c>
      <c r="T292" s="216">
        <f>S292*H292</f>
        <v>0</v>
      </c>
      <c r="U292" s="217" t="s">
        <v>1</v>
      </c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218" t="s">
        <v>163</v>
      </c>
      <c r="AT292" s="218" t="s">
        <v>159</v>
      </c>
      <c r="AU292" s="218" t="s">
        <v>81</v>
      </c>
      <c r="AY292" s="14" t="s">
        <v>153</v>
      </c>
      <c r="BE292" s="219">
        <f>IF(N292="základní",J292,0)</f>
        <v>0</v>
      </c>
      <c r="BF292" s="219">
        <f>IF(N292="snížená",J292,0)</f>
        <v>0</v>
      </c>
      <c r="BG292" s="219">
        <f>IF(N292="zákl. přenesená",J292,0)</f>
        <v>0</v>
      </c>
      <c r="BH292" s="219">
        <f>IF(N292="sníž. přenesená",J292,0)</f>
        <v>0</v>
      </c>
      <c r="BI292" s="219">
        <f>IF(N292="nulová",J292,0)</f>
        <v>0</v>
      </c>
      <c r="BJ292" s="14" t="s">
        <v>79</v>
      </c>
      <c r="BK292" s="219">
        <f>ROUND(I292*H292,2)</f>
        <v>0</v>
      </c>
      <c r="BL292" s="14" t="s">
        <v>164</v>
      </c>
      <c r="BM292" s="218" t="s">
        <v>782</v>
      </c>
    </row>
    <row r="293" spans="1:65" s="2" customFormat="1" ht="19.2">
      <c r="A293" s="31"/>
      <c r="B293" s="32"/>
      <c r="C293" s="33"/>
      <c r="D293" s="220" t="s">
        <v>166</v>
      </c>
      <c r="E293" s="33"/>
      <c r="F293" s="221" t="s">
        <v>781</v>
      </c>
      <c r="G293" s="33"/>
      <c r="H293" s="33"/>
      <c r="I293" s="119"/>
      <c r="J293" s="33"/>
      <c r="K293" s="33"/>
      <c r="L293" s="36"/>
      <c r="M293" s="222"/>
      <c r="N293" s="223"/>
      <c r="O293" s="68"/>
      <c r="P293" s="68"/>
      <c r="Q293" s="68"/>
      <c r="R293" s="68"/>
      <c r="S293" s="68"/>
      <c r="T293" s="68"/>
      <c r="U293" s="69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T293" s="14" t="s">
        <v>166</v>
      </c>
      <c r="AU293" s="14" t="s">
        <v>81</v>
      </c>
    </row>
    <row r="294" spans="1:65" s="2" customFormat="1" ht="19.8" customHeight="1">
      <c r="A294" s="31"/>
      <c r="B294" s="32"/>
      <c r="C294" s="205" t="s">
        <v>783</v>
      </c>
      <c r="D294" s="205" t="s">
        <v>159</v>
      </c>
      <c r="E294" s="206" t="s">
        <v>784</v>
      </c>
      <c r="F294" s="207" t="s">
        <v>785</v>
      </c>
      <c r="G294" s="208" t="s">
        <v>537</v>
      </c>
      <c r="H294" s="209">
        <v>2</v>
      </c>
      <c r="I294" s="210"/>
      <c r="J294" s="211">
        <f>ROUND(I294*H294,2)</f>
        <v>0</v>
      </c>
      <c r="K294" s="212"/>
      <c r="L294" s="213"/>
      <c r="M294" s="214" t="s">
        <v>1</v>
      </c>
      <c r="N294" s="215" t="s">
        <v>37</v>
      </c>
      <c r="O294" s="68"/>
      <c r="P294" s="216">
        <f>O294*H294</f>
        <v>0</v>
      </c>
      <c r="Q294" s="216">
        <v>0</v>
      </c>
      <c r="R294" s="216">
        <f>Q294*H294</f>
        <v>0</v>
      </c>
      <c r="S294" s="216">
        <v>0</v>
      </c>
      <c r="T294" s="216">
        <f>S294*H294</f>
        <v>0</v>
      </c>
      <c r="U294" s="217" t="s">
        <v>1</v>
      </c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218" t="s">
        <v>163</v>
      </c>
      <c r="AT294" s="218" t="s">
        <v>159</v>
      </c>
      <c r="AU294" s="218" t="s">
        <v>81</v>
      </c>
      <c r="AY294" s="14" t="s">
        <v>153</v>
      </c>
      <c r="BE294" s="219">
        <f>IF(N294="základní",J294,0)</f>
        <v>0</v>
      </c>
      <c r="BF294" s="219">
        <f>IF(N294="snížená",J294,0)</f>
        <v>0</v>
      </c>
      <c r="BG294" s="219">
        <f>IF(N294="zákl. přenesená",J294,0)</f>
        <v>0</v>
      </c>
      <c r="BH294" s="219">
        <f>IF(N294="sníž. přenesená",J294,0)</f>
        <v>0</v>
      </c>
      <c r="BI294" s="219">
        <f>IF(N294="nulová",J294,0)</f>
        <v>0</v>
      </c>
      <c r="BJ294" s="14" t="s">
        <v>79</v>
      </c>
      <c r="BK294" s="219">
        <f>ROUND(I294*H294,2)</f>
        <v>0</v>
      </c>
      <c r="BL294" s="14" t="s">
        <v>164</v>
      </c>
      <c r="BM294" s="218" t="s">
        <v>786</v>
      </c>
    </row>
    <row r="295" spans="1:65" s="2" customFormat="1" ht="19.2">
      <c r="A295" s="31"/>
      <c r="B295" s="32"/>
      <c r="C295" s="33"/>
      <c r="D295" s="220" t="s">
        <v>166</v>
      </c>
      <c r="E295" s="33"/>
      <c r="F295" s="221" t="s">
        <v>785</v>
      </c>
      <c r="G295" s="33"/>
      <c r="H295" s="33"/>
      <c r="I295" s="119"/>
      <c r="J295" s="33"/>
      <c r="K295" s="33"/>
      <c r="L295" s="36"/>
      <c r="M295" s="222"/>
      <c r="N295" s="223"/>
      <c r="O295" s="68"/>
      <c r="P295" s="68"/>
      <c r="Q295" s="68"/>
      <c r="R295" s="68"/>
      <c r="S295" s="68"/>
      <c r="T295" s="68"/>
      <c r="U295" s="69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T295" s="14" t="s">
        <v>166</v>
      </c>
      <c r="AU295" s="14" t="s">
        <v>81</v>
      </c>
    </row>
    <row r="296" spans="1:65" s="2" customFormat="1" ht="19.8" customHeight="1">
      <c r="A296" s="31"/>
      <c r="B296" s="32"/>
      <c r="C296" s="205" t="s">
        <v>787</v>
      </c>
      <c r="D296" s="205" t="s">
        <v>159</v>
      </c>
      <c r="E296" s="206" t="s">
        <v>788</v>
      </c>
      <c r="F296" s="207" t="s">
        <v>789</v>
      </c>
      <c r="G296" s="208" t="s">
        <v>537</v>
      </c>
      <c r="H296" s="209">
        <v>2</v>
      </c>
      <c r="I296" s="210"/>
      <c r="J296" s="211">
        <f>ROUND(I296*H296,2)</f>
        <v>0</v>
      </c>
      <c r="K296" s="212"/>
      <c r="L296" s="213"/>
      <c r="M296" s="214" t="s">
        <v>1</v>
      </c>
      <c r="N296" s="215" t="s">
        <v>37</v>
      </c>
      <c r="O296" s="68"/>
      <c r="P296" s="216">
        <f>O296*H296</f>
        <v>0</v>
      </c>
      <c r="Q296" s="216">
        <v>0</v>
      </c>
      <c r="R296" s="216">
        <f>Q296*H296</f>
        <v>0</v>
      </c>
      <c r="S296" s="216">
        <v>0</v>
      </c>
      <c r="T296" s="216">
        <f>S296*H296</f>
        <v>0</v>
      </c>
      <c r="U296" s="217" t="s">
        <v>1</v>
      </c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R296" s="218" t="s">
        <v>163</v>
      </c>
      <c r="AT296" s="218" t="s">
        <v>159</v>
      </c>
      <c r="AU296" s="218" t="s">
        <v>81</v>
      </c>
      <c r="AY296" s="14" t="s">
        <v>153</v>
      </c>
      <c r="BE296" s="219">
        <f>IF(N296="základní",J296,0)</f>
        <v>0</v>
      </c>
      <c r="BF296" s="219">
        <f>IF(N296="snížená",J296,0)</f>
        <v>0</v>
      </c>
      <c r="BG296" s="219">
        <f>IF(N296="zákl. přenesená",J296,0)</f>
        <v>0</v>
      </c>
      <c r="BH296" s="219">
        <f>IF(N296="sníž. přenesená",J296,0)</f>
        <v>0</v>
      </c>
      <c r="BI296" s="219">
        <f>IF(N296="nulová",J296,0)</f>
        <v>0</v>
      </c>
      <c r="BJ296" s="14" t="s">
        <v>79</v>
      </c>
      <c r="BK296" s="219">
        <f>ROUND(I296*H296,2)</f>
        <v>0</v>
      </c>
      <c r="BL296" s="14" t="s">
        <v>164</v>
      </c>
      <c r="BM296" s="218" t="s">
        <v>790</v>
      </c>
    </row>
    <row r="297" spans="1:65" s="2" customFormat="1" ht="19.2">
      <c r="A297" s="31"/>
      <c r="B297" s="32"/>
      <c r="C297" s="33"/>
      <c r="D297" s="220" t="s">
        <v>166</v>
      </c>
      <c r="E297" s="33"/>
      <c r="F297" s="221" t="s">
        <v>789</v>
      </c>
      <c r="G297" s="33"/>
      <c r="H297" s="33"/>
      <c r="I297" s="119"/>
      <c r="J297" s="33"/>
      <c r="K297" s="33"/>
      <c r="L297" s="36"/>
      <c r="M297" s="222"/>
      <c r="N297" s="223"/>
      <c r="O297" s="68"/>
      <c r="P297" s="68"/>
      <c r="Q297" s="68"/>
      <c r="R297" s="68"/>
      <c r="S297" s="68"/>
      <c r="T297" s="68"/>
      <c r="U297" s="69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T297" s="14" t="s">
        <v>166</v>
      </c>
      <c r="AU297" s="14" t="s">
        <v>81</v>
      </c>
    </row>
    <row r="298" spans="1:65" s="2" customFormat="1" ht="19.8" customHeight="1">
      <c r="A298" s="31"/>
      <c r="B298" s="32"/>
      <c r="C298" s="205" t="s">
        <v>791</v>
      </c>
      <c r="D298" s="205" t="s">
        <v>159</v>
      </c>
      <c r="E298" s="206" t="s">
        <v>792</v>
      </c>
      <c r="F298" s="207" t="s">
        <v>793</v>
      </c>
      <c r="G298" s="208" t="s">
        <v>537</v>
      </c>
      <c r="H298" s="209">
        <v>2</v>
      </c>
      <c r="I298" s="210"/>
      <c r="J298" s="211">
        <f>ROUND(I298*H298,2)</f>
        <v>0</v>
      </c>
      <c r="K298" s="212"/>
      <c r="L298" s="213"/>
      <c r="M298" s="214" t="s">
        <v>1</v>
      </c>
      <c r="N298" s="215" t="s">
        <v>37</v>
      </c>
      <c r="O298" s="68"/>
      <c r="P298" s="216">
        <f>O298*H298</f>
        <v>0</v>
      </c>
      <c r="Q298" s="216">
        <v>0</v>
      </c>
      <c r="R298" s="216">
        <f>Q298*H298</f>
        <v>0</v>
      </c>
      <c r="S298" s="216">
        <v>0</v>
      </c>
      <c r="T298" s="216">
        <f>S298*H298</f>
        <v>0</v>
      </c>
      <c r="U298" s="217" t="s">
        <v>1</v>
      </c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R298" s="218" t="s">
        <v>163</v>
      </c>
      <c r="AT298" s="218" t="s">
        <v>159</v>
      </c>
      <c r="AU298" s="218" t="s">
        <v>81</v>
      </c>
      <c r="AY298" s="14" t="s">
        <v>153</v>
      </c>
      <c r="BE298" s="219">
        <f>IF(N298="základní",J298,0)</f>
        <v>0</v>
      </c>
      <c r="BF298" s="219">
        <f>IF(N298="snížená",J298,0)</f>
        <v>0</v>
      </c>
      <c r="BG298" s="219">
        <f>IF(N298="zákl. přenesená",J298,0)</f>
        <v>0</v>
      </c>
      <c r="BH298" s="219">
        <f>IF(N298="sníž. přenesená",J298,0)</f>
        <v>0</v>
      </c>
      <c r="BI298" s="219">
        <f>IF(N298="nulová",J298,0)</f>
        <v>0</v>
      </c>
      <c r="BJ298" s="14" t="s">
        <v>79</v>
      </c>
      <c r="BK298" s="219">
        <f>ROUND(I298*H298,2)</f>
        <v>0</v>
      </c>
      <c r="BL298" s="14" t="s">
        <v>164</v>
      </c>
      <c r="BM298" s="218" t="s">
        <v>794</v>
      </c>
    </row>
    <row r="299" spans="1:65" s="2" customFormat="1" ht="19.2">
      <c r="A299" s="31"/>
      <c r="B299" s="32"/>
      <c r="C299" s="33"/>
      <c r="D299" s="220" t="s">
        <v>166</v>
      </c>
      <c r="E299" s="33"/>
      <c r="F299" s="221" t="s">
        <v>793</v>
      </c>
      <c r="G299" s="33"/>
      <c r="H299" s="33"/>
      <c r="I299" s="119"/>
      <c r="J299" s="33"/>
      <c r="K299" s="33"/>
      <c r="L299" s="36"/>
      <c r="M299" s="222"/>
      <c r="N299" s="223"/>
      <c r="O299" s="68"/>
      <c r="P299" s="68"/>
      <c r="Q299" s="68"/>
      <c r="R299" s="68"/>
      <c r="S299" s="68"/>
      <c r="T299" s="68"/>
      <c r="U299" s="69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T299" s="14" t="s">
        <v>166</v>
      </c>
      <c r="AU299" s="14" t="s">
        <v>81</v>
      </c>
    </row>
    <row r="300" spans="1:65" s="2" customFormat="1" ht="30" customHeight="1">
      <c r="A300" s="31"/>
      <c r="B300" s="32"/>
      <c r="C300" s="205" t="s">
        <v>795</v>
      </c>
      <c r="D300" s="205" t="s">
        <v>159</v>
      </c>
      <c r="E300" s="206" t="s">
        <v>796</v>
      </c>
      <c r="F300" s="207" t="s">
        <v>797</v>
      </c>
      <c r="G300" s="208" t="s">
        <v>537</v>
      </c>
      <c r="H300" s="209">
        <v>2</v>
      </c>
      <c r="I300" s="210"/>
      <c r="J300" s="211">
        <f>ROUND(I300*H300,2)</f>
        <v>0</v>
      </c>
      <c r="K300" s="212"/>
      <c r="L300" s="213"/>
      <c r="M300" s="214" t="s">
        <v>1</v>
      </c>
      <c r="N300" s="215" t="s">
        <v>37</v>
      </c>
      <c r="O300" s="68"/>
      <c r="P300" s="216">
        <f>O300*H300</f>
        <v>0</v>
      </c>
      <c r="Q300" s="216">
        <v>0</v>
      </c>
      <c r="R300" s="216">
        <f>Q300*H300</f>
        <v>0</v>
      </c>
      <c r="S300" s="216">
        <v>0</v>
      </c>
      <c r="T300" s="216">
        <f>S300*H300</f>
        <v>0</v>
      </c>
      <c r="U300" s="217" t="s">
        <v>1</v>
      </c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R300" s="218" t="s">
        <v>163</v>
      </c>
      <c r="AT300" s="218" t="s">
        <v>159</v>
      </c>
      <c r="AU300" s="218" t="s">
        <v>81</v>
      </c>
      <c r="AY300" s="14" t="s">
        <v>153</v>
      </c>
      <c r="BE300" s="219">
        <f>IF(N300="základní",J300,0)</f>
        <v>0</v>
      </c>
      <c r="BF300" s="219">
        <f>IF(N300="snížená",J300,0)</f>
        <v>0</v>
      </c>
      <c r="BG300" s="219">
        <f>IF(N300="zákl. přenesená",J300,0)</f>
        <v>0</v>
      </c>
      <c r="BH300" s="219">
        <f>IF(N300="sníž. přenesená",J300,0)</f>
        <v>0</v>
      </c>
      <c r="BI300" s="219">
        <f>IF(N300="nulová",J300,0)</f>
        <v>0</v>
      </c>
      <c r="BJ300" s="14" t="s">
        <v>79</v>
      </c>
      <c r="BK300" s="219">
        <f>ROUND(I300*H300,2)</f>
        <v>0</v>
      </c>
      <c r="BL300" s="14" t="s">
        <v>164</v>
      </c>
      <c r="BM300" s="218" t="s">
        <v>798</v>
      </c>
    </row>
    <row r="301" spans="1:65" s="2" customFormat="1" ht="19.2">
      <c r="A301" s="31"/>
      <c r="B301" s="32"/>
      <c r="C301" s="33"/>
      <c r="D301" s="220" t="s">
        <v>166</v>
      </c>
      <c r="E301" s="33"/>
      <c r="F301" s="221" t="s">
        <v>797</v>
      </c>
      <c r="G301" s="33"/>
      <c r="H301" s="33"/>
      <c r="I301" s="119"/>
      <c r="J301" s="33"/>
      <c r="K301" s="33"/>
      <c r="L301" s="36"/>
      <c r="M301" s="222"/>
      <c r="N301" s="223"/>
      <c r="O301" s="68"/>
      <c r="P301" s="68"/>
      <c r="Q301" s="68"/>
      <c r="R301" s="68"/>
      <c r="S301" s="68"/>
      <c r="T301" s="68"/>
      <c r="U301" s="69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T301" s="14" t="s">
        <v>166</v>
      </c>
      <c r="AU301" s="14" t="s">
        <v>81</v>
      </c>
    </row>
    <row r="302" spans="1:65" s="2" customFormat="1" ht="30" customHeight="1">
      <c r="A302" s="31"/>
      <c r="B302" s="32"/>
      <c r="C302" s="205" t="s">
        <v>799</v>
      </c>
      <c r="D302" s="205" t="s">
        <v>159</v>
      </c>
      <c r="E302" s="206" t="s">
        <v>800</v>
      </c>
      <c r="F302" s="207" t="s">
        <v>801</v>
      </c>
      <c r="G302" s="208" t="s">
        <v>537</v>
      </c>
      <c r="H302" s="209">
        <v>4</v>
      </c>
      <c r="I302" s="210"/>
      <c r="J302" s="211">
        <f>ROUND(I302*H302,2)</f>
        <v>0</v>
      </c>
      <c r="K302" s="212"/>
      <c r="L302" s="213"/>
      <c r="M302" s="214" t="s">
        <v>1</v>
      </c>
      <c r="N302" s="215" t="s">
        <v>37</v>
      </c>
      <c r="O302" s="68"/>
      <c r="P302" s="216">
        <f>O302*H302</f>
        <v>0</v>
      </c>
      <c r="Q302" s="216">
        <v>0</v>
      </c>
      <c r="R302" s="216">
        <f>Q302*H302</f>
        <v>0</v>
      </c>
      <c r="S302" s="216">
        <v>0</v>
      </c>
      <c r="T302" s="216">
        <f>S302*H302</f>
        <v>0</v>
      </c>
      <c r="U302" s="217" t="s">
        <v>1</v>
      </c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R302" s="218" t="s">
        <v>163</v>
      </c>
      <c r="AT302" s="218" t="s">
        <v>159</v>
      </c>
      <c r="AU302" s="218" t="s">
        <v>81</v>
      </c>
      <c r="AY302" s="14" t="s">
        <v>153</v>
      </c>
      <c r="BE302" s="219">
        <f>IF(N302="základní",J302,0)</f>
        <v>0</v>
      </c>
      <c r="BF302" s="219">
        <f>IF(N302="snížená",J302,0)</f>
        <v>0</v>
      </c>
      <c r="BG302" s="219">
        <f>IF(N302="zákl. přenesená",J302,0)</f>
        <v>0</v>
      </c>
      <c r="BH302" s="219">
        <f>IF(N302="sníž. přenesená",J302,0)</f>
        <v>0</v>
      </c>
      <c r="BI302" s="219">
        <f>IF(N302="nulová",J302,0)</f>
        <v>0</v>
      </c>
      <c r="BJ302" s="14" t="s">
        <v>79</v>
      </c>
      <c r="BK302" s="219">
        <f>ROUND(I302*H302,2)</f>
        <v>0</v>
      </c>
      <c r="BL302" s="14" t="s">
        <v>164</v>
      </c>
      <c r="BM302" s="218" t="s">
        <v>802</v>
      </c>
    </row>
    <row r="303" spans="1:65" s="2" customFormat="1" ht="28.8">
      <c r="A303" s="31"/>
      <c r="B303" s="32"/>
      <c r="C303" s="33"/>
      <c r="D303" s="220" t="s">
        <v>166</v>
      </c>
      <c r="E303" s="33"/>
      <c r="F303" s="221" t="s">
        <v>801</v>
      </c>
      <c r="G303" s="33"/>
      <c r="H303" s="33"/>
      <c r="I303" s="119"/>
      <c r="J303" s="33"/>
      <c r="K303" s="33"/>
      <c r="L303" s="36"/>
      <c r="M303" s="222"/>
      <c r="N303" s="223"/>
      <c r="O303" s="68"/>
      <c r="P303" s="68"/>
      <c r="Q303" s="68"/>
      <c r="R303" s="68"/>
      <c r="S303" s="68"/>
      <c r="T303" s="68"/>
      <c r="U303" s="69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T303" s="14" t="s">
        <v>166</v>
      </c>
      <c r="AU303" s="14" t="s">
        <v>81</v>
      </c>
    </row>
    <row r="304" spans="1:65" s="2" customFormat="1" ht="30" customHeight="1">
      <c r="A304" s="31"/>
      <c r="B304" s="32"/>
      <c r="C304" s="205" t="s">
        <v>803</v>
      </c>
      <c r="D304" s="205" t="s">
        <v>159</v>
      </c>
      <c r="E304" s="206" t="s">
        <v>804</v>
      </c>
      <c r="F304" s="207" t="s">
        <v>805</v>
      </c>
      <c r="G304" s="208" t="s">
        <v>537</v>
      </c>
      <c r="H304" s="209">
        <v>4</v>
      </c>
      <c r="I304" s="210"/>
      <c r="J304" s="211">
        <f>ROUND(I304*H304,2)</f>
        <v>0</v>
      </c>
      <c r="K304" s="212"/>
      <c r="L304" s="213"/>
      <c r="M304" s="214" t="s">
        <v>1</v>
      </c>
      <c r="N304" s="215" t="s">
        <v>37</v>
      </c>
      <c r="O304" s="68"/>
      <c r="P304" s="216">
        <f>O304*H304</f>
        <v>0</v>
      </c>
      <c r="Q304" s="216">
        <v>0</v>
      </c>
      <c r="R304" s="216">
        <f>Q304*H304</f>
        <v>0</v>
      </c>
      <c r="S304" s="216">
        <v>0</v>
      </c>
      <c r="T304" s="216">
        <f>S304*H304</f>
        <v>0</v>
      </c>
      <c r="U304" s="217" t="s">
        <v>1</v>
      </c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R304" s="218" t="s">
        <v>163</v>
      </c>
      <c r="AT304" s="218" t="s">
        <v>159</v>
      </c>
      <c r="AU304" s="218" t="s">
        <v>81</v>
      </c>
      <c r="AY304" s="14" t="s">
        <v>153</v>
      </c>
      <c r="BE304" s="219">
        <f>IF(N304="základní",J304,0)</f>
        <v>0</v>
      </c>
      <c r="BF304" s="219">
        <f>IF(N304="snížená",J304,0)</f>
        <v>0</v>
      </c>
      <c r="BG304" s="219">
        <f>IF(N304="zákl. přenesená",J304,0)</f>
        <v>0</v>
      </c>
      <c r="BH304" s="219">
        <f>IF(N304="sníž. přenesená",J304,0)</f>
        <v>0</v>
      </c>
      <c r="BI304" s="219">
        <f>IF(N304="nulová",J304,0)</f>
        <v>0</v>
      </c>
      <c r="BJ304" s="14" t="s">
        <v>79</v>
      </c>
      <c r="BK304" s="219">
        <f>ROUND(I304*H304,2)</f>
        <v>0</v>
      </c>
      <c r="BL304" s="14" t="s">
        <v>164</v>
      </c>
      <c r="BM304" s="218" t="s">
        <v>806</v>
      </c>
    </row>
    <row r="305" spans="1:65" s="2" customFormat="1" ht="28.8">
      <c r="A305" s="31"/>
      <c r="B305" s="32"/>
      <c r="C305" s="33"/>
      <c r="D305" s="220" t="s">
        <v>166</v>
      </c>
      <c r="E305" s="33"/>
      <c r="F305" s="221" t="s">
        <v>805</v>
      </c>
      <c r="G305" s="33"/>
      <c r="H305" s="33"/>
      <c r="I305" s="119"/>
      <c r="J305" s="33"/>
      <c r="K305" s="33"/>
      <c r="L305" s="36"/>
      <c r="M305" s="222"/>
      <c r="N305" s="223"/>
      <c r="O305" s="68"/>
      <c r="P305" s="68"/>
      <c r="Q305" s="68"/>
      <c r="R305" s="68"/>
      <c r="S305" s="68"/>
      <c r="T305" s="68"/>
      <c r="U305" s="69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T305" s="14" t="s">
        <v>166</v>
      </c>
      <c r="AU305" s="14" t="s">
        <v>81</v>
      </c>
    </row>
    <row r="306" spans="1:65" s="2" customFormat="1" ht="40.200000000000003" customHeight="1">
      <c r="A306" s="31"/>
      <c r="B306" s="32"/>
      <c r="C306" s="205" t="s">
        <v>807</v>
      </c>
      <c r="D306" s="205" t="s">
        <v>159</v>
      </c>
      <c r="E306" s="206" t="s">
        <v>808</v>
      </c>
      <c r="F306" s="207" t="s">
        <v>809</v>
      </c>
      <c r="G306" s="208" t="s">
        <v>537</v>
      </c>
      <c r="H306" s="209">
        <v>2</v>
      </c>
      <c r="I306" s="210"/>
      <c r="J306" s="211">
        <f>ROUND(I306*H306,2)</f>
        <v>0</v>
      </c>
      <c r="K306" s="212"/>
      <c r="L306" s="213"/>
      <c r="M306" s="214" t="s">
        <v>1</v>
      </c>
      <c r="N306" s="215" t="s">
        <v>37</v>
      </c>
      <c r="O306" s="68"/>
      <c r="P306" s="216">
        <f>O306*H306</f>
        <v>0</v>
      </c>
      <c r="Q306" s="216">
        <v>0</v>
      </c>
      <c r="R306" s="216">
        <f>Q306*H306</f>
        <v>0</v>
      </c>
      <c r="S306" s="216">
        <v>0</v>
      </c>
      <c r="T306" s="216">
        <f>S306*H306</f>
        <v>0</v>
      </c>
      <c r="U306" s="217" t="s">
        <v>1</v>
      </c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218" t="s">
        <v>163</v>
      </c>
      <c r="AT306" s="218" t="s">
        <v>159</v>
      </c>
      <c r="AU306" s="218" t="s">
        <v>81</v>
      </c>
      <c r="AY306" s="14" t="s">
        <v>153</v>
      </c>
      <c r="BE306" s="219">
        <f>IF(N306="základní",J306,0)</f>
        <v>0</v>
      </c>
      <c r="BF306" s="219">
        <f>IF(N306="snížená",J306,0)</f>
        <v>0</v>
      </c>
      <c r="BG306" s="219">
        <f>IF(N306="zákl. přenesená",J306,0)</f>
        <v>0</v>
      </c>
      <c r="BH306" s="219">
        <f>IF(N306="sníž. přenesená",J306,0)</f>
        <v>0</v>
      </c>
      <c r="BI306" s="219">
        <f>IF(N306="nulová",J306,0)</f>
        <v>0</v>
      </c>
      <c r="BJ306" s="14" t="s">
        <v>79</v>
      </c>
      <c r="BK306" s="219">
        <f>ROUND(I306*H306,2)</f>
        <v>0</v>
      </c>
      <c r="BL306" s="14" t="s">
        <v>164</v>
      </c>
      <c r="BM306" s="218" t="s">
        <v>810</v>
      </c>
    </row>
    <row r="307" spans="1:65" s="2" customFormat="1" ht="38.4">
      <c r="A307" s="31"/>
      <c r="B307" s="32"/>
      <c r="C307" s="33"/>
      <c r="D307" s="220" t="s">
        <v>166</v>
      </c>
      <c r="E307" s="33"/>
      <c r="F307" s="221" t="s">
        <v>809</v>
      </c>
      <c r="G307" s="33"/>
      <c r="H307" s="33"/>
      <c r="I307" s="119"/>
      <c r="J307" s="33"/>
      <c r="K307" s="33"/>
      <c r="L307" s="36"/>
      <c r="M307" s="222"/>
      <c r="N307" s="223"/>
      <c r="O307" s="68"/>
      <c r="P307" s="68"/>
      <c r="Q307" s="68"/>
      <c r="R307" s="68"/>
      <c r="S307" s="68"/>
      <c r="T307" s="68"/>
      <c r="U307" s="69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T307" s="14" t="s">
        <v>166</v>
      </c>
      <c r="AU307" s="14" t="s">
        <v>81</v>
      </c>
    </row>
    <row r="308" spans="1:65" s="2" customFormat="1" ht="19.8" customHeight="1">
      <c r="A308" s="31"/>
      <c r="B308" s="32"/>
      <c r="C308" s="205" t="s">
        <v>811</v>
      </c>
      <c r="D308" s="205" t="s">
        <v>159</v>
      </c>
      <c r="E308" s="206" t="s">
        <v>812</v>
      </c>
      <c r="F308" s="207" t="s">
        <v>813</v>
      </c>
      <c r="G308" s="208" t="s">
        <v>537</v>
      </c>
      <c r="H308" s="209">
        <v>160</v>
      </c>
      <c r="I308" s="210"/>
      <c r="J308" s="211">
        <f>ROUND(I308*H308,2)</f>
        <v>0</v>
      </c>
      <c r="K308" s="212"/>
      <c r="L308" s="213"/>
      <c r="M308" s="214" t="s">
        <v>1</v>
      </c>
      <c r="N308" s="215" t="s">
        <v>37</v>
      </c>
      <c r="O308" s="68"/>
      <c r="P308" s="216">
        <f>O308*H308</f>
        <v>0</v>
      </c>
      <c r="Q308" s="216">
        <v>0</v>
      </c>
      <c r="R308" s="216">
        <f>Q308*H308</f>
        <v>0</v>
      </c>
      <c r="S308" s="216">
        <v>0</v>
      </c>
      <c r="T308" s="216">
        <f>S308*H308</f>
        <v>0</v>
      </c>
      <c r="U308" s="217" t="s">
        <v>1</v>
      </c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R308" s="218" t="s">
        <v>163</v>
      </c>
      <c r="AT308" s="218" t="s">
        <v>159</v>
      </c>
      <c r="AU308" s="218" t="s">
        <v>81</v>
      </c>
      <c r="AY308" s="14" t="s">
        <v>153</v>
      </c>
      <c r="BE308" s="219">
        <f>IF(N308="základní",J308,0)</f>
        <v>0</v>
      </c>
      <c r="BF308" s="219">
        <f>IF(N308="snížená",J308,0)</f>
        <v>0</v>
      </c>
      <c r="BG308" s="219">
        <f>IF(N308="zákl. přenesená",J308,0)</f>
        <v>0</v>
      </c>
      <c r="BH308" s="219">
        <f>IF(N308="sníž. přenesená",J308,0)</f>
        <v>0</v>
      </c>
      <c r="BI308" s="219">
        <f>IF(N308="nulová",J308,0)</f>
        <v>0</v>
      </c>
      <c r="BJ308" s="14" t="s">
        <v>79</v>
      </c>
      <c r="BK308" s="219">
        <f>ROUND(I308*H308,2)</f>
        <v>0</v>
      </c>
      <c r="BL308" s="14" t="s">
        <v>164</v>
      </c>
      <c r="BM308" s="218" t="s">
        <v>814</v>
      </c>
    </row>
    <row r="309" spans="1:65" s="2" customFormat="1" ht="19.2">
      <c r="A309" s="31"/>
      <c r="B309" s="32"/>
      <c r="C309" s="33"/>
      <c r="D309" s="220" t="s">
        <v>166</v>
      </c>
      <c r="E309" s="33"/>
      <c r="F309" s="221" t="s">
        <v>813</v>
      </c>
      <c r="G309" s="33"/>
      <c r="H309" s="33"/>
      <c r="I309" s="119"/>
      <c r="J309" s="33"/>
      <c r="K309" s="33"/>
      <c r="L309" s="36"/>
      <c r="M309" s="222"/>
      <c r="N309" s="223"/>
      <c r="O309" s="68"/>
      <c r="P309" s="68"/>
      <c r="Q309" s="68"/>
      <c r="R309" s="68"/>
      <c r="S309" s="68"/>
      <c r="T309" s="68"/>
      <c r="U309" s="69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T309" s="14" t="s">
        <v>166</v>
      </c>
      <c r="AU309" s="14" t="s">
        <v>81</v>
      </c>
    </row>
    <row r="310" spans="1:65" s="2" customFormat="1" ht="19.8" customHeight="1">
      <c r="A310" s="31"/>
      <c r="B310" s="32"/>
      <c r="C310" s="205" t="s">
        <v>815</v>
      </c>
      <c r="D310" s="205" t="s">
        <v>159</v>
      </c>
      <c r="E310" s="206" t="s">
        <v>816</v>
      </c>
      <c r="F310" s="207" t="s">
        <v>817</v>
      </c>
      <c r="G310" s="208" t="s">
        <v>537</v>
      </c>
      <c r="H310" s="209">
        <v>6</v>
      </c>
      <c r="I310" s="210"/>
      <c r="J310" s="211">
        <f>ROUND(I310*H310,2)</f>
        <v>0</v>
      </c>
      <c r="K310" s="212"/>
      <c r="L310" s="213"/>
      <c r="M310" s="214" t="s">
        <v>1</v>
      </c>
      <c r="N310" s="215" t="s">
        <v>37</v>
      </c>
      <c r="O310" s="68"/>
      <c r="P310" s="216">
        <f>O310*H310</f>
        <v>0</v>
      </c>
      <c r="Q310" s="216">
        <v>0</v>
      </c>
      <c r="R310" s="216">
        <f>Q310*H310</f>
        <v>0</v>
      </c>
      <c r="S310" s="216">
        <v>0</v>
      </c>
      <c r="T310" s="216">
        <f>S310*H310</f>
        <v>0</v>
      </c>
      <c r="U310" s="217" t="s">
        <v>1</v>
      </c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R310" s="218" t="s">
        <v>163</v>
      </c>
      <c r="AT310" s="218" t="s">
        <v>159</v>
      </c>
      <c r="AU310" s="218" t="s">
        <v>81</v>
      </c>
      <c r="AY310" s="14" t="s">
        <v>153</v>
      </c>
      <c r="BE310" s="219">
        <f>IF(N310="základní",J310,0)</f>
        <v>0</v>
      </c>
      <c r="BF310" s="219">
        <f>IF(N310="snížená",J310,0)</f>
        <v>0</v>
      </c>
      <c r="BG310" s="219">
        <f>IF(N310="zákl. přenesená",J310,0)</f>
        <v>0</v>
      </c>
      <c r="BH310" s="219">
        <f>IF(N310="sníž. přenesená",J310,0)</f>
        <v>0</v>
      </c>
      <c r="BI310" s="219">
        <f>IF(N310="nulová",J310,0)</f>
        <v>0</v>
      </c>
      <c r="BJ310" s="14" t="s">
        <v>79</v>
      </c>
      <c r="BK310" s="219">
        <f>ROUND(I310*H310,2)</f>
        <v>0</v>
      </c>
      <c r="BL310" s="14" t="s">
        <v>164</v>
      </c>
      <c r="BM310" s="218" t="s">
        <v>818</v>
      </c>
    </row>
    <row r="311" spans="1:65" s="2" customFormat="1" ht="19.2">
      <c r="A311" s="31"/>
      <c r="B311" s="32"/>
      <c r="C311" s="33"/>
      <c r="D311" s="220" t="s">
        <v>166</v>
      </c>
      <c r="E311" s="33"/>
      <c r="F311" s="221" t="s">
        <v>817</v>
      </c>
      <c r="G311" s="33"/>
      <c r="H311" s="33"/>
      <c r="I311" s="119"/>
      <c r="J311" s="33"/>
      <c r="K311" s="33"/>
      <c r="L311" s="36"/>
      <c r="M311" s="222"/>
      <c r="N311" s="223"/>
      <c r="O311" s="68"/>
      <c r="P311" s="68"/>
      <c r="Q311" s="68"/>
      <c r="R311" s="68"/>
      <c r="S311" s="68"/>
      <c r="T311" s="68"/>
      <c r="U311" s="69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T311" s="14" t="s">
        <v>166</v>
      </c>
      <c r="AU311" s="14" t="s">
        <v>81</v>
      </c>
    </row>
    <row r="312" spans="1:65" s="2" customFormat="1" ht="19.8" customHeight="1">
      <c r="A312" s="31"/>
      <c r="B312" s="32"/>
      <c r="C312" s="205" t="s">
        <v>819</v>
      </c>
      <c r="D312" s="205" t="s">
        <v>159</v>
      </c>
      <c r="E312" s="206" t="s">
        <v>820</v>
      </c>
      <c r="F312" s="207" t="s">
        <v>821</v>
      </c>
      <c r="G312" s="208" t="s">
        <v>537</v>
      </c>
      <c r="H312" s="209">
        <v>6</v>
      </c>
      <c r="I312" s="210"/>
      <c r="J312" s="211">
        <f>ROUND(I312*H312,2)</f>
        <v>0</v>
      </c>
      <c r="K312" s="212"/>
      <c r="L312" s="213"/>
      <c r="M312" s="214" t="s">
        <v>1</v>
      </c>
      <c r="N312" s="215" t="s">
        <v>37</v>
      </c>
      <c r="O312" s="68"/>
      <c r="P312" s="216">
        <f>O312*H312</f>
        <v>0</v>
      </c>
      <c r="Q312" s="216">
        <v>0</v>
      </c>
      <c r="R312" s="216">
        <f>Q312*H312</f>
        <v>0</v>
      </c>
      <c r="S312" s="216">
        <v>0</v>
      </c>
      <c r="T312" s="216">
        <f>S312*H312</f>
        <v>0</v>
      </c>
      <c r="U312" s="217" t="s">
        <v>1</v>
      </c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218" t="s">
        <v>163</v>
      </c>
      <c r="AT312" s="218" t="s">
        <v>159</v>
      </c>
      <c r="AU312" s="218" t="s">
        <v>81</v>
      </c>
      <c r="AY312" s="14" t="s">
        <v>153</v>
      </c>
      <c r="BE312" s="219">
        <f>IF(N312="základní",J312,0)</f>
        <v>0</v>
      </c>
      <c r="BF312" s="219">
        <f>IF(N312="snížená",J312,0)</f>
        <v>0</v>
      </c>
      <c r="BG312" s="219">
        <f>IF(N312="zákl. přenesená",J312,0)</f>
        <v>0</v>
      </c>
      <c r="BH312" s="219">
        <f>IF(N312="sníž. přenesená",J312,0)</f>
        <v>0</v>
      </c>
      <c r="BI312" s="219">
        <f>IF(N312="nulová",J312,0)</f>
        <v>0</v>
      </c>
      <c r="BJ312" s="14" t="s">
        <v>79</v>
      </c>
      <c r="BK312" s="219">
        <f>ROUND(I312*H312,2)</f>
        <v>0</v>
      </c>
      <c r="BL312" s="14" t="s">
        <v>164</v>
      </c>
      <c r="BM312" s="218" t="s">
        <v>822</v>
      </c>
    </row>
    <row r="313" spans="1:65" s="2" customFormat="1" ht="19.2">
      <c r="A313" s="31"/>
      <c r="B313" s="32"/>
      <c r="C313" s="33"/>
      <c r="D313" s="220" t="s">
        <v>166</v>
      </c>
      <c r="E313" s="33"/>
      <c r="F313" s="221" t="s">
        <v>821</v>
      </c>
      <c r="G313" s="33"/>
      <c r="H313" s="33"/>
      <c r="I313" s="119"/>
      <c r="J313" s="33"/>
      <c r="K313" s="33"/>
      <c r="L313" s="36"/>
      <c r="M313" s="222"/>
      <c r="N313" s="223"/>
      <c r="O313" s="68"/>
      <c r="P313" s="68"/>
      <c r="Q313" s="68"/>
      <c r="R313" s="68"/>
      <c r="S313" s="68"/>
      <c r="T313" s="68"/>
      <c r="U313" s="69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T313" s="14" t="s">
        <v>166</v>
      </c>
      <c r="AU313" s="14" t="s">
        <v>81</v>
      </c>
    </row>
    <row r="314" spans="1:65" s="2" customFormat="1" ht="30" customHeight="1">
      <c r="A314" s="31"/>
      <c r="B314" s="32"/>
      <c r="C314" s="205" t="s">
        <v>823</v>
      </c>
      <c r="D314" s="205" t="s">
        <v>159</v>
      </c>
      <c r="E314" s="206" t="s">
        <v>824</v>
      </c>
      <c r="F314" s="207" t="s">
        <v>825</v>
      </c>
      <c r="G314" s="208" t="s">
        <v>537</v>
      </c>
      <c r="H314" s="209">
        <v>6</v>
      </c>
      <c r="I314" s="210"/>
      <c r="J314" s="211">
        <f>ROUND(I314*H314,2)</f>
        <v>0</v>
      </c>
      <c r="K314" s="212"/>
      <c r="L314" s="213"/>
      <c r="M314" s="214" t="s">
        <v>1</v>
      </c>
      <c r="N314" s="215" t="s">
        <v>37</v>
      </c>
      <c r="O314" s="68"/>
      <c r="P314" s="216">
        <f>O314*H314</f>
        <v>0</v>
      </c>
      <c r="Q314" s="216">
        <v>0</v>
      </c>
      <c r="R314" s="216">
        <f>Q314*H314</f>
        <v>0</v>
      </c>
      <c r="S314" s="216">
        <v>0</v>
      </c>
      <c r="T314" s="216">
        <f>S314*H314</f>
        <v>0</v>
      </c>
      <c r="U314" s="217" t="s">
        <v>1</v>
      </c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R314" s="218" t="s">
        <v>163</v>
      </c>
      <c r="AT314" s="218" t="s">
        <v>159</v>
      </c>
      <c r="AU314" s="218" t="s">
        <v>81</v>
      </c>
      <c r="AY314" s="14" t="s">
        <v>153</v>
      </c>
      <c r="BE314" s="219">
        <f>IF(N314="základní",J314,0)</f>
        <v>0</v>
      </c>
      <c r="BF314" s="219">
        <f>IF(N314="snížená",J314,0)</f>
        <v>0</v>
      </c>
      <c r="BG314" s="219">
        <f>IF(N314="zákl. přenesená",J314,0)</f>
        <v>0</v>
      </c>
      <c r="BH314" s="219">
        <f>IF(N314="sníž. přenesená",J314,0)</f>
        <v>0</v>
      </c>
      <c r="BI314" s="219">
        <f>IF(N314="nulová",J314,0)</f>
        <v>0</v>
      </c>
      <c r="BJ314" s="14" t="s">
        <v>79</v>
      </c>
      <c r="BK314" s="219">
        <f>ROUND(I314*H314,2)</f>
        <v>0</v>
      </c>
      <c r="BL314" s="14" t="s">
        <v>164</v>
      </c>
      <c r="BM314" s="218" t="s">
        <v>826</v>
      </c>
    </row>
    <row r="315" spans="1:65" s="2" customFormat="1" ht="28.8">
      <c r="A315" s="31"/>
      <c r="B315" s="32"/>
      <c r="C315" s="33"/>
      <c r="D315" s="220" t="s">
        <v>166</v>
      </c>
      <c r="E315" s="33"/>
      <c r="F315" s="221" t="s">
        <v>825</v>
      </c>
      <c r="G315" s="33"/>
      <c r="H315" s="33"/>
      <c r="I315" s="119"/>
      <c r="J315" s="33"/>
      <c r="K315" s="33"/>
      <c r="L315" s="36"/>
      <c r="M315" s="222"/>
      <c r="N315" s="223"/>
      <c r="O315" s="68"/>
      <c r="P315" s="68"/>
      <c r="Q315" s="68"/>
      <c r="R315" s="68"/>
      <c r="S315" s="68"/>
      <c r="T315" s="68"/>
      <c r="U315" s="69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T315" s="14" t="s">
        <v>166</v>
      </c>
      <c r="AU315" s="14" t="s">
        <v>81</v>
      </c>
    </row>
    <row r="316" spans="1:65" s="2" customFormat="1" ht="30" customHeight="1">
      <c r="A316" s="31"/>
      <c r="B316" s="32"/>
      <c r="C316" s="205" t="s">
        <v>827</v>
      </c>
      <c r="D316" s="205" t="s">
        <v>159</v>
      </c>
      <c r="E316" s="206" t="s">
        <v>828</v>
      </c>
      <c r="F316" s="207" t="s">
        <v>829</v>
      </c>
      <c r="G316" s="208" t="s">
        <v>537</v>
      </c>
      <c r="H316" s="209">
        <v>4</v>
      </c>
      <c r="I316" s="210"/>
      <c r="J316" s="211">
        <f>ROUND(I316*H316,2)</f>
        <v>0</v>
      </c>
      <c r="K316" s="212"/>
      <c r="L316" s="213"/>
      <c r="M316" s="214" t="s">
        <v>1</v>
      </c>
      <c r="N316" s="215" t="s">
        <v>37</v>
      </c>
      <c r="O316" s="68"/>
      <c r="P316" s="216">
        <f>O316*H316</f>
        <v>0</v>
      </c>
      <c r="Q316" s="216">
        <v>0</v>
      </c>
      <c r="R316" s="216">
        <f>Q316*H316</f>
        <v>0</v>
      </c>
      <c r="S316" s="216">
        <v>0</v>
      </c>
      <c r="T316" s="216">
        <f>S316*H316</f>
        <v>0</v>
      </c>
      <c r="U316" s="217" t="s">
        <v>1</v>
      </c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218" t="s">
        <v>163</v>
      </c>
      <c r="AT316" s="218" t="s">
        <v>159</v>
      </c>
      <c r="AU316" s="218" t="s">
        <v>81</v>
      </c>
      <c r="AY316" s="14" t="s">
        <v>153</v>
      </c>
      <c r="BE316" s="219">
        <f>IF(N316="základní",J316,0)</f>
        <v>0</v>
      </c>
      <c r="BF316" s="219">
        <f>IF(N316="snížená",J316,0)</f>
        <v>0</v>
      </c>
      <c r="BG316" s="219">
        <f>IF(N316="zákl. přenesená",J316,0)</f>
        <v>0</v>
      </c>
      <c r="BH316" s="219">
        <f>IF(N316="sníž. přenesená",J316,0)</f>
        <v>0</v>
      </c>
      <c r="BI316" s="219">
        <f>IF(N316="nulová",J316,0)</f>
        <v>0</v>
      </c>
      <c r="BJ316" s="14" t="s">
        <v>79</v>
      </c>
      <c r="BK316" s="219">
        <f>ROUND(I316*H316,2)</f>
        <v>0</v>
      </c>
      <c r="BL316" s="14" t="s">
        <v>164</v>
      </c>
      <c r="BM316" s="218" t="s">
        <v>830</v>
      </c>
    </row>
    <row r="317" spans="1:65" s="2" customFormat="1" ht="28.8">
      <c r="A317" s="31"/>
      <c r="B317" s="32"/>
      <c r="C317" s="33"/>
      <c r="D317" s="220" t="s">
        <v>166</v>
      </c>
      <c r="E317" s="33"/>
      <c r="F317" s="221" t="s">
        <v>829</v>
      </c>
      <c r="G317" s="33"/>
      <c r="H317" s="33"/>
      <c r="I317" s="119"/>
      <c r="J317" s="33"/>
      <c r="K317" s="33"/>
      <c r="L317" s="36"/>
      <c r="M317" s="222"/>
      <c r="N317" s="223"/>
      <c r="O317" s="68"/>
      <c r="P317" s="68"/>
      <c r="Q317" s="68"/>
      <c r="R317" s="68"/>
      <c r="S317" s="68"/>
      <c r="T317" s="68"/>
      <c r="U317" s="69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T317" s="14" t="s">
        <v>166</v>
      </c>
      <c r="AU317" s="14" t="s">
        <v>81</v>
      </c>
    </row>
    <row r="318" spans="1:65" s="2" customFormat="1" ht="40.200000000000003" customHeight="1">
      <c r="A318" s="31"/>
      <c r="B318" s="32"/>
      <c r="C318" s="205" t="s">
        <v>831</v>
      </c>
      <c r="D318" s="205" t="s">
        <v>159</v>
      </c>
      <c r="E318" s="206" t="s">
        <v>832</v>
      </c>
      <c r="F318" s="207" t="s">
        <v>833</v>
      </c>
      <c r="G318" s="208" t="s">
        <v>537</v>
      </c>
      <c r="H318" s="209">
        <v>4</v>
      </c>
      <c r="I318" s="210"/>
      <c r="J318" s="211">
        <f>ROUND(I318*H318,2)</f>
        <v>0</v>
      </c>
      <c r="K318" s="212"/>
      <c r="L318" s="213"/>
      <c r="M318" s="214" t="s">
        <v>1</v>
      </c>
      <c r="N318" s="215" t="s">
        <v>37</v>
      </c>
      <c r="O318" s="68"/>
      <c r="P318" s="216">
        <f>O318*H318</f>
        <v>0</v>
      </c>
      <c r="Q318" s="216">
        <v>0</v>
      </c>
      <c r="R318" s="216">
        <f>Q318*H318</f>
        <v>0</v>
      </c>
      <c r="S318" s="216">
        <v>0</v>
      </c>
      <c r="T318" s="216">
        <f>S318*H318</f>
        <v>0</v>
      </c>
      <c r="U318" s="217" t="s">
        <v>1</v>
      </c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R318" s="218" t="s">
        <v>163</v>
      </c>
      <c r="AT318" s="218" t="s">
        <v>159</v>
      </c>
      <c r="AU318" s="218" t="s">
        <v>81</v>
      </c>
      <c r="AY318" s="14" t="s">
        <v>153</v>
      </c>
      <c r="BE318" s="219">
        <f>IF(N318="základní",J318,0)</f>
        <v>0</v>
      </c>
      <c r="BF318" s="219">
        <f>IF(N318="snížená",J318,0)</f>
        <v>0</v>
      </c>
      <c r="BG318" s="219">
        <f>IF(N318="zákl. přenesená",J318,0)</f>
        <v>0</v>
      </c>
      <c r="BH318" s="219">
        <f>IF(N318="sníž. přenesená",J318,0)</f>
        <v>0</v>
      </c>
      <c r="BI318" s="219">
        <f>IF(N318="nulová",J318,0)</f>
        <v>0</v>
      </c>
      <c r="BJ318" s="14" t="s">
        <v>79</v>
      </c>
      <c r="BK318" s="219">
        <f>ROUND(I318*H318,2)</f>
        <v>0</v>
      </c>
      <c r="BL318" s="14" t="s">
        <v>164</v>
      </c>
      <c r="BM318" s="218" t="s">
        <v>834</v>
      </c>
    </row>
    <row r="319" spans="1:65" s="2" customFormat="1" ht="38.4">
      <c r="A319" s="31"/>
      <c r="B319" s="32"/>
      <c r="C319" s="33"/>
      <c r="D319" s="220" t="s">
        <v>166</v>
      </c>
      <c r="E319" s="33"/>
      <c r="F319" s="221" t="s">
        <v>833</v>
      </c>
      <c r="G319" s="33"/>
      <c r="H319" s="33"/>
      <c r="I319" s="119"/>
      <c r="J319" s="33"/>
      <c r="K319" s="33"/>
      <c r="L319" s="36"/>
      <c r="M319" s="222"/>
      <c r="N319" s="223"/>
      <c r="O319" s="68"/>
      <c r="P319" s="68"/>
      <c r="Q319" s="68"/>
      <c r="R319" s="68"/>
      <c r="S319" s="68"/>
      <c r="T319" s="68"/>
      <c r="U319" s="69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T319" s="14" t="s">
        <v>166</v>
      </c>
      <c r="AU319" s="14" t="s">
        <v>81</v>
      </c>
    </row>
    <row r="320" spans="1:65" s="12" customFormat="1" ht="22.8" customHeight="1">
      <c r="B320" s="189"/>
      <c r="C320" s="190"/>
      <c r="D320" s="191" t="s">
        <v>71</v>
      </c>
      <c r="E320" s="203" t="s">
        <v>835</v>
      </c>
      <c r="F320" s="203" t="s">
        <v>836</v>
      </c>
      <c r="G320" s="190"/>
      <c r="H320" s="190"/>
      <c r="I320" s="193"/>
      <c r="J320" s="204">
        <f>BK320</f>
        <v>0</v>
      </c>
      <c r="K320" s="190"/>
      <c r="L320" s="195"/>
      <c r="M320" s="196"/>
      <c r="N320" s="197"/>
      <c r="O320" s="197"/>
      <c r="P320" s="198">
        <f>SUM(P321:P326)</f>
        <v>0</v>
      </c>
      <c r="Q320" s="197"/>
      <c r="R320" s="198">
        <f>SUM(R321:R326)</f>
        <v>2.24E-4</v>
      </c>
      <c r="S320" s="197"/>
      <c r="T320" s="198">
        <f>SUM(T321:T326)</f>
        <v>0</v>
      </c>
      <c r="U320" s="199"/>
      <c r="AR320" s="200" t="s">
        <v>81</v>
      </c>
      <c r="AT320" s="201" t="s">
        <v>71</v>
      </c>
      <c r="AU320" s="201" t="s">
        <v>79</v>
      </c>
      <c r="AY320" s="200" t="s">
        <v>153</v>
      </c>
      <c r="BK320" s="202">
        <f>SUM(BK321:BK326)</f>
        <v>0</v>
      </c>
    </row>
    <row r="321" spans="1:65" s="2" customFormat="1" ht="19.8" customHeight="1">
      <c r="A321" s="31"/>
      <c r="B321" s="32"/>
      <c r="C321" s="224" t="s">
        <v>837</v>
      </c>
      <c r="D321" s="224" t="s">
        <v>176</v>
      </c>
      <c r="E321" s="225" t="s">
        <v>838</v>
      </c>
      <c r="F321" s="226" t="s">
        <v>839</v>
      </c>
      <c r="G321" s="227" t="s">
        <v>840</v>
      </c>
      <c r="H321" s="228">
        <v>0.2</v>
      </c>
      <c r="I321" s="229"/>
      <c r="J321" s="230">
        <f>ROUND(I321*H321,2)</f>
        <v>0</v>
      </c>
      <c r="K321" s="231"/>
      <c r="L321" s="36"/>
      <c r="M321" s="232" t="s">
        <v>1</v>
      </c>
      <c r="N321" s="233" t="s">
        <v>37</v>
      </c>
      <c r="O321" s="68"/>
      <c r="P321" s="216">
        <f>O321*H321</f>
        <v>0</v>
      </c>
      <c r="Q321" s="216">
        <v>0</v>
      </c>
      <c r="R321" s="216">
        <f>Q321*H321</f>
        <v>0</v>
      </c>
      <c r="S321" s="216">
        <v>0</v>
      </c>
      <c r="T321" s="216">
        <f>S321*H321</f>
        <v>0</v>
      </c>
      <c r="U321" s="217" t="s">
        <v>1</v>
      </c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R321" s="218" t="s">
        <v>164</v>
      </c>
      <c r="AT321" s="218" t="s">
        <v>176</v>
      </c>
      <c r="AU321" s="218" t="s">
        <v>81</v>
      </c>
      <c r="AY321" s="14" t="s">
        <v>153</v>
      </c>
      <c r="BE321" s="219">
        <f>IF(N321="základní",J321,0)</f>
        <v>0</v>
      </c>
      <c r="BF321" s="219">
        <f>IF(N321="snížená",J321,0)</f>
        <v>0</v>
      </c>
      <c r="BG321" s="219">
        <f>IF(N321="zákl. přenesená",J321,0)</f>
        <v>0</v>
      </c>
      <c r="BH321" s="219">
        <f>IF(N321="sníž. přenesená",J321,0)</f>
        <v>0</v>
      </c>
      <c r="BI321" s="219">
        <f>IF(N321="nulová",J321,0)</f>
        <v>0</v>
      </c>
      <c r="BJ321" s="14" t="s">
        <v>79</v>
      </c>
      <c r="BK321" s="219">
        <f>ROUND(I321*H321,2)</f>
        <v>0</v>
      </c>
      <c r="BL321" s="14" t="s">
        <v>164</v>
      </c>
      <c r="BM321" s="218" t="s">
        <v>841</v>
      </c>
    </row>
    <row r="322" spans="1:65" s="2" customFormat="1" ht="19.2">
      <c r="A322" s="31"/>
      <c r="B322" s="32"/>
      <c r="C322" s="33"/>
      <c r="D322" s="220" t="s">
        <v>166</v>
      </c>
      <c r="E322" s="33"/>
      <c r="F322" s="221" t="s">
        <v>839</v>
      </c>
      <c r="G322" s="33"/>
      <c r="H322" s="33"/>
      <c r="I322" s="119"/>
      <c r="J322" s="33"/>
      <c r="K322" s="33"/>
      <c r="L322" s="36"/>
      <c r="M322" s="222"/>
      <c r="N322" s="223"/>
      <c r="O322" s="68"/>
      <c r="P322" s="68"/>
      <c r="Q322" s="68"/>
      <c r="R322" s="68"/>
      <c r="S322" s="68"/>
      <c r="T322" s="68"/>
      <c r="U322" s="69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T322" s="14" t="s">
        <v>166</v>
      </c>
      <c r="AU322" s="14" t="s">
        <v>81</v>
      </c>
    </row>
    <row r="323" spans="1:65" s="2" customFormat="1" ht="19.8" customHeight="1">
      <c r="A323" s="31"/>
      <c r="B323" s="32"/>
      <c r="C323" s="205" t="s">
        <v>842</v>
      </c>
      <c r="D323" s="205" t="s">
        <v>159</v>
      </c>
      <c r="E323" s="206" t="s">
        <v>843</v>
      </c>
      <c r="F323" s="207" t="s">
        <v>844</v>
      </c>
      <c r="G323" s="208" t="s">
        <v>840</v>
      </c>
      <c r="H323" s="209">
        <v>0.04</v>
      </c>
      <c r="I323" s="210"/>
      <c r="J323" s="211">
        <f>ROUND(I323*H323,2)</f>
        <v>0</v>
      </c>
      <c r="K323" s="212"/>
      <c r="L323" s="213"/>
      <c r="M323" s="214" t="s">
        <v>1</v>
      </c>
      <c r="N323" s="215" t="s">
        <v>37</v>
      </c>
      <c r="O323" s="68"/>
      <c r="P323" s="216">
        <f>O323*H323</f>
        <v>0</v>
      </c>
      <c r="Q323" s="216">
        <v>5.5999999999999999E-3</v>
      </c>
      <c r="R323" s="216">
        <f>Q323*H323</f>
        <v>2.24E-4</v>
      </c>
      <c r="S323" s="216">
        <v>0</v>
      </c>
      <c r="T323" s="216">
        <f>S323*H323</f>
        <v>0</v>
      </c>
      <c r="U323" s="217" t="s">
        <v>1</v>
      </c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R323" s="218" t="s">
        <v>163</v>
      </c>
      <c r="AT323" s="218" t="s">
        <v>159</v>
      </c>
      <c r="AU323" s="218" t="s">
        <v>81</v>
      </c>
      <c r="AY323" s="14" t="s">
        <v>153</v>
      </c>
      <c r="BE323" s="219">
        <f>IF(N323="základní",J323,0)</f>
        <v>0</v>
      </c>
      <c r="BF323" s="219">
        <f>IF(N323="snížená",J323,0)</f>
        <v>0</v>
      </c>
      <c r="BG323" s="219">
        <f>IF(N323="zákl. přenesená",J323,0)</f>
        <v>0</v>
      </c>
      <c r="BH323" s="219">
        <f>IF(N323="sníž. přenesená",J323,0)</f>
        <v>0</v>
      </c>
      <c r="BI323" s="219">
        <f>IF(N323="nulová",J323,0)</f>
        <v>0</v>
      </c>
      <c r="BJ323" s="14" t="s">
        <v>79</v>
      </c>
      <c r="BK323" s="219">
        <f>ROUND(I323*H323,2)</f>
        <v>0</v>
      </c>
      <c r="BL323" s="14" t="s">
        <v>164</v>
      </c>
      <c r="BM323" s="218" t="s">
        <v>845</v>
      </c>
    </row>
    <row r="324" spans="1:65" s="2" customFormat="1" ht="19.2">
      <c r="A324" s="31"/>
      <c r="B324" s="32"/>
      <c r="C324" s="33"/>
      <c r="D324" s="220" t="s">
        <v>166</v>
      </c>
      <c r="E324" s="33"/>
      <c r="F324" s="221" t="s">
        <v>844</v>
      </c>
      <c r="G324" s="33"/>
      <c r="H324" s="33"/>
      <c r="I324" s="119"/>
      <c r="J324" s="33"/>
      <c r="K324" s="33"/>
      <c r="L324" s="36"/>
      <c r="M324" s="222"/>
      <c r="N324" s="223"/>
      <c r="O324" s="68"/>
      <c r="P324" s="68"/>
      <c r="Q324" s="68"/>
      <c r="R324" s="68"/>
      <c r="S324" s="68"/>
      <c r="T324" s="68"/>
      <c r="U324" s="69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T324" s="14" t="s">
        <v>166</v>
      </c>
      <c r="AU324" s="14" t="s">
        <v>81</v>
      </c>
    </row>
    <row r="325" spans="1:65" s="2" customFormat="1" ht="30" customHeight="1">
      <c r="A325" s="31"/>
      <c r="B325" s="32"/>
      <c r="C325" s="205" t="s">
        <v>846</v>
      </c>
      <c r="D325" s="205" t="s">
        <v>159</v>
      </c>
      <c r="E325" s="206" t="s">
        <v>847</v>
      </c>
      <c r="F325" s="207" t="s">
        <v>848</v>
      </c>
      <c r="G325" s="208" t="s">
        <v>849</v>
      </c>
      <c r="H325" s="209">
        <v>4</v>
      </c>
      <c r="I325" s="210"/>
      <c r="J325" s="211">
        <f>ROUND(I325*H325,2)</f>
        <v>0</v>
      </c>
      <c r="K325" s="212"/>
      <c r="L325" s="213"/>
      <c r="M325" s="214" t="s">
        <v>1</v>
      </c>
      <c r="N325" s="215" t="s">
        <v>37</v>
      </c>
      <c r="O325" s="68"/>
      <c r="P325" s="216">
        <f>O325*H325</f>
        <v>0</v>
      </c>
      <c r="Q325" s="216">
        <v>0</v>
      </c>
      <c r="R325" s="216">
        <f>Q325*H325</f>
        <v>0</v>
      </c>
      <c r="S325" s="216">
        <v>0</v>
      </c>
      <c r="T325" s="216">
        <f>S325*H325</f>
        <v>0</v>
      </c>
      <c r="U325" s="217" t="s">
        <v>1</v>
      </c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R325" s="218" t="s">
        <v>163</v>
      </c>
      <c r="AT325" s="218" t="s">
        <v>159</v>
      </c>
      <c r="AU325" s="218" t="s">
        <v>81</v>
      </c>
      <c r="AY325" s="14" t="s">
        <v>153</v>
      </c>
      <c r="BE325" s="219">
        <f>IF(N325="základní",J325,0)</f>
        <v>0</v>
      </c>
      <c r="BF325" s="219">
        <f>IF(N325="snížená",J325,0)</f>
        <v>0</v>
      </c>
      <c r="BG325" s="219">
        <f>IF(N325="zákl. přenesená",J325,0)</f>
        <v>0</v>
      </c>
      <c r="BH325" s="219">
        <f>IF(N325="sníž. přenesená",J325,0)</f>
        <v>0</v>
      </c>
      <c r="BI325" s="219">
        <f>IF(N325="nulová",J325,0)</f>
        <v>0</v>
      </c>
      <c r="BJ325" s="14" t="s">
        <v>79</v>
      </c>
      <c r="BK325" s="219">
        <f>ROUND(I325*H325,2)</f>
        <v>0</v>
      </c>
      <c r="BL325" s="14" t="s">
        <v>164</v>
      </c>
      <c r="BM325" s="218" t="s">
        <v>850</v>
      </c>
    </row>
    <row r="326" spans="1:65" s="2" customFormat="1" ht="19.2">
      <c r="A326" s="31"/>
      <c r="B326" s="32"/>
      <c r="C326" s="33"/>
      <c r="D326" s="220" t="s">
        <v>166</v>
      </c>
      <c r="E326" s="33"/>
      <c r="F326" s="221" t="s">
        <v>848</v>
      </c>
      <c r="G326" s="33"/>
      <c r="H326" s="33"/>
      <c r="I326" s="119"/>
      <c r="J326" s="33"/>
      <c r="K326" s="33"/>
      <c r="L326" s="36"/>
      <c r="M326" s="222"/>
      <c r="N326" s="223"/>
      <c r="O326" s="68"/>
      <c r="P326" s="68"/>
      <c r="Q326" s="68"/>
      <c r="R326" s="68"/>
      <c r="S326" s="68"/>
      <c r="T326" s="68"/>
      <c r="U326" s="69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T326" s="14" t="s">
        <v>166</v>
      </c>
      <c r="AU326" s="14" t="s">
        <v>81</v>
      </c>
    </row>
    <row r="327" spans="1:65" s="12" customFormat="1" ht="25.95" customHeight="1">
      <c r="B327" s="189"/>
      <c r="C327" s="190"/>
      <c r="D327" s="191" t="s">
        <v>71</v>
      </c>
      <c r="E327" s="192" t="s">
        <v>159</v>
      </c>
      <c r="F327" s="192" t="s">
        <v>851</v>
      </c>
      <c r="G327" s="190"/>
      <c r="H327" s="190"/>
      <c r="I327" s="193"/>
      <c r="J327" s="194">
        <f>BK327</f>
        <v>0</v>
      </c>
      <c r="K327" s="190"/>
      <c r="L327" s="195"/>
      <c r="M327" s="196"/>
      <c r="N327" s="197"/>
      <c r="O327" s="197"/>
      <c r="P327" s="198">
        <f>P328+P331</f>
        <v>0</v>
      </c>
      <c r="Q327" s="197"/>
      <c r="R327" s="198">
        <f>R328+R331</f>
        <v>0</v>
      </c>
      <c r="S327" s="197"/>
      <c r="T327" s="198">
        <f>T328+T331</f>
        <v>0</v>
      </c>
      <c r="U327" s="199"/>
      <c r="AR327" s="200" t="s">
        <v>380</v>
      </c>
      <c r="AT327" s="201" t="s">
        <v>71</v>
      </c>
      <c r="AU327" s="201" t="s">
        <v>72</v>
      </c>
      <c r="AY327" s="200" t="s">
        <v>153</v>
      </c>
      <c r="BK327" s="202">
        <f>BK328+BK331</f>
        <v>0</v>
      </c>
    </row>
    <row r="328" spans="1:65" s="12" customFormat="1" ht="22.8" customHeight="1">
      <c r="B328" s="189"/>
      <c r="C328" s="190"/>
      <c r="D328" s="191" t="s">
        <v>71</v>
      </c>
      <c r="E328" s="203" t="s">
        <v>852</v>
      </c>
      <c r="F328" s="203" t="s">
        <v>853</v>
      </c>
      <c r="G328" s="190"/>
      <c r="H328" s="190"/>
      <c r="I328" s="193"/>
      <c r="J328" s="204">
        <f>BK328</f>
        <v>0</v>
      </c>
      <c r="K328" s="190"/>
      <c r="L328" s="195"/>
      <c r="M328" s="196"/>
      <c r="N328" s="197"/>
      <c r="O328" s="197"/>
      <c r="P328" s="198">
        <f>SUM(P329:P330)</f>
        <v>0</v>
      </c>
      <c r="Q328" s="197"/>
      <c r="R328" s="198">
        <f>SUM(R329:R330)</f>
        <v>0</v>
      </c>
      <c r="S328" s="197"/>
      <c r="T328" s="198">
        <f>SUM(T329:T330)</f>
        <v>0</v>
      </c>
      <c r="U328" s="199"/>
      <c r="AR328" s="200" t="s">
        <v>380</v>
      </c>
      <c r="AT328" s="201" t="s">
        <v>71</v>
      </c>
      <c r="AU328" s="201" t="s">
        <v>79</v>
      </c>
      <c r="AY328" s="200" t="s">
        <v>153</v>
      </c>
      <c r="BK328" s="202">
        <f>SUM(BK329:BK330)</f>
        <v>0</v>
      </c>
    </row>
    <row r="329" spans="1:65" s="2" customFormat="1" ht="30" customHeight="1">
      <c r="A329" s="31"/>
      <c r="B329" s="32"/>
      <c r="C329" s="224" t="s">
        <v>854</v>
      </c>
      <c r="D329" s="224" t="s">
        <v>176</v>
      </c>
      <c r="E329" s="225" t="s">
        <v>855</v>
      </c>
      <c r="F329" s="226" t="s">
        <v>856</v>
      </c>
      <c r="G329" s="227" t="s">
        <v>203</v>
      </c>
      <c r="H329" s="228">
        <v>52</v>
      </c>
      <c r="I329" s="229"/>
      <c r="J329" s="230">
        <f>ROUND(I329*H329,2)</f>
        <v>0</v>
      </c>
      <c r="K329" s="231"/>
      <c r="L329" s="36"/>
      <c r="M329" s="232" t="s">
        <v>1</v>
      </c>
      <c r="N329" s="233" t="s">
        <v>37</v>
      </c>
      <c r="O329" s="68"/>
      <c r="P329" s="216">
        <f>O329*H329</f>
        <v>0</v>
      </c>
      <c r="Q329" s="216">
        <v>0</v>
      </c>
      <c r="R329" s="216">
        <f>Q329*H329</f>
        <v>0</v>
      </c>
      <c r="S329" s="216">
        <v>0</v>
      </c>
      <c r="T329" s="216">
        <f>S329*H329</f>
        <v>0</v>
      </c>
      <c r="U329" s="217" t="s">
        <v>1</v>
      </c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R329" s="218" t="s">
        <v>337</v>
      </c>
      <c r="AT329" s="218" t="s">
        <v>176</v>
      </c>
      <c r="AU329" s="218" t="s">
        <v>81</v>
      </c>
      <c r="AY329" s="14" t="s">
        <v>153</v>
      </c>
      <c r="BE329" s="219">
        <f>IF(N329="základní",J329,0)</f>
        <v>0</v>
      </c>
      <c r="BF329" s="219">
        <f>IF(N329="snížená",J329,0)</f>
        <v>0</v>
      </c>
      <c r="BG329" s="219">
        <f>IF(N329="zákl. přenesená",J329,0)</f>
        <v>0</v>
      </c>
      <c r="BH329" s="219">
        <f>IF(N329="sníž. přenesená",J329,0)</f>
        <v>0</v>
      </c>
      <c r="BI329" s="219">
        <f>IF(N329="nulová",J329,0)</f>
        <v>0</v>
      </c>
      <c r="BJ329" s="14" t="s">
        <v>79</v>
      </c>
      <c r="BK329" s="219">
        <f>ROUND(I329*H329,2)</f>
        <v>0</v>
      </c>
      <c r="BL329" s="14" t="s">
        <v>337</v>
      </c>
      <c r="BM329" s="218" t="s">
        <v>857</v>
      </c>
    </row>
    <row r="330" spans="1:65" s="2" customFormat="1" ht="19.2">
      <c r="A330" s="31"/>
      <c r="B330" s="32"/>
      <c r="C330" s="33"/>
      <c r="D330" s="220" t="s">
        <v>166</v>
      </c>
      <c r="E330" s="33"/>
      <c r="F330" s="221" t="s">
        <v>856</v>
      </c>
      <c r="G330" s="33"/>
      <c r="H330" s="33"/>
      <c r="I330" s="119"/>
      <c r="J330" s="33"/>
      <c r="K330" s="33"/>
      <c r="L330" s="36"/>
      <c r="M330" s="222"/>
      <c r="N330" s="223"/>
      <c r="O330" s="68"/>
      <c r="P330" s="68"/>
      <c r="Q330" s="68"/>
      <c r="R330" s="68"/>
      <c r="S330" s="68"/>
      <c r="T330" s="68"/>
      <c r="U330" s="69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T330" s="14" t="s">
        <v>166</v>
      </c>
      <c r="AU330" s="14" t="s">
        <v>81</v>
      </c>
    </row>
    <row r="331" spans="1:65" s="12" customFormat="1" ht="22.8" customHeight="1">
      <c r="B331" s="189"/>
      <c r="C331" s="190"/>
      <c r="D331" s="191" t="s">
        <v>71</v>
      </c>
      <c r="E331" s="203" t="s">
        <v>858</v>
      </c>
      <c r="F331" s="203" t="s">
        <v>859</v>
      </c>
      <c r="G331" s="190"/>
      <c r="H331" s="190"/>
      <c r="I331" s="193"/>
      <c r="J331" s="204">
        <f>BK331</f>
        <v>0</v>
      </c>
      <c r="K331" s="190"/>
      <c r="L331" s="195"/>
      <c r="M331" s="196"/>
      <c r="N331" s="197"/>
      <c r="O331" s="197"/>
      <c r="P331" s="198">
        <f>SUM(P332:P333)</f>
        <v>0</v>
      </c>
      <c r="Q331" s="197"/>
      <c r="R331" s="198">
        <f>SUM(R332:R333)</f>
        <v>0</v>
      </c>
      <c r="S331" s="197"/>
      <c r="T331" s="198">
        <f>SUM(T332:T333)</f>
        <v>0</v>
      </c>
      <c r="U331" s="199"/>
      <c r="AR331" s="200" t="s">
        <v>380</v>
      </c>
      <c r="AT331" s="201" t="s">
        <v>71</v>
      </c>
      <c r="AU331" s="201" t="s">
        <v>79</v>
      </c>
      <c r="AY331" s="200" t="s">
        <v>153</v>
      </c>
      <c r="BK331" s="202">
        <f>SUM(BK332:BK333)</f>
        <v>0</v>
      </c>
    </row>
    <row r="332" spans="1:65" s="2" customFormat="1" ht="30" customHeight="1">
      <c r="A332" s="31"/>
      <c r="B332" s="32"/>
      <c r="C332" s="224" t="s">
        <v>860</v>
      </c>
      <c r="D332" s="224" t="s">
        <v>176</v>
      </c>
      <c r="E332" s="225" t="s">
        <v>861</v>
      </c>
      <c r="F332" s="226" t="s">
        <v>862</v>
      </c>
      <c r="G332" s="227" t="s">
        <v>162</v>
      </c>
      <c r="H332" s="228">
        <v>160</v>
      </c>
      <c r="I332" s="229"/>
      <c r="J332" s="230">
        <f>ROUND(I332*H332,2)</f>
        <v>0</v>
      </c>
      <c r="K332" s="231"/>
      <c r="L332" s="36"/>
      <c r="M332" s="232" t="s">
        <v>1</v>
      </c>
      <c r="N332" s="233" t="s">
        <v>37</v>
      </c>
      <c r="O332" s="68"/>
      <c r="P332" s="216">
        <f>O332*H332</f>
        <v>0</v>
      </c>
      <c r="Q332" s="216">
        <v>0</v>
      </c>
      <c r="R332" s="216">
        <f>Q332*H332</f>
        <v>0</v>
      </c>
      <c r="S332" s="216">
        <v>0</v>
      </c>
      <c r="T332" s="216">
        <f>S332*H332</f>
        <v>0</v>
      </c>
      <c r="U332" s="217" t="s">
        <v>1</v>
      </c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R332" s="218" t="s">
        <v>337</v>
      </c>
      <c r="AT332" s="218" t="s">
        <v>176</v>
      </c>
      <c r="AU332" s="218" t="s">
        <v>81</v>
      </c>
      <c r="AY332" s="14" t="s">
        <v>153</v>
      </c>
      <c r="BE332" s="219">
        <f>IF(N332="základní",J332,0)</f>
        <v>0</v>
      </c>
      <c r="BF332" s="219">
        <f>IF(N332="snížená",J332,0)</f>
        <v>0</v>
      </c>
      <c r="BG332" s="219">
        <f>IF(N332="zákl. přenesená",J332,0)</f>
        <v>0</v>
      </c>
      <c r="BH332" s="219">
        <f>IF(N332="sníž. přenesená",J332,0)</f>
        <v>0</v>
      </c>
      <c r="BI332" s="219">
        <f>IF(N332="nulová",J332,0)</f>
        <v>0</v>
      </c>
      <c r="BJ332" s="14" t="s">
        <v>79</v>
      </c>
      <c r="BK332" s="219">
        <f>ROUND(I332*H332,2)</f>
        <v>0</v>
      </c>
      <c r="BL332" s="14" t="s">
        <v>337</v>
      </c>
      <c r="BM332" s="218" t="s">
        <v>863</v>
      </c>
    </row>
    <row r="333" spans="1:65" s="2" customFormat="1" ht="19.2">
      <c r="A333" s="31"/>
      <c r="B333" s="32"/>
      <c r="C333" s="33"/>
      <c r="D333" s="220" t="s">
        <v>166</v>
      </c>
      <c r="E333" s="33"/>
      <c r="F333" s="221" t="s">
        <v>862</v>
      </c>
      <c r="G333" s="33"/>
      <c r="H333" s="33"/>
      <c r="I333" s="119"/>
      <c r="J333" s="33"/>
      <c r="K333" s="33"/>
      <c r="L333" s="36"/>
      <c r="M333" s="222"/>
      <c r="N333" s="223"/>
      <c r="O333" s="68"/>
      <c r="P333" s="68"/>
      <c r="Q333" s="68"/>
      <c r="R333" s="68"/>
      <c r="S333" s="68"/>
      <c r="T333" s="68"/>
      <c r="U333" s="69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T333" s="14" t="s">
        <v>166</v>
      </c>
      <c r="AU333" s="14" t="s">
        <v>81</v>
      </c>
    </row>
    <row r="334" spans="1:65" s="12" customFormat="1" ht="25.95" customHeight="1">
      <c r="B334" s="189"/>
      <c r="C334" s="190"/>
      <c r="D334" s="191" t="s">
        <v>71</v>
      </c>
      <c r="E334" s="192" t="s">
        <v>347</v>
      </c>
      <c r="F334" s="192" t="s">
        <v>348</v>
      </c>
      <c r="G334" s="190"/>
      <c r="H334" s="190"/>
      <c r="I334" s="193"/>
      <c r="J334" s="194">
        <f>BK334</f>
        <v>0</v>
      </c>
      <c r="K334" s="190"/>
      <c r="L334" s="195"/>
      <c r="M334" s="196"/>
      <c r="N334" s="197"/>
      <c r="O334" s="197"/>
      <c r="P334" s="198">
        <f>P335+P338</f>
        <v>0</v>
      </c>
      <c r="Q334" s="197"/>
      <c r="R334" s="198">
        <f>R335+R338</f>
        <v>0</v>
      </c>
      <c r="S334" s="197"/>
      <c r="T334" s="198">
        <f>T335+T338</f>
        <v>0</v>
      </c>
      <c r="U334" s="199"/>
      <c r="AR334" s="200" t="s">
        <v>158</v>
      </c>
      <c r="AT334" s="201" t="s">
        <v>71</v>
      </c>
      <c r="AU334" s="201" t="s">
        <v>72</v>
      </c>
      <c r="AY334" s="200" t="s">
        <v>153</v>
      </c>
      <c r="BK334" s="202">
        <f>BK335+BK338</f>
        <v>0</v>
      </c>
    </row>
    <row r="335" spans="1:65" s="12" customFormat="1" ht="22.8" customHeight="1">
      <c r="B335" s="189"/>
      <c r="C335" s="190"/>
      <c r="D335" s="191" t="s">
        <v>71</v>
      </c>
      <c r="E335" s="203" t="s">
        <v>864</v>
      </c>
      <c r="F335" s="203" t="s">
        <v>865</v>
      </c>
      <c r="G335" s="190"/>
      <c r="H335" s="190"/>
      <c r="I335" s="193"/>
      <c r="J335" s="204">
        <f>BK335</f>
        <v>0</v>
      </c>
      <c r="K335" s="190"/>
      <c r="L335" s="195"/>
      <c r="M335" s="196"/>
      <c r="N335" s="197"/>
      <c r="O335" s="197"/>
      <c r="P335" s="198">
        <f>SUM(P336:P337)</f>
        <v>0</v>
      </c>
      <c r="Q335" s="197"/>
      <c r="R335" s="198">
        <f>SUM(R336:R337)</f>
        <v>0</v>
      </c>
      <c r="S335" s="197"/>
      <c r="T335" s="198">
        <f>SUM(T336:T337)</f>
        <v>0</v>
      </c>
      <c r="U335" s="199"/>
      <c r="AR335" s="200" t="s">
        <v>158</v>
      </c>
      <c r="AT335" s="201" t="s">
        <v>71</v>
      </c>
      <c r="AU335" s="201" t="s">
        <v>79</v>
      </c>
      <c r="AY335" s="200" t="s">
        <v>153</v>
      </c>
      <c r="BK335" s="202">
        <f>SUM(BK336:BK337)</f>
        <v>0</v>
      </c>
    </row>
    <row r="336" spans="1:65" s="2" customFormat="1" ht="14.4" customHeight="1">
      <c r="A336" s="31"/>
      <c r="B336" s="32"/>
      <c r="C336" s="224" t="s">
        <v>171</v>
      </c>
      <c r="D336" s="224" t="s">
        <v>176</v>
      </c>
      <c r="E336" s="225" t="s">
        <v>866</v>
      </c>
      <c r="F336" s="226" t="s">
        <v>867</v>
      </c>
      <c r="G336" s="227" t="s">
        <v>352</v>
      </c>
      <c r="H336" s="228">
        <v>60</v>
      </c>
      <c r="I336" s="229"/>
      <c r="J336" s="230">
        <f>ROUND(I336*H336,2)</f>
        <v>0</v>
      </c>
      <c r="K336" s="231"/>
      <c r="L336" s="36"/>
      <c r="M336" s="232" t="s">
        <v>1</v>
      </c>
      <c r="N336" s="233" t="s">
        <v>37</v>
      </c>
      <c r="O336" s="68"/>
      <c r="P336" s="216">
        <f>O336*H336</f>
        <v>0</v>
      </c>
      <c r="Q336" s="216">
        <v>0</v>
      </c>
      <c r="R336" s="216">
        <f>Q336*H336</f>
        <v>0</v>
      </c>
      <c r="S336" s="216">
        <v>0</v>
      </c>
      <c r="T336" s="216">
        <f>S336*H336</f>
        <v>0</v>
      </c>
      <c r="U336" s="217" t="s">
        <v>1</v>
      </c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R336" s="218" t="s">
        <v>353</v>
      </c>
      <c r="AT336" s="218" t="s">
        <v>176</v>
      </c>
      <c r="AU336" s="218" t="s">
        <v>81</v>
      </c>
      <c r="AY336" s="14" t="s">
        <v>153</v>
      </c>
      <c r="BE336" s="219">
        <f>IF(N336="základní",J336,0)</f>
        <v>0</v>
      </c>
      <c r="BF336" s="219">
        <f>IF(N336="snížená",J336,0)</f>
        <v>0</v>
      </c>
      <c r="BG336" s="219">
        <f>IF(N336="zákl. přenesená",J336,0)</f>
        <v>0</v>
      </c>
      <c r="BH336" s="219">
        <f>IF(N336="sníž. přenesená",J336,0)</f>
        <v>0</v>
      </c>
      <c r="BI336" s="219">
        <f>IF(N336="nulová",J336,0)</f>
        <v>0</v>
      </c>
      <c r="BJ336" s="14" t="s">
        <v>79</v>
      </c>
      <c r="BK336" s="219">
        <f>ROUND(I336*H336,2)</f>
        <v>0</v>
      </c>
      <c r="BL336" s="14" t="s">
        <v>353</v>
      </c>
      <c r="BM336" s="218" t="s">
        <v>868</v>
      </c>
    </row>
    <row r="337" spans="1:65" s="2" customFormat="1" ht="10.199999999999999">
      <c r="A337" s="31"/>
      <c r="B337" s="32"/>
      <c r="C337" s="33"/>
      <c r="D337" s="220" t="s">
        <v>166</v>
      </c>
      <c r="E337" s="33"/>
      <c r="F337" s="221" t="s">
        <v>867</v>
      </c>
      <c r="G337" s="33"/>
      <c r="H337" s="33"/>
      <c r="I337" s="119"/>
      <c r="J337" s="33"/>
      <c r="K337" s="33"/>
      <c r="L337" s="36"/>
      <c r="M337" s="222"/>
      <c r="N337" s="223"/>
      <c r="O337" s="68"/>
      <c r="P337" s="68"/>
      <c r="Q337" s="68"/>
      <c r="R337" s="68"/>
      <c r="S337" s="68"/>
      <c r="T337" s="68"/>
      <c r="U337" s="69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T337" s="14" t="s">
        <v>166</v>
      </c>
      <c r="AU337" s="14" t="s">
        <v>81</v>
      </c>
    </row>
    <row r="338" spans="1:65" s="12" customFormat="1" ht="22.8" customHeight="1">
      <c r="B338" s="189"/>
      <c r="C338" s="190"/>
      <c r="D338" s="191" t="s">
        <v>71</v>
      </c>
      <c r="E338" s="203" t="s">
        <v>869</v>
      </c>
      <c r="F338" s="203" t="s">
        <v>870</v>
      </c>
      <c r="G338" s="190"/>
      <c r="H338" s="190"/>
      <c r="I338" s="193"/>
      <c r="J338" s="204">
        <f>BK338</f>
        <v>0</v>
      </c>
      <c r="K338" s="190"/>
      <c r="L338" s="195"/>
      <c r="M338" s="196"/>
      <c r="N338" s="197"/>
      <c r="O338" s="197"/>
      <c r="P338" s="198">
        <f>SUM(P339:P340)</f>
        <v>0</v>
      </c>
      <c r="Q338" s="197"/>
      <c r="R338" s="198">
        <f>SUM(R339:R340)</f>
        <v>0</v>
      </c>
      <c r="S338" s="197"/>
      <c r="T338" s="198">
        <f>SUM(T339:T340)</f>
        <v>0</v>
      </c>
      <c r="U338" s="199"/>
      <c r="AR338" s="200" t="s">
        <v>158</v>
      </c>
      <c r="AT338" s="201" t="s">
        <v>71</v>
      </c>
      <c r="AU338" s="201" t="s">
        <v>79</v>
      </c>
      <c r="AY338" s="200" t="s">
        <v>153</v>
      </c>
      <c r="BK338" s="202">
        <f>SUM(BK339:BK340)</f>
        <v>0</v>
      </c>
    </row>
    <row r="339" spans="1:65" s="2" customFormat="1" ht="14.4" customHeight="1">
      <c r="A339" s="31"/>
      <c r="B339" s="32"/>
      <c r="C339" s="224" t="s">
        <v>369</v>
      </c>
      <c r="D339" s="224" t="s">
        <v>176</v>
      </c>
      <c r="E339" s="225" t="s">
        <v>413</v>
      </c>
      <c r="F339" s="226" t="s">
        <v>414</v>
      </c>
      <c r="G339" s="227" t="s">
        <v>352</v>
      </c>
      <c r="H339" s="228">
        <v>40</v>
      </c>
      <c r="I339" s="229"/>
      <c r="J339" s="230">
        <f>ROUND(I339*H339,2)</f>
        <v>0</v>
      </c>
      <c r="K339" s="231"/>
      <c r="L339" s="36"/>
      <c r="M339" s="232" t="s">
        <v>1</v>
      </c>
      <c r="N339" s="233" t="s">
        <v>37</v>
      </c>
      <c r="O339" s="68"/>
      <c r="P339" s="216">
        <f>O339*H339</f>
        <v>0</v>
      </c>
      <c r="Q339" s="216">
        <v>0</v>
      </c>
      <c r="R339" s="216">
        <f>Q339*H339</f>
        <v>0</v>
      </c>
      <c r="S339" s="216">
        <v>0</v>
      </c>
      <c r="T339" s="216">
        <f>S339*H339</f>
        <v>0</v>
      </c>
      <c r="U339" s="217" t="s">
        <v>1</v>
      </c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R339" s="218" t="s">
        <v>353</v>
      </c>
      <c r="AT339" s="218" t="s">
        <v>176</v>
      </c>
      <c r="AU339" s="218" t="s">
        <v>81</v>
      </c>
      <c r="AY339" s="14" t="s">
        <v>153</v>
      </c>
      <c r="BE339" s="219">
        <f>IF(N339="základní",J339,0)</f>
        <v>0</v>
      </c>
      <c r="BF339" s="219">
        <f>IF(N339="snížená",J339,0)</f>
        <v>0</v>
      </c>
      <c r="BG339" s="219">
        <f>IF(N339="zákl. přenesená",J339,0)</f>
        <v>0</v>
      </c>
      <c r="BH339" s="219">
        <f>IF(N339="sníž. přenesená",J339,0)</f>
        <v>0</v>
      </c>
      <c r="BI339" s="219">
        <f>IF(N339="nulová",J339,0)</f>
        <v>0</v>
      </c>
      <c r="BJ339" s="14" t="s">
        <v>79</v>
      </c>
      <c r="BK339" s="219">
        <f>ROUND(I339*H339,2)</f>
        <v>0</v>
      </c>
      <c r="BL339" s="14" t="s">
        <v>353</v>
      </c>
      <c r="BM339" s="218" t="s">
        <v>871</v>
      </c>
    </row>
    <row r="340" spans="1:65" s="2" customFormat="1" ht="10.199999999999999">
      <c r="A340" s="31"/>
      <c r="B340" s="32"/>
      <c r="C340" s="33"/>
      <c r="D340" s="220" t="s">
        <v>166</v>
      </c>
      <c r="E340" s="33"/>
      <c r="F340" s="221" t="s">
        <v>414</v>
      </c>
      <c r="G340" s="33"/>
      <c r="H340" s="33"/>
      <c r="I340" s="119"/>
      <c r="J340" s="33"/>
      <c r="K340" s="33"/>
      <c r="L340" s="36"/>
      <c r="M340" s="234"/>
      <c r="N340" s="235"/>
      <c r="O340" s="236"/>
      <c r="P340" s="236"/>
      <c r="Q340" s="236"/>
      <c r="R340" s="236"/>
      <c r="S340" s="236"/>
      <c r="T340" s="236"/>
      <c r="U340" s="237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T340" s="14" t="s">
        <v>166</v>
      </c>
      <c r="AU340" s="14" t="s">
        <v>81</v>
      </c>
    </row>
    <row r="341" spans="1:65" s="2" customFormat="1" ht="6.9" customHeight="1">
      <c r="A341" s="31"/>
      <c r="B341" s="51"/>
      <c r="C341" s="52"/>
      <c r="D341" s="52"/>
      <c r="E341" s="52"/>
      <c r="F341" s="52"/>
      <c r="G341" s="52"/>
      <c r="H341" s="52"/>
      <c r="I341" s="155"/>
      <c r="J341" s="52"/>
      <c r="K341" s="52"/>
      <c r="L341" s="36"/>
      <c r="M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</row>
  </sheetData>
  <sheetProtection algorithmName="SHA-512" hashValue="mxc565V32BJaRFfckbFNVhzj2ia2sS6l7kpHKgr1ktxuiv532mPXvau5AGAevYAz4jfPbONjUum23Q/T7zNHOw==" saltValue="bjwpxDri9grMENm1oPE0zmOi7s1/TSnIrqDmJhJMXO/CeAu6Yl5Quh3A1uTYJvGMqz2tp97GXT6FebyLZaasJQ==" spinCount="100000" sheet="1" objects="1" scenarios="1" formatColumns="0" formatRows="0" autoFilter="0"/>
  <autoFilter ref="C152:K340" xr:uid="{00000000-0009-0000-0000-000005000000}"/>
  <mergeCells count="12">
    <mergeCell ref="E145:H145"/>
    <mergeCell ref="L2:V2"/>
    <mergeCell ref="E85:H85"/>
    <mergeCell ref="E87:H87"/>
    <mergeCell ref="E89:H89"/>
    <mergeCell ref="E141:H141"/>
    <mergeCell ref="E143:H14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341"/>
  <sheetViews>
    <sheetView showGridLines="0" workbookViewId="0"/>
  </sheetViews>
  <sheetFormatPr defaultRowHeight="14.4"/>
  <cols>
    <col min="1" max="1" width="7.140625" style="1" customWidth="1"/>
    <col min="2" max="2" width="1.42578125" style="1" customWidth="1"/>
    <col min="3" max="3" width="3.5703125" style="1" customWidth="1"/>
    <col min="4" max="4" width="3.7109375" style="1" customWidth="1"/>
    <col min="5" max="5" width="14.7109375" style="1" customWidth="1"/>
    <col min="6" max="6" width="43.5703125" style="1" customWidth="1"/>
    <col min="7" max="7" width="6" style="1" customWidth="1"/>
    <col min="8" max="8" width="9.85546875" style="1" customWidth="1"/>
    <col min="9" max="9" width="17.28515625" style="112" customWidth="1"/>
    <col min="10" max="10" width="17.28515625" style="1" customWidth="1"/>
    <col min="11" max="11" width="17.28515625" style="1" hidden="1" customWidth="1"/>
    <col min="12" max="12" width="8" style="1" customWidth="1"/>
    <col min="13" max="13" width="9.28515625" style="1" hidden="1" customWidth="1"/>
    <col min="14" max="14" width="9.140625" style="1" hidden="1"/>
    <col min="15" max="21" width="12.140625" style="1" hidden="1" customWidth="1"/>
    <col min="22" max="22" width="10.5703125" style="1" customWidth="1"/>
    <col min="23" max="23" width="14" style="1" customWidth="1"/>
    <col min="24" max="24" width="10.5703125" style="1" customWidth="1"/>
    <col min="25" max="25" width="12.85546875" style="1" customWidth="1"/>
    <col min="26" max="26" width="9.42578125" style="1" customWidth="1"/>
    <col min="27" max="27" width="12.85546875" style="1" customWidth="1"/>
    <col min="28" max="28" width="14" style="1" customWidth="1"/>
    <col min="29" max="29" width="9.42578125" style="1" customWidth="1"/>
    <col min="30" max="30" width="12.85546875" style="1" customWidth="1"/>
    <col min="31" max="31" width="14" style="1" customWidth="1"/>
    <col min="44" max="65" width="9.140625" style="1" hidden="1"/>
  </cols>
  <sheetData>
    <row r="2" spans="1:46" s="1" customFormat="1" ht="36.9" customHeight="1">
      <c r="I2" s="112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4" t="s">
        <v>103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81</v>
      </c>
    </row>
    <row r="4" spans="1:46" s="1" customFormat="1" ht="24.9" customHeight="1">
      <c r="B4" s="17"/>
      <c r="D4" s="116" t="s">
        <v>118</v>
      </c>
      <c r="I4" s="112"/>
      <c r="L4" s="17"/>
      <c r="M4" s="117" t="s">
        <v>10</v>
      </c>
      <c r="AT4" s="14" t="s">
        <v>4</v>
      </c>
    </row>
    <row r="5" spans="1:46" s="1" customFormat="1" ht="6.9" customHeight="1">
      <c r="B5" s="17"/>
      <c r="I5" s="112"/>
      <c r="L5" s="17"/>
    </row>
    <row r="6" spans="1:46" s="1" customFormat="1" ht="12" customHeight="1">
      <c r="B6" s="17"/>
      <c r="D6" s="118" t="s">
        <v>16</v>
      </c>
      <c r="I6" s="112"/>
      <c r="L6" s="17"/>
    </row>
    <row r="7" spans="1:46" s="1" customFormat="1" ht="14.4" customHeight="1">
      <c r="B7" s="17"/>
      <c r="E7" s="283" t="str">
        <f>'Rekapitulace stavby'!K6</f>
        <v>MŠ Šumperk Prievidzská</v>
      </c>
      <c r="F7" s="284"/>
      <c r="G7" s="284"/>
      <c r="H7" s="284"/>
      <c r="I7" s="112"/>
      <c r="L7" s="17"/>
    </row>
    <row r="8" spans="1:46" s="1" customFormat="1" ht="12" customHeight="1">
      <c r="B8" s="17"/>
      <c r="D8" s="118" t="s">
        <v>119</v>
      </c>
      <c r="I8" s="112"/>
      <c r="L8" s="17"/>
    </row>
    <row r="9" spans="1:46" s="2" customFormat="1" ht="24" customHeight="1">
      <c r="A9" s="31"/>
      <c r="B9" s="36"/>
      <c r="C9" s="31"/>
      <c r="D9" s="31"/>
      <c r="E9" s="283" t="s">
        <v>872</v>
      </c>
      <c r="F9" s="285"/>
      <c r="G9" s="285"/>
      <c r="H9" s="285"/>
      <c r="I9" s="119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18" t="s">
        <v>121</v>
      </c>
      <c r="E10" s="31"/>
      <c r="F10" s="31"/>
      <c r="G10" s="31"/>
      <c r="H10" s="31"/>
      <c r="I10" s="119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24.6" customHeight="1">
      <c r="A11" s="31"/>
      <c r="B11" s="36"/>
      <c r="C11" s="31"/>
      <c r="D11" s="31"/>
      <c r="E11" s="286" t="s">
        <v>493</v>
      </c>
      <c r="F11" s="285"/>
      <c r="G11" s="285"/>
      <c r="H11" s="285"/>
      <c r="I11" s="119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0.199999999999999">
      <c r="A12" s="31"/>
      <c r="B12" s="36"/>
      <c r="C12" s="31"/>
      <c r="D12" s="31"/>
      <c r="E12" s="31"/>
      <c r="F12" s="31"/>
      <c r="G12" s="31"/>
      <c r="H12" s="31"/>
      <c r="I12" s="119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18" t="s">
        <v>18</v>
      </c>
      <c r="E13" s="31"/>
      <c r="F13" s="107" t="s">
        <v>1</v>
      </c>
      <c r="G13" s="31"/>
      <c r="H13" s="31"/>
      <c r="I13" s="120" t="s">
        <v>19</v>
      </c>
      <c r="J13" s="107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8" t="s">
        <v>20</v>
      </c>
      <c r="E14" s="31"/>
      <c r="F14" s="107" t="s">
        <v>21</v>
      </c>
      <c r="G14" s="31"/>
      <c r="H14" s="31"/>
      <c r="I14" s="120" t="s">
        <v>22</v>
      </c>
      <c r="J14" s="121">
        <f>'Rekapitulace stavby'!AN8</f>
        <v>0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8" customHeight="1">
      <c r="A15" s="31"/>
      <c r="B15" s="36"/>
      <c r="C15" s="31"/>
      <c r="D15" s="31"/>
      <c r="E15" s="31"/>
      <c r="F15" s="31"/>
      <c r="G15" s="31"/>
      <c r="H15" s="31"/>
      <c r="I15" s="119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23</v>
      </c>
      <c r="E16" s="31"/>
      <c r="F16" s="31"/>
      <c r="G16" s="31"/>
      <c r="H16" s="31"/>
      <c r="I16" s="120" t="s">
        <v>24</v>
      </c>
      <c r="J16" s="107" t="s">
        <v>1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07" t="s">
        <v>21</v>
      </c>
      <c r="F17" s="31"/>
      <c r="G17" s="31"/>
      <c r="H17" s="31"/>
      <c r="I17" s="120" t="s">
        <v>25</v>
      </c>
      <c r="J17" s="107" t="s">
        <v>1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" customHeight="1">
      <c r="A18" s="31"/>
      <c r="B18" s="36"/>
      <c r="C18" s="31"/>
      <c r="D18" s="31"/>
      <c r="E18" s="31"/>
      <c r="F18" s="31"/>
      <c r="G18" s="31"/>
      <c r="H18" s="31"/>
      <c r="I18" s="119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18" t="s">
        <v>26</v>
      </c>
      <c r="E19" s="31"/>
      <c r="F19" s="31"/>
      <c r="G19" s="31"/>
      <c r="H19" s="31"/>
      <c r="I19" s="120" t="s">
        <v>24</v>
      </c>
      <c r="J19" s="27">
        <f>'Rekapitulace stavby'!AN13</f>
        <v>0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287" t="str">
        <f>'Rekapitulace stavby'!E14</f>
        <v>Vyplň údaj</v>
      </c>
      <c r="F20" s="288"/>
      <c r="G20" s="288"/>
      <c r="H20" s="288"/>
      <c r="I20" s="120" t="s">
        <v>25</v>
      </c>
      <c r="J20" s="27">
        <f>'Rekapitulace stavby'!AN14</f>
        <v>0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" customHeight="1">
      <c r="A21" s="31"/>
      <c r="B21" s="36"/>
      <c r="C21" s="31"/>
      <c r="D21" s="31"/>
      <c r="E21" s="31"/>
      <c r="F21" s="31"/>
      <c r="G21" s="31"/>
      <c r="H21" s="31"/>
      <c r="I21" s="119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18" t="s">
        <v>28</v>
      </c>
      <c r="E22" s="31"/>
      <c r="F22" s="31"/>
      <c r="G22" s="31"/>
      <c r="H22" s="31"/>
      <c r="I22" s="120" t="s">
        <v>24</v>
      </c>
      <c r="J22" s="107" t="s">
        <v>494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07" t="s">
        <v>495</v>
      </c>
      <c r="F23" s="31"/>
      <c r="G23" s="31"/>
      <c r="H23" s="31"/>
      <c r="I23" s="120" t="s">
        <v>25</v>
      </c>
      <c r="J23" s="107" t="s">
        <v>496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" customHeight="1">
      <c r="A24" s="31"/>
      <c r="B24" s="36"/>
      <c r="C24" s="31"/>
      <c r="D24" s="31"/>
      <c r="E24" s="31"/>
      <c r="F24" s="31"/>
      <c r="G24" s="31"/>
      <c r="H24" s="31"/>
      <c r="I24" s="119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18" t="s">
        <v>30</v>
      </c>
      <c r="E25" s="31"/>
      <c r="F25" s="31"/>
      <c r="G25" s="31"/>
      <c r="H25" s="31"/>
      <c r="I25" s="120" t="s">
        <v>24</v>
      </c>
      <c r="J25" s="107" t="s">
        <v>494</v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07" t="s">
        <v>495</v>
      </c>
      <c r="F26" s="31"/>
      <c r="G26" s="31"/>
      <c r="H26" s="31"/>
      <c r="I26" s="120" t="s">
        <v>25</v>
      </c>
      <c r="J26" s="107" t="s">
        <v>496</v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" customHeight="1">
      <c r="A27" s="31"/>
      <c r="B27" s="36"/>
      <c r="C27" s="31"/>
      <c r="D27" s="31"/>
      <c r="E27" s="31"/>
      <c r="F27" s="31"/>
      <c r="G27" s="31"/>
      <c r="H27" s="31"/>
      <c r="I27" s="119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18" t="s">
        <v>31</v>
      </c>
      <c r="E28" s="31"/>
      <c r="F28" s="31"/>
      <c r="G28" s="31"/>
      <c r="H28" s="31"/>
      <c r="I28" s="119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4.4" customHeight="1">
      <c r="A29" s="122"/>
      <c r="B29" s="123"/>
      <c r="C29" s="122"/>
      <c r="D29" s="122"/>
      <c r="E29" s="289" t="s">
        <v>1</v>
      </c>
      <c r="F29" s="289"/>
      <c r="G29" s="289"/>
      <c r="H29" s="289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" customHeight="1">
      <c r="A30" s="31"/>
      <c r="B30" s="36"/>
      <c r="C30" s="31"/>
      <c r="D30" s="31"/>
      <c r="E30" s="31"/>
      <c r="F30" s="31"/>
      <c r="G30" s="31"/>
      <c r="H30" s="31"/>
      <c r="I30" s="119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6"/>
      <c r="C31" s="31"/>
      <c r="D31" s="126"/>
      <c r="E31" s="126"/>
      <c r="F31" s="126"/>
      <c r="G31" s="126"/>
      <c r="H31" s="126"/>
      <c r="I31" s="127"/>
      <c r="J31" s="126"/>
      <c r="K31" s="126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8" t="s">
        <v>32</v>
      </c>
      <c r="E32" s="31"/>
      <c r="F32" s="31"/>
      <c r="G32" s="31"/>
      <c r="H32" s="31"/>
      <c r="I32" s="119"/>
      <c r="J32" s="129">
        <f>ROUND(J153,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" customHeight="1">
      <c r="A33" s="31"/>
      <c r="B33" s="36"/>
      <c r="C33" s="31"/>
      <c r="D33" s="126"/>
      <c r="E33" s="126"/>
      <c r="F33" s="126"/>
      <c r="G33" s="126"/>
      <c r="H33" s="126"/>
      <c r="I33" s="127"/>
      <c r="J33" s="126"/>
      <c r="K33" s="126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31"/>
      <c r="F34" s="130" t="s">
        <v>34</v>
      </c>
      <c r="G34" s="31"/>
      <c r="H34" s="31"/>
      <c r="I34" s="131" t="s">
        <v>33</v>
      </c>
      <c r="J34" s="130" t="s">
        <v>35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customHeight="1">
      <c r="A35" s="31"/>
      <c r="B35" s="36"/>
      <c r="C35" s="31"/>
      <c r="D35" s="132" t="s">
        <v>36</v>
      </c>
      <c r="E35" s="118" t="s">
        <v>37</v>
      </c>
      <c r="F35" s="133">
        <f>ROUND((SUM(BE153:BE340)),  2)</f>
        <v>0</v>
      </c>
      <c r="G35" s="31"/>
      <c r="H35" s="31"/>
      <c r="I35" s="134">
        <v>0.21</v>
      </c>
      <c r="J35" s="133">
        <f>ROUND(((SUM(BE153:BE340))*I35),  2)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customHeight="1">
      <c r="A36" s="31"/>
      <c r="B36" s="36"/>
      <c r="C36" s="31"/>
      <c r="D36" s="31"/>
      <c r="E36" s="118" t="s">
        <v>38</v>
      </c>
      <c r="F36" s="133">
        <f>ROUND((SUM(BF153:BF340)),  2)</f>
        <v>0</v>
      </c>
      <c r="G36" s="31"/>
      <c r="H36" s="31"/>
      <c r="I36" s="134">
        <v>0.15</v>
      </c>
      <c r="J36" s="133">
        <f>ROUND(((SUM(BF153:BF340))*I36),  2)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18" t="s">
        <v>39</v>
      </c>
      <c r="F37" s="133">
        <f>ROUND((SUM(BG153:BG340)),  2)</f>
        <v>0</v>
      </c>
      <c r="G37" s="31"/>
      <c r="H37" s="31"/>
      <c r="I37" s="134">
        <v>0.21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" hidden="1" customHeight="1">
      <c r="A38" s="31"/>
      <c r="B38" s="36"/>
      <c r="C38" s="31"/>
      <c r="D38" s="31"/>
      <c r="E38" s="118" t="s">
        <v>40</v>
      </c>
      <c r="F38" s="133">
        <f>ROUND((SUM(BH153:BH340)),  2)</f>
        <v>0</v>
      </c>
      <c r="G38" s="31"/>
      <c r="H38" s="31"/>
      <c r="I38" s="134">
        <v>0.15</v>
      </c>
      <c r="J38" s="133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" hidden="1" customHeight="1">
      <c r="A39" s="31"/>
      <c r="B39" s="36"/>
      <c r="C39" s="31"/>
      <c r="D39" s="31"/>
      <c r="E39" s="118" t="s">
        <v>41</v>
      </c>
      <c r="F39" s="133">
        <f>ROUND((SUM(BI153:BI340)),  2)</f>
        <v>0</v>
      </c>
      <c r="G39" s="31"/>
      <c r="H39" s="31"/>
      <c r="I39" s="134">
        <v>0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" customHeight="1">
      <c r="A40" s="31"/>
      <c r="B40" s="36"/>
      <c r="C40" s="31"/>
      <c r="D40" s="31"/>
      <c r="E40" s="31"/>
      <c r="F40" s="31"/>
      <c r="G40" s="31"/>
      <c r="H40" s="31"/>
      <c r="I40" s="119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5"/>
      <c r="D41" s="136" t="s">
        <v>42</v>
      </c>
      <c r="E41" s="137"/>
      <c r="F41" s="137"/>
      <c r="G41" s="138" t="s">
        <v>43</v>
      </c>
      <c r="H41" s="139" t="s">
        <v>44</v>
      </c>
      <c r="I41" s="140"/>
      <c r="J41" s="141">
        <f>SUM(J32:J39)</f>
        <v>0</v>
      </c>
      <c r="K41" s="142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" customHeight="1">
      <c r="A42" s="31"/>
      <c r="B42" s="36"/>
      <c r="C42" s="31"/>
      <c r="D42" s="31"/>
      <c r="E42" s="31"/>
      <c r="F42" s="31"/>
      <c r="G42" s="31"/>
      <c r="H42" s="31"/>
      <c r="I42" s="119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" customHeight="1">
      <c r="B43" s="17"/>
      <c r="I43" s="112"/>
      <c r="L43" s="17"/>
    </row>
    <row r="44" spans="1:31" s="1" customFormat="1" ht="14.4" customHeight="1">
      <c r="B44" s="17"/>
      <c r="I44" s="112"/>
      <c r="L44" s="17"/>
    </row>
    <row r="45" spans="1:31" s="1" customFormat="1" ht="14.4" customHeight="1">
      <c r="B45" s="17"/>
      <c r="I45" s="112"/>
      <c r="L45" s="17"/>
    </row>
    <row r="46" spans="1:31" s="1" customFormat="1" ht="14.4" customHeight="1">
      <c r="B46" s="17"/>
      <c r="I46" s="112"/>
      <c r="L46" s="17"/>
    </row>
    <row r="47" spans="1:31" s="1" customFormat="1" ht="14.4" customHeight="1">
      <c r="B47" s="17"/>
      <c r="I47" s="112"/>
      <c r="L47" s="17"/>
    </row>
    <row r="48" spans="1:31" s="1" customFormat="1" ht="14.4" customHeight="1">
      <c r="B48" s="17"/>
      <c r="I48" s="112"/>
      <c r="L48" s="17"/>
    </row>
    <row r="49" spans="1:31" s="1" customFormat="1" ht="14.4" customHeight="1">
      <c r="B49" s="17"/>
      <c r="I49" s="112"/>
      <c r="L49" s="17"/>
    </row>
    <row r="50" spans="1:31" s="2" customFormat="1" ht="14.4" customHeight="1">
      <c r="B50" s="48"/>
      <c r="D50" s="143" t="s">
        <v>45</v>
      </c>
      <c r="E50" s="144"/>
      <c r="F50" s="144"/>
      <c r="G50" s="143" t="s">
        <v>46</v>
      </c>
      <c r="H50" s="144"/>
      <c r="I50" s="145"/>
      <c r="J50" s="144"/>
      <c r="K50" s="144"/>
      <c r="L50" s="48"/>
    </row>
    <row r="51" spans="1:31" ht="10.199999999999999">
      <c r="B51" s="17"/>
      <c r="L51" s="17"/>
    </row>
    <row r="52" spans="1:31" ht="10.199999999999999">
      <c r="B52" s="17"/>
      <c r="L52" s="17"/>
    </row>
    <row r="53" spans="1:31" ht="10.199999999999999">
      <c r="B53" s="17"/>
      <c r="L53" s="17"/>
    </row>
    <row r="54" spans="1:31" ht="10.199999999999999">
      <c r="B54" s="17"/>
      <c r="L54" s="17"/>
    </row>
    <row r="55" spans="1:31" ht="10.199999999999999">
      <c r="B55" s="17"/>
      <c r="L55" s="17"/>
    </row>
    <row r="56" spans="1:31" ht="10.199999999999999">
      <c r="B56" s="17"/>
      <c r="L56" s="17"/>
    </row>
    <row r="57" spans="1:31" ht="10.199999999999999">
      <c r="B57" s="17"/>
      <c r="L57" s="17"/>
    </row>
    <row r="58" spans="1:31" ht="10.199999999999999">
      <c r="B58" s="17"/>
      <c r="L58" s="17"/>
    </row>
    <row r="59" spans="1:31" ht="10.199999999999999">
      <c r="B59" s="17"/>
      <c r="L59" s="17"/>
    </row>
    <row r="60" spans="1:31" ht="10.199999999999999">
      <c r="B60" s="17"/>
      <c r="L60" s="17"/>
    </row>
    <row r="61" spans="1:31" s="2" customFormat="1" ht="13.2">
      <c r="A61" s="31"/>
      <c r="B61" s="36"/>
      <c r="C61" s="31"/>
      <c r="D61" s="146" t="s">
        <v>47</v>
      </c>
      <c r="E61" s="147"/>
      <c r="F61" s="148" t="s">
        <v>48</v>
      </c>
      <c r="G61" s="146" t="s">
        <v>47</v>
      </c>
      <c r="H61" s="147"/>
      <c r="I61" s="149"/>
      <c r="J61" s="150" t="s">
        <v>48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.199999999999999">
      <c r="B62" s="17"/>
      <c r="L62" s="17"/>
    </row>
    <row r="63" spans="1:31" ht="10.199999999999999">
      <c r="B63" s="17"/>
      <c r="L63" s="17"/>
    </row>
    <row r="64" spans="1:31" ht="10.199999999999999">
      <c r="B64" s="17"/>
      <c r="L64" s="17"/>
    </row>
    <row r="65" spans="1:31" s="2" customFormat="1" ht="13.2">
      <c r="A65" s="31"/>
      <c r="B65" s="36"/>
      <c r="C65" s="31"/>
      <c r="D65" s="143" t="s">
        <v>49</v>
      </c>
      <c r="E65" s="151"/>
      <c r="F65" s="151"/>
      <c r="G65" s="143" t="s">
        <v>50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.199999999999999">
      <c r="B66" s="17"/>
      <c r="L66" s="17"/>
    </row>
    <row r="67" spans="1:31" ht="10.199999999999999">
      <c r="B67" s="17"/>
      <c r="L67" s="17"/>
    </row>
    <row r="68" spans="1:31" ht="10.199999999999999">
      <c r="B68" s="17"/>
      <c r="L68" s="17"/>
    </row>
    <row r="69" spans="1:31" ht="10.199999999999999">
      <c r="B69" s="17"/>
      <c r="L69" s="17"/>
    </row>
    <row r="70" spans="1:31" ht="10.199999999999999">
      <c r="B70" s="17"/>
      <c r="L70" s="17"/>
    </row>
    <row r="71" spans="1:31" ht="10.199999999999999">
      <c r="B71" s="17"/>
      <c r="L71" s="17"/>
    </row>
    <row r="72" spans="1:31" ht="10.199999999999999">
      <c r="B72" s="17"/>
      <c r="L72" s="17"/>
    </row>
    <row r="73" spans="1:31" ht="10.199999999999999">
      <c r="B73" s="17"/>
      <c r="L73" s="17"/>
    </row>
    <row r="74" spans="1:31" ht="10.199999999999999">
      <c r="B74" s="17"/>
      <c r="L74" s="17"/>
    </row>
    <row r="75" spans="1:31" ht="10.199999999999999">
      <c r="B75" s="17"/>
      <c r="L75" s="17"/>
    </row>
    <row r="76" spans="1:31" s="2" customFormat="1" ht="13.2">
      <c r="A76" s="31"/>
      <c r="B76" s="36"/>
      <c r="C76" s="31"/>
      <c r="D76" s="146" t="s">
        <v>47</v>
      </c>
      <c r="E76" s="147"/>
      <c r="F76" s="148" t="s">
        <v>48</v>
      </c>
      <c r="G76" s="146" t="s">
        <v>47</v>
      </c>
      <c r="H76" s="147"/>
      <c r="I76" s="149"/>
      <c r="J76" s="150" t="s">
        <v>48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" customHeight="1">
      <c r="A82" s="31"/>
      <c r="B82" s="32"/>
      <c r="C82" s="20" t="s">
        <v>124</v>
      </c>
      <c r="D82" s="33"/>
      <c r="E82" s="33"/>
      <c r="F82" s="33"/>
      <c r="G82" s="33"/>
      <c r="H82" s="33"/>
      <c r="I82" s="119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119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19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4.4" customHeight="1">
      <c r="A85" s="31"/>
      <c r="B85" s="32"/>
      <c r="C85" s="33"/>
      <c r="D85" s="33"/>
      <c r="E85" s="290" t="str">
        <f>E7</f>
        <v>MŠ Šumperk Prievidzská</v>
      </c>
      <c r="F85" s="291"/>
      <c r="G85" s="291"/>
      <c r="H85" s="291"/>
      <c r="I85" s="119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18"/>
      <c r="C86" s="26" t="s">
        <v>119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2" customFormat="1" ht="24" customHeight="1">
      <c r="A87" s="31"/>
      <c r="B87" s="32"/>
      <c r="C87" s="33"/>
      <c r="D87" s="33"/>
      <c r="E87" s="290" t="s">
        <v>872</v>
      </c>
      <c r="F87" s="292"/>
      <c r="G87" s="292"/>
      <c r="H87" s="292"/>
      <c r="I87" s="119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6" t="s">
        <v>121</v>
      </c>
      <c r="D88" s="33"/>
      <c r="E88" s="33"/>
      <c r="F88" s="33"/>
      <c r="G88" s="33"/>
      <c r="H88" s="33"/>
      <c r="I88" s="119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24.6" customHeight="1">
      <c r="A89" s="31"/>
      <c r="B89" s="32"/>
      <c r="C89" s="33"/>
      <c r="D89" s="33"/>
      <c r="E89" s="243" t="str">
        <f>E11</f>
        <v>D.1.4 - D.1.4 Technika prostředí staveb II - Silnoproudá elektrotechnika</v>
      </c>
      <c r="F89" s="292"/>
      <c r="G89" s="292"/>
      <c r="H89" s="292"/>
      <c r="I89" s="119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" customHeight="1">
      <c r="A90" s="31"/>
      <c r="B90" s="32"/>
      <c r="C90" s="33"/>
      <c r="D90" s="33"/>
      <c r="E90" s="33"/>
      <c r="F90" s="33"/>
      <c r="G90" s="33"/>
      <c r="H90" s="33"/>
      <c r="I90" s="119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6" t="s">
        <v>20</v>
      </c>
      <c r="D91" s="33"/>
      <c r="E91" s="33"/>
      <c r="F91" s="24" t="str">
        <f>F14</f>
        <v xml:space="preserve"> </v>
      </c>
      <c r="G91" s="33"/>
      <c r="H91" s="33"/>
      <c r="I91" s="120" t="s">
        <v>22</v>
      </c>
      <c r="J91" s="63">
        <f>IF(J14="","",J14)</f>
        <v>0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" customHeight="1">
      <c r="A92" s="31"/>
      <c r="B92" s="32"/>
      <c r="C92" s="33"/>
      <c r="D92" s="33"/>
      <c r="E92" s="33"/>
      <c r="F92" s="33"/>
      <c r="G92" s="33"/>
      <c r="H92" s="33"/>
      <c r="I92" s="119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40.799999999999997" customHeight="1">
      <c r="A93" s="31"/>
      <c r="B93" s="32"/>
      <c r="C93" s="26" t="s">
        <v>23</v>
      </c>
      <c r="D93" s="33"/>
      <c r="E93" s="33"/>
      <c r="F93" s="24" t="str">
        <f>E17</f>
        <v xml:space="preserve"> </v>
      </c>
      <c r="G93" s="33"/>
      <c r="H93" s="33"/>
      <c r="I93" s="120" t="s">
        <v>28</v>
      </c>
      <c r="J93" s="29" t="str">
        <f>E23</f>
        <v>PVLK PROJECT s.r.o.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40.799999999999997" customHeight="1">
      <c r="A94" s="31"/>
      <c r="B94" s="32"/>
      <c r="C94" s="26" t="s">
        <v>26</v>
      </c>
      <c r="D94" s="33"/>
      <c r="E94" s="33"/>
      <c r="F94" s="24" t="str">
        <f>IF(E20="","",E20)</f>
        <v>Vyplň údaj</v>
      </c>
      <c r="G94" s="33"/>
      <c r="H94" s="33"/>
      <c r="I94" s="120" t="s">
        <v>30</v>
      </c>
      <c r="J94" s="29" t="str">
        <f>E26</f>
        <v>PVLK PROJECT s.r.o.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9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9" t="s">
        <v>125</v>
      </c>
      <c r="D96" s="160"/>
      <c r="E96" s="160"/>
      <c r="F96" s="160"/>
      <c r="G96" s="160"/>
      <c r="H96" s="160"/>
      <c r="I96" s="161"/>
      <c r="J96" s="162" t="s">
        <v>126</v>
      </c>
      <c r="K96" s="160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119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8" customHeight="1">
      <c r="A98" s="31"/>
      <c r="B98" s="32"/>
      <c r="C98" s="163" t="s">
        <v>127</v>
      </c>
      <c r="D98" s="33"/>
      <c r="E98" s="33"/>
      <c r="F98" s="33"/>
      <c r="G98" s="33"/>
      <c r="H98" s="33"/>
      <c r="I98" s="119"/>
      <c r="J98" s="81">
        <f>J153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128</v>
      </c>
    </row>
    <row r="99" spans="1:47" s="9" customFormat="1" ht="24.9" customHeight="1">
      <c r="B99" s="164"/>
      <c r="C99" s="165"/>
      <c r="D99" s="166" t="s">
        <v>130</v>
      </c>
      <c r="E99" s="167"/>
      <c r="F99" s="167"/>
      <c r="G99" s="167"/>
      <c r="H99" s="167"/>
      <c r="I99" s="168"/>
      <c r="J99" s="169">
        <f>J154</f>
        <v>0</v>
      </c>
      <c r="K99" s="165"/>
      <c r="L99" s="170"/>
    </row>
    <row r="100" spans="1:47" s="10" customFormat="1" ht="19.95" customHeight="1">
      <c r="B100" s="171"/>
      <c r="C100" s="101"/>
      <c r="D100" s="172" t="s">
        <v>497</v>
      </c>
      <c r="E100" s="173"/>
      <c r="F100" s="173"/>
      <c r="G100" s="173"/>
      <c r="H100" s="173"/>
      <c r="I100" s="174"/>
      <c r="J100" s="175">
        <f>J155</f>
        <v>0</v>
      </c>
      <c r="K100" s="101"/>
      <c r="L100" s="176"/>
    </row>
    <row r="101" spans="1:47" s="10" customFormat="1" ht="19.95" customHeight="1">
      <c r="B101" s="171"/>
      <c r="C101" s="101"/>
      <c r="D101" s="172" t="s">
        <v>498</v>
      </c>
      <c r="E101" s="173"/>
      <c r="F101" s="173"/>
      <c r="G101" s="173"/>
      <c r="H101" s="173"/>
      <c r="I101" s="174"/>
      <c r="J101" s="175">
        <f>J160</f>
        <v>0</v>
      </c>
      <c r="K101" s="101"/>
      <c r="L101" s="176"/>
    </row>
    <row r="102" spans="1:47" s="10" customFormat="1" ht="19.95" customHeight="1">
      <c r="B102" s="171"/>
      <c r="C102" s="101"/>
      <c r="D102" s="172" t="s">
        <v>499</v>
      </c>
      <c r="E102" s="173"/>
      <c r="F102" s="173"/>
      <c r="G102" s="173"/>
      <c r="H102" s="173"/>
      <c r="I102" s="174"/>
      <c r="J102" s="175">
        <f>J165</f>
        <v>0</v>
      </c>
      <c r="K102" s="101"/>
      <c r="L102" s="176"/>
    </row>
    <row r="103" spans="1:47" s="10" customFormat="1" ht="19.95" customHeight="1">
      <c r="B103" s="171"/>
      <c r="C103" s="101"/>
      <c r="D103" s="172" t="s">
        <v>500</v>
      </c>
      <c r="E103" s="173"/>
      <c r="F103" s="173"/>
      <c r="G103" s="173"/>
      <c r="H103" s="173"/>
      <c r="I103" s="174"/>
      <c r="J103" s="175">
        <f>J170</f>
        <v>0</v>
      </c>
      <c r="K103" s="101"/>
      <c r="L103" s="176"/>
    </row>
    <row r="104" spans="1:47" s="10" customFormat="1" ht="19.95" customHeight="1">
      <c r="B104" s="171"/>
      <c r="C104" s="101"/>
      <c r="D104" s="172" t="s">
        <v>501</v>
      </c>
      <c r="E104" s="173"/>
      <c r="F104" s="173"/>
      <c r="G104" s="173"/>
      <c r="H104" s="173"/>
      <c r="I104" s="174"/>
      <c r="J104" s="175">
        <f>J175</f>
        <v>0</v>
      </c>
      <c r="K104" s="101"/>
      <c r="L104" s="176"/>
    </row>
    <row r="105" spans="1:47" s="10" customFormat="1" ht="19.95" customHeight="1">
      <c r="B105" s="171"/>
      <c r="C105" s="101"/>
      <c r="D105" s="172" t="s">
        <v>502</v>
      </c>
      <c r="E105" s="173"/>
      <c r="F105" s="173"/>
      <c r="G105" s="173"/>
      <c r="H105" s="173"/>
      <c r="I105" s="174"/>
      <c r="J105" s="175">
        <f>J182</f>
        <v>0</v>
      </c>
      <c r="K105" s="101"/>
      <c r="L105" s="176"/>
    </row>
    <row r="106" spans="1:47" s="10" customFormat="1" ht="19.95" customHeight="1">
      <c r="B106" s="171"/>
      <c r="C106" s="101"/>
      <c r="D106" s="172" t="s">
        <v>503</v>
      </c>
      <c r="E106" s="173"/>
      <c r="F106" s="173"/>
      <c r="G106" s="173"/>
      <c r="H106" s="173"/>
      <c r="I106" s="174"/>
      <c r="J106" s="175">
        <f>J185</f>
        <v>0</v>
      </c>
      <c r="K106" s="101"/>
      <c r="L106" s="176"/>
    </row>
    <row r="107" spans="1:47" s="10" customFormat="1" ht="19.95" customHeight="1">
      <c r="B107" s="171"/>
      <c r="C107" s="101"/>
      <c r="D107" s="172" t="s">
        <v>504</v>
      </c>
      <c r="E107" s="173"/>
      <c r="F107" s="173"/>
      <c r="G107" s="173"/>
      <c r="H107" s="173"/>
      <c r="I107" s="174"/>
      <c r="J107" s="175">
        <f>J190</f>
        <v>0</v>
      </c>
      <c r="K107" s="101"/>
      <c r="L107" s="176"/>
    </row>
    <row r="108" spans="1:47" s="10" customFormat="1" ht="19.95" customHeight="1">
      <c r="B108" s="171"/>
      <c r="C108" s="101"/>
      <c r="D108" s="172" t="s">
        <v>505</v>
      </c>
      <c r="E108" s="173"/>
      <c r="F108" s="173"/>
      <c r="G108" s="173"/>
      <c r="H108" s="173"/>
      <c r="I108" s="174"/>
      <c r="J108" s="175">
        <f>J195</f>
        <v>0</v>
      </c>
      <c r="K108" s="101"/>
      <c r="L108" s="176"/>
    </row>
    <row r="109" spans="1:47" s="10" customFormat="1" ht="19.95" customHeight="1">
      <c r="B109" s="171"/>
      <c r="C109" s="101"/>
      <c r="D109" s="172" t="s">
        <v>506</v>
      </c>
      <c r="E109" s="173"/>
      <c r="F109" s="173"/>
      <c r="G109" s="173"/>
      <c r="H109" s="173"/>
      <c r="I109" s="174"/>
      <c r="J109" s="175">
        <f>J200</f>
        <v>0</v>
      </c>
      <c r="K109" s="101"/>
      <c r="L109" s="176"/>
    </row>
    <row r="110" spans="1:47" s="10" customFormat="1" ht="19.95" customHeight="1">
      <c r="B110" s="171"/>
      <c r="C110" s="101"/>
      <c r="D110" s="172" t="s">
        <v>507</v>
      </c>
      <c r="E110" s="173"/>
      <c r="F110" s="173"/>
      <c r="G110" s="173"/>
      <c r="H110" s="173"/>
      <c r="I110" s="174"/>
      <c r="J110" s="175">
        <f>J205</f>
        <v>0</v>
      </c>
      <c r="K110" s="101"/>
      <c r="L110" s="176"/>
    </row>
    <row r="111" spans="1:47" s="10" customFormat="1" ht="19.95" customHeight="1">
      <c r="B111" s="171"/>
      <c r="C111" s="101"/>
      <c r="D111" s="172" t="s">
        <v>508</v>
      </c>
      <c r="E111" s="173"/>
      <c r="F111" s="173"/>
      <c r="G111" s="173"/>
      <c r="H111" s="173"/>
      <c r="I111" s="174"/>
      <c r="J111" s="175">
        <f>J210</f>
        <v>0</v>
      </c>
      <c r="K111" s="101"/>
      <c r="L111" s="176"/>
    </row>
    <row r="112" spans="1:47" s="10" customFormat="1" ht="19.95" customHeight="1">
      <c r="B112" s="171"/>
      <c r="C112" s="101"/>
      <c r="D112" s="172" t="s">
        <v>509</v>
      </c>
      <c r="E112" s="173"/>
      <c r="F112" s="173"/>
      <c r="G112" s="173"/>
      <c r="H112" s="173"/>
      <c r="I112" s="174"/>
      <c r="J112" s="175">
        <f>J215</f>
        <v>0</v>
      </c>
      <c r="K112" s="101"/>
      <c r="L112" s="176"/>
    </row>
    <row r="113" spans="2:12" s="10" customFormat="1" ht="19.95" customHeight="1">
      <c r="B113" s="171"/>
      <c r="C113" s="101"/>
      <c r="D113" s="172" t="s">
        <v>510</v>
      </c>
      <c r="E113" s="173"/>
      <c r="F113" s="173"/>
      <c r="G113" s="173"/>
      <c r="H113" s="173"/>
      <c r="I113" s="174"/>
      <c r="J113" s="175">
        <f>J220</f>
        <v>0</v>
      </c>
      <c r="K113" s="101"/>
      <c r="L113" s="176"/>
    </row>
    <row r="114" spans="2:12" s="10" customFormat="1" ht="19.95" customHeight="1">
      <c r="B114" s="171"/>
      <c r="C114" s="101"/>
      <c r="D114" s="172" t="s">
        <v>511</v>
      </c>
      <c r="E114" s="173"/>
      <c r="F114" s="173"/>
      <c r="G114" s="173"/>
      <c r="H114" s="173"/>
      <c r="I114" s="174"/>
      <c r="J114" s="175">
        <f>J225</f>
        <v>0</v>
      </c>
      <c r="K114" s="101"/>
      <c r="L114" s="176"/>
    </row>
    <row r="115" spans="2:12" s="10" customFormat="1" ht="19.95" customHeight="1">
      <c r="B115" s="171"/>
      <c r="C115" s="101"/>
      <c r="D115" s="172" t="s">
        <v>512</v>
      </c>
      <c r="E115" s="173"/>
      <c r="F115" s="173"/>
      <c r="G115" s="173"/>
      <c r="H115" s="173"/>
      <c r="I115" s="174"/>
      <c r="J115" s="175">
        <f>J230</f>
        <v>0</v>
      </c>
      <c r="K115" s="101"/>
      <c r="L115" s="176"/>
    </row>
    <row r="116" spans="2:12" s="10" customFormat="1" ht="19.95" customHeight="1">
      <c r="B116" s="171"/>
      <c r="C116" s="101"/>
      <c r="D116" s="172" t="s">
        <v>513</v>
      </c>
      <c r="E116" s="173"/>
      <c r="F116" s="173"/>
      <c r="G116" s="173"/>
      <c r="H116" s="173"/>
      <c r="I116" s="174"/>
      <c r="J116" s="175">
        <f>J235</f>
        <v>0</v>
      </c>
      <c r="K116" s="101"/>
      <c r="L116" s="176"/>
    </row>
    <row r="117" spans="2:12" s="10" customFormat="1" ht="19.95" customHeight="1">
      <c r="B117" s="171"/>
      <c r="C117" s="101"/>
      <c r="D117" s="172" t="s">
        <v>514</v>
      </c>
      <c r="E117" s="173"/>
      <c r="F117" s="173"/>
      <c r="G117" s="173"/>
      <c r="H117" s="173"/>
      <c r="I117" s="174"/>
      <c r="J117" s="175">
        <f>J240</f>
        <v>0</v>
      </c>
      <c r="K117" s="101"/>
      <c r="L117" s="176"/>
    </row>
    <row r="118" spans="2:12" s="10" customFormat="1" ht="19.95" customHeight="1">
      <c r="B118" s="171"/>
      <c r="C118" s="101"/>
      <c r="D118" s="172" t="s">
        <v>515</v>
      </c>
      <c r="E118" s="173"/>
      <c r="F118" s="173"/>
      <c r="G118" s="173"/>
      <c r="H118" s="173"/>
      <c r="I118" s="174"/>
      <c r="J118" s="175">
        <f>J247</f>
        <v>0</v>
      </c>
      <c r="K118" s="101"/>
      <c r="L118" s="176"/>
    </row>
    <row r="119" spans="2:12" s="10" customFormat="1" ht="19.95" customHeight="1">
      <c r="B119" s="171"/>
      <c r="C119" s="101"/>
      <c r="D119" s="172" t="s">
        <v>516</v>
      </c>
      <c r="E119" s="173"/>
      <c r="F119" s="173"/>
      <c r="G119" s="173"/>
      <c r="H119" s="173"/>
      <c r="I119" s="174"/>
      <c r="J119" s="175">
        <f>J250</f>
        <v>0</v>
      </c>
      <c r="K119" s="101"/>
      <c r="L119" s="176"/>
    </row>
    <row r="120" spans="2:12" s="10" customFormat="1" ht="19.95" customHeight="1">
      <c r="B120" s="171"/>
      <c r="C120" s="101"/>
      <c r="D120" s="172" t="s">
        <v>517</v>
      </c>
      <c r="E120" s="173"/>
      <c r="F120" s="173"/>
      <c r="G120" s="173"/>
      <c r="H120" s="173"/>
      <c r="I120" s="174"/>
      <c r="J120" s="175">
        <f>J253</f>
        <v>0</v>
      </c>
      <c r="K120" s="101"/>
      <c r="L120" s="176"/>
    </row>
    <row r="121" spans="2:12" s="10" customFormat="1" ht="19.95" customHeight="1">
      <c r="B121" s="171"/>
      <c r="C121" s="101"/>
      <c r="D121" s="172" t="s">
        <v>518</v>
      </c>
      <c r="E121" s="173"/>
      <c r="F121" s="173"/>
      <c r="G121" s="173"/>
      <c r="H121" s="173"/>
      <c r="I121" s="174"/>
      <c r="J121" s="175">
        <f>J258</f>
        <v>0</v>
      </c>
      <c r="K121" s="101"/>
      <c r="L121" s="176"/>
    </row>
    <row r="122" spans="2:12" s="10" customFormat="1" ht="19.95" customHeight="1">
      <c r="B122" s="171"/>
      <c r="C122" s="101"/>
      <c r="D122" s="172" t="s">
        <v>519</v>
      </c>
      <c r="E122" s="173"/>
      <c r="F122" s="173"/>
      <c r="G122" s="173"/>
      <c r="H122" s="173"/>
      <c r="I122" s="174"/>
      <c r="J122" s="175">
        <f>J261</f>
        <v>0</v>
      </c>
      <c r="K122" s="101"/>
      <c r="L122" s="176"/>
    </row>
    <row r="123" spans="2:12" s="10" customFormat="1" ht="19.95" customHeight="1">
      <c r="B123" s="171"/>
      <c r="C123" s="101"/>
      <c r="D123" s="172" t="s">
        <v>520</v>
      </c>
      <c r="E123" s="173"/>
      <c r="F123" s="173"/>
      <c r="G123" s="173"/>
      <c r="H123" s="173"/>
      <c r="I123" s="174"/>
      <c r="J123" s="175">
        <f>J266</f>
        <v>0</v>
      </c>
      <c r="K123" s="101"/>
      <c r="L123" s="176"/>
    </row>
    <row r="124" spans="2:12" s="10" customFormat="1" ht="19.95" customHeight="1">
      <c r="B124" s="171"/>
      <c r="C124" s="101"/>
      <c r="D124" s="172" t="s">
        <v>521</v>
      </c>
      <c r="E124" s="173"/>
      <c r="F124" s="173"/>
      <c r="G124" s="173"/>
      <c r="H124" s="173"/>
      <c r="I124" s="174"/>
      <c r="J124" s="175">
        <f>J271</f>
        <v>0</v>
      </c>
      <c r="K124" s="101"/>
      <c r="L124" s="176"/>
    </row>
    <row r="125" spans="2:12" s="10" customFormat="1" ht="19.95" customHeight="1">
      <c r="B125" s="171"/>
      <c r="C125" s="101"/>
      <c r="D125" s="172" t="s">
        <v>522</v>
      </c>
      <c r="E125" s="173"/>
      <c r="F125" s="173"/>
      <c r="G125" s="173"/>
      <c r="H125" s="173"/>
      <c r="I125" s="174"/>
      <c r="J125" s="175">
        <f>J320</f>
        <v>0</v>
      </c>
      <c r="K125" s="101"/>
      <c r="L125" s="176"/>
    </row>
    <row r="126" spans="2:12" s="9" customFormat="1" ht="24.9" customHeight="1">
      <c r="B126" s="164"/>
      <c r="C126" s="165"/>
      <c r="D126" s="166" t="s">
        <v>523</v>
      </c>
      <c r="E126" s="167"/>
      <c r="F126" s="167"/>
      <c r="G126" s="167"/>
      <c r="H126" s="167"/>
      <c r="I126" s="168"/>
      <c r="J126" s="169">
        <f>J327</f>
        <v>0</v>
      </c>
      <c r="K126" s="165"/>
      <c r="L126" s="170"/>
    </row>
    <row r="127" spans="2:12" s="10" customFormat="1" ht="19.95" customHeight="1">
      <c r="B127" s="171"/>
      <c r="C127" s="101"/>
      <c r="D127" s="172" t="s">
        <v>524</v>
      </c>
      <c r="E127" s="173"/>
      <c r="F127" s="173"/>
      <c r="G127" s="173"/>
      <c r="H127" s="173"/>
      <c r="I127" s="174"/>
      <c r="J127" s="175">
        <f>J328</f>
        <v>0</v>
      </c>
      <c r="K127" s="101"/>
      <c r="L127" s="176"/>
    </row>
    <row r="128" spans="2:12" s="10" customFormat="1" ht="19.95" customHeight="1">
      <c r="B128" s="171"/>
      <c r="C128" s="101"/>
      <c r="D128" s="172" t="s">
        <v>525</v>
      </c>
      <c r="E128" s="173"/>
      <c r="F128" s="173"/>
      <c r="G128" s="173"/>
      <c r="H128" s="173"/>
      <c r="I128" s="174"/>
      <c r="J128" s="175">
        <f>J331</f>
        <v>0</v>
      </c>
      <c r="K128" s="101"/>
      <c r="L128" s="176"/>
    </row>
    <row r="129" spans="1:31" s="9" customFormat="1" ht="24.9" customHeight="1">
      <c r="B129" s="164"/>
      <c r="C129" s="165"/>
      <c r="D129" s="166" t="s">
        <v>136</v>
      </c>
      <c r="E129" s="167"/>
      <c r="F129" s="167"/>
      <c r="G129" s="167"/>
      <c r="H129" s="167"/>
      <c r="I129" s="168"/>
      <c r="J129" s="169">
        <f>J334</f>
        <v>0</v>
      </c>
      <c r="K129" s="165"/>
      <c r="L129" s="170"/>
    </row>
    <row r="130" spans="1:31" s="10" customFormat="1" ht="19.95" customHeight="1">
      <c r="B130" s="171"/>
      <c r="C130" s="101"/>
      <c r="D130" s="172" t="s">
        <v>526</v>
      </c>
      <c r="E130" s="173"/>
      <c r="F130" s="173"/>
      <c r="G130" s="173"/>
      <c r="H130" s="173"/>
      <c r="I130" s="174"/>
      <c r="J130" s="175">
        <f>J335</f>
        <v>0</v>
      </c>
      <c r="K130" s="101"/>
      <c r="L130" s="176"/>
    </row>
    <row r="131" spans="1:31" s="10" customFormat="1" ht="19.95" customHeight="1">
      <c r="B131" s="171"/>
      <c r="C131" s="101"/>
      <c r="D131" s="172" t="s">
        <v>527</v>
      </c>
      <c r="E131" s="173"/>
      <c r="F131" s="173"/>
      <c r="G131" s="173"/>
      <c r="H131" s="173"/>
      <c r="I131" s="174"/>
      <c r="J131" s="175">
        <f>J338</f>
        <v>0</v>
      </c>
      <c r="K131" s="101"/>
      <c r="L131" s="176"/>
    </row>
    <row r="132" spans="1:31" s="2" customFormat="1" ht="21.75" customHeight="1">
      <c r="A132" s="31"/>
      <c r="B132" s="32"/>
      <c r="C132" s="33"/>
      <c r="D132" s="33"/>
      <c r="E132" s="33"/>
      <c r="F132" s="33"/>
      <c r="G132" s="33"/>
      <c r="H132" s="33"/>
      <c r="I132" s="119"/>
      <c r="J132" s="33"/>
      <c r="K132" s="33"/>
      <c r="L132" s="48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31" s="2" customFormat="1" ht="6.9" customHeight="1">
      <c r="A133" s="31"/>
      <c r="B133" s="51"/>
      <c r="C133" s="52"/>
      <c r="D133" s="52"/>
      <c r="E133" s="52"/>
      <c r="F133" s="52"/>
      <c r="G133" s="52"/>
      <c r="H133" s="52"/>
      <c r="I133" s="155"/>
      <c r="J133" s="52"/>
      <c r="K133" s="52"/>
      <c r="L133" s="48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7" spans="1:31" s="2" customFormat="1" ht="6.9" customHeight="1">
      <c r="A137" s="31"/>
      <c r="B137" s="53"/>
      <c r="C137" s="54"/>
      <c r="D137" s="54"/>
      <c r="E137" s="54"/>
      <c r="F137" s="54"/>
      <c r="G137" s="54"/>
      <c r="H137" s="54"/>
      <c r="I137" s="158"/>
      <c r="J137" s="54"/>
      <c r="K137" s="54"/>
      <c r="L137" s="48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  <row r="138" spans="1:31" s="2" customFormat="1" ht="24.9" customHeight="1">
      <c r="A138" s="31"/>
      <c r="B138" s="32"/>
      <c r="C138" s="20" t="s">
        <v>137</v>
      </c>
      <c r="D138" s="33"/>
      <c r="E138" s="33"/>
      <c r="F138" s="33"/>
      <c r="G138" s="33"/>
      <c r="H138" s="33"/>
      <c r="I138" s="119"/>
      <c r="J138" s="33"/>
      <c r="K138" s="33"/>
      <c r="L138" s="48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  <row r="139" spans="1:31" s="2" customFormat="1" ht="6.9" customHeight="1">
      <c r="A139" s="31"/>
      <c r="B139" s="32"/>
      <c r="C139" s="33"/>
      <c r="D139" s="33"/>
      <c r="E139" s="33"/>
      <c r="F139" s="33"/>
      <c r="G139" s="33"/>
      <c r="H139" s="33"/>
      <c r="I139" s="119"/>
      <c r="J139" s="33"/>
      <c r="K139" s="33"/>
      <c r="L139" s="48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</row>
    <row r="140" spans="1:31" s="2" customFormat="1" ht="12" customHeight="1">
      <c r="A140" s="31"/>
      <c r="B140" s="32"/>
      <c r="C140" s="26" t="s">
        <v>16</v>
      </c>
      <c r="D140" s="33"/>
      <c r="E140" s="33"/>
      <c r="F140" s="33"/>
      <c r="G140" s="33"/>
      <c r="H140" s="33"/>
      <c r="I140" s="119"/>
      <c r="J140" s="33"/>
      <c r="K140" s="33"/>
      <c r="L140" s="48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</row>
    <row r="141" spans="1:31" s="2" customFormat="1" ht="14.4" customHeight="1">
      <c r="A141" s="31"/>
      <c r="B141" s="32"/>
      <c r="C141" s="33"/>
      <c r="D141" s="33"/>
      <c r="E141" s="290" t="str">
        <f>E7</f>
        <v>MŠ Šumperk Prievidzská</v>
      </c>
      <c r="F141" s="291"/>
      <c r="G141" s="291"/>
      <c r="H141" s="291"/>
      <c r="I141" s="119"/>
      <c r="J141" s="33"/>
      <c r="K141" s="33"/>
      <c r="L141" s="48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</row>
    <row r="142" spans="1:31" s="1" customFormat="1" ht="12" customHeight="1">
      <c r="B142" s="18"/>
      <c r="C142" s="26" t="s">
        <v>119</v>
      </c>
      <c r="D142" s="19"/>
      <c r="E142" s="19"/>
      <c r="F142" s="19"/>
      <c r="G142" s="19"/>
      <c r="H142" s="19"/>
      <c r="I142" s="112"/>
      <c r="J142" s="19"/>
      <c r="K142" s="19"/>
      <c r="L142" s="17"/>
    </row>
    <row r="143" spans="1:31" s="2" customFormat="1" ht="24" customHeight="1">
      <c r="A143" s="31"/>
      <c r="B143" s="32"/>
      <c r="C143" s="33"/>
      <c r="D143" s="33"/>
      <c r="E143" s="290" t="s">
        <v>872</v>
      </c>
      <c r="F143" s="292"/>
      <c r="G143" s="292"/>
      <c r="H143" s="292"/>
      <c r="I143" s="119"/>
      <c r="J143" s="33"/>
      <c r="K143" s="33"/>
      <c r="L143" s="48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</row>
    <row r="144" spans="1:31" s="2" customFormat="1" ht="12" customHeight="1">
      <c r="A144" s="31"/>
      <c r="B144" s="32"/>
      <c r="C144" s="26" t="s">
        <v>121</v>
      </c>
      <c r="D144" s="33"/>
      <c r="E144" s="33"/>
      <c r="F144" s="33"/>
      <c r="G144" s="33"/>
      <c r="H144" s="33"/>
      <c r="I144" s="119"/>
      <c r="J144" s="33"/>
      <c r="K144" s="33"/>
      <c r="L144" s="48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</row>
    <row r="145" spans="1:65" s="2" customFormat="1" ht="24.6" customHeight="1">
      <c r="A145" s="31"/>
      <c r="B145" s="32"/>
      <c r="C145" s="33"/>
      <c r="D145" s="33"/>
      <c r="E145" s="243" t="str">
        <f>E11</f>
        <v>D.1.4 - D.1.4 Technika prostředí staveb II - Silnoproudá elektrotechnika</v>
      </c>
      <c r="F145" s="292"/>
      <c r="G145" s="292"/>
      <c r="H145" s="292"/>
      <c r="I145" s="119"/>
      <c r="J145" s="33"/>
      <c r="K145" s="33"/>
      <c r="L145" s="48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</row>
    <row r="146" spans="1:65" s="2" customFormat="1" ht="6.9" customHeight="1">
      <c r="A146" s="31"/>
      <c r="B146" s="32"/>
      <c r="C146" s="33"/>
      <c r="D146" s="33"/>
      <c r="E146" s="33"/>
      <c r="F146" s="33"/>
      <c r="G146" s="33"/>
      <c r="H146" s="33"/>
      <c r="I146" s="119"/>
      <c r="J146" s="33"/>
      <c r="K146" s="33"/>
      <c r="L146" s="48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</row>
    <row r="147" spans="1:65" s="2" customFormat="1" ht="12" customHeight="1">
      <c r="A147" s="31"/>
      <c r="B147" s="32"/>
      <c r="C147" s="26" t="s">
        <v>20</v>
      </c>
      <c r="D147" s="33"/>
      <c r="E147" s="33"/>
      <c r="F147" s="24" t="str">
        <f>F14</f>
        <v xml:space="preserve"> </v>
      </c>
      <c r="G147" s="33"/>
      <c r="H147" s="33"/>
      <c r="I147" s="120" t="s">
        <v>22</v>
      </c>
      <c r="J147" s="63">
        <f>IF(J14="","",J14)</f>
        <v>0</v>
      </c>
      <c r="K147" s="33"/>
      <c r="L147" s="48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</row>
    <row r="148" spans="1:65" s="2" customFormat="1" ht="6.9" customHeight="1">
      <c r="A148" s="31"/>
      <c r="B148" s="32"/>
      <c r="C148" s="33"/>
      <c r="D148" s="33"/>
      <c r="E148" s="33"/>
      <c r="F148" s="33"/>
      <c r="G148" s="33"/>
      <c r="H148" s="33"/>
      <c r="I148" s="119"/>
      <c r="J148" s="33"/>
      <c r="K148" s="33"/>
      <c r="L148" s="48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</row>
    <row r="149" spans="1:65" s="2" customFormat="1" ht="40.799999999999997" customHeight="1">
      <c r="A149" s="31"/>
      <c r="B149" s="32"/>
      <c r="C149" s="26" t="s">
        <v>23</v>
      </c>
      <c r="D149" s="33"/>
      <c r="E149" s="33"/>
      <c r="F149" s="24" t="str">
        <f>E17</f>
        <v xml:space="preserve"> </v>
      </c>
      <c r="G149" s="33"/>
      <c r="H149" s="33"/>
      <c r="I149" s="120" t="s">
        <v>28</v>
      </c>
      <c r="J149" s="29" t="str">
        <f>E23</f>
        <v>PVLK PROJECT s.r.o.</v>
      </c>
      <c r="K149" s="33"/>
      <c r="L149" s="48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</row>
    <row r="150" spans="1:65" s="2" customFormat="1" ht="40.799999999999997" customHeight="1">
      <c r="A150" s="31"/>
      <c r="B150" s="32"/>
      <c r="C150" s="26" t="s">
        <v>26</v>
      </c>
      <c r="D150" s="33"/>
      <c r="E150" s="33"/>
      <c r="F150" s="24" t="str">
        <f>IF(E20="","",E20)</f>
        <v>Vyplň údaj</v>
      </c>
      <c r="G150" s="33"/>
      <c r="H150" s="33"/>
      <c r="I150" s="120" t="s">
        <v>30</v>
      </c>
      <c r="J150" s="29" t="str">
        <f>E26</f>
        <v>PVLK PROJECT s.r.o.</v>
      </c>
      <c r="K150" s="33"/>
      <c r="L150" s="48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</row>
    <row r="151" spans="1:65" s="2" customFormat="1" ht="10.35" customHeight="1">
      <c r="A151" s="31"/>
      <c r="B151" s="32"/>
      <c r="C151" s="33"/>
      <c r="D151" s="33"/>
      <c r="E151" s="33"/>
      <c r="F151" s="33"/>
      <c r="G151" s="33"/>
      <c r="H151" s="33"/>
      <c r="I151" s="119"/>
      <c r="J151" s="33"/>
      <c r="K151" s="33"/>
      <c r="L151" s="48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</row>
    <row r="152" spans="1:65" s="11" customFormat="1" ht="29.25" customHeight="1">
      <c r="A152" s="177"/>
      <c r="B152" s="178"/>
      <c r="C152" s="179" t="s">
        <v>138</v>
      </c>
      <c r="D152" s="180" t="s">
        <v>57</v>
      </c>
      <c r="E152" s="180" t="s">
        <v>53</v>
      </c>
      <c r="F152" s="180" t="s">
        <v>54</v>
      </c>
      <c r="G152" s="180" t="s">
        <v>139</v>
      </c>
      <c r="H152" s="180" t="s">
        <v>140</v>
      </c>
      <c r="I152" s="181" t="s">
        <v>141</v>
      </c>
      <c r="J152" s="182" t="s">
        <v>126</v>
      </c>
      <c r="K152" s="183" t="s">
        <v>142</v>
      </c>
      <c r="L152" s="184"/>
      <c r="M152" s="72" t="s">
        <v>1</v>
      </c>
      <c r="N152" s="73" t="s">
        <v>36</v>
      </c>
      <c r="O152" s="73" t="s">
        <v>143</v>
      </c>
      <c r="P152" s="73" t="s">
        <v>144</v>
      </c>
      <c r="Q152" s="73" t="s">
        <v>145</v>
      </c>
      <c r="R152" s="73" t="s">
        <v>146</v>
      </c>
      <c r="S152" s="73" t="s">
        <v>147</v>
      </c>
      <c r="T152" s="73" t="s">
        <v>148</v>
      </c>
      <c r="U152" s="74" t="s">
        <v>149</v>
      </c>
      <c r="V152" s="177"/>
      <c r="W152" s="177"/>
      <c r="X152" s="177"/>
      <c r="Y152" s="177"/>
      <c r="Z152" s="177"/>
      <c r="AA152" s="177"/>
      <c r="AB152" s="177"/>
      <c r="AC152" s="177"/>
      <c r="AD152" s="177"/>
      <c r="AE152" s="177"/>
    </row>
    <row r="153" spans="1:65" s="2" customFormat="1" ht="22.8" customHeight="1">
      <c r="A153" s="31"/>
      <c r="B153" s="32"/>
      <c r="C153" s="79" t="s">
        <v>150</v>
      </c>
      <c r="D153" s="33"/>
      <c r="E153" s="33"/>
      <c r="F153" s="33"/>
      <c r="G153" s="33"/>
      <c r="H153" s="33"/>
      <c r="I153" s="119"/>
      <c r="J153" s="185">
        <f>BK153</f>
        <v>0</v>
      </c>
      <c r="K153" s="33"/>
      <c r="L153" s="36"/>
      <c r="M153" s="75"/>
      <c r="N153" s="186"/>
      <c r="O153" s="76"/>
      <c r="P153" s="187">
        <f>P154+P327+P334</f>
        <v>0</v>
      </c>
      <c r="Q153" s="76"/>
      <c r="R153" s="187">
        <f>R154+R327+R334</f>
        <v>2.24E-4</v>
      </c>
      <c r="S153" s="76"/>
      <c r="T153" s="187">
        <f>T154+T327+T334</f>
        <v>0</v>
      </c>
      <c r="U153" s="77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T153" s="14" t="s">
        <v>71</v>
      </c>
      <c r="AU153" s="14" t="s">
        <v>128</v>
      </c>
      <c r="BK153" s="188">
        <f>BK154+BK327+BK334</f>
        <v>0</v>
      </c>
    </row>
    <row r="154" spans="1:65" s="12" customFormat="1" ht="25.95" customHeight="1">
      <c r="B154" s="189"/>
      <c r="C154" s="190"/>
      <c r="D154" s="191" t="s">
        <v>71</v>
      </c>
      <c r="E154" s="192" t="s">
        <v>154</v>
      </c>
      <c r="F154" s="192" t="s">
        <v>155</v>
      </c>
      <c r="G154" s="190"/>
      <c r="H154" s="190"/>
      <c r="I154" s="193"/>
      <c r="J154" s="194">
        <f>BK154</f>
        <v>0</v>
      </c>
      <c r="K154" s="190"/>
      <c r="L154" s="195"/>
      <c r="M154" s="196"/>
      <c r="N154" s="197"/>
      <c r="O154" s="197"/>
      <c r="P154" s="198">
        <f>P155+P160+P165+P170+P175+P182+P185+P190+P195+P200+P205+P210+P215+P220+P225+P230+P235+P240+P247+P250+P253+P258+P261+P266+P271+P320</f>
        <v>0</v>
      </c>
      <c r="Q154" s="197"/>
      <c r="R154" s="198">
        <f>R155+R160+R165+R170+R175+R182+R185+R190+R195+R200+R205+R210+R215+R220+R225+R230+R235+R240+R247+R250+R253+R258+R261+R266+R271+R320</f>
        <v>2.24E-4</v>
      </c>
      <c r="S154" s="197"/>
      <c r="T154" s="198">
        <f>T155+T160+T165+T170+T175+T182+T185+T190+T195+T200+T205+T210+T215+T220+T225+T230+T235+T240+T247+T250+T253+T258+T261+T266+T271+T320</f>
        <v>0</v>
      </c>
      <c r="U154" s="199"/>
      <c r="AR154" s="200" t="s">
        <v>81</v>
      </c>
      <c r="AT154" s="201" t="s">
        <v>71</v>
      </c>
      <c r="AU154" s="201" t="s">
        <v>72</v>
      </c>
      <c r="AY154" s="200" t="s">
        <v>153</v>
      </c>
      <c r="BK154" s="202">
        <f>BK155+BK160+BK165+BK170+BK175+BK182+BK185+BK190+BK195+BK200+BK205+BK210+BK215+BK220+BK225+BK230+BK235+BK240+BK247+BK250+BK253+BK258+BK261+BK266+BK271+BK320</f>
        <v>0</v>
      </c>
    </row>
    <row r="155" spans="1:65" s="12" customFormat="1" ht="22.8" customHeight="1">
      <c r="B155" s="189"/>
      <c r="C155" s="190"/>
      <c r="D155" s="191" t="s">
        <v>71</v>
      </c>
      <c r="E155" s="203" t="s">
        <v>528</v>
      </c>
      <c r="F155" s="203" t="s">
        <v>529</v>
      </c>
      <c r="G155" s="190"/>
      <c r="H155" s="190"/>
      <c r="I155" s="193"/>
      <c r="J155" s="204">
        <f>BK155</f>
        <v>0</v>
      </c>
      <c r="K155" s="190"/>
      <c r="L155" s="195"/>
      <c r="M155" s="196"/>
      <c r="N155" s="197"/>
      <c r="O155" s="197"/>
      <c r="P155" s="198">
        <f>SUM(P156:P159)</f>
        <v>0</v>
      </c>
      <c r="Q155" s="197"/>
      <c r="R155" s="198">
        <f>SUM(R156:R159)</f>
        <v>0</v>
      </c>
      <c r="S155" s="197"/>
      <c r="T155" s="198">
        <f>SUM(T156:T159)</f>
        <v>0</v>
      </c>
      <c r="U155" s="199"/>
      <c r="AR155" s="200" t="s">
        <v>81</v>
      </c>
      <c r="AT155" s="201" t="s">
        <v>71</v>
      </c>
      <c r="AU155" s="201" t="s">
        <v>79</v>
      </c>
      <c r="AY155" s="200" t="s">
        <v>153</v>
      </c>
      <c r="BK155" s="202">
        <f>SUM(BK156:BK159)</f>
        <v>0</v>
      </c>
    </row>
    <row r="156" spans="1:65" s="2" customFormat="1" ht="19.8" customHeight="1">
      <c r="A156" s="31"/>
      <c r="B156" s="32"/>
      <c r="C156" s="224" t="s">
        <v>530</v>
      </c>
      <c r="D156" s="224" t="s">
        <v>176</v>
      </c>
      <c r="E156" s="225" t="s">
        <v>531</v>
      </c>
      <c r="F156" s="226" t="s">
        <v>532</v>
      </c>
      <c r="G156" s="227" t="s">
        <v>203</v>
      </c>
      <c r="H156" s="228">
        <v>18</v>
      </c>
      <c r="I156" s="229"/>
      <c r="J156" s="230">
        <f>ROUND(I156*H156,2)</f>
        <v>0</v>
      </c>
      <c r="K156" s="231"/>
      <c r="L156" s="36"/>
      <c r="M156" s="232" t="s">
        <v>1</v>
      </c>
      <c r="N156" s="233" t="s">
        <v>37</v>
      </c>
      <c r="O156" s="68"/>
      <c r="P156" s="216">
        <f>O156*H156</f>
        <v>0</v>
      </c>
      <c r="Q156" s="216">
        <v>0</v>
      </c>
      <c r="R156" s="216">
        <f>Q156*H156</f>
        <v>0</v>
      </c>
      <c r="S156" s="216">
        <v>0</v>
      </c>
      <c r="T156" s="216">
        <f>S156*H156</f>
        <v>0</v>
      </c>
      <c r="U156" s="217" t="s">
        <v>1</v>
      </c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8" t="s">
        <v>164</v>
      </c>
      <c r="AT156" s="218" t="s">
        <v>176</v>
      </c>
      <c r="AU156" s="218" t="s">
        <v>81</v>
      </c>
      <c r="AY156" s="14" t="s">
        <v>153</v>
      </c>
      <c r="BE156" s="219">
        <f>IF(N156="základní",J156,0)</f>
        <v>0</v>
      </c>
      <c r="BF156" s="219">
        <f>IF(N156="snížená",J156,0)</f>
        <v>0</v>
      </c>
      <c r="BG156" s="219">
        <f>IF(N156="zákl. přenesená",J156,0)</f>
        <v>0</v>
      </c>
      <c r="BH156" s="219">
        <f>IF(N156="sníž. přenesená",J156,0)</f>
        <v>0</v>
      </c>
      <c r="BI156" s="219">
        <f>IF(N156="nulová",J156,0)</f>
        <v>0</v>
      </c>
      <c r="BJ156" s="14" t="s">
        <v>79</v>
      </c>
      <c r="BK156" s="219">
        <f>ROUND(I156*H156,2)</f>
        <v>0</v>
      </c>
      <c r="BL156" s="14" t="s">
        <v>164</v>
      </c>
      <c r="BM156" s="218" t="s">
        <v>873</v>
      </c>
    </row>
    <row r="157" spans="1:65" s="2" customFormat="1" ht="19.2">
      <c r="A157" s="31"/>
      <c r="B157" s="32"/>
      <c r="C157" s="33"/>
      <c r="D157" s="220" t="s">
        <v>166</v>
      </c>
      <c r="E157" s="33"/>
      <c r="F157" s="221" t="s">
        <v>532</v>
      </c>
      <c r="G157" s="33"/>
      <c r="H157" s="33"/>
      <c r="I157" s="119"/>
      <c r="J157" s="33"/>
      <c r="K157" s="33"/>
      <c r="L157" s="36"/>
      <c r="M157" s="222"/>
      <c r="N157" s="223"/>
      <c r="O157" s="68"/>
      <c r="P157" s="68"/>
      <c r="Q157" s="68"/>
      <c r="R157" s="68"/>
      <c r="S157" s="68"/>
      <c r="T157" s="68"/>
      <c r="U157" s="69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T157" s="14" t="s">
        <v>166</v>
      </c>
      <c r="AU157" s="14" t="s">
        <v>81</v>
      </c>
    </row>
    <row r="158" spans="1:65" s="2" customFormat="1" ht="40.200000000000003" customHeight="1">
      <c r="A158" s="31"/>
      <c r="B158" s="32"/>
      <c r="C158" s="205" t="s">
        <v>534</v>
      </c>
      <c r="D158" s="205" t="s">
        <v>159</v>
      </c>
      <c r="E158" s="206" t="s">
        <v>535</v>
      </c>
      <c r="F158" s="207" t="s">
        <v>536</v>
      </c>
      <c r="G158" s="208" t="s">
        <v>537</v>
      </c>
      <c r="H158" s="209">
        <v>18</v>
      </c>
      <c r="I158" s="210"/>
      <c r="J158" s="211">
        <f>ROUND(I158*H158,2)</f>
        <v>0</v>
      </c>
      <c r="K158" s="212"/>
      <c r="L158" s="213"/>
      <c r="M158" s="214" t="s">
        <v>1</v>
      </c>
      <c r="N158" s="215" t="s">
        <v>37</v>
      </c>
      <c r="O158" s="68"/>
      <c r="P158" s="216">
        <f>O158*H158</f>
        <v>0</v>
      </c>
      <c r="Q158" s="216">
        <v>0</v>
      </c>
      <c r="R158" s="216">
        <f>Q158*H158</f>
        <v>0</v>
      </c>
      <c r="S158" s="216">
        <v>0</v>
      </c>
      <c r="T158" s="216">
        <f>S158*H158</f>
        <v>0</v>
      </c>
      <c r="U158" s="217" t="s">
        <v>1</v>
      </c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18" t="s">
        <v>163</v>
      </c>
      <c r="AT158" s="218" t="s">
        <v>159</v>
      </c>
      <c r="AU158" s="218" t="s">
        <v>81</v>
      </c>
      <c r="AY158" s="14" t="s">
        <v>153</v>
      </c>
      <c r="BE158" s="219">
        <f>IF(N158="základní",J158,0)</f>
        <v>0</v>
      </c>
      <c r="BF158" s="219">
        <f>IF(N158="snížená",J158,0)</f>
        <v>0</v>
      </c>
      <c r="BG158" s="219">
        <f>IF(N158="zákl. přenesená",J158,0)</f>
        <v>0</v>
      </c>
      <c r="BH158" s="219">
        <f>IF(N158="sníž. přenesená",J158,0)</f>
        <v>0</v>
      </c>
      <c r="BI158" s="219">
        <f>IF(N158="nulová",J158,0)</f>
        <v>0</v>
      </c>
      <c r="BJ158" s="14" t="s">
        <v>79</v>
      </c>
      <c r="BK158" s="219">
        <f>ROUND(I158*H158,2)</f>
        <v>0</v>
      </c>
      <c r="BL158" s="14" t="s">
        <v>164</v>
      </c>
      <c r="BM158" s="218" t="s">
        <v>874</v>
      </c>
    </row>
    <row r="159" spans="1:65" s="2" customFormat="1" ht="28.8">
      <c r="A159" s="31"/>
      <c r="B159" s="32"/>
      <c r="C159" s="33"/>
      <c r="D159" s="220" t="s">
        <v>166</v>
      </c>
      <c r="E159" s="33"/>
      <c r="F159" s="221" t="s">
        <v>536</v>
      </c>
      <c r="G159" s="33"/>
      <c r="H159" s="33"/>
      <c r="I159" s="119"/>
      <c r="J159" s="33"/>
      <c r="K159" s="33"/>
      <c r="L159" s="36"/>
      <c r="M159" s="222"/>
      <c r="N159" s="223"/>
      <c r="O159" s="68"/>
      <c r="P159" s="68"/>
      <c r="Q159" s="68"/>
      <c r="R159" s="68"/>
      <c r="S159" s="68"/>
      <c r="T159" s="68"/>
      <c r="U159" s="69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T159" s="14" t="s">
        <v>166</v>
      </c>
      <c r="AU159" s="14" t="s">
        <v>81</v>
      </c>
    </row>
    <row r="160" spans="1:65" s="12" customFormat="1" ht="22.8" customHeight="1">
      <c r="B160" s="189"/>
      <c r="C160" s="190"/>
      <c r="D160" s="191" t="s">
        <v>71</v>
      </c>
      <c r="E160" s="203" t="s">
        <v>539</v>
      </c>
      <c r="F160" s="203" t="s">
        <v>540</v>
      </c>
      <c r="G160" s="190"/>
      <c r="H160" s="190"/>
      <c r="I160" s="193"/>
      <c r="J160" s="204">
        <f>BK160</f>
        <v>0</v>
      </c>
      <c r="K160" s="190"/>
      <c r="L160" s="195"/>
      <c r="M160" s="196"/>
      <c r="N160" s="197"/>
      <c r="O160" s="197"/>
      <c r="P160" s="198">
        <f>SUM(P161:P164)</f>
        <v>0</v>
      </c>
      <c r="Q160" s="197"/>
      <c r="R160" s="198">
        <f>SUM(R161:R164)</f>
        <v>0</v>
      </c>
      <c r="S160" s="197"/>
      <c r="T160" s="198">
        <f>SUM(T161:T164)</f>
        <v>0</v>
      </c>
      <c r="U160" s="199"/>
      <c r="AR160" s="200" t="s">
        <v>81</v>
      </c>
      <c r="AT160" s="201" t="s">
        <v>71</v>
      </c>
      <c r="AU160" s="201" t="s">
        <v>79</v>
      </c>
      <c r="AY160" s="200" t="s">
        <v>153</v>
      </c>
      <c r="BK160" s="202">
        <f>SUM(BK161:BK164)</f>
        <v>0</v>
      </c>
    </row>
    <row r="161" spans="1:65" s="2" customFormat="1" ht="19.8" customHeight="1">
      <c r="A161" s="31"/>
      <c r="B161" s="32"/>
      <c r="C161" s="224" t="s">
        <v>541</v>
      </c>
      <c r="D161" s="224" t="s">
        <v>176</v>
      </c>
      <c r="E161" s="225" t="s">
        <v>531</v>
      </c>
      <c r="F161" s="226" t="s">
        <v>532</v>
      </c>
      <c r="G161" s="227" t="s">
        <v>203</v>
      </c>
      <c r="H161" s="228">
        <v>6</v>
      </c>
      <c r="I161" s="229"/>
      <c r="J161" s="230">
        <f>ROUND(I161*H161,2)</f>
        <v>0</v>
      </c>
      <c r="K161" s="231"/>
      <c r="L161" s="36"/>
      <c r="M161" s="232" t="s">
        <v>1</v>
      </c>
      <c r="N161" s="233" t="s">
        <v>37</v>
      </c>
      <c r="O161" s="68"/>
      <c r="P161" s="216">
        <f>O161*H161</f>
        <v>0</v>
      </c>
      <c r="Q161" s="216">
        <v>0</v>
      </c>
      <c r="R161" s="216">
        <f>Q161*H161</f>
        <v>0</v>
      </c>
      <c r="S161" s="216">
        <v>0</v>
      </c>
      <c r="T161" s="216">
        <f>S161*H161</f>
        <v>0</v>
      </c>
      <c r="U161" s="217" t="s">
        <v>1</v>
      </c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18" t="s">
        <v>164</v>
      </c>
      <c r="AT161" s="218" t="s">
        <v>176</v>
      </c>
      <c r="AU161" s="218" t="s">
        <v>81</v>
      </c>
      <c r="AY161" s="14" t="s">
        <v>153</v>
      </c>
      <c r="BE161" s="219">
        <f>IF(N161="základní",J161,0)</f>
        <v>0</v>
      </c>
      <c r="BF161" s="219">
        <f>IF(N161="snížená",J161,0)</f>
        <v>0</v>
      </c>
      <c r="BG161" s="219">
        <f>IF(N161="zákl. přenesená",J161,0)</f>
        <v>0</v>
      </c>
      <c r="BH161" s="219">
        <f>IF(N161="sníž. přenesená",J161,0)</f>
        <v>0</v>
      </c>
      <c r="BI161" s="219">
        <f>IF(N161="nulová",J161,0)</f>
        <v>0</v>
      </c>
      <c r="BJ161" s="14" t="s">
        <v>79</v>
      </c>
      <c r="BK161" s="219">
        <f>ROUND(I161*H161,2)</f>
        <v>0</v>
      </c>
      <c r="BL161" s="14" t="s">
        <v>164</v>
      </c>
      <c r="BM161" s="218" t="s">
        <v>875</v>
      </c>
    </row>
    <row r="162" spans="1:65" s="2" customFormat="1" ht="19.2">
      <c r="A162" s="31"/>
      <c r="B162" s="32"/>
      <c r="C162" s="33"/>
      <c r="D162" s="220" t="s">
        <v>166</v>
      </c>
      <c r="E162" s="33"/>
      <c r="F162" s="221" t="s">
        <v>532</v>
      </c>
      <c r="G162" s="33"/>
      <c r="H162" s="33"/>
      <c r="I162" s="119"/>
      <c r="J162" s="33"/>
      <c r="K162" s="33"/>
      <c r="L162" s="36"/>
      <c r="M162" s="222"/>
      <c r="N162" s="223"/>
      <c r="O162" s="68"/>
      <c r="P162" s="68"/>
      <c r="Q162" s="68"/>
      <c r="R162" s="68"/>
      <c r="S162" s="68"/>
      <c r="T162" s="68"/>
      <c r="U162" s="69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T162" s="14" t="s">
        <v>166</v>
      </c>
      <c r="AU162" s="14" t="s">
        <v>81</v>
      </c>
    </row>
    <row r="163" spans="1:65" s="2" customFormat="1" ht="40.200000000000003" customHeight="1">
      <c r="A163" s="31"/>
      <c r="B163" s="32"/>
      <c r="C163" s="205" t="s">
        <v>543</v>
      </c>
      <c r="D163" s="205" t="s">
        <v>159</v>
      </c>
      <c r="E163" s="206" t="s">
        <v>544</v>
      </c>
      <c r="F163" s="207" t="s">
        <v>545</v>
      </c>
      <c r="G163" s="208" t="s">
        <v>537</v>
      </c>
      <c r="H163" s="209">
        <v>6</v>
      </c>
      <c r="I163" s="210"/>
      <c r="J163" s="211">
        <f>ROUND(I163*H163,2)</f>
        <v>0</v>
      </c>
      <c r="K163" s="212"/>
      <c r="L163" s="213"/>
      <c r="M163" s="214" t="s">
        <v>1</v>
      </c>
      <c r="N163" s="215" t="s">
        <v>37</v>
      </c>
      <c r="O163" s="68"/>
      <c r="P163" s="216">
        <f>O163*H163</f>
        <v>0</v>
      </c>
      <c r="Q163" s="216">
        <v>0</v>
      </c>
      <c r="R163" s="216">
        <f>Q163*H163</f>
        <v>0</v>
      </c>
      <c r="S163" s="216">
        <v>0</v>
      </c>
      <c r="T163" s="216">
        <f>S163*H163</f>
        <v>0</v>
      </c>
      <c r="U163" s="217" t="s">
        <v>1</v>
      </c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18" t="s">
        <v>163</v>
      </c>
      <c r="AT163" s="218" t="s">
        <v>159</v>
      </c>
      <c r="AU163" s="218" t="s">
        <v>81</v>
      </c>
      <c r="AY163" s="14" t="s">
        <v>153</v>
      </c>
      <c r="BE163" s="219">
        <f>IF(N163="základní",J163,0)</f>
        <v>0</v>
      </c>
      <c r="BF163" s="219">
        <f>IF(N163="snížená",J163,0)</f>
        <v>0</v>
      </c>
      <c r="BG163" s="219">
        <f>IF(N163="zákl. přenesená",J163,0)</f>
        <v>0</v>
      </c>
      <c r="BH163" s="219">
        <f>IF(N163="sníž. přenesená",J163,0)</f>
        <v>0</v>
      </c>
      <c r="BI163" s="219">
        <f>IF(N163="nulová",J163,0)</f>
        <v>0</v>
      </c>
      <c r="BJ163" s="14" t="s">
        <v>79</v>
      </c>
      <c r="BK163" s="219">
        <f>ROUND(I163*H163,2)</f>
        <v>0</v>
      </c>
      <c r="BL163" s="14" t="s">
        <v>164</v>
      </c>
      <c r="BM163" s="218" t="s">
        <v>876</v>
      </c>
    </row>
    <row r="164" spans="1:65" s="2" customFormat="1" ht="38.4">
      <c r="A164" s="31"/>
      <c r="B164" s="32"/>
      <c r="C164" s="33"/>
      <c r="D164" s="220" t="s">
        <v>166</v>
      </c>
      <c r="E164" s="33"/>
      <c r="F164" s="221" t="s">
        <v>545</v>
      </c>
      <c r="G164" s="33"/>
      <c r="H164" s="33"/>
      <c r="I164" s="119"/>
      <c r="J164" s="33"/>
      <c r="K164" s="33"/>
      <c r="L164" s="36"/>
      <c r="M164" s="222"/>
      <c r="N164" s="223"/>
      <c r="O164" s="68"/>
      <c r="P164" s="68"/>
      <c r="Q164" s="68"/>
      <c r="R164" s="68"/>
      <c r="S164" s="68"/>
      <c r="T164" s="68"/>
      <c r="U164" s="69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T164" s="14" t="s">
        <v>166</v>
      </c>
      <c r="AU164" s="14" t="s">
        <v>81</v>
      </c>
    </row>
    <row r="165" spans="1:65" s="12" customFormat="1" ht="22.8" customHeight="1">
      <c r="B165" s="189"/>
      <c r="C165" s="190"/>
      <c r="D165" s="191" t="s">
        <v>71</v>
      </c>
      <c r="E165" s="203" t="s">
        <v>547</v>
      </c>
      <c r="F165" s="203" t="s">
        <v>548</v>
      </c>
      <c r="G165" s="190"/>
      <c r="H165" s="190"/>
      <c r="I165" s="193"/>
      <c r="J165" s="204">
        <f>BK165</f>
        <v>0</v>
      </c>
      <c r="K165" s="190"/>
      <c r="L165" s="195"/>
      <c r="M165" s="196"/>
      <c r="N165" s="197"/>
      <c r="O165" s="197"/>
      <c r="P165" s="198">
        <f>SUM(P166:P169)</f>
        <v>0</v>
      </c>
      <c r="Q165" s="197"/>
      <c r="R165" s="198">
        <f>SUM(R166:R169)</f>
        <v>0</v>
      </c>
      <c r="S165" s="197"/>
      <c r="T165" s="198">
        <f>SUM(T166:T169)</f>
        <v>0</v>
      </c>
      <c r="U165" s="199"/>
      <c r="AR165" s="200" t="s">
        <v>81</v>
      </c>
      <c r="AT165" s="201" t="s">
        <v>71</v>
      </c>
      <c r="AU165" s="201" t="s">
        <v>79</v>
      </c>
      <c r="AY165" s="200" t="s">
        <v>153</v>
      </c>
      <c r="BK165" s="202">
        <f>SUM(BK166:BK169)</f>
        <v>0</v>
      </c>
    </row>
    <row r="166" spans="1:65" s="2" customFormat="1" ht="19.8" customHeight="1">
      <c r="A166" s="31"/>
      <c r="B166" s="32"/>
      <c r="C166" s="224" t="s">
        <v>549</v>
      </c>
      <c r="D166" s="224" t="s">
        <v>176</v>
      </c>
      <c r="E166" s="225" t="s">
        <v>550</v>
      </c>
      <c r="F166" s="226" t="s">
        <v>551</v>
      </c>
      <c r="G166" s="227" t="s">
        <v>203</v>
      </c>
      <c r="H166" s="228">
        <v>2</v>
      </c>
      <c r="I166" s="229"/>
      <c r="J166" s="230">
        <f>ROUND(I166*H166,2)</f>
        <v>0</v>
      </c>
      <c r="K166" s="231"/>
      <c r="L166" s="36"/>
      <c r="M166" s="232" t="s">
        <v>1</v>
      </c>
      <c r="N166" s="233" t="s">
        <v>37</v>
      </c>
      <c r="O166" s="68"/>
      <c r="P166" s="216">
        <f>O166*H166</f>
        <v>0</v>
      </c>
      <c r="Q166" s="216">
        <v>0</v>
      </c>
      <c r="R166" s="216">
        <f>Q166*H166</f>
        <v>0</v>
      </c>
      <c r="S166" s="216">
        <v>0</v>
      </c>
      <c r="T166" s="216">
        <f>S166*H166</f>
        <v>0</v>
      </c>
      <c r="U166" s="217" t="s">
        <v>1</v>
      </c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18" t="s">
        <v>164</v>
      </c>
      <c r="AT166" s="218" t="s">
        <v>176</v>
      </c>
      <c r="AU166" s="218" t="s">
        <v>81</v>
      </c>
      <c r="AY166" s="14" t="s">
        <v>153</v>
      </c>
      <c r="BE166" s="219">
        <f>IF(N166="základní",J166,0)</f>
        <v>0</v>
      </c>
      <c r="BF166" s="219">
        <f>IF(N166="snížená",J166,0)</f>
        <v>0</v>
      </c>
      <c r="BG166" s="219">
        <f>IF(N166="zákl. přenesená",J166,0)</f>
        <v>0</v>
      </c>
      <c r="BH166" s="219">
        <f>IF(N166="sníž. přenesená",J166,0)</f>
        <v>0</v>
      </c>
      <c r="BI166" s="219">
        <f>IF(N166="nulová",J166,0)</f>
        <v>0</v>
      </c>
      <c r="BJ166" s="14" t="s">
        <v>79</v>
      </c>
      <c r="BK166" s="219">
        <f>ROUND(I166*H166,2)</f>
        <v>0</v>
      </c>
      <c r="BL166" s="14" t="s">
        <v>164</v>
      </c>
      <c r="BM166" s="218" t="s">
        <v>877</v>
      </c>
    </row>
    <row r="167" spans="1:65" s="2" customFormat="1" ht="19.2">
      <c r="A167" s="31"/>
      <c r="B167" s="32"/>
      <c r="C167" s="33"/>
      <c r="D167" s="220" t="s">
        <v>166</v>
      </c>
      <c r="E167" s="33"/>
      <c r="F167" s="221" t="s">
        <v>551</v>
      </c>
      <c r="G167" s="33"/>
      <c r="H167" s="33"/>
      <c r="I167" s="119"/>
      <c r="J167" s="33"/>
      <c r="K167" s="33"/>
      <c r="L167" s="36"/>
      <c r="M167" s="222"/>
      <c r="N167" s="223"/>
      <c r="O167" s="68"/>
      <c r="P167" s="68"/>
      <c r="Q167" s="68"/>
      <c r="R167" s="68"/>
      <c r="S167" s="68"/>
      <c r="T167" s="68"/>
      <c r="U167" s="69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T167" s="14" t="s">
        <v>166</v>
      </c>
      <c r="AU167" s="14" t="s">
        <v>81</v>
      </c>
    </row>
    <row r="168" spans="1:65" s="2" customFormat="1" ht="40.200000000000003" customHeight="1">
      <c r="A168" s="31"/>
      <c r="B168" s="32"/>
      <c r="C168" s="205" t="s">
        <v>553</v>
      </c>
      <c r="D168" s="205" t="s">
        <v>159</v>
      </c>
      <c r="E168" s="206" t="s">
        <v>554</v>
      </c>
      <c r="F168" s="207" t="s">
        <v>555</v>
      </c>
      <c r="G168" s="208" t="s">
        <v>537</v>
      </c>
      <c r="H168" s="209">
        <v>2</v>
      </c>
      <c r="I168" s="210"/>
      <c r="J168" s="211">
        <f>ROUND(I168*H168,2)</f>
        <v>0</v>
      </c>
      <c r="K168" s="212"/>
      <c r="L168" s="213"/>
      <c r="M168" s="214" t="s">
        <v>1</v>
      </c>
      <c r="N168" s="215" t="s">
        <v>37</v>
      </c>
      <c r="O168" s="68"/>
      <c r="P168" s="216">
        <f>O168*H168</f>
        <v>0</v>
      </c>
      <c r="Q168" s="216">
        <v>0</v>
      </c>
      <c r="R168" s="216">
        <f>Q168*H168</f>
        <v>0</v>
      </c>
      <c r="S168" s="216">
        <v>0</v>
      </c>
      <c r="T168" s="216">
        <f>S168*H168</f>
        <v>0</v>
      </c>
      <c r="U168" s="217" t="s">
        <v>1</v>
      </c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18" t="s">
        <v>163</v>
      </c>
      <c r="AT168" s="218" t="s">
        <v>159</v>
      </c>
      <c r="AU168" s="218" t="s">
        <v>81</v>
      </c>
      <c r="AY168" s="14" t="s">
        <v>153</v>
      </c>
      <c r="BE168" s="219">
        <f>IF(N168="základní",J168,0)</f>
        <v>0</v>
      </c>
      <c r="BF168" s="219">
        <f>IF(N168="snížená",J168,0)</f>
        <v>0</v>
      </c>
      <c r="BG168" s="219">
        <f>IF(N168="zákl. přenesená",J168,0)</f>
        <v>0</v>
      </c>
      <c r="BH168" s="219">
        <f>IF(N168="sníž. přenesená",J168,0)</f>
        <v>0</v>
      </c>
      <c r="BI168" s="219">
        <f>IF(N168="nulová",J168,0)</f>
        <v>0</v>
      </c>
      <c r="BJ168" s="14" t="s">
        <v>79</v>
      </c>
      <c r="BK168" s="219">
        <f>ROUND(I168*H168,2)</f>
        <v>0</v>
      </c>
      <c r="BL168" s="14" t="s">
        <v>164</v>
      </c>
      <c r="BM168" s="218" t="s">
        <v>878</v>
      </c>
    </row>
    <row r="169" spans="1:65" s="2" customFormat="1" ht="38.4">
      <c r="A169" s="31"/>
      <c r="B169" s="32"/>
      <c r="C169" s="33"/>
      <c r="D169" s="220" t="s">
        <v>166</v>
      </c>
      <c r="E169" s="33"/>
      <c r="F169" s="221" t="s">
        <v>555</v>
      </c>
      <c r="G169" s="33"/>
      <c r="H169" s="33"/>
      <c r="I169" s="119"/>
      <c r="J169" s="33"/>
      <c r="K169" s="33"/>
      <c r="L169" s="36"/>
      <c r="M169" s="222"/>
      <c r="N169" s="223"/>
      <c r="O169" s="68"/>
      <c r="P169" s="68"/>
      <c r="Q169" s="68"/>
      <c r="R169" s="68"/>
      <c r="S169" s="68"/>
      <c r="T169" s="68"/>
      <c r="U169" s="69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T169" s="14" t="s">
        <v>166</v>
      </c>
      <c r="AU169" s="14" t="s">
        <v>81</v>
      </c>
    </row>
    <row r="170" spans="1:65" s="12" customFormat="1" ht="22.8" customHeight="1">
      <c r="B170" s="189"/>
      <c r="C170" s="190"/>
      <c r="D170" s="191" t="s">
        <v>71</v>
      </c>
      <c r="E170" s="203" t="s">
        <v>557</v>
      </c>
      <c r="F170" s="203" t="s">
        <v>558</v>
      </c>
      <c r="G170" s="190"/>
      <c r="H170" s="190"/>
      <c r="I170" s="193"/>
      <c r="J170" s="204">
        <f>BK170</f>
        <v>0</v>
      </c>
      <c r="K170" s="190"/>
      <c r="L170" s="195"/>
      <c r="M170" s="196"/>
      <c r="N170" s="197"/>
      <c r="O170" s="197"/>
      <c r="P170" s="198">
        <f>SUM(P171:P174)</f>
        <v>0</v>
      </c>
      <c r="Q170" s="197"/>
      <c r="R170" s="198">
        <f>SUM(R171:R174)</f>
        <v>0</v>
      </c>
      <c r="S170" s="197"/>
      <c r="T170" s="198">
        <f>SUM(T171:T174)</f>
        <v>0</v>
      </c>
      <c r="U170" s="199"/>
      <c r="AR170" s="200" t="s">
        <v>81</v>
      </c>
      <c r="AT170" s="201" t="s">
        <v>71</v>
      </c>
      <c r="AU170" s="201" t="s">
        <v>79</v>
      </c>
      <c r="AY170" s="200" t="s">
        <v>153</v>
      </c>
      <c r="BK170" s="202">
        <f>SUM(BK171:BK174)</f>
        <v>0</v>
      </c>
    </row>
    <row r="171" spans="1:65" s="2" customFormat="1" ht="19.8" customHeight="1">
      <c r="A171" s="31"/>
      <c r="B171" s="32"/>
      <c r="C171" s="224" t="s">
        <v>559</v>
      </c>
      <c r="D171" s="224" t="s">
        <v>176</v>
      </c>
      <c r="E171" s="225" t="s">
        <v>560</v>
      </c>
      <c r="F171" s="226" t="s">
        <v>561</v>
      </c>
      <c r="G171" s="227" t="s">
        <v>203</v>
      </c>
      <c r="H171" s="228">
        <v>16</v>
      </c>
      <c r="I171" s="229"/>
      <c r="J171" s="230">
        <f>ROUND(I171*H171,2)</f>
        <v>0</v>
      </c>
      <c r="K171" s="231"/>
      <c r="L171" s="36"/>
      <c r="M171" s="232" t="s">
        <v>1</v>
      </c>
      <c r="N171" s="233" t="s">
        <v>37</v>
      </c>
      <c r="O171" s="68"/>
      <c r="P171" s="216">
        <f>O171*H171</f>
        <v>0</v>
      </c>
      <c r="Q171" s="216">
        <v>0</v>
      </c>
      <c r="R171" s="216">
        <f>Q171*H171</f>
        <v>0</v>
      </c>
      <c r="S171" s="216">
        <v>0</v>
      </c>
      <c r="T171" s="216">
        <f>S171*H171</f>
        <v>0</v>
      </c>
      <c r="U171" s="217" t="s">
        <v>1</v>
      </c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18" t="s">
        <v>164</v>
      </c>
      <c r="AT171" s="218" t="s">
        <v>176</v>
      </c>
      <c r="AU171" s="218" t="s">
        <v>81</v>
      </c>
      <c r="AY171" s="14" t="s">
        <v>153</v>
      </c>
      <c r="BE171" s="219">
        <f>IF(N171="základní",J171,0)</f>
        <v>0</v>
      </c>
      <c r="BF171" s="219">
        <f>IF(N171="snížená",J171,0)</f>
        <v>0</v>
      </c>
      <c r="BG171" s="219">
        <f>IF(N171="zákl. přenesená",J171,0)</f>
        <v>0</v>
      </c>
      <c r="BH171" s="219">
        <f>IF(N171="sníž. přenesená",J171,0)</f>
        <v>0</v>
      </c>
      <c r="BI171" s="219">
        <f>IF(N171="nulová",J171,0)</f>
        <v>0</v>
      </c>
      <c r="BJ171" s="14" t="s">
        <v>79</v>
      </c>
      <c r="BK171" s="219">
        <f>ROUND(I171*H171,2)</f>
        <v>0</v>
      </c>
      <c r="BL171" s="14" t="s">
        <v>164</v>
      </c>
      <c r="BM171" s="218" t="s">
        <v>879</v>
      </c>
    </row>
    <row r="172" spans="1:65" s="2" customFormat="1" ht="19.2">
      <c r="A172" s="31"/>
      <c r="B172" s="32"/>
      <c r="C172" s="33"/>
      <c r="D172" s="220" t="s">
        <v>166</v>
      </c>
      <c r="E172" s="33"/>
      <c r="F172" s="221" t="s">
        <v>561</v>
      </c>
      <c r="G172" s="33"/>
      <c r="H172" s="33"/>
      <c r="I172" s="119"/>
      <c r="J172" s="33"/>
      <c r="K172" s="33"/>
      <c r="L172" s="36"/>
      <c r="M172" s="222"/>
      <c r="N172" s="223"/>
      <c r="O172" s="68"/>
      <c r="P172" s="68"/>
      <c r="Q172" s="68"/>
      <c r="R172" s="68"/>
      <c r="S172" s="68"/>
      <c r="T172" s="68"/>
      <c r="U172" s="69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T172" s="14" t="s">
        <v>166</v>
      </c>
      <c r="AU172" s="14" t="s">
        <v>81</v>
      </c>
    </row>
    <row r="173" spans="1:65" s="2" customFormat="1" ht="50.4" customHeight="1">
      <c r="A173" s="31"/>
      <c r="B173" s="32"/>
      <c r="C173" s="205" t="s">
        <v>563</v>
      </c>
      <c r="D173" s="205" t="s">
        <v>159</v>
      </c>
      <c r="E173" s="206" t="s">
        <v>564</v>
      </c>
      <c r="F173" s="207" t="s">
        <v>565</v>
      </c>
      <c r="G173" s="208" t="s">
        <v>537</v>
      </c>
      <c r="H173" s="209">
        <v>16</v>
      </c>
      <c r="I173" s="210"/>
      <c r="J173" s="211">
        <f>ROUND(I173*H173,2)</f>
        <v>0</v>
      </c>
      <c r="K173" s="212"/>
      <c r="L173" s="213"/>
      <c r="M173" s="214" t="s">
        <v>1</v>
      </c>
      <c r="N173" s="215" t="s">
        <v>37</v>
      </c>
      <c r="O173" s="68"/>
      <c r="P173" s="216">
        <f>O173*H173</f>
        <v>0</v>
      </c>
      <c r="Q173" s="216">
        <v>0</v>
      </c>
      <c r="R173" s="216">
        <f>Q173*H173</f>
        <v>0</v>
      </c>
      <c r="S173" s="216">
        <v>0</v>
      </c>
      <c r="T173" s="216">
        <f>S173*H173</f>
        <v>0</v>
      </c>
      <c r="U173" s="217" t="s">
        <v>1</v>
      </c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18" t="s">
        <v>163</v>
      </c>
      <c r="AT173" s="218" t="s">
        <v>159</v>
      </c>
      <c r="AU173" s="218" t="s">
        <v>81</v>
      </c>
      <c r="AY173" s="14" t="s">
        <v>153</v>
      </c>
      <c r="BE173" s="219">
        <f>IF(N173="základní",J173,0)</f>
        <v>0</v>
      </c>
      <c r="BF173" s="219">
        <f>IF(N173="snížená",J173,0)</f>
        <v>0</v>
      </c>
      <c r="BG173" s="219">
        <f>IF(N173="zákl. přenesená",J173,0)</f>
        <v>0</v>
      </c>
      <c r="BH173" s="219">
        <f>IF(N173="sníž. přenesená",J173,0)</f>
        <v>0</v>
      </c>
      <c r="BI173" s="219">
        <f>IF(N173="nulová",J173,0)</f>
        <v>0</v>
      </c>
      <c r="BJ173" s="14" t="s">
        <v>79</v>
      </c>
      <c r="BK173" s="219">
        <f>ROUND(I173*H173,2)</f>
        <v>0</v>
      </c>
      <c r="BL173" s="14" t="s">
        <v>164</v>
      </c>
      <c r="BM173" s="218" t="s">
        <v>880</v>
      </c>
    </row>
    <row r="174" spans="1:65" s="2" customFormat="1" ht="38.4">
      <c r="A174" s="31"/>
      <c r="B174" s="32"/>
      <c r="C174" s="33"/>
      <c r="D174" s="220" t="s">
        <v>166</v>
      </c>
      <c r="E174" s="33"/>
      <c r="F174" s="221" t="s">
        <v>565</v>
      </c>
      <c r="G174" s="33"/>
      <c r="H174" s="33"/>
      <c r="I174" s="119"/>
      <c r="J174" s="33"/>
      <c r="K174" s="33"/>
      <c r="L174" s="36"/>
      <c r="M174" s="222"/>
      <c r="N174" s="223"/>
      <c r="O174" s="68"/>
      <c r="P174" s="68"/>
      <c r="Q174" s="68"/>
      <c r="R174" s="68"/>
      <c r="S174" s="68"/>
      <c r="T174" s="68"/>
      <c r="U174" s="69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T174" s="14" t="s">
        <v>166</v>
      </c>
      <c r="AU174" s="14" t="s">
        <v>81</v>
      </c>
    </row>
    <row r="175" spans="1:65" s="12" customFormat="1" ht="22.8" customHeight="1">
      <c r="B175" s="189"/>
      <c r="C175" s="190"/>
      <c r="D175" s="191" t="s">
        <v>71</v>
      </c>
      <c r="E175" s="203" t="s">
        <v>567</v>
      </c>
      <c r="F175" s="203" t="s">
        <v>568</v>
      </c>
      <c r="G175" s="190"/>
      <c r="H175" s="190"/>
      <c r="I175" s="193"/>
      <c r="J175" s="204">
        <f>BK175</f>
        <v>0</v>
      </c>
      <c r="K175" s="190"/>
      <c r="L175" s="195"/>
      <c r="M175" s="196"/>
      <c r="N175" s="197"/>
      <c r="O175" s="197"/>
      <c r="P175" s="198">
        <f>SUM(P176:P181)</f>
        <v>0</v>
      </c>
      <c r="Q175" s="197"/>
      <c r="R175" s="198">
        <f>SUM(R176:R181)</f>
        <v>0</v>
      </c>
      <c r="S175" s="197"/>
      <c r="T175" s="198">
        <f>SUM(T176:T181)</f>
        <v>0</v>
      </c>
      <c r="U175" s="199"/>
      <c r="AR175" s="200" t="s">
        <v>81</v>
      </c>
      <c r="AT175" s="201" t="s">
        <v>71</v>
      </c>
      <c r="AU175" s="201" t="s">
        <v>79</v>
      </c>
      <c r="AY175" s="200" t="s">
        <v>153</v>
      </c>
      <c r="BK175" s="202">
        <f>SUM(BK176:BK181)</f>
        <v>0</v>
      </c>
    </row>
    <row r="176" spans="1:65" s="2" customFormat="1" ht="19.8" customHeight="1">
      <c r="A176" s="31"/>
      <c r="B176" s="32"/>
      <c r="C176" s="224" t="s">
        <v>569</v>
      </c>
      <c r="D176" s="224" t="s">
        <v>176</v>
      </c>
      <c r="E176" s="225" t="s">
        <v>570</v>
      </c>
      <c r="F176" s="226" t="s">
        <v>571</v>
      </c>
      <c r="G176" s="227" t="s">
        <v>203</v>
      </c>
      <c r="H176" s="228">
        <v>22</v>
      </c>
      <c r="I176" s="229"/>
      <c r="J176" s="230">
        <f>ROUND(I176*H176,2)</f>
        <v>0</v>
      </c>
      <c r="K176" s="231"/>
      <c r="L176" s="36"/>
      <c r="M176" s="232" t="s">
        <v>1</v>
      </c>
      <c r="N176" s="233" t="s">
        <v>37</v>
      </c>
      <c r="O176" s="68"/>
      <c r="P176" s="216">
        <f>O176*H176</f>
        <v>0</v>
      </c>
      <c r="Q176" s="216">
        <v>0</v>
      </c>
      <c r="R176" s="216">
        <f>Q176*H176</f>
        <v>0</v>
      </c>
      <c r="S176" s="216">
        <v>0</v>
      </c>
      <c r="T176" s="216">
        <f>S176*H176</f>
        <v>0</v>
      </c>
      <c r="U176" s="217" t="s">
        <v>1</v>
      </c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18" t="s">
        <v>164</v>
      </c>
      <c r="AT176" s="218" t="s">
        <v>176</v>
      </c>
      <c r="AU176" s="218" t="s">
        <v>81</v>
      </c>
      <c r="AY176" s="14" t="s">
        <v>153</v>
      </c>
      <c r="BE176" s="219">
        <f>IF(N176="základní",J176,0)</f>
        <v>0</v>
      </c>
      <c r="BF176" s="219">
        <f>IF(N176="snížená",J176,0)</f>
        <v>0</v>
      </c>
      <c r="BG176" s="219">
        <f>IF(N176="zákl. přenesená",J176,0)</f>
        <v>0</v>
      </c>
      <c r="BH176" s="219">
        <f>IF(N176="sníž. přenesená",J176,0)</f>
        <v>0</v>
      </c>
      <c r="BI176" s="219">
        <f>IF(N176="nulová",J176,0)</f>
        <v>0</v>
      </c>
      <c r="BJ176" s="14" t="s">
        <v>79</v>
      </c>
      <c r="BK176" s="219">
        <f>ROUND(I176*H176,2)</f>
        <v>0</v>
      </c>
      <c r="BL176" s="14" t="s">
        <v>164</v>
      </c>
      <c r="BM176" s="218" t="s">
        <v>881</v>
      </c>
    </row>
    <row r="177" spans="1:65" s="2" customFormat="1" ht="19.2">
      <c r="A177" s="31"/>
      <c r="B177" s="32"/>
      <c r="C177" s="33"/>
      <c r="D177" s="220" t="s">
        <v>166</v>
      </c>
      <c r="E177" s="33"/>
      <c r="F177" s="221" t="s">
        <v>571</v>
      </c>
      <c r="G177" s="33"/>
      <c r="H177" s="33"/>
      <c r="I177" s="119"/>
      <c r="J177" s="33"/>
      <c r="K177" s="33"/>
      <c r="L177" s="36"/>
      <c r="M177" s="222"/>
      <c r="N177" s="223"/>
      <c r="O177" s="68"/>
      <c r="P177" s="68"/>
      <c r="Q177" s="68"/>
      <c r="R177" s="68"/>
      <c r="S177" s="68"/>
      <c r="T177" s="68"/>
      <c r="U177" s="69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T177" s="14" t="s">
        <v>166</v>
      </c>
      <c r="AU177" s="14" t="s">
        <v>81</v>
      </c>
    </row>
    <row r="178" spans="1:65" s="2" customFormat="1" ht="19.8" customHeight="1">
      <c r="A178" s="31"/>
      <c r="B178" s="32"/>
      <c r="C178" s="224" t="s">
        <v>573</v>
      </c>
      <c r="D178" s="224" t="s">
        <v>176</v>
      </c>
      <c r="E178" s="225" t="s">
        <v>574</v>
      </c>
      <c r="F178" s="226" t="s">
        <v>575</v>
      </c>
      <c r="G178" s="227" t="s">
        <v>203</v>
      </c>
      <c r="H178" s="228">
        <v>22</v>
      </c>
      <c r="I178" s="229"/>
      <c r="J178" s="230">
        <f>ROUND(I178*H178,2)</f>
        <v>0</v>
      </c>
      <c r="K178" s="231"/>
      <c r="L178" s="36"/>
      <c r="M178" s="232" t="s">
        <v>1</v>
      </c>
      <c r="N178" s="233" t="s">
        <v>37</v>
      </c>
      <c r="O178" s="68"/>
      <c r="P178" s="216">
        <f>O178*H178</f>
        <v>0</v>
      </c>
      <c r="Q178" s="216">
        <v>0</v>
      </c>
      <c r="R178" s="216">
        <f>Q178*H178</f>
        <v>0</v>
      </c>
      <c r="S178" s="216">
        <v>0</v>
      </c>
      <c r="T178" s="216">
        <f>S178*H178</f>
        <v>0</v>
      </c>
      <c r="U178" s="217" t="s">
        <v>1</v>
      </c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18" t="s">
        <v>164</v>
      </c>
      <c r="AT178" s="218" t="s">
        <v>176</v>
      </c>
      <c r="AU178" s="218" t="s">
        <v>81</v>
      </c>
      <c r="AY178" s="14" t="s">
        <v>153</v>
      </c>
      <c r="BE178" s="219">
        <f>IF(N178="základní",J178,0)</f>
        <v>0</v>
      </c>
      <c r="BF178" s="219">
        <f>IF(N178="snížená",J178,0)</f>
        <v>0</v>
      </c>
      <c r="BG178" s="219">
        <f>IF(N178="zákl. přenesená",J178,0)</f>
        <v>0</v>
      </c>
      <c r="BH178" s="219">
        <f>IF(N178="sníž. přenesená",J178,0)</f>
        <v>0</v>
      </c>
      <c r="BI178" s="219">
        <f>IF(N178="nulová",J178,0)</f>
        <v>0</v>
      </c>
      <c r="BJ178" s="14" t="s">
        <v>79</v>
      </c>
      <c r="BK178" s="219">
        <f>ROUND(I178*H178,2)</f>
        <v>0</v>
      </c>
      <c r="BL178" s="14" t="s">
        <v>164</v>
      </c>
      <c r="BM178" s="218" t="s">
        <v>882</v>
      </c>
    </row>
    <row r="179" spans="1:65" s="2" customFormat="1" ht="19.2">
      <c r="A179" s="31"/>
      <c r="B179" s="32"/>
      <c r="C179" s="33"/>
      <c r="D179" s="220" t="s">
        <v>166</v>
      </c>
      <c r="E179" s="33"/>
      <c r="F179" s="221" t="s">
        <v>575</v>
      </c>
      <c r="G179" s="33"/>
      <c r="H179" s="33"/>
      <c r="I179" s="119"/>
      <c r="J179" s="33"/>
      <c r="K179" s="33"/>
      <c r="L179" s="36"/>
      <c r="M179" s="222"/>
      <c r="N179" s="223"/>
      <c r="O179" s="68"/>
      <c r="P179" s="68"/>
      <c r="Q179" s="68"/>
      <c r="R179" s="68"/>
      <c r="S179" s="68"/>
      <c r="T179" s="68"/>
      <c r="U179" s="69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T179" s="14" t="s">
        <v>166</v>
      </c>
      <c r="AU179" s="14" t="s">
        <v>81</v>
      </c>
    </row>
    <row r="180" spans="1:65" s="2" customFormat="1" ht="50.4" customHeight="1">
      <c r="A180" s="31"/>
      <c r="B180" s="32"/>
      <c r="C180" s="205" t="s">
        <v>577</v>
      </c>
      <c r="D180" s="205" t="s">
        <v>159</v>
      </c>
      <c r="E180" s="206" t="s">
        <v>578</v>
      </c>
      <c r="F180" s="207" t="s">
        <v>579</v>
      </c>
      <c r="G180" s="208" t="s">
        <v>537</v>
      </c>
      <c r="H180" s="209">
        <v>22</v>
      </c>
      <c r="I180" s="210"/>
      <c r="J180" s="211">
        <f>ROUND(I180*H180,2)</f>
        <v>0</v>
      </c>
      <c r="K180" s="212"/>
      <c r="L180" s="213"/>
      <c r="M180" s="214" t="s">
        <v>1</v>
      </c>
      <c r="N180" s="215" t="s">
        <v>37</v>
      </c>
      <c r="O180" s="68"/>
      <c r="P180" s="216">
        <f>O180*H180</f>
        <v>0</v>
      </c>
      <c r="Q180" s="216">
        <v>0</v>
      </c>
      <c r="R180" s="216">
        <f>Q180*H180</f>
        <v>0</v>
      </c>
      <c r="S180" s="216">
        <v>0</v>
      </c>
      <c r="T180" s="216">
        <f>S180*H180</f>
        <v>0</v>
      </c>
      <c r="U180" s="217" t="s">
        <v>1</v>
      </c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18" t="s">
        <v>163</v>
      </c>
      <c r="AT180" s="218" t="s">
        <v>159</v>
      </c>
      <c r="AU180" s="218" t="s">
        <v>81</v>
      </c>
      <c r="AY180" s="14" t="s">
        <v>153</v>
      </c>
      <c r="BE180" s="219">
        <f>IF(N180="základní",J180,0)</f>
        <v>0</v>
      </c>
      <c r="BF180" s="219">
        <f>IF(N180="snížená",J180,0)</f>
        <v>0</v>
      </c>
      <c r="BG180" s="219">
        <f>IF(N180="zákl. přenesená",J180,0)</f>
        <v>0</v>
      </c>
      <c r="BH180" s="219">
        <f>IF(N180="sníž. přenesená",J180,0)</f>
        <v>0</v>
      </c>
      <c r="BI180" s="219">
        <f>IF(N180="nulová",J180,0)</f>
        <v>0</v>
      </c>
      <c r="BJ180" s="14" t="s">
        <v>79</v>
      </c>
      <c r="BK180" s="219">
        <f>ROUND(I180*H180,2)</f>
        <v>0</v>
      </c>
      <c r="BL180" s="14" t="s">
        <v>164</v>
      </c>
      <c r="BM180" s="218" t="s">
        <v>883</v>
      </c>
    </row>
    <row r="181" spans="1:65" s="2" customFormat="1" ht="38.4">
      <c r="A181" s="31"/>
      <c r="B181" s="32"/>
      <c r="C181" s="33"/>
      <c r="D181" s="220" t="s">
        <v>166</v>
      </c>
      <c r="E181" s="33"/>
      <c r="F181" s="221" t="s">
        <v>579</v>
      </c>
      <c r="G181" s="33"/>
      <c r="H181" s="33"/>
      <c r="I181" s="119"/>
      <c r="J181" s="33"/>
      <c r="K181" s="33"/>
      <c r="L181" s="36"/>
      <c r="M181" s="222"/>
      <c r="N181" s="223"/>
      <c r="O181" s="68"/>
      <c r="P181" s="68"/>
      <c r="Q181" s="68"/>
      <c r="R181" s="68"/>
      <c r="S181" s="68"/>
      <c r="T181" s="68"/>
      <c r="U181" s="69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T181" s="14" t="s">
        <v>166</v>
      </c>
      <c r="AU181" s="14" t="s">
        <v>81</v>
      </c>
    </row>
    <row r="182" spans="1:65" s="12" customFormat="1" ht="22.8" customHeight="1">
      <c r="B182" s="189"/>
      <c r="C182" s="190"/>
      <c r="D182" s="191" t="s">
        <v>71</v>
      </c>
      <c r="E182" s="203" t="s">
        <v>581</v>
      </c>
      <c r="F182" s="203" t="s">
        <v>582</v>
      </c>
      <c r="G182" s="190"/>
      <c r="H182" s="190"/>
      <c r="I182" s="193"/>
      <c r="J182" s="204">
        <f>BK182</f>
        <v>0</v>
      </c>
      <c r="K182" s="190"/>
      <c r="L182" s="195"/>
      <c r="M182" s="196"/>
      <c r="N182" s="197"/>
      <c r="O182" s="197"/>
      <c r="P182" s="198">
        <f>SUM(P183:P184)</f>
        <v>0</v>
      </c>
      <c r="Q182" s="197"/>
      <c r="R182" s="198">
        <f>SUM(R183:R184)</f>
        <v>0</v>
      </c>
      <c r="S182" s="197"/>
      <c r="T182" s="198">
        <f>SUM(T183:T184)</f>
        <v>0</v>
      </c>
      <c r="U182" s="199"/>
      <c r="AR182" s="200" t="s">
        <v>81</v>
      </c>
      <c r="AT182" s="201" t="s">
        <v>71</v>
      </c>
      <c r="AU182" s="201" t="s">
        <v>79</v>
      </c>
      <c r="AY182" s="200" t="s">
        <v>153</v>
      </c>
      <c r="BK182" s="202">
        <f>SUM(BK183:BK184)</f>
        <v>0</v>
      </c>
    </row>
    <row r="183" spans="1:65" s="2" customFormat="1" ht="14.4" customHeight="1">
      <c r="A183" s="31"/>
      <c r="B183" s="32"/>
      <c r="C183" s="205" t="s">
        <v>583</v>
      </c>
      <c r="D183" s="205" t="s">
        <v>159</v>
      </c>
      <c r="E183" s="206" t="s">
        <v>584</v>
      </c>
      <c r="F183" s="207" t="s">
        <v>585</v>
      </c>
      <c r="G183" s="208" t="s">
        <v>537</v>
      </c>
      <c r="H183" s="209">
        <v>36</v>
      </c>
      <c r="I183" s="210"/>
      <c r="J183" s="211">
        <f>ROUND(I183*H183,2)</f>
        <v>0</v>
      </c>
      <c r="K183" s="212"/>
      <c r="L183" s="213"/>
      <c r="M183" s="214" t="s">
        <v>1</v>
      </c>
      <c r="N183" s="215" t="s">
        <v>37</v>
      </c>
      <c r="O183" s="68"/>
      <c r="P183" s="216">
        <f>O183*H183</f>
        <v>0</v>
      </c>
      <c r="Q183" s="216">
        <v>0</v>
      </c>
      <c r="R183" s="216">
        <f>Q183*H183</f>
        <v>0</v>
      </c>
      <c r="S183" s="216">
        <v>0</v>
      </c>
      <c r="T183" s="216">
        <f>S183*H183</f>
        <v>0</v>
      </c>
      <c r="U183" s="217" t="s">
        <v>1</v>
      </c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18" t="s">
        <v>163</v>
      </c>
      <c r="AT183" s="218" t="s">
        <v>159</v>
      </c>
      <c r="AU183" s="218" t="s">
        <v>81</v>
      </c>
      <c r="AY183" s="14" t="s">
        <v>153</v>
      </c>
      <c r="BE183" s="219">
        <f>IF(N183="základní",J183,0)</f>
        <v>0</v>
      </c>
      <c r="BF183" s="219">
        <f>IF(N183="snížená",J183,0)</f>
        <v>0</v>
      </c>
      <c r="BG183" s="219">
        <f>IF(N183="zákl. přenesená",J183,0)</f>
        <v>0</v>
      </c>
      <c r="BH183" s="219">
        <f>IF(N183="sníž. přenesená",J183,0)</f>
        <v>0</v>
      </c>
      <c r="BI183" s="219">
        <f>IF(N183="nulová",J183,0)</f>
        <v>0</v>
      </c>
      <c r="BJ183" s="14" t="s">
        <v>79</v>
      </c>
      <c r="BK183" s="219">
        <f>ROUND(I183*H183,2)</f>
        <v>0</v>
      </c>
      <c r="BL183" s="14" t="s">
        <v>164</v>
      </c>
      <c r="BM183" s="218" t="s">
        <v>884</v>
      </c>
    </row>
    <row r="184" spans="1:65" s="2" customFormat="1" ht="10.199999999999999">
      <c r="A184" s="31"/>
      <c r="B184" s="32"/>
      <c r="C184" s="33"/>
      <c r="D184" s="220" t="s">
        <v>166</v>
      </c>
      <c r="E184" s="33"/>
      <c r="F184" s="221" t="s">
        <v>585</v>
      </c>
      <c r="G184" s="33"/>
      <c r="H184" s="33"/>
      <c r="I184" s="119"/>
      <c r="J184" s="33"/>
      <c r="K184" s="33"/>
      <c r="L184" s="36"/>
      <c r="M184" s="222"/>
      <c r="N184" s="223"/>
      <c r="O184" s="68"/>
      <c r="P184" s="68"/>
      <c r="Q184" s="68"/>
      <c r="R184" s="68"/>
      <c r="S184" s="68"/>
      <c r="T184" s="68"/>
      <c r="U184" s="69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T184" s="14" t="s">
        <v>166</v>
      </c>
      <c r="AU184" s="14" t="s">
        <v>81</v>
      </c>
    </row>
    <row r="185" spans="1:65" s="12" customFormat="1" ht="22.8" customHeight="1">
      <c r="B185" s="189"/>
      <c r="C185" s="190"/>
      <c r="D185" s="191" t="s">
        <v>71</v>
      </c>
      <c r="E185" s="203" t="s">
        <v>587</v>
      </c>
      <c r="F185" s="203" t="s">
        <v>588</v>
      </c>
      <c r="G185" s="190"/>
      <c r="H185" s="190"/>
      <c r="I185" s="193"/>
      <c r="J185" s="204">
        <f>BK185</f>
        <v>0</v>
      </c>
      <c r="K185" s="190"/>
      <c r="L185" s="195"/>
      <c r="M185" s="196"/>
      <c r="N185" s="197"/>
      <c r="O185" s="197"/>
      <c r="P185" s="198">
        <f>SUM(P186:P189)</f>
        <v>0</v>
      </c>
      <c r="Q185" s="197"/>
      <c r="R185" s="198">
        <f>SUM(R186:R189)</f>
        <v>0</v>
      </c>
      <c r="S185" s="197"/>
      <c r="T185" s="198">
        <f>SUM(T186:T189)</f>
        <v>0</v>
      </c>
      <c r="U185" s="199"/>
      <c r="AR185" s="200" t="s">
        <v>81</v>
      </c>
      <c r="AT185" s="201" t="s">
        <v>71</v>
      </c>
      <c r="AU185" s="201" t="s">
        <v>79</v>
      </c>
      <c r="AY185" s="200" t="s">
        <v>153</v>
      </c>
      <c r="BK185" s="202">
        <f>SUM(BK186:BK189)</f>
        <v>0</v>
      </c>
    </row>
    <row r="186" spans="1:65" s="2" customFormat="1" ht="19.8" customHeight="1">
      <c r="A186" s="31"/>
      <c r="B186" s="32"/>
      <c r="C186" s="224" t="s">
        <v>589</v>
      </c>
      <c r="D186" s="224" t="s">
        <v>176</v>
      </c>
      <c r="E186" s="225" t="s">
        <v>590</v>
      </c>
      <c r="F186" s="226" t="s">
        <v>591</v>
      </c>
      <c r="G186" s="227" t="s">
        <v>203</v>
      </c>
      <c r="H186" s="228">
        <v>2</v>
      </c>
      <c r="I186" s="229"/>
      <c r="J186" s="230">
        <f>ROUND(I186*H186,2)</f>
        <v>0</v>
      </c>
      <c r="K186" s="231"/>
      <c r="L186" s="36"/>
      <c r="M186" s="232" t="s">
        <v>1</v>
      </c>
      <c r="N186" s="233" t="s">
        <v>37</v>
      </c>
      <c r="O186" s="68"/>
      <c r="P186" s="216">
        <f>O186*H186</f>
        <v>0</v>
      </c>
      <c r="Q186" s="216">
        <v>0</v>
      </c>
      <c r="R186" s="216">
        <f>Q186*H186</f>
        <v>0</v>
      </c>
      <c r="S186" s="216">
        <v>0</v>
      </c>
      <c r="T186" s="216">
        <f>S186*H186</f>
        <v>0</v>
      </c>
      <c r="U186" s="217" t="s">
        <v>1</v>
      </c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18" t="s">
        <v>164</v>
      </c>
      <c r="AT186" s="218" t="s">
        <v>176</v>
      </c>
      <c r="AU186" s="218" t="s">
        <v>81</v>
      </c>
      <c r="AY186" s="14" t="s">
        <v>153</v>
      </c>
      <c r="BE186" s="219">
        <f>IF(N186="základní",J186,0)</f>
        <v>0</v>
      </c>
      <c r="BF186" s="219">
        <f>IF(N186="snížená",J186,0)</f>
        <v>0</v>
      </c>
      <c r="BG186" s="219">
        <f>IF(N186="zákl. přenesená",J186,0)</f>
        <v>0</v>
      </c>
      <c r="BH186" s="219">
        <f>IF(N186="sníž. přenesená",J186,0)</f>
        <v>0</v>
      </c>
      <c r="BI186" s="219">
        <f>IF(N186="nulová",J186,0)</f>
        <v>0</v>
      </c>
      <c r="BJ186" s="14" t="s">
        <v>79</v>
      </c>
      <c r="BK186" s="219">
        <f>ROUND(I186*H186,2)</f>
        <v>0</v>
      </c>
      <c r="BL186" s="14" t="s">
        <v>164</v>
      </c>
      <c r="BM186" s="218" t="s">
        <v>885</v>
      </c>
    </row>
    <row r="187" spans="1:65" s="2" customFormat="1" ht="19.2">
      <c r="A187" s="31"/>
      <c r="B187" s="32"/>
      <c r="C187" s="33"/>
      <c r="D187" s="220" t="s">
        <v>166</v>
      </c>
      <c r="E187" s="33"/>
      <c r="F187" s="221" t="s">
        <v>591</v>
      </c>
      <c r="G187" s="33"/>
      <c r="H187" s="33"/>
      <c r="I187" s="119"/>
      <c r="J187" s="33"/>
      <c r="K187" s="33"/>
      <c r="L187" s="36"/>
      <c r="M187" s="222"/>
      <c r="N187" s="223"/>
      <c r="O187" s="68"/>
      <c r="P187" s="68"/>
      <c r="Q187" s="68"/>
      <c r="R187" s="68"/>
      <c r="S187" s="68"/>
      <c r="T187" s="68"/>
      <c r="U187" s="69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T187" s="14" t="s">
        <v>166</v>
      </c>
      <c r="AU187" s="14" t="s">
        <v>81</v>
      </c>
    </row>
    <row r="188" spans="1:65" s="2" customFormat="1" ht="19.8" customHeight="1">
      <c r="A188" s="31"/>
      <c r="B188" s="32"/>
      <c r="C188" s="224" t="s">
        <v>593</v>
      </c>
      <c r="D188" s="224" t="s">
        <v>176</v>
      </c>
      <c r="E188" s="225" t="s">
        <v>574</v>
      </c>
      <c r="F188" s="226" t="s">
        <v>575</v>
      </c>
      <c r="G188" s="227" t="s">
        <v>203</v>
      </c>
      <c r="H188" s="228">
        <v>10</v>
      </c>
      <c r="I188" s="229"/>
      <c r="J188" s="230">
        <f>ROUND(I188*H188,2)</f>
        <v>0</v>
      </c>
      <c r="K188" s="231"/>
      <c r="L188" s="36"/>
      <c r="M188" s="232" t="s">
        <v>1</v>
      </c>
      <c r="N188" s="233" t="s">
        <v>37</v>
      </c>
      <c r="O188" s="68"/>
      <c r="P188" s="216">
        <f>O188*H188</f>
        <v>0</v>
      </c>
      <c r="Q188" s="216">
        <v>0</v>
      </c>
      <c r="R188" s="216">
        <f>Q188*H188</f>
        <v>0</v>
      </c>
      <c r="S188" s="216">
        <v>0</v>
      </c>
      <c r="T188" s="216">
        <f>S188*H188</f>
        <v>0</v>
      </c>
      <c r="U188" s="217" t="s">
        <v>1</v>
      </c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18" t="s">
        <v>164</v>
      </c>
      <c r="AT188" s="218" t="s">
        <v>176</v>
      </c>
      <c r="AU188" s="218" t="s">
        <v>81</v>
      </c>
      <c r="AY188" s="14" t="s">
        <v>153</v>
      </c>
      <c r="BE188" s="219">
        <f>IF(N188="základní",J188,0)</f>
        <v>0</v>
      </c>
      <c r="BF188" s="219">
        <f>IF(N188="snížená",J188,0)</f>
        <v>0</v>
      </c>
      <c r="BG188" s="219">
        <f>IF(N188="zákl. přenesená",J188,0)</f>
        <v>0</v>
      </c>
      <c r="BH188" s="219">
        <f>IF(N188="sníž. přenesená",J188,0)</f>
        <v>0</v>
      </c>
      <c r="BI188" s="219">
        <f>IF(N188="nulová",J188,0)</f>
        <v>0</v>
      </c>
      <c r="BJ188" s="14" t="s">
        <v>79</v>
      </c>
      <c r="BK188" s="219">
        <f>ROUND(I188*H188,2)</f>
        <v>0</v>
      </c>
      <c r="BL188" s="14" t="s">
        <v>164</v>
      </c>
      <c r="BM188" s="218" t="s">
        <v>886</v>
      </c>
    </row>
    <row r="189" spans="1:65" s="2" customFormat="1" ht="19.2">
      <c r="A189" s="31"/>
      <c r="B189" s="32"/>
      <c r="C189" s="33"/>
      <c r="D189" s="220" t="s">
        <v>166</v>
      </c>
      <c r="E189" s="33"/>
      <c r="F189" s="221" t="s">
        <v>575</v>
      </c>
      <c r="G189" s="33"/>
      <c r="H189" s="33"/>
      <c r="I189" s="119"/>
      <c r="J189" s="33"/>
      <c r="K189" s="33"/>
      <c r="L189" s="36"/>
      <c r="M189" s="222"/>
      <c r="N189" s="223"/>
      <c r="O189" s="68"/>
      <c r="P189" s="68"/>
      <c r="Q189" s="68"/>
      <c r="R189" s="68"/>
      <c r="S189" s="68"/>
      <c r="T189" s="68"/>
      <c r="U189" s="69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T189" s="14" t="s">
        <v>166</v>
      </c>
      <c r="AU189" s="14" t="s">
        <v>81</v>
      </c>
    </row>
    <row r="190" spans="1:65" s="12" customFormat="1" ht="22.8" customHeight="1">
      <c r="B190" s="189"/>
      <c r="C190" s="190"/>
      <c r="D190" s="191" t="s">
        <v>71</v>
      </c>
      <c r="E190" s="203" t="s">
        <v>595</v>
      </c>
      <c r="F190" s="203" t="s">
        <v>596</v>
      </c>
      <c r="G190" s="190"/>
      <c r="H190" s="190"/>
      <c r="I190" s="193"/>
      <c r="J190" s="204">
        <f>BK190</f>
        <v>0</v>
      </c>
      <c r="K190" s="190"/>
      <c r="L190" s="195"/>
      <c r="M190" s="196"/>
      <c r="N190" s="197"/>
      <c r="O190" s="197"/>
      <c r="P190" s="198">
        <f>SUM(P191:P194)</f>
        <v>0</v>
      </c>
      <c r="Q190" s="197"/>
      <c r="R190" s="198">
        <f>SUM(R191:R194)</f>
        <v>0</v>
      </c>
      <c r="S190" s="197"/>
      <c r="T190" s="198">
        <f>SUM(T191:T194)</f>
        <v>0</v>
      </c>
      <c r="U190" s="199"/>
      <c r="AR190" s="200" t="s">
        <v>81</v>
      </c>
      <c r="AT190" s="201" t="s">
        <v>71</v>
      </c>
      <c r="AU190" s="201" t="s">
        <v>79</v>
      </c>
      <c r="AY190" s="200" t="s">
        <v>153</v>
      </c>
      <c r="BK190" s="202">
        <f>SUM(BK191:BK194)</f>
        <v>0</v>
      </c>
    </row>
    <row r="191" spans="1:65" s="2" customFormat="1" ht="19.8" customHeight="1">
      <c r="A191" s="31"/>
      <c r="B191" s="32"/>
      <c r="C191" s="224" t="s">
        <v>597</v>
      </c>
      <c r="D191" s="224" t="s">
        <v>176</v>
      </c>
      <c r="E191" s="225" t="s">
        <v>598</v>
      </c>
      <c r="F191" s="226" t="s">
        <v>599</v>
      </c>
      <c r="G191" s="227" t="s">
        <v>203</v>
      </c>
      <c r="H191" s="228">
        <v>4</v>
      </c>
      <c r="I191" s="229"/>
      <c r="J191" s="230">
        <f>ROUND(I191*H191,2)</f>
        <v>0</v>
      </c>
      <c r="K191" s="231"/>
      <c r="L191" s="36"/>
      <c r="M191" s="232" t="s">
        <v>1</v>
      </c>
      <c r="N191" s="233" t="s">
        <v>37</v>
      </c>
      <c r="O191" s="68"/>
      <c r="P191" s="216">
        <f>O191*H191</f>
        <v>0</v>
      </c>
      <c r="Q191" s="216">
        <v>0</v>
      </c>
      <c r="R191" s="216">
        <f>Q191*H191</f>
        <v>0</v>
      </c>
      <c r="S191" s="216">
        <v>0</v>
      </c>
      <c r="T191" s="216">
        <f>S191*H191</f>
        <v>0</v>
      </c>
      <c r="U191" s="217" t="s">
        <v>1</v>
      </c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218" t="s">
        <v>164</v>
      </c>
      <c r="AT191" s="218" t="s">
        <v>176</v>
      </c>
      <c r="AU191" s="218" t="s">
        <v>81</v>
      </c>
      <c r="AY191" s="14" t="s">
        <v>153</v>
      </c>
      <c r="BE191" s="219">
        <f>IF(N191="základní",J191,0)</f>
        <v>0</v>
      </c>
      <c r="BF191" s="219">
        <f>IF(N191="snížená",J191,0)</f>
        <v>0</v>
      </c>
      <c r="BG191" s="219">
        <f>IF(N191="zákl. přenesená",J191,0)</f>
        <v>0</v>
      </c>
      <c r="BH191" s="219">
        <f>IF(N191="sníž. přenesená",J191,0)</f>
        <v>0</v>
      </c>
      <c r="BI191" s="219">
        <f>IF(N191="nulová",J191,0)</f>
        <v>0</v>
      </c>
      <c r="BJ191" s="14" t="s">
        <v>79</v>
      </c>
      <c r="BK191" s="219">
        <f>ROUND(I191*H191,2)</f>
        <v>0</v>
      </c>
      <c r="BL191" s="14" t="s">
        <v>164</v>
      </c>
      <c r="BM191" s="218" t="s">
        <v>887</v>
      </c>
    </row>
    <row r="192" spans="1:65" s="2" customFormat="1" ht="19.2">
      <c r="A192" s="31"/>
      <c r="B192" s="32"/>
      <c r="C192" s="33"/>
      <c r="D192" s="220" t="s">
        <v>166</v>
      </c>
      <c r="E192" s="33"/>
      <c r="F192" s="221" t="s">
        <v>599</v>
      </c>
      <c r="G192" s="33"/>
      <c r="H192" s="33"/>
      <c r="I192" s="119"/>
      <c r="J192" s="33"/>
      <c r="K192" s="33"/>
      <c r="L192" s="36"/>
      <c r="M192" s="222"/>
      <c r="N192" s="223"/>
      <c r="O192" s="68"/>
      <c r="P192" s="68"/>
      <c r="Q192" s="68"/>
      <c r="R192" s="68"/>
      <c r="S192" s="68"/>
      <c r="T192" s="68"/>
      <c r="U192" s="69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T192" s="14" t="s">
        <v>166</v>
      </c>
      <c r="AU192" s="14" t="s">
        <v>81</v>
      </c>
    </row>
    <row r="193" spans="1:65" s="2" customFormat="1" ht="19.8" customHeight="1">
      <c r="A193" s="31"/>
      <c r="B193" s="32"/>
      <c r="C193" s="224" t="s">
        <v>601</v>
      </c>
      <c r="D193" s="224" t="s">
        <v>176</v>
      </c>
      <c r="E193" s="225" t="s">
        <v>574</v>
      </c>
      <c r="F193" s="226" t="s">
        <v>575</v>
      </c>
      <c r="G193" s="227" t="s">
        <v>203</v>
      </c>
      <c r="H193" s="228">
        <v>8</v>
      </c>
      <c r="I193" s="229"/>
      <c r="J193" s="230">
        <f>ROUND(I193*H193,2)</f>
        <v>0</v>
      </c>
      <c r="K193" s="231"/>
      <c r="L193" s="36"/>
      <c r="M193" s="232" t="s">
        <v>1</v>
      </c>
      <c r="N193" s="233" t="s">
        <v>37</v>
      </c>
      <c r="O193" s="68"/>
      <c r="P193" s="216">
        <f>O193*H193</f>
        <v>0</v>
      </c>
      <c r="Q193" s="216">
        <v>0</v>
      </c>
      <c r="R193" s="216">
        <f>Q193*H193</f>
        <v>0</v>
      </c>
      <c r="S193" s="216">
        <v>0</v>
      </c>
      <c r="T193" s="216">
        <f>S193*H193</f>
        <v>0</v>
      </c>
      <c r="U193" s="217" t="s">
        <v>1</v>
      </c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218" t="s">
        <v>164</v>
      </c>
      <c r="AT193" s="218" t="s">
        <v>176</v>
      </c>
      <c r="AU193" s="218" t="s">
        <v>81</v>
      </c>
      <c r="AY193" s="14" t="s">
        <v>153</v>
      </c>
      <c r="BE193" s="219">
        <f>IF(N193="základní",J193,0)</f>
        <v>0</v>
      </c>
      <c r="BF193" s="219">
        <f>IF(N193="snížená",J193,0)</f>
        <v>0</v>
      </c>
      <c r="BG193" s="219">
        <f>IF(N193="zákl. přenesená",J193,0)</f>
        <v>0</v>
      </c>
      <c r="BH193" s="219">
        <f>IF(N193="sníž. přenesená",J193,0)</f>
        <v>0</v>
      </c>
      <c r="BI193" s="219">
        <f>IF(N193="nulová",J193,0)</f>
        <v>0</v>
      </c>
      <c r="BJ193" s="14" t="s">
        <v>79</v>
      </c>
      <c r="BK193" s="219">
        <f>ROUND(I193*H193,2)</f>
        <v>0</v>
      </c>
      <c r="BL193" s="14" t="s">
        <v>164</v>
      </c>
      <c r="BM193" s="218" t="s">
        <v>888</v>
      </c>
    </row>
    <row r="194" spans="1:65" s="2" customFormat="1" ht="19.2">
      <c r="A194" s="31"/>
      <c r="B194" s="32"/>
      <c r="C194" s="33"/>
      <c r="D194" s="220" t="s">
        <v>166</v>
      </c>
      <c r="E194" s="33"/>
      <c r="F194" s="221" t="s">
        <v>575</v>
      </c>
      <c r="G194" s="33"/>
      <c r="H194" s="33"/>
      <c r="I194" s="119"/>
      <c r="J194" s="33"/>
      <c r="K194" s="33"/>
      <c r="L194" s="36"/>
      <c r="M194" s="222"/>
      <c r="N194" s="223"/>
      <c r="O194" s="68"/>
      <c r="P194" s="68"/>
      <c r="Q194" s="68"/>
      <c r="R194" s="68"/>
      <c r="S194" s="68"/>
      <c r="T194" s="68"/>
      <c r="U194" s="69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T194" s="14" t="s">
        <v>166</v>
      </c>
      <c r="AU194" s="14" t="s">
        <v>81</v>
      </c>
    </row>
    <row r="195" spans="1:65" s="12" customFormat="1" ht="22.8" customHeight="1">
      <c r="B195" s="189"/>
      <c r="C195" s="190"/>
      <c r="D195" s="191" t="s">
        <v>71</v>
      </c>
      <c r="E195" s="203" t="s">
        <v>603</v>
      </c>
      <c r="F195" s="203" t="s">
        <v>604</v>
      </c>
      <c r="G195" s="190"/>
      <c r="H195" s="190"/>
      <c r="I195" s="193"/>
      <c r="J195" s="204">
        <f>BK195</f>
        <v>0</v>
      </c>
      <c r="K195" s="190"/>
      <c r="L195" s="195"/>
      <c r="M195" s="196"/>
      <c r="N195" s="197"/>
      <c r="O195" s="197"/>
      <c r="P195" s="198">
        <f>SUM(P196:P199)</f>
        <v>0</v>
      </c>
      <c r="Q195" s="197"/>
      <c r="R195" s="198">
        <f>SUM(R196:R199)</f>
        <v>0</v>
      </c>
      <c r="S195" s="197"/>
      <c r="T195" s="198">
        <f>SUM(T196:T199)</f>
        <v>0</v>
      </c>
      <c r="U195" s="199"/>
      <c r="AR195" s="200" t="s">
        <v>81</v>
      </c>
      <c r="AT195" s="201" t="s">
        <v>71</v>
      </c>
      <c r="AU195" s="201" t="s">
        <v>79</v>
      </c>
      <c r="AY195" s="200" t="s">
        <v>153</v>
      </c>
      <c r="BK195" s="202">
        <f>SUM(BK196:BK199)</f>
        <v>0</v>
      </c>
    </row>
    <row r="196" spans="1:65" s="2" customFormat="1" ht="19.8" customHeight="1">
      <c r="A196" s="31"/>
      <c r="B196" s="32"/>
      <c r="C196" s="224" t="s">
        <v>605</v>
      </c>
      <c r="D196" s="224" t="s">
        <v>176</v>
      </c>
      <c r="E196" s="225" t="s">
        <v>606</v>
      </c>
      <c r="F196" s="226" t="s">
        <v>607</v>
      </c>
      <c r="G196" s="227" t="s">
        <v>162</v>
      </c>
      <c r="H196" s="228">
        <v>20</v>
      </c>
      <c r="I196" s="229"/>
      <c r="J196" s="230">
        <f>ROUND(I196*H196,2)</f>
        <v>0</v>
      </c>
      <c r="K196" s="231"/>
      <c r="L196" s="36"/>
      <c r="M196" s="232" t="s">
        <v>1</v>
      </c>
      <c r="N196" s="233" t="s">
        <v>37</v>
      </c>
      <c r="O196" s="68"/>
      <c r="P196" s="216">
        <f>O196*H196</f>
        <v>0</v>
      </c>
      <c r="Q196" s="216">
        <v>0</v>
      </c>
      <c r="R196" s="216">
        <f>Q196*H196</f>
        <v>0</v>
      </c>
      <c r="S196" s="216">
        <v>0</v>
      </c>
      <c r="T196" s="216">
        <f>S196*H196</f>
        <v>0</v>
      </c>
      <c r="U196" s="217" t="s">
        <v>1</v>
      </c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218" t="s">
        <v>164</v>
      </c>
      <c r="AT196" s="218" t="s">
        <v>176</v>
      </c>
      <c r="AU196" s="218" t="s">
        <v>81</v>
      </c>
      <c r="AY196" s="14" t="s">
        <v>153</v>
      </c>
      <c r="BE196" s="219">
        <f>IF(N196="základní",J196,0)</f>
        <v>0</v>
      </c>
      <c r="BF196" s="219">
        <f>IF(N196="snížená",J196,0)</f>
        <v>0</v>
      </c>
      <c r="BG196" s="219">
        <f>IF(N196="zákl. přenesená",J196,0)</f>
        <v>0</v>
      </c>
      <c r="BH196" s="219">
        <f>IF(N196="sníž. přenesená",J196,0)</f>
        <v>0</v>
      </c>
      <c r="BI196" s="219">
        <f>IF(N196="nulová",J196,0)</f>
        <v>0</v>
      </c>
      <c r="BJ196" s="14" t="s">
        <v>79</v>
      </c>
      <c r="BK196" s="219">
        <f>ROUND(I196*H196,2)</f>
        <v>0</v>
      </c>
      <c r="BL196" s="14" t="s">
        <v>164</v>
      </c>
      <c r="BM196" s="218" t="s">
        <v>889</v>
      </c>
    </row>
    <row r="197" spans="1:65" s="2" customFormat="1" ht="19.2">
      <c r="A197" s="31"/>
      <c r="B197" s="32"/>
      <c r="C197" s="33"/>
      <c r="D197" s="220" t="s">
        <v>166</v>
      </c>
      <c r="E197" s="33"/>
      <c r="F197" s="221" t="s">
        <v>607</v>
      </c>
      <c r="G197" s="33"/>
      <c r="H197" s="33"/>
      <c r="I197" s="119"/>
      <c r="J197" s="33"/>
      <c r="K197" s="33"/>
      <c r="L197" s="36"/>
      <c r="M197" s="222"/>
      <c r="N197" s="223"/>
      <c r="O197" s="68"/>
      <c r="P197" s="68"/>
      <c r="Q197" s="68"/>
      <c r="R197" s="68"/>
      <c r="S197" s="68"/>
      <c r="T197" s="68"/>
      <c r="U197" s="69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T197" s="14" t="s">
        <v>166</v>
      </c>
      <c r="AU197" s="14" t="s">
        <v>81</v>
      </c>
    </row>
    <row r="198" spans="1:65" s="2" customFormat="1" ht="14.4" customHeight="1">
      <c r="A198" s="31"/>
      <c r="B198" s="32"/>
      <c r="C198" s="205" t="s">
        <v>609</v>
      </c>
      <c r="D198" s="205" t="s">
        <v>159</v>
      </c>
      <c r="E198" s="206" t="s">
        <v>610</v>
      </c>
      <c r="F198" s="207" t="s">
        <v>611</v>
      </c>
      <c r="G198" s="208" t="s">
        <v>159</v>
      </c>
      <c r="H198" s="209">
        <v>20</v>
      </c>
      <c r="I198" s="210"/>
      <c r="J198" s="211">
        <f>ROUND(I198*H198,2)</f>
        <v>0</v>
      </c>
      <c r="K198" s="212"/>
      <c r="L198" s="213"/>
      <c r="M198" s="214" t="s">
        <v>1</v>
      </c>
      <c r="N198" s="215" t="s">
        <v>37</v>
      </c>
      <c r="O198" s="68"/>
      <c r="P198" s="216">
        <f>O198*H198</f>
        <v>0</v>
      </c>
      <c r="Q198" s="216">
        <v>0</v>
      </c>
      <c r="R198" s="216">
        <f>Q198*H198</f>
        <v>0</v>
      </c>
      <c r="S198" s="216">
        <v>0</v>
      </c>
      <c r="T198" s="216">
        <f>S198*H198</f>
        <v>0</v>
      </c>
      <c r="U198" s="217" t="s">
        <v>1</v>
      </c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18" t="s">
        <v>163</v>
      </c>
      <c r="AT198" s="218" t="s">
        <v>159</v>
      </c>
      <c r="AU198" s="218" t="s">
        <v>81</v>
      </c>
      <c r="AY198" s="14" t="s">
        <v>153</v>
      </c>
      <c r="BE198" s="219">
        <f>IF(N198="základní",J198,0)</f>
        <v>0</v>
      </c>
      <c r="BF198" s="219">
        <f>IF(N198="snížená",J198,0)</f>
        <v>0</v>
      </c>
      <c r="BG198" s="219">
        <f>IF(N198="zákl. přenesená",J198,0)</f>
        <v>0</v>
      </c>
      <c r="BH198" s="219">
        <f>IF(N198="sníž. přenesená",J198,0)</f>
        <v>0</v>
      </c>
      <c r="BI198" s="219">
        <f>IF(N198="nulová",J198,0)</f>
        <v>0</v>
      </c>
      <c r="BJ198" s="14" t="s">
        <v>79</v>
      </c>
      <c r="BK198" s="219">
        <f>ROUND(I198*H198,2)</f>
        <v>0</v>
      </c>
      <c r="BL198" s="14" t="s">
        <v>164</v>
      </c>
      <c r="BM198" s="218" t="s">
        <v>890</v>
      </c>
    </row>
    <row r="199" spans="1:65" s="2" customFormat="1" ht="10.199999999999999">
      <c r="A199" s="31"/>
      <c r="B199" s="32"/>
      <c r="C199" s="33"/>
      <c r="D199" s="220" t="s">
        <v>166</v>
      </c>
      <c r="E199" s="33"/>
      <c r="F199" s="221" t="s">
        <v>611</v>
      </c>
      <c r="G199" s="33"/>
      <c r="H199" s="33"/>
      <c r="I199" s="119"/>
      <c r="J199" s="33"/>
      <c r="K199" s="33"/>
      <c r="L199" s="36"/>
      <c r="M199" s="222"/>
      <c r="N199" s="223"/>
      <c r="O199" s="68"/>
      <c r="P199" s="68"/>
      <c r="Q199" s="68"/>
      <c r="R199" s="68"/>
      <c r="S199" s="68"/>
      <c r="T199" s="68"/>
      <c r="U199" s="69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T199" s="14" t="s">
        <v>166</v>
      </c>
      <c r="AU199" s="14" t="s">
        <v>81</v>
      </c>
    </row>
    <row r="200" spans="1:65" s="12" customFormat="1" ht="22.8" customHeight="1">
      <c r="B200" s="189"/>
      <c r="C200" s="190"/>
      <c r="D200" s="191" t="s">
        <v>71</v>
      </c>
      <c r="E200" s="203" t="s">
        <v>613</v>
      </c>
      <c r="F200" s="203" t="s">
        <v>614</v>
      </c>
      <c r="G200" s="190"/>
      <c r="H200" s="190"/>
      <c r="I200" s="193"/>
      <c r="J200" s="204">
        <f>BK200</f>
        <v>0</v>
      </c>
      <c r="K200" s="190"/>
      <c r="L200" s="195"/>
      <c r="M200" s="196"/>
      <c r="N200" s="197"/>
      <c r="O200" s="197"/>
      <c r="P200" s="198">
        <f>SUM(P201:P204)</f>
        <v>0</v>
      </c>
      <c r="Q200" s="197"/>
      <c r="R200" s="198">
        <f>SUM(R201:R204)</f>
        <v>0</v>
      </c>
      <c r="S200" s="197"/>
      <c r="T200" s="198">
        <f>SUM(T201:T204)</f>
        <v>0</v>
      </c>
      <c r="U200" s="199"/>
      <c r="AR200" s="200" t="s">
        <v>81</v>
      </c>
      <c r="AT200" s="201" t="s">
        <v>71</v>
      </c>
      <c r="AU200" s="201" t="s">
        <v>79</v>
      </c>
      <c r="AY200" s="200" t="s">
        <v>153</v>
      </c>
      <c r="BK200" s="202">
        <f>SUM(BK201:BK204)</f>
        <v>0</v>
      </c>
    </row>
    <row r="201" spans="1:65" s="2" customFormat="1" ht="19.8" customHeight="1">
      <c r="A201" s="31"/>
      <c r="B201" s="32"/>
      <c r="C201" s="224" t="s">
        <v>615</v>
      </c>
      <c r="D201" s="224" t="s">
        <v>176</v>
      </c>
      <c r="E201" s="225" t="s">
        <v>616</v>
      </c>
      <c r="F201" s="226" t="s">
        <v>617</v>
      </c>
      <c r="G201" s="227" t="s">
        <v>162</v>
      </c>
      <c r="H201" s="228">
        <v>160</v>
      </c>
      <c r="I201" s="229"/>
      <c r="J201" s="230">
        <f>ROUND(I201*H201,2)</f>
        <v>0</v>
      </c>
      <c r="K201" s="231"/>
      <c r="L201" s="36"/>
      <c r="M201" s="232" t="s">
        <v>1</v>
      </c>
      <c r="N201" s="233" t="s">
        <v>37</v>
      </c>
      <c r="O201" s="68"/>
      <c r="P201" s="216">
        <f>O201*H201</f>
        <v>0</v>
      </c>
      <c r="Q201" s="216">
        <v>0</v>
      </c>
      <c r="R201" s="216">
        <f>Q201*H201</f>
        <v>0</v>
      </c>
      <c r="S201" s="216">
        <v>0</v>
      </c>
      <c r="T201" s="216">
        <f>S201*H201</f>
        <v>0</v>
      </c>
      <c r="U201" s="217" t="s">
        <v>1</v>
      </c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218" t="s">
        <v>164</v>
      </c>
      <c r="AT201" s="218" t="s">
        <v>176</v>
      </c>
      <c r="AU201" s="218" t="s">
        <v>81</v>
      </c>
      <c r="AY201" s="14" t="s">
        <v>153</v>
      </c>
      <c r="BE201" s="219">
        <f>IF(N201="základní",J201,0)</f>
        <v>0</v>
      </c>
      <c r="BF201" s="219">
        <f>IF(N201="snížená",J201,0)</f>
        <v>0</v>
      </c>
      <c r="BG201" s="219">
        <f>IF(N201="zákl. přenesená",J201,0)</f>
        <v>0</v>
      </c>
      <c r="BH201" s="219">
        <f>IF(N201="sníž. přenesená",J201,0)</f>
        <v>0</v>
      </c>
      <c r="BI201" s="219">
        <f>IF(N201="nulová",J201,0)</f>
        <v>0</v>
      </c>
      <c r="BJ201" s="14" t="s">
        <v>79</v>
      </c>
      <c r="BK201" s="219">
        <f>ROUND(I201*H201,2)</f>
        <v>0</v>
      </c>
      <c r="BL201" s="14" t="s">
        <v>164</v>
      </c>
      <c r="BM201" s="218" t="s">
        <v>891</v>
      </c>
    </row>
    <row r="202" spans="1:65" s="2" customFormat="1" ht="19.2">
      <c r="A202" s="31"/>
      <c r="B202" s="32"/>
      <c r="C202" s="33"/>
      <c r="D202" s="220" t="s">
        <v>166</v>
      </c>
      <c r="E202" s="33"/>
      <c r="F202" s="221" t="s">
        <v>617</v>
      </c>
      <c r="G202" s="33"/>
      <c r="H202" s="33"/>
      <c r="I202" s="119"/>
      <c r="J202" s="33"/>
      <c r="K202" s="33"/>
      <c r="L202" s="36"/>
      <c r="M202" s="222"/>
      <c r="N202" s="223"/>
      <c r="O202" s="68"/>
      <c r="P202" s="68"/>
      <c r="Q202" s="68"/>
      <c r="R202" s="68"/>
      <c r="S202" s="68"/>
      <c r="T202" s="68"/>
      <c r="U202" s="69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T202" s="14" t="s">
        <v>166</v>
      </c>
      <c r="AU202" s="14" t="s">
        <v>81</v>
      </c>
    </row>
    <row r="203" spans="1:65" s="2" customFormat="1" ht="14.4" customHeight="1">
      <c r="A203" s="31"/>
      <c r="B203" s="32"/>
      <c r="C203" s="205" t="s">
        <v>619</v>
      </c>
      <c r="D203" s="205" t="s">
        <v>159</v>
      </c>
      <c r="E203" s="206" t="s">
        <v>620</v>
      </c>
      <c r="F203" s="207" t="s">
        <v>621</v>
      </c>
      <c r="G203" s="208" t="s">
        <v>159</v>
      </c>
      <c r="H203" s="209">
        <v>160</v>
      </c>
      <c r="I203" s="210"/>
      <c r="J203" s="211">
        <f>ROUND(I203*H203,2)</f>
        <v>0</v>
      </c>
      <c r="K203" s="212"/>
      <c r="L203" s="213"/>
      <c r="M203" s="214" t="s">
        <v>1</v>
      </c>
      <c r="N203" s="215" t="s">
        <v>37</v>
      </c>
      <c r="O203" s="68"/>
      <c r="P203" s="216">
        <f>O203*H203</f>
        <v>0</v>
      </c>
      <c r="Q203" s="216">
        <v>0</v>
      </c>
      <c r="R203" s="216">
        <f>Q203*H203</f>
        <v>0</v>
      </c>
      <c r="S203" s="216">
        <v>0</v>
      </c>
      <c r="T203" s="216">
        <f>S203*H203</f>
        <v>0</v>
      </c>
      <c r="U203" s="217" t="s">
        <v>1</v>
      </c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218" t="s">
        <v>163</v>
      </c>
      <c r="AT203" s="218" t="s">
        <v>159</v>
      </c>
      <c r="AU203" s="218" t="s">
        <v>81</v>
      </c>
      <c r="AY203" s="14" t="s">
        <v>153</v>
      </c>
      <c r="BE203" s="219">
        <f>IF(N203="základní",J203,0)</f>
        <v>0</v>
      </c>
      <c r="BF203" s="219">
        <f>IF(N203="snížená",J203,0)</f>
        <v>0</v>
      </c>
      <c r="BG203" s="219">
        <f>IF(N203="zákl. přenesená",J203,0)</f>
        <v>0</v>
      </c>
      <c r="BH203" s="219">
        <f>IF(N203="sníž. přenesená",J203,0)</f>
        <v>0</v>
      </c>
      <c r="BI203" s="219">
        <f>IF(N203="nulová",J203,0)</f>
        <v>0</v>
      </c>
      <c r="BJ203" s="14" t="s">
        <v>79</v>
      </c>
      <c r="BK203" s="219">
        <f>ROUND(I203*H203,2)</f>
        <v>0</v>
      </c>
      <c r="BL203" s="14" t="s">
        <v>164</v>
      </c>
      <c r="BM203" s="218" t="s">
        <v>892</v>
      </c>
    </row>
    <row r="204" spans="1:65" s="2" customFormat="1" ht="10.199999999999999">
      <c r="A204" s="31"/>
      <c r="B204" s="32"/>
      <c r="C204" s="33"/>
      <c r="D204" s="220" t="s">
        <v>166</v>
      </c>
      <c r="E204" s="33"/>
      <c r="F204" s="221" t="s">
        <v>621</v>
      </c>
      <c r="G204" s="33"/>
      <c r="H204" s="33"/>
      <c r="I204" s="119"/>
      <c r="J204" s="33"/>
      <c r="K204" s="33"/>
      <c r="L204" s="36"/>
      <c r="M204" s="222"/>
      <c r="N204" s="223"/>
      <c r="O204" s="68"/>
      <c r="P204" s="68"/>
      <c r="Q204" s="68"/>
      <c r="R204" s="68"/>
      <c r="S204" s="68"/>
      <c r="T204" s="68"/>
      <c r="U204" s="69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T204" s="14" t="s">
        <v>166</v>
      </c>
      <c r="AU204" s="14" t="s">
        <v>81</v>
      </c>
    </row>
    <row r="205" spans="1:65" s="12" customFormat="1" ht="22.8" customHeight="1">
      <c r="B205" s="189"/>
      <c r="C205" s="190"/>
      <c r="D205" s="191" t="s">
        <v>71</v>
      </c>
      <c r="E205" s="203" t="s">
        <v>623</v>
      </c>
      <c r="F205" s="203" t="s">
        <v>624</v>
      </c>
      <c r="G205" s="190"/>
      <c r="H205" s="190"/>
      <c r="I205" s="193"/>
      <c r="J205" s="204">
        <f>BK205</f>
        <v>0</v>
      </c>
      <c r="K205" s="190"/>
      <c r="L205" s="195"/>
      <c r="M205" s="196"/>
      <c r="N205" s="197"/>
      <c r="O205" s="197"/>
      <c r="P205" s="198">
        <f>SUM(P206:P209)</f>
        <v>0</v>
      </c>
      <c r="Q205" s="197"/>
      <c r="R205" s="198">
        <f>SUM(R206:R209)</f>
        <v>0</v>
      </c>
      <c r="S205" s="197"/>
      <c r="T205" s="198">
        <f>SUM(T206:T209)</f>
        <v>0</v>
      </c>
      <c r="U205" s="199"/>
      <c r="AR205" s="200" t="s">
        <v>81</v>
      </c>
      <c r="AT205" s="201" t="s">
        <v>71</v>
      </c>
      <c r="AU205" s="201" t="s">
        <v>79</v>
      </c>
      <c r="AY205" s="200" t="s">
        <v>153</v>
      </c>
      <c r="BK205" s="202">
        <f>SUM(BK206:BK209)</f>
        <v>0</v>
      </c>
    </row>
    <row r="206" spans="1:65" s="2" customFormat="1" ht="19.8" customHeight="1">
      <c r="A206" s="31"/>
      <c r="B206" s="32"/>
      <c r="C206" s="224" t="s">
        <v>625</v>
      </c>
      <c r="D206" s="224" t="s">
        <v>176</v>
      </c>
      <c r="E206" s="225" t="s">
        <v>616</v>
      </c>
      <c r="F206" s="226" t="s">
        <v>617</v>
      </c>
      <c r="G206" s="227" t="s">
        <v>162</v>
      </c>
      <c r="H206" s="228">
        <v>420</v>
      </c>
      <c r="I206" s="229"/>
      <c r="J206" s="230">
        <f>ROUND(I206*H206,2)</f>
        <v>0</v>
      </c>
      <c r="K206" s="231"/>
      <c r="L206" s="36"/>
      <c r="M206" s="232" t="s">
        <v>1</v>
      </c>
      <c r="N206" s="233" t="s">
        <v>37</v>
      </c>
      <c r="O206" s="68"/>
      <c r="P206" s="216">
        <f>O206*H206</f>
        <v>0</v>
      </c>
      <c r="Q206" s="216">
        <v>0</v>
      </c>
      <c r="R206" s="216">
        <f>Q206*H206</f>
        <v>0</v>
      </c>
      <c r="S206" s="216">
        <v>0</v>
      </c>
      <c r="T206" s="216">
        <f>S206*H206</f>
        <v>0</v>
      </c>
      <c r="U206" s="217" t="s">
        <v>1</v>
      </c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218" t="s">
        <v>164</v>
      </c>
      <c r="AT206" s="218" t="s">
        <v>176</v>
      </c>
      <c r="AU206" s="218" t="s">
        <v>81</v>
      </c>
      <c r="AY206" s="14" t="s">
        <v>153</v>
      </c>
      <c r="BE206" s="219">
        <f>IF(N206="základní",J206,0)</f>
        <v>0</v>
      </c>
      <c r="BF206" s="219">
        <f>IF(N206="snížená",J206,0)</f>
        <v>0</v>
      </c>
      <c r="BG206" s="219">
        <f>IF(N206="zákl. přenesená",J206,0)</f>
        <v>0</v>
      </c>
      <c r="BH206" s="219">
        <f>IF(N206="sníž. přenesená",J206,0)</f>
        <v>0</v>
      </c>
      <c r="BI206" s="219">
        <f>IF(N206="nulová",J206,0)</f>
        <v>0</v>
      </c>
      <c r="BJ206" s="14" t="s">
        <v>79</v>
      </c>
      <c r="BK206" s="219">
        <f>ROUND(I206*H206,2)</f>
        <v>0</v>
      </c>
      <c r="BL206" s="14" t="s">
        <v>164</v>
      </c>
      <c r="BM206" s="218" t="s">
        <v>893</v>
      </c>
    </row>
    <row r="207" spans="1:65" s="2" customFormat="1" ht="19.2">
      <c r="A207" s="31"/>
      <c r="B207" s="32"/>
      <c r="C207" s="33"/>
      <c r="D207" s="220" t="s">
        <v>166</v>
      </c>
      <c r="E207" s="33"/>
      <c r="F207" s="221" t="s">
        <v>617</v>
      </c>
      <c r="G207" s="33"/>
      <c r="H207" s="33"/>
      <c r="I207" s="119"/>
      <c r="J207" s="33"/>
      <c r="K207" s="33"/>
      <c r="L207" s="36"/>
      <c r="M207" s="222"/>
      <c r="N207" s="223"/>
      <c r="O207" s="68"/>
      <c r="P207" s="68"/>
      <c r="Q207" s="68"/>
      <c r="R207" s="68"/>
      <c r="S207" s="68"/>
      <c r="T207" s="68"/>
      <c r="U207" s="69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T207" s="14" t="s">
        <v>166</v>
      </c>
      <c r="AU207" s="14" t="s">
        <v>81</v>
      </c>
    </row>
    <row r="208" spans="1:65" s="2" customFormat="1" ht="14.4" customHeight="1">
      <c r="A208" s="31"/>
      <c r="B208" s="32"/>
      <c r="C208" s="205" t="s">
        <v>271</v>
      </c>
      <c r="D208" s="205" t="s">
        <v>159</v>
      </c>
      <c r="E208" s="206" t="s">
        <v>627</v>
      </c>
      <c r="F208" s="207" t="s">
        <v>628</v>
      </c>
      <c r="G208" s="208" t="s">
        <v>159</v>
      </c>
      <c r="H208" s="209">
        <v>420</v>
      </c>
      <c r="I208" s="210"/>
      <c r="J208" s="211">
        <f>ROUND(I208*H208,2)</f>
        <v>0</v>
      </c>
      <c r="K208" s="212"/>
      <c r="L208" s="213"/>
      <c r="M208" s="214" t="s">
        <v>1</v>
      </c>
      <c r="N208" s="215" t="s">
        <v>37</v>
      </c>
      <c r="O208" s="68"/>
      <c r="P208" s="216">
        <f>O208*H208</f>
        <v>0</v>
      </c>
      <c r="Q208" s="216">
        <v>0</v>
      </c>
      <c r="R208" s="216">
        <f>Q208*H208</f>
        <v>0</v>
      </c>
      <c r="S208" s="216">
        <v>0</v>
      </c>
      <c r="T208" s="216">
        <f>S208*H208</f>
        <v>0</v>
      </c>
      <c r="U208" s="217" t="s">
        <v>1</v>
      </c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218" t="s">
        <v>163</v>
      </c>
      <c r="AT208" s="218" t="s">
        <v>159</v>
      </c>
      <c r="AU208" s="218" t="s">
        <v>81</v>
      </c>
      <c r="AY208" s="14" t="s">
        <v>153</v>
      </c>
      <c r="BE208" s="219">
        <f>IF(N208="základní",J208,0)</f>
        <v>0</v>
      </c>
      <c r="BF208" s="219">
        <f>IF(N208="snížená",J208,0)</f>
        <v>0</v>
      </c>
      <c r="BG208" s="219">
        <f>IF(N208="zákl. přenesená",J208,0)</f>
        <v>0</v>
      </c>
      <c r="BH208" s="219">
        <f>IF(N208="sníž. přenesená",J208,0)</f>
        <v>0</v>
      </c>
      <c r="BI208" s="219">
        <f>IF(N208="nulová",J208,0)</f>
        <v>0</v>
      </c>
      <c r="BJ208" s="14" t="s">
        <v>79</v>
      </c>
      <c r="BK208" s="219">
        <f>ROUND(I208*H208,2)</f>
        <v>0</v>
      </c>
      <c r="BL208" s="14" t="s">
        <v>164</v>
      </c>
      <c r="BM208" s="218" t="s">
        <v>894</v>
      </c>
    </row>
    <row r="209" spans="1:65" s="2" customFormat="1" ht="10.199999999999999">
      <c r="A209" s="31"/>
      <c r="B209" s="32"/>
      <c r="C209" s="33"/>
      <c r="D209" s="220" t="s">
        <v>166</v>
      </c>
      <c r="E209" s="33"/>
      <c r="F209" s="221" t="s">
        <v>628</v>
      </c>
      <c r="G209" s="33"/>
      <c r="H209" s="33"/>
      <c r="I209" s="119"/>
      <c r="J209" s="33"/>
      <c r="K209" s="33"/>
      <c r="L209" s="36"/>
      <c r="M209" s="222"/>
      <c r="N209" s="223"/>
      <c r="O209" s="68"/>
      <c r="P209" s="68"/>
      <c r="Q209" s="68"/>
      <c r="R209" s="68"/>
      <c r="S209" s="68"/>
      <c r="T209" s="68"/>
      <c r="U209" s="69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T209" s="14" t="s">
        <v>166</v>
      </c>
      <c r="AU209" s="14" t="s">
        <v>81</v>
      </c>
    </row>
    <row r="210" spans="1:65" s="12" customFormat="1" ht="22.8" customHeight="1">
      <c r="B210" s="189"/>
      <c r="C210" s="190"/>
      <c r="D210" s="191" t="s">
        <v>71</v>
      </c>
      <c r="E210" s="203" t="s">
        <v>630</v>
      </c>
      <c r="F210" s="203" t="s">
        <v>631</v>
      </c>
      <c r="G210" s="190"/>
      <c r="H210" s="190"/>
      <c r="I210" s="193"/>
      <c r="J210" s="204">
        <f>BK210</f>
        <v>0</v>
      </c>
      <c r="K210" s="190"/>
      <c r="L210" s="195"/>
      <c r="M210" s="196"/>
      <c r="N210" s="197"/>
      <c r="O210" s="197"/>
      <c r="P210" s="198">
        <f>SUM(P211:P214)</f>
        <v>0</v>
      </c>
      <c r="Q210" s="197"/>
      <c r="R210" s="198">
        <f>SUM(R211:R214)</f>
        <v>0</v>
      </c>
      <c r="S210" s="197"/>
      <c r="T210" s="198">
        <f>SUM(T211:T214)</f>
        <v>0</v>
      </c>
      <c r="U210" s="199"/>
      <c r="AR210" s="200" t="s">
        <v>81</v>
      </c>
      <c r="AT210" s="201" t="s">
        <v>71</v>
      </c>
      <c r="AU210" s="201" t="s">
        <v>79</v>
      </c>
      <c r="AY210" s="200" t="s">
        <v>153</v>
      </c>
      <c r="BK210" s="202">
        <f>SUM(BK211:BK214)</f>
        <v>0</v>
      </c>
    </row>
    <row r="211" spans="1:65" s="2" customFormat="1" ht="19.8" customHeight="1">
      <c r="A211" s="31"/>
      <c r="B211" s="32"/>
      <c r="C211" s="224" t="s">
        <v>632</v>
      </c>
      <c r="D211" s="224" t="s">
        <v>176</v>
      </c>
      <c r="E211" s="225" t="s">
        <v>633</v>
      </c>
      <c r="F211" s="226" t="s">
        <v>634</v>
      </c>
      <c r="G211" s="227" t="s">
        <v>162</v>
      </c>
      <c r="H211" s="228">
        <v>120</v>
      </c>
      <c r="I211" s="229"/>
      <c r="J211" s="230">
        <f>ROUND(I211*H211,2)</f>
        <v>0</v>
      </c>
      <c r="K211" s="231"/>
      <c r="L211" s="36"/>
      <c r="M211" s="232" t="s">
        <v>1</v>
      </c>
      <c r="N211" s="233" t="s">
        <v>37</v>
      </c>
      <c r="O211" s="68"/>
      <c r="P211" s="216">
        <f>O211*H211</f>
        <v>0</v>
      </c>
      <c r="Q211" s="216">
        <v>0</v>
      </c>
      <c r="R211" s="216">
        <f>Q211*H211</f>
        <v>0</v>
      </c>
      <c r="S211" s="216">
        <v>0</v>
      </c>
      <c r="T211" s="216">
        <f>S211*H211</f>
        <v>0</v>
      </c>
      <c r="U211" s="217" t="s">
        <v>1</v>
      </c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218" t="s">
        <v>164</v>
      </c>
      <c r="AT211" s="218" t="s">
        <v>176</v>
      </c>
      <c r="AU211" s="218" t="s">
        <v>81</v>
      </c>
      <c r="AY211" s="14" t="s">
        <v>153</v>
      </c>
      <c r="BE211" s="219">
        <f>IF(N211="základní",J211,0)</f>
        <v>0</v>
      </c>
      <c r="BF211" s="219">
        <f>IF(N211="snížená",J211,0)</f>
        <v>0</v>
      </c>
      <c r="BG211" s="219">
        <f>IF(N211="zákl. přenesená",J211,0)</f>
        <v>0</v>
      </c>
      <c r="BH211" s="219">
        <f>IF(N211="sníž. přenesená",J211,0)</f>
        <v>0</v>
      </c>
      <c r="BI211" s="219">
        <f>IF(N211="nulová",J211,0)</f>
        <v>0</v>
      </c>
      <c r="BJ211" s="14" t="s">
        <v>79</v>
      </c>
      <c r="BK211" s="219">
        <f>ROUND(I211*H211,2)</f>
        <v>0</v>
      </c>
      <c r="BL211" s="14" t="s">
        <v>164</v>
      </c>
      <c r="BM211" s="218" t="s">
        <v>895</v>
      </c>
    </row>
    <row r="212" spans="1:65" s="2" customFormat="1" ht="19.2">
      <c r="A212" s="31"/>
      <c r="B212" s="32"/>
      <c r="C212" s="33"/>
      <c r="D212" s="220" t="s">
        <v>166</v>
      </c>
      <c r="E212" s="33"/>
      <c r="F212" s="221" t="s">
        <v>634</v>
      </c>
      <c r="G212" s="33"/>
      <c r="H212" s="33"/>
      <c r="I212" s="119"/>
      <c r="J212" s="33"/>
      <c r="K212" s="33"/>
      <c r="L212" s="36"/>
      <c r="M212" s="222"/>
      <c r="N212" s="223"/>
      <c r="O212" s="68"/>
      <c r="P212" s="68"/>
      <c r="Q212" s="68"/>
      <c r="R212" s="68"/>
      <c r="S212" s="68"/>
      <c r="T212" s="68"/>
      <c r="U212" s="69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T212" s="14" t="s">
        <v>166</v>
      </c>
      <c r="AU212" s="14" t="s">
        <v>81</v>
      </c>
    </row>
    <row r="213" spans="1:65" s="2" customFormat="1" ht="14.4" customHeight="1">
      <c r="A213" s="31"/>
      <c r="B213" s="32"/>
      <c r="C213" s="205" t="s">
        <v>275</v>
      </c>
      <c r="D213" s="205" t="s">
        <v>159</v>
      </c>
      <c r="E213" s="206" t="s">
        <v>636</v>
      </c>
      <c r="F213" s="207" t="s">
        <v>637</v>
      </c>
      <c r="G213" s="208" t="s">
        <v>159</v>
      </c>
      <c r="H213" s="209">
        <v>120</v>
      </c>
      <c r="I213" s="210"/>
      <c r="J213" s="211">
        <f>ROUND(I213*H213,2)</f>
        <v>0</v>
      </c>
      <c r="K213" s="212"/>
      <c r="L213" s="213"/>
      <c r="M213" s="214" t="s">
        <v>1</v>
      </c>
      <c r="N213" s="215" t="s">
        <v>37</v>
      </c>
      <c r="O213" s="68"/>
      <c r="P213" s="216">
        <f>O213*H213</f>
        <v>0</v>
      </c>
      <c r="Q213" s="216">
        <v>0</v>
      </c>
      <c r="R213" s="216">
        <f>Q213*H213</f>
        <v>0</v>
      </c>
      <c r="S213" s="216">
        <v>0</v>
      </c>
      <c r="T213" s="216">
        <f>S213*H213</f>
        <v>0</v>
      </c>
      <c r="U213" s="217" t="s">
        <v>1</v>
      </c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218" t="s">
        <v>163</v>
      </c>
      <c r="AT213" s="218" t="s">
        <v>159</v>
      </c>
      <c r="AU213" s="218" t="s">
        <v>81</v>
      </c>
      <c r="AY213" s="14" t="s">
        <v>153</v>
      </c>
      <c r="BE213" s="219">
        <f>IF(N213="základní",J213,0)</f>
        <v>0</v>
      </c>
      <c r="BF213" s="219">
        <f>IF(N213="snížená",J213,0)</f>
        <v>0</v>
      </c>
      <c r="BG213" s="219">
        <f>IF(N213="zákl. přenesená",J213,0)</f>
        <v>0</v>
      </c>
      <c r="BH213" s="219">
        <f>IF(N213="sníž. přenesená",J213,0)</f>
        <v>0</v>
      </c>
      <c r="BI213" s="219">
        <f>IF(N213="nulová",J213,0)</f>
        <v>0</v>
      </c>
      <c r="BJ213" s="14" t="s">
        <v>79</v>
      </c>
      <c r="BK213" s="219">
        <f>ROUND(I213*H213,2)</f>
        <v>0</v>
      </c>
      <c r="BL213" s="14" t="s">
        <v>164</v>
      </c>
      <c r="BM213" s="218" t="s">
        <v>896</v>
      </c>
    </row>
    <row r="214" spans="1:65" s="2" customFormat="1" ht="10.199999999999999">
      <c r="A214" s="31"/>
      <c r="B214" s="32"/>
      <c r="C214" s="33"/>
      <c r="D214" s="220" t="s">
        <v>166</v>
      </c>
      <c r="E214" s="33"/>
      <c r="F214" s="221" t="s">
        <v>637</v>
      </c>
      <c r="G214" s="33"/>
      <c r="H214" s="33"/>
      <c r="I214" s="119"/>
      <c r="J214" s="33"/>
      <c r="K214" s="33"/>
      <c r="L214" s="36"/>
      <c r="M214" s="222"/>
      <c r="N214" s="223"/>
      <c r="O214" s="68"/>
      <c r="P214" s="68"/>
      <c r="Q214" s="68"/>
      <c r="R214" s="68"/>
      <c r="S214" s="68"/>
      <c r="T214" s="68"/>
      <c r="U214" s="69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T214" s="14" t="s">
        <v>166</v>
      </c>
      <c r="AU214" s="14" t="s">
        <v>81</v>
      </c>
    </row>
    <row r="215" spans="1:65" s="12" customFormat="1" ht="22.8" customHeight="1">
      <c r="B215" s="189"/>
      <c r="C215" s="190"/>
      <c r="D215" s="191" t="s">
        <v>71</v>
      </c>
      <c r="E215" s="203" t="s">
        <v>639</v>
      </c>
      <c r="F215" s="203" t="s">
        <v>640</v>
      </c>
      <c r="G215" s="190"/>
      <c r="H215" s="190"/>
      <c r="I215" s="193"/>
      <c r="J215" s="204">
        <f>BK215</f>
        <v>0</v>
      </c>
      <c r="K215" s="190"/>
      <c r="L215" s="195"/>
      <c r="M215" s="196"/>
      <c r="N215" s="197"/>
      <c r="O215" s="197"/>
      <c r="P215" s="198">
        <f>SUM(P216:P219)</f>
        <v>0</v>
      </c>
      <c r="Q215" s="197"/>
      <c r="R215" s="198">
        <f>SUM(R216:R219)</f>
        <v>0</v>
      </c>
      <c r="S215" s="197"/>
      <c r="T215" s="198">
        <f>SUM(T216:T219)</f>
        <v>0</v>
      </c>
      <c r="U215" s="199"/>
      <c r="AR215" s="200" t="s">
        <v>81</v>
      </c>
      <c r="AT215" s="201" t="s">
        <v>71</v>
      </c>
      <c r="AU215" s="201" t="s">
        <v>79</v>
      </c>
      <c r="AY215" s="200" t="s">
        <v>153</v>
      </c>
      <c r="BK215" s="202">
        <f>SUM(BK216:BK219)</f>
        <v>0</v>
      </c>
    </row>
    <row r="216" spans="1:65" s="2" customFormat="1" ht="30" customHeight="1">
      <c r="A216" s="31"/>
      <c r="B216" s="32"/>
      <c r="C216" s="224" t="s">
        <v>641</v>
      </c>
      <c r="D216" s="224" t="s">
        <v>176</v>
      </c>
      <c r="E216" s="225" t="s">
        <v>642</v>
      </c>
      <c r="F216" s="226" t="s">
        <v>643</v>
      </c>
      <c r="G216" s="227" t="s">
        <v>162</v>
      </c>
      <c r="H216" s="228">
        <v>220</v>
      </c>
      <c r="I216" s="229"/>
      <c r="J216" s="230">
        <f>ROUND(I216*H216,2)</f>
        <v>0</v>
      </c>
      <c r="K216" s="231"/>
      <c r="L216" s="36"/>
      <c r="M216" s="232" t="s">
        <v>1</v>
      </c>
      <c r="N216" s="233" t="s">
        <v>37</v>
      </c>
      <c r="O216" s="68"/>
      <c r="P216" s="216">
        <f>O216*H216</f>
        <v>0</v>
      </c>
      <c r="Q216" s="216">
        <v>0</v>
      </c>
      <c r="R216" s="216">
        <f>Q216*H216</f>
        <v>0</v>
      </c>
      <c r="S216" s="216">
        <v>0</v>
      </c>
      <c r="T216" s="216">
        <f>S216*H216</f>
        <v>0</v>
      </c>
      <c r="U216" s="217" t="s">
        <v>1</v>
      </c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218" t="s">
        <v>164</v>
      </c>
      <c r="AT216" s="218" t="s">
        <v>176</v>
      </c>
      <c r="AU216" s="218" t="s">
        <v>81</v>
      </c>
      <c r="AY216" s="14" t="s">
        <v>153</v>
      </c>
      <c r="BE216" s="219">
        <f>IF(N216="základní",J216,0)</f>
        <v>0</v>
      </c>
      <c r="BF216" s="219">
        <f>IF(N216="snížená",J216,0)</f>
        <v>0</v>
      </c>
      <c r="BG216" s="219">
        <f>IF(N216="zákl. přenesená",J216,0)</f>
        <v>0</v>
      </c>
      <c r="BH216" s="219">
        <f>IF(N216="sníž. přenesená",J216,0)</f>
        <v>0</v>
      </c>
      <c r="BI216" s="219">
        <f>IF(N216="nulová",J216,0)</f>
        <v>0</v>
      </c>
      <c r="BJ216" s="14" t="s">
        <v>79</v>
      </c>
      <c r="BK216" s="219">
        <f>ROUND(I216*H216,2)</f>
        <v>0</v>
      </c>
      <c r="BL216" s="14" t="s">
        <v>164</v>
      </c>
      <c r="BM216" s="218" t="s">
        <v>897</v>
      </c>
    </row>
    <row r="217" spans="1:65" s="2" customFormat="1" ht="19.2">
      <c r="A217" s="31"/>
      <c r="B217" s="32"/>
      <c r="C217" s="33"/>
      <c r="D217" s="220" t="s">
        <v>166</v>
      </c>
      <c r="E217" s="33"/>
      <c r="F217" s="221" t="s">
        <v>643</v>
      </c>
      <c r="G217" s="33"/>
      <c r="H217" s="33"/>
      <c r="I217" s="119"/>
      <c r="J217" s="33"/>
      <c r="K217" s="33"/>
      <c r="L217" s="36"/>
      <c r="M217" s="222"/>
      <c r="N217" s="223"/>
      <c r="O217" s="68"/>
      <c r="P217" s="68"/>
      <c r="Q217" s="68"/>
      <c r="R217" s="68"/>
      <c r="S217" s="68"/>
      <c r="T217" s="68"/>
      <c r="U217" s="69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T217" s="14" t="s">
        <v>166</v>
      </c>
      <c r="AU217" s="14" t="s">
        <v>81</v>
      </c>
    </row>
    <row r="218" spans="1:65" s="2" customFormat="1" ht="14.4" customHeight="1">
      <c r="A218" s="31"/>
      <c r="B218" s="32"/>
      <c r="C218" s="205" t="s">
        <v>196</v>
      </c>
      <c r="D218" s="205" t="s">
        <v>159</v>
      </c>
      <c r="E218" s="206" t="s">
        <v>645</v>
      </c>
      <c r="F218" s="207" t="s">
        <v>646</v>
      </c>
      <c r="G218" s="208" t="s">
        <v>159</v>
      </c>
      <c r="H218" s="209">
        <v>220</v>
      </c>
      <c r="I218" s="210"/>
      <c r="J218" s="211">
        <f>ROUND(I218*H218,2)</f>
        <v>0</v>
      </c>
      <c r="K218" s="212"/>
      <c r="L218" s="213"/>
      <c r="M218" s="214" t="s">
        <v>1</v>
      </c>
      <c r="N218" s="215" t="s">
        <v>37</v>
      </c>
      <c r="O218" s="68"/>
      <c r="P218" s="216">
        <f>O218*H218</f>
        <v>0</v>
      </c>
      <c r="Q218" s="216">
        <v>0</v>
      </c>
      <c r="R218" s="216">
        <f>Q218*H218</f>
        <v>0</v>
      </c>
      <c r="S218" s="216">
        <v>0</v>
      </c>
      <c r="T218" s="216">
        <f>S218*H218</f>
        <v>0</v>
      </c>
      <c r="U218" s="217" t="s">
        <v>1</v>
      </c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218" t="s">
        <v>163</v>
      </c>
      <c r="AT218" s="218" t="s">
        <v>159</v>
      </c>
      <c r="AU218" s="218" t="s">
        <v>81</v>
      </c>
      <c r="AY218" s="14" t="s">
        <v>153</v>
      </c>
      <c r="BE218" s="219">
        <f>IF(N218="základní",J218,0)</f>
        <v>0</v>
      </c>
      <c r="BF218" s="219">
        <f>IF(N218="snížená",J218,0)</f>
        <v>0</v>
      </c>
      <c r="BG218" s="219">
        <f>IF(N218="zákl. přenesená",J218,0)</f>
        <v>0</v>
      </c>
      <c r="BH218" s="219">
        <f>IF(N218="sníž. přenesená",J218,0)</f>
        <v>0</v>
      </c>
      <c r="BI218" s="219">
        <f>IF(N218="nulová",J218,0)</f>
        <v>0</v>
      </c>
      <c r="BJ218" s="14" t="s">
        <v>79</v>
      </c>
      <c r="BK218" s="219">
        <f>ROUND(I218*H218,2)</f>
        <v>0</v>
      </c>
      <c r="BL218" s="14" t="s">
        <v>164</v>
      </c>
      <c r="BM218" s="218" t="s">
        <v>898</v>
      </c>
    </row>
    <row r="219" spans="1:65" s="2" customFormat="1" ht="10.199999999999999">
      <c r="A219" s="31"/>
      <c r="B219" s="32"/>
      <c r="C219" s="33"/>
      <c r="D219" s="220" t="s">
        <v>166</v>
      </c>
      <c r="E219" s="33"/>
      <c r="F219" s="221" t="s">
        <v>646</v>
      </c>
      <c r="G219" s="33"/>
      <c r="H219" s="33"/>
      <c r="I219" s="119"/>
      <c r="J219" s="33"/>
      <c r="K219" s="33"/>
      <c r="L219" s="36"/>
      <c r="M219" s="222"/>
      <c r="N219" s="223"/>
      <c r="O219" s="68"/>
      <c r="P219" s="68"/>
      <c r="Q219" s="68"/>
      <c r="R219" s="68"/>
      <c r="S219" s="68"/>
      <c r="T219" s="68"/>
      <c r="U219" s="69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T219" s="14" t="s">
        <v>166</v>
      </c>
      <c r="AU219" s="14" t="s">
        <v>81</v>
      </c>
    </row>
    <row r="220" spans="1:65" s="12" customFormat="1" ht="22.8" customHeight="1">
      <c r="B220" s="189"/>
      <c r="C220" s="190"/>
      <c r="D220" s="191" t="s">
        <v>71</v>
      </c>
      <c r="E220" s="203" t="s">
        <v>648</v>
      </c>
      <c r="F220" s="203" t="s">
        <v>649</v>
      </c>
      <c r="G220" s="190"/>
      <c r="H220" s="190"/>
      <c r="I220" s="193"/>
      <c r="J220" s="204">
        <f>BK220</f>
        <v>0</v>
      </c>
      <c r="K220" s="190"/>
      <c r="L220" s="195"/>
      <c r="M220" s="196"/>
      <c r="N220" s="197"/>
      <c r="O220" s="197"/>
      <c r="P220" s="198">
        <f>SUM(P221:P224)</f>
        <v>0</v>
      </c>
      <c r="Q220" s="197"/>
      <c r="R220" s="198">
        <f>SUM(R221:R224)</f>
        <v>0</v>
      </c>
      <c r="S220" s="197"/>
      <c r="T220" s="198">
        <f>SUM(T221:T224)</f>
        <v>0</v>
      </c>
      <c r="U220" s="199"/>
      <c r="AR220" s="200" t="s">
        <v>81</v>
      </c>
      <c r="AT220" s="201" t="s">
        <v>71</v>
      </c>
      <c r="AU220" s="201" t="s">
        <v>79</v>
      </c>
      <c r="AY220" s="200" t="s">
        <v>153</v>
      </c>
      <c r="BK220" s="202">
        <f>SUM(BK221:BK224)</f>
        <v>0</v>
      </c>
    </row>
    <row r="221" spans="1:65" s="2" customFormat="1" ht="19.8" customHeight="1">
      <c r="A221" s="31"/>
      <c r="B221" s="32"/>
      <c r="C221" s="224" t="s">
        <v>650</v>
      </c>
      <c r="D221" s="224" t="s">
        <v>176</v>
      </c>
      <c r="E221" s="225" t="s">
        <v>651</v>
      </c>
      <c r="F221" s="226" t="s">
        <v>652</v>
      </c>
      <c r="G221" s="227" t="s">
        <v>203</v>
      </c>
      <c r="H221" s="228">
        <v>36</v>
      </c>
      <c r="I221" s="229"/>
      <c r="J221" s="230">
        <f>ROUND(I221*H221,2)</f>
        <v>0</v>
      </c>
      <c r="K221" s="231"/>
      <c r="L221" s="36"/>
      <c r="M221" s="232" t="s">
        <v>1</v>
      </c>
      <c r="N221" s="233" t="s">
        <v>37</v>
      </c>
      <c r="O221" s="68"/>
      <c r="P221" s="216">
        <f>O221*H221</f>
        <v>0</v>
      </c>
      <c r="Q221" s="216">
        <v>0</v>
      </c>
      <c r="R221" s="216">
        <f>Q221*H221</f>
        <v>0</v>
      </c>
      <c r="S221" s="216">
        <v>0</v>
      </c>
      <c r="T221" s="216">
        <f>S221*H221</f>
        <v>0</v>
      </c>
      <c r="U221" s="217" t="s">
        <v>1</v>
      </c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218" t="s">
        <v>164</v>
      </c>
      <c r="AT221" s="218" t="s">
        <v>176</v>
      </c>
      <c r="AU221" s="218" t="s">
        <v>81</v>
      </c>
      <c r="AY221" s="14" t="s">
        <v>153</v>
      </c>
      <c r="BE221" s="219">
        <f>IF(N221="základní",J221,0)</f>
        <v>0</v>
      </c>
      <c r="BF221" s="219">
        <f>IF(N221="snížená",J221,0)</f>
        <v>0</v>
      </c>
      <c r="BG221" s="219">
        <f>IF(N221="zákl. přenesená",J221,0)</f>
        <v>0</v>
      </c>
      <c r="BH221" s="219">
        <f>IF(N221="sníž. přenesená",J221,0)</f>
        <v>0</v>
      </c>
      <c r="BI221" s="219">
        <f>IF(N221="nulová",J221,0)</f>
        <v>0</v>
      </c>
      <c r="BJ221" s="14" t="s">
        <v>79</v>
      </c>
      <c r="BK221" s="219">
        <f>ROUND(I221*H221,2)</f>
        <v>0</v>
      </c>
      <c r="BL221" s="14" t="s">
        <v>164</v>
      </c>
      <c r="BM221" s="218" t="s">
        <v>899</v>
      </c>
    </row>
    <row r="222" spans="1:65" s="2" customFormat="1" ht="19.2">
      <c r="A222" s="31"/>
      <c r="B222" s="32"/>
      <c r="C222" s="33"/>
      <c r="D222" s="220" t="s">
        <v>166</v>
      </c>
      <c r="E222" s="33"/>
      <c r="F222" s="221" t="s">
        <v>652</v>
      </c>
      <c r="G222" s="33"/>
      <c r="H222" s="33"/>
      <c r="I222" s="119"/>
      <c r="J222" s="33"/>
      <c r="K222" s="33"/>
      <c r="L222" s="36"/>
      <c r="M222" s="222"/>
      <c r="N222" s="223"/>
      <c r="O222" s="68"/>
      <c r="P222" s="68"/>
      <c r="Q222" s="68"/>
      <c r="R222" s="68"/>
      <c r="S222" s="68"/>
      <c r="T222" s="68"/>
      <c r="U222" s="69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T222" s="14" t="s">
        <v>166</v>
      </c>
      <c r="AU222" s="14" t="s">
        <v>81</v>
      </c>
    </row>
    <row r="223" spans="1:65" s="2" customFormat="1" ht="30" customHeight="1">
      <c r="A223" s="31"/>
      <c r="B223" s="32"/>
      <c r="C223" s="205" t="s">
        <v>654</v>
      </c>
      <c r="D223" s="205" t="s">
        <v>159</v>
      </c>
      <c r="E223" s="206" t="s">
        <v>655</v>
      </c>
      <c r="F223" s="207" t="s">
        <v>656</v>
      </c>
      <c r="G223" s="208" t="s">
        <v>537</v>
      </c>
      <c r="H223" s="209">
        <v>36</v>
      </c>
      <c r="I223" s="210"/>
      <c r="J223" s="211">
        <f>ROUND(I223*H223,2)</f>
        <v>0</v>
      </c>
      <c r="K223" s="212"/>
      <c r="L223" s="213"/>
      <c r="M223" s="214" t="s">
        <v>1</v>
      </c>
      <c r="N223" s="215" t="s">
        <v>37</v>
      </c>
      <c r="O223" s="68"/>
      <c r="P223" s="216">
        <f>O223*H223</f>
        <v>0</v>
      </c>
      <c r="Q223" s="216">
        <v>0</v>
      </c>
      <c r="R223" s="216">
        <f>Q223*H223</f>
        <v>0</v>
      </c>
      <c r="S223" s="216">
        <v>0</v>
      </c>
      <c r="T223" s="216">
        <f>S223*H223</f>
        <v>0</v>
      </c>
      <c r="U223" s="217" t="s">
        <v>1</v>
      </c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218" t="s">
        <v>163</v>
      </c>
      <c r="AT223" s="218" t="s">
        <v>159</v>
      </c>
      <c r="AU223" s="218" t="s">
        <v>81</v>
      </c>
      <c r="AY223" s="14" t="s">
        <v>153</v>
      </c>
      <c r="BE223" s="219">
        <f>IF(N223="základní",J223,0)</f>
        <v>0</v>
      </c>
      <c r="BF223" s="219">
        <f>IF(N223="snížená",J223,0)</f>
        <v>0</v>
      </c>
      <c r="BG223" s="219">
        <f>IF(N223="zákl. přenesená",J223,0)</f>
        <v>0</v>
      </c>
      <c r="BH223" s="219">
        <f>IF(N223="sníž. přenesená",J223,0)</f>
        <v>0</v>
      </c>
      <c r="BI223" s="219">
        <f>IF(N223="nulová",J223,0)</f>
        <v>0</v>
      </c>
      <c r="BJ223" s="14" t="s">
        <v>79</v>
      </c>
      <c r="BK223" s="219">
        <f>ROUND(I223*H223,2)</f>
        <v>0</v>
      </c>
      <c r="BL223" s="14" t="s">
        <v>164</v>
      </c>
      <c r="BM223" s="218" t="s">
        <v>900</v>
      </c>
    </row>
    <row r="224" spans="1:65" s="2" customFormat="1" ht="28.8">
      <c r="A224" s="31"/>
      <c r="B224" s="32"/>
      <c r="C224" s="33"/>
      <c r="D224" s="220" t="s">
        <v>166</v>
      </c>
      <c r="E224" s="33"/>
      <c r="F224" s="221" t="s">
        <v>656</v>
      </c>
      <c r="G224" s="33"/>
      <c r="H224" s="33"/>
      <c r="I224" s="119"/>
      <c r="J224" s="33"/>
      <c r="K224" s="33"/>
      <c r="L224" s="36"/>
      <c r="M224" s="222"/>
      <c r="N224" s="223"/>
      <c r="O224" s="68"/>
      <c r="P224" s="68"/>
      <c r="Q224" s="68"/>
      <c r="R224" s="68"/>
      <c r="S224" s="68"/>
      <c r="T224" s="68"/>
      <c r="U224" s="69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T224" s="14" t="s">
        <v>166</v>
      </c>
      <c r="AU224" s="14" t="s">
        <v>81</v>
      </c>
    </row>
    <row r="225" spans="1:65" s="12" customFormat="1" ht="22.8" customHeight="1">
      <c r="B225" s="189"/>
      <c r="C225" s="190"/>
      <c r="D225" s="191" t="s">
        <v>71</v>
      </c>
      <c r="E225" s="203" t="s">
        <v>658</v>
      </c>
      <c r="F225" s="203" t="s">
        <v>659</v>
      </c>
      <c r="G225" s="190"/>
      <c r="H225" s="190"/>
      <c r="I225" s="193"/>
      <c r="J225" s="204">
        <f>BK225</f>
        <v>0</v>
      </c>
      <c r="K225" s="190"/>
      <c r="L225" s="195"/>
      <c r="M225" s="196"/>
      <c r="N225" s="197"/>
      <c r="O225" s="197"/>
      <c r="P225" s="198">
        <f>SUM(P226:P229)</f>
        <v>0</v>
      </c>
      <c r="Q225" s="197"/>
      <c r="R225" s="198">
        <f>SUM(R226:R229)</f>
        <v>0</v>
      </c>
      <c r="S225" s="197"/>
      <c r="T225" s="198">
        <f>SUM(T226:T229)</f>
        <v>0</v>
      </c>
      <c r="U225" s="199"/>
      <c r="AR225" s="200" t="s">
        <v>81</v>
      </c>
      <c r="AT225" s="201" t="s">
        <v>71</v>
      </c>
      <c r="AU225" s="201" t="s">
        <v>79</v>
      </c>
      <c r="AY225" s="200" t="s">
        <v>153</v>
      </c>
      <c r="BK225" s="202">
        <f>SUM(BK226:BK229)</f>
        <v>0</v>
      </c>
    </row>
    <row r="226" spans="1:65" s="2" customFormat="1" ht="14.4" customHeight="1">
      <c r="A226" s="31"/>
      <c r="B226" s="32"/>
      <c r="C226" s="224" t="s">
        <v>333</v>
      </c>
      <c r="D226" s="224" t="s">
        <v>176</v>
      </c>
      <c r="E226" s="225" t="s">
        <v>660</v>
      </c>
      <c r="F226" s="226" t="s">
        <v>661</v>
      </c>
      <c r="G226" s="227" t="s">
        <v>203</v>
      </c>
      <c r="H226" s="228">
        <v>16</v>
      </c>
      <c r="I226" s="229"/>
      <c r="J226" s="230">
        <f>ROUND(I226*H226,2)</f>
        <v>0</v>
      </c>
      <c r="K226" s="231"/>
      <c r="L226" s="36"/>
      <c r="M226" s="232" t="s">
        <v>1</v>
      </c>
      <c r="N226" s="233" t="s">
        <v>37</v>
      </c>
      <c r="O226" s="68"/>
      <c r="P226" s="216">
        <f>O226*H226</f>
        <v>0</v>
      </c>
      <c r="Q226" s="216">
        <v>0</v>
      </c>
      <c r="R226" s="216">
        <f>Q226*H226</f>
        <v>0</v>
      </c>
      <c r="S226" s="216">
        <v>0</v>
      </c>
      <c r="T226" s="216">
        <f>S226*H226</f>
        <v>0</v>
      </c>
      <c r="U226" s="217" t="s">
        <v>1</v>
      </c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218" t="s">
        <v>164</v>
      </c>
      <c r="AT226" s="218" t="s">
        <v>176</v>
      </c>
      <c r="AU226" s="218" t="s">
        <v>81</v>
      </c>
      <c r="AY226" s="14" t="s">
        <v>153</v>
      </c>
      <c r="BE226" s="219">
        <f>IF(N226="základní",J226,0)</f>
        <v>0</v>
      </c>
      <c r="BF226" s="219">
        <f>IF(N226="snížená",J226,0)</f>
        <v>0</v>
      </c>
      <c r="BG226" s="219">
        <f>IF(N226="zákl. přenesená",J226,0)</f>
        <v>0</v>
      </c>
      <c r="BH226" s="219">
        <f>IF(N226="sníž. přenesená",J226,0)</f>
        <v>0</v>
      </c>
      <c r="BI226" s="219">
        <f>IF(N226="nulová",J226,0)</f>
        <v>0</v>
      </c>
      <c r="BJ226" s="14" t="s">
        <v>79</v>
      </c>
      <c r="BK226" s="219">
        <f>ROUND(I226*H226,2)</f>
        <v>0</v>
      </c>
      <c r="BL226" s="14" t="s">
        <v>164</v>
      </c>
      <c r="BM226" s="218" t="s">
        <v>901</v>
      </c>
    </row>
    <row r="227" spans="1:65" s="2" customFormat="1" ht="10.199999999999999">
      <c r="A227" s="31"/>
      <c r="B227" s="32"/>
      <c r="C227" s="33"/>
      <c r="D227" s="220" t="s">
        <v>166</v>
      </c>
      <c r="E227" s="33"/>
      <c r="F227" s="221" t="s">
        <v>661</v>
      </c>
      <c r="G227" s="33"/>
      <c r="H227" s="33"/>
      <c r="I227" s="119"/>
      <c r="J227" s="33"/>
      <c r="K227" s="33"/>
      <c r="L227" s="36"/>
      <c r="M227" s="222"/>
      <c r="N227" s="223"/>
      <c r="O227" s="68"/>
      <c r="P227" s="68"/>
      <c r="Q227" s="68"/>
      <c r="R227" s="68"/>
      <c r="S227" s="68"/>
      <c r="T227" s="68"/>
      <c r="U227" s="69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T227" s="14" t="s">
        <v>166</v>
      </c>
      <c r="AU227" s="14" t="s">
        <v>81</v>
      </c>
    </row>
    <row r="228" spans="1:65" s="2" customFormat="1" ht="19.8" customHeight="1">
      <c r="A228" s="31"/>
      <c r="B228" s="32"/>
      <c r="C228" s="205" t="s">
        <v>337</v>
      </c>
      <c r="D228" s="205" t="s">
        <v>159</v>
      </c>
      <c r="E228" s="206" t="s">
        <v>663</v>
      </c>
      <c r="F228" s="207" t="s">
        <v>664</v>
      </c>
      <c r="G228" s="208" t="s">
        <v>537</v>
      </c>
      <c r="H228" s="209">
        <v>16</v>
      </c>
      <c r="I228" s="210"/>
      <c r="J228" s="211">
        <f>ROUND(I228*H228,2)</f>
        <v>0</v>
      </c>
      <c r="K228" s="212"/>
      <c r="L228" s="213"/>
      <c r="M228" s="214" t="s">
        <v>1</v>
      </c>
      <c r="N228" s="215" t="s">
        <v>37</v>
      </c>
      <c r="O228" s="68"/>
      <c r="P228" s="216">
        <f>O228*H228</f>
        <v>0</v>
      </c>
      <c r="Q228" s="216">
        <v>0</v>
      </c>
      <c r="R228" s="216">
        <f>Q228*H228</f>
        <v>0</v>
      </c>
      <c r="S228" s="216">
        <v>0</v>
      </c>
      <c r="T228" s="216">
        <f>S228*H228</f>
        <v>0</v>
      </c>
      <c r="U228" s="217" t="s">
        <v>1</v>
      </c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218" t="s">
        <v>163</v>
      </c>
      <c r="AT228" s="218" t="s">
        <v>159</v>
      </c>
      <c r="AU228" s="218" t="s">
        <v>81</v>
      </c>
      <c r="AY228" s="14" t="s">
        <v>153</v>
      </c>
      <c r="BE228" s="219">
        <f>IF(N228="základní",J228,0)</f>
        <v>0</v>
      </c>
      <c r="BF228" s="219">
        <f>IF(N228="snížená",J228,0)</f>
        <v>0</v>
      </c>
      <c r="BG228" s="219">
        <f>IF(N228="zákl. přenesená",J228,0)</f>
        <v>0</v>
      </c>
      <c r="BH228" s="219">
        <f>IF(N228="sníž. přenesená",J228,0)</f>
        <v>0</v>
      </c>
      <c r="BI228" s="219">
        <f>IF(N228="nulová",J228,0)</f>
        <v>0</v>
      </c>
      <c r="BJ228" s="14" t="s">
        <v>79</v>
      </c>
      <c r="BK228" s="219">
        <f>ROUND(I228*H228,2)</f>
        <v>0</v>
      </c>
      <c r="BL228" s="14" t="s">
        <v>164</v>
      </c>
      <c r="BM228" s="218" t="s">
        <v>902</v>
      </c>
    </row>
    <row r="229" spans="1:65" s="2" customFormat="1" ht="19.2">
      <c r="A229" s="31"/>
      <c r="B229" s="32"/>
      <c r="C229" s="33"/>
      <c r="D229" s="220" t="s">
        <v>166</v>
      </c>
      <c r="E229" s="33"/>
      <c r="F229" s="221" t="s">
        <v>664</v>
      </c>
      <c r="G229" s="33"/>
      <c r="H229" s="33"/>
      <c r="I229" s="119"/>
      <c r="J229" s="33"/>
      <c r="K229" s="33"/>
      <c r="L229" s="36"/>
      <c r="M229" s="222"/>
      <c r="N229" s="223"/>
      <c r="O229" s="68"/>
      <c r="P229" s="68"/>
      <c r="Q229" s="68"/>
      <c r="R229" s="68"/>
      <c r="S229" s="68"/>
      <c r="T229" s="68"/>
      <c r="U229" s="69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T229" s="14" t="s">
        <v>166</v>
      </c>
      <c r="AU229" s="14" t="s">
        <v>81</v>
      </c>
    </row>
    <row r="230" spans="1:65" s="12" customFormat="1" ht="22.8" customHeight="1">
      <c r="B230" s="189"/>
      <c r="C230" s="190"/>
      <c r="D230" s="191" t="s">
        <v>71</v>
      </c>
      <c r="E230" s="203" t="s">
        <v>666</v>
      </c>
      <c r="F230" s="203" t="s">
        <v>667</v>
      </c>
      <c r="G230" s="190"/>
      <c r="H230" s="190"/>
      <c r="I230" s="193"/>
      <c r="J230" s="204">
        <f>BK230</f>
        <v>0</v>
      </c>
      <c r="K230" s="190"/>
      <c r="L230" s="195"/>
      <c r="M230" s="196"/>
      <c r="N230" s="197"/>
      <c r="O230" s="197"/>
      <c r="P230" s="198">
        <f>SUM(P231:P234)</f>
        <v>0</v>
      </c>
      <c r="Q230" s="197"/>
      <c r="R230" s="198">
        <f>SUM(R231:R234)</f>
        <v>0</v>
      </c>
      <c r="S230" s="197"/>
      <c r="T230" s="198">
        <f>SUM(T231:T234)</f>
        <v>0</v>
      </c>
      <c r="U230" s="199"/>
      <c r="AR230" s="200" t="s">
        <v>81</v>
      </c>
      <c r="AT230" s="201" t="s">
        <v>71</v>
      </c>
      <c r="AU230" s="201" t="s">
        <v>79</v>
      </c>
      <c r="AY230" s="200" t="s">
        <v>153</v>
      </c>
      <c r="BK230" s="202">
        <f>SUM(BK231:BK234)</f>
        <v>0</v>
      </c>
    </row>
    <row r="231" spans="1:65" s="2" customFormat="1" ht="19.8" customHeight="1">
      <c r="A231" s="31"/>
      <c r="B231" s="32"/>
      <c r="C231" s="224" t="s">
        <v>668</v>
      </c>
      <c r="D231" s="224" t="s">
        <v>176</v>
      </c>
      <c r="E231" s="225" t="s">
        <v>669</v>
      </c>
      <c r="F231" s="226" t="s">
        <v>670</v>
      </c>
      <c r="G231" s="227" t="s">
        <v>203</v>
      </c>
      <c r="H231" s="228">
        <v>4</v>
      </c>
      <c r="I231" s="229"/>
      <c r="J231" s="230">
        <f>ROUND(I231*H231,2)</f>
        <v>0</v>
      </c>
      <c r="K231" s="231"/>
      <c r="L231" s="36"/>
      <c r="M231" s="232" t="s">
        <v>1</v>
      </c>
      <c r="N231" s="233" t="s">
        <v>37</v>
      </c>
      <c r="O231" s="68"/>
      <c r="P231" s="216">
        <f>O231*H231</f>
        <v>0</v>
      </c>
      <c r="Q231" s="216">
        <v>0</v>
      </c>
      <c r="R231" s="216">
        <f>Q231*H231</f>
        <v>0</v>
      </c>
      <c r="S231" s="216">
        <v>0</v>
      </c>
      <c r="T231" s="216">
        <f>S231*H231</f>
        <v>0</v>
      </c>
      <c r="U231" s="217" t="s">
        <v>1</v>
      </c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218" t="s">
        <v>164</v>
      </c>
      <c r="AT231" s="218" t="s">
        <v>176</v>
      </c>
      <c r="AU231" s="218" t="s">
        <v>81</v>
      </c>
      <c r="AY231" s="14" t="s">
        <v>153</v>
      </c>
      <c r="BE231" s="219">
        <f>IF(N231="základní",J231,0)</f>
        <v>0</v>
      </c>
      <c r="BF231" s="219">
        <f>IF(N231="snížená",J231,0)</f>
        <v>0</v>
      </c>
      <c r="BG231" s="219">
        <f>IF(N231="zákl. přenesená",J231,0)</f>
        <v>0</v>
      </c>
      <c r="BH231" s="219">
        <f>IF(N231="sníž. přenesená",J231,0)</f>
        <v>0</v>
      </c>
      <c r="BI231" s="219">
        <f>IF(N231="nulová",J231,0)</f>
        <v>0</v>
      </c>
      <c r="BJ231" s="14" t="s">
        <v>79</v>
      </c>
      <c r="BK231" s="219">
        <f>ROUND(I231*H231,2)</f>
        <v>0</v>
      </c>
      <c r="BL231" s="14" t="s">
        <v>164</v>
      </c>
      <c r="BM231" s="218" t="s">
        <v>903</v>
      </c>
    </row>
    <row r="232" spans="1:65" s="2" customFormat="1" ht="19.2">
      <c r="A232" s="31"/>
      <c r="B232" s="32"/>
      <c r="C232" s="33"/>
      <c r="D232" s="220" t="s">
        <v>166</v>
      </c>
      <c r="E232" s="33"/>
      <c r="F232" s="221" t="s">
        <v>670</v>
      </c>
      <c r="G232" s="33"/>
      <c r="H232" s="33"/>
      <c r="I232" s="119"/>
      <c r="J232" s="33"/>
      <c r="K232" s="33"/>
      <c r="L232" s="36"/>
      <c r="M232" s="222"/>
      <c r="N232" s="223"/>
      <c r="O232" s="68"/>
      <c r="P232" s="68"/>
      <c r="Q232" s="68"/>
      <c r="R232" s="68"/>
      <c r="S232" s="68"/>
      <c r="T232" s="68"/>
      <c r="U232" s="69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T232" s="14" t="s">
        <v>166</v>
      </c>
      <c r="AU232" s="14" t="s">
        <v>81</v>
      </c>
    </row>
    <row r="233" spans="1:65" s="2" customFormat="1" ht="19.8" customHeight="1">
      <c r="A233" s="31"/>
      <c r="B233" s="32"/>
      <c r="C233" s="205" t="s">
        <v>672</v>
      </c>
      <c r="D233" s="205" t="s">
        <v>159</v>
      </c>
      <c r="E233" s="206" t="s">
        <v>673</v>
      </c>
      <c r="F233" s="207" t="s">
        <v>674</v>
      </c>
      <c r="G233" s="208" t="s">
        <v>537</v>
      </c>
      <c r="H233" s="209">
        <v>4</v>
      </c>
      <c r="I233" s="210"/>
      <c r="J233" s="211">
        <f>ROUND(I233*H233,2)</f>
        <v>0</v>
      </c>
      <c r="K233" s="212"/>
      <c r="L233" s="213"/>
      <c r="M233" s="214" t="s">
        <v>1</v>
      </c>
      <c r="N233" s="215" t="s">
        <v>37</v>
      </c>
      <c r="O233" s="68"/>
      <c r="P233" s="216">
        <f>O233*H233</f>
        <v>0</v>
      </c>
      <c r="Q233" s="216">
        <v>0</v>
      </c>
      <c r="R233" s="216">
        <f>Q233*H233</f>
        <v>0</v>
      </c>
      <c r="S233" s="216">
        <v>0</v>
      </c>
      <c r="T233" s="216">
        <f>S233*H233</f>
        <v>0</v>
      </c>
      <c r="U233" s="217" t="s">
        <v>1</v>
      </c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218" t="s">
        <v>163</v>
      </c>
      <c r="AT233" s="218" t="s">
        <v>159</v>
      </c>
      <c r="AU233" s="218" t="s">
        <v>81</v>
      </c>
      <c r="AY233" s="14" t="s">
        <v>153</v>
      </c>
      <c r="BE233" s="219">
        <f>IF(N233="základní",J233,0)</f>
        <v>0</v>
      </c>
      <c r="BF233" s="219">
        <f>IF(N233="snížená",J233,0)</f>
        <v>0</v>
      </c>
      <c r="BG233" s="219">
        <f>IF(N233="zákl. přenesená",J233,0)</f>
        <v>0</v>
      </c>
      <c r="BH233" s="219">
        <f>IF(N233="sníž. přenesená",J233,0)</f>
        <v>0</v>
      </c>
      <c r="BI233" s="219">
        <f>IF(N233="nulová",J233,0)</f>
        <v>0</v>
      </c>
      <c r="BJ233" s="14" t="s">
        <v>79</v>
      </c>
      <c r="BK233" s="219">
        <f>ROUND(I233*H233,2)</f>
        <v>0</v>
      </c>
      <c r="BL233" s="14" t="s">
        <v>164</v>
      </c>
      <c r="BM233" s="218" t="s">
        <v>904</v>
      </c>
    </row>
    <row r="234" spans="1:65" s="2" customFormat="1" ht="19.2">
      <c r="A234" s="31"/>
      <c r="B234" s="32"/>
      <c r="C234" s="33"/>
      <c r="D234" s="220" t="s">
        <v>166</v>
      </c>
      <c r="E234" s="33"/>
      <c r="F234" s="221" t="s">
        <v>674</v>
      </c>
      <c r="G234" s="33"/>
      <c r="H234" s="33"/>
      <c r="I234" s="119"/>
      <c r="J234" s="33"/>
      <c r="K234" s="33"/>
      <c r="L234" s="36"/>
      <c r="M234" s="222"/>
      <c r="N234" s="223"/>
      <c r="O234" s="68"/>
      <c r="P234" s="68"/>
      <c r="Q234" s="68"/>
      <c r="R234" s="68"/>
      <c r="S234" s="68"/>
      <c r="T234" s="68"/>
      <c r="U234" s="69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T234" s="14" t="s">
        <v>166</v>
      </c>
      <c r="AU234" s="14" t="s">
        <v>81</v>
      </c>
    </row>
    <row r="235" spans="1:65" s="12" customFormat="1" ht="22.8" customHeight="1">
      <c r="B235" s="189"/>
      <c r="C235" s="190"/>
      <c r="D235" s="191" t="s">
        <v>71</v>
      </c>
      <c r="E235" s="203" t="s">
        <v>676</v>
      </c>
      <c r="F235" s="203" t="s">
        <v>677</v>
      </c>
      <c r="G235" s="190"/>
      <c r="H235" s="190"/>
      <c r="I235" s="193"/>
      <c r="J235" s="204">
        <f>BK235</f>
        <v>0</v>
      </c>
      <c r="K235" s="190"/>
      <c r="L235" s="195"/>
      <c r="M235" s="196"/>
      <c r="N235" s="197"/>
      <c r="O235" s="197"/>
      <c r="P235" s="198">
        <f>SUM(P236:P239)</f>
        <v>0</v>
      </c>
      <c r="Q235" s="197"/>
      <c r="R235" s="198">
        <f>SUM(R236:R239)</f>
        <v>0</v>
      </c>
      <c r="S235" s="197"/>
      <c r="T235" s="198">
        <f>SUM(T236:T239)</f>
        <v>0</v>
      </c>
      <c r="U235" s="199"/>
      <c r="AR235" s="200" t="s">
        <v>81</v>
      </c>
      <c r="AT235" s="201" t="s">
        <v>71</v>
      </c>
      <c r="AU235" s="201" t="s">
        <v>79</v>
      </c>
      <c r="AY235" s="200" t="s">
        <v>153</v>
      </c>
      <c r="BK235" s="202">
        <f>SUM(BK236:BK239)</f>
        <v>0</v>
      </c>
    </row>
    <row r="236" spans="1:65" s="2" customFormat="1" ht="19.8" customHeight="1">
      <c r="A236" s="31"/>
      <c r="B236" s="32"/>
      <c r="C236" s="224" t="s">
        <v>678</v>
      </c>
      <c r="D236" s="224" t="s">
        <v>176</v>
      </c>
      <c r="E236" s="225" t="s">
        <v>679</v>
      </c>
      <c r="F236" s="226" t="s">
        <v>680</v>
      </c>
      <c r="G236" s="227" t="s">
        <v>203</v>
      </c>
      <c r="H236" s="228">
        <v>10</v>
      </c>
      <c r="I236" s="229"/>
      <c r="J236" s="230">
        <f>ROUND(I236*H236,2)</f>
        <v>0</v>
      </c>
      <c r="K236" s="231"/>
      <c r="L236" s="36"/>
      <c r="M236" s="232" t="s">
        <v>1</v>
      </c>
      <c r="N236" s="233" t="s">
        <v>37</v>
      </c>
      <c r="O236" s="68"/>
      <c r="P236" s="216">
        <f>O236*H236</f>
        <v>0</v>
      </c>
      <c r="Q236" s="216">
        <v>0</v>
      </c>
      <c r="R236" s="216">
        <f>Q236*H236</f>
        <v>0</v>
      </c>
      <c r="S236" s="216">
        <v>0</v>
      </c>
      <c r="T236" s="216">
        <f>S236*H236</f>
        <v>0</v>
      </c>
      <c r="U236" s="217" t="s">
        <v>1</v>
      </c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218" t="s">
        <v>164</v>
      </c>
      <c r="AT236" s="218" t="s">
        <v>176</v>
      </c>
      <c r="AU236" s="218" t="s">
        <v>81</v>
      </c>
      <c r="AY236" s="14" t="s">
        <v>153</v>
      </c>
      <c r="BE236" s="219">
        <f>IF(N236="základní",J236,0)</f>
        <v>0</v>
      </c>
      <c r="BF236" s="219">
        <f>IF(N236="snížená",J236,0)</f>
        <v>0</v>
      </c>
      <c r="BG236" s="219">
        <f>IF(N236="zákl. přenesená",J236,0)</f>
        <v>0</v>
      </c>
      <c r="BH236" s="219">
        <f>IF(N236="sníž. přenesená",J236,0)</f>
        <v>0</v>
      </c>
      <c r="BI236" s="219">
        <f>IF(N236="nulová",J236,0)</f>
        <v>0</v>
      </c>
      <c r="BJ236" s="14" t="s">
        <v>79</v>
      </c>
      <c r="BK236" s="219">
        <f>ROUND(I236*H236,2)</f>
        <v>0</v>
      </c>
      <c r="BL236" s="14" t="s">
        <v>164</v>
      </c>
      <c r="BM236" s="218" t="s">
        <v>905</v>
      </c>
    </row>
    <row r="237" spans="1:65" s="2" customFormat="1" ht="19.2">
      <c r="A237" s="31"/>
      <c r="B237" s="32"/>
      <c r="C237" s="33"/>
      <c r="D237" s="220" t="s">
        <v>166</v>
      </c>
      <c r="E237" s="33"/>
      <c r="F237" s="221" t="s">
        <v>680</v>
      </c>
      <c r="G237" s="33"/>
      <c r="H237" s="33"/>
      <c r="I237" s="119"/>
      <c r="J237" s="33"/>
      <c r="K237" s="33"/>
      <c r="L237" s="36"/>
      <c r="M237" s="222"/>
      <c r="N237" s="223"/>
      <c r="O237" s="68"/>
      <c r="P237" s="68"/>
      <c r="Q237" s="68"/>
      <c r="R237" s="68"/>
      <c r="S237" s="68"/>
      <c r="T237" s="68"/>
      <c r="U237" s="69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T237" s="14" t="s">
        <v>166</v>
      </c>
      <c r="AU237" s="14" t="s">
        <v>81</v>
      </c>
    </row>
    <row r="238" spans="1:65" s="2" customFormat="1" ht="19.8" customHeight="1">
      <c r="A238" s="31"/>
      <c r="B238" s="32"/>
      <c r="C238" s="205" t="s">
        <v>682</v>
      </c>
      <c r="D238" s="205" t="s">
        <v>159</v>
      </c>
      <c r="E238" s="206" t="s">
        <v>683</v>
      </c>
      <c r="F238" s="207" t="s">
        <v>684</v>
      </c>
      <c r="G238" s="208" t="s">
        <v>537</v>
      </c>
      <c r="H238" s="209">
        <v>10</v>
      </c>
      <c r="I238" s="210"/>
      <c r="J238" s="211">
        <f>ROUND(I238*H238,2)</f>
        <v>0</v>
      </c>
      <c r="K238" s="212"/>
      <c r="L238" s="213"/>
      <c r="M238" s="214" t="s">
        <v>1</v>
      </c>
      <c r="N238" s="215" t="s">
        <v>37</v>
      </c>
      <c r="O238" s="68"/>
      <c r="P238" s="216">
        <f>O238*H238</f>
        <v>0</v>
      </c>
      <c r="Q238" s="216">
        <v>0</v>
      </c>
      <c r="R238" s="216">
        <f>Q238*H238</f>
        <v>0</v>
      </c>
      <c r="S238" s="216">
        <v>0</v>
      </c>
      <c r="T238" s="216">
        <f>S238*H238</f>
        <v>0</v>
      </c>
      <c r="U238" s="217" t="s">
        <v>1</v>
      </c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218" t="s">
        <v>163</v>
      </c>
      <c r="AT238" s="218" t="s">
        <v>159</v>
      </c>
      <c r="AU238" s="218" t="s">
        <v>81</v>
      </c>
      <c r="AY238" s="14" t="s">
        <v>153</v>
      </c>
      <c r="BE238" s="219">
        <f>IF(N238="základní",J238,0)</f>
        <v>0</v>
      </c>
      <c r="BF238" s="219">
        <f>IF(N238="snížená",J238,0)</f>
        <v>0</v>
      </c>
      <c r="BG238" s="219">
        <f>IF(N238="zákl. přenesená",J238,0)</f>
        <v>0</v>
      </c>
      <c r="BH238" s="219">
        <f>IF(N238="sníž. přenesená",J238,0)</f>
        <v>0</v>
      </c>
      <c r="BI238" s="219">
        <f>IF(N238="nulová",J238,0)</f>
        <v>0</v>
      </c>
      <c r="BJ238" s="14" t="s">
        <v>79</v>
      </c>
      <c r="BK238" s="219">
        <f>ROUND(I238*H238,2)</f>
        <v>0</v>
      </c>
      <c r="BL238" s="14" t="s">
        <v>164</v>
      </c>
      <c r="BM238" s="218" t="s">
        <v>906</v>
      </c>
    </row>
    <row r="239" spans="1:65" s="2" customFormat="1" ht="19.2">
      <c r="A239" s="31"/>
      <c r="B239" s="32"/>
      <c r="C239" s="33"/>
      <c r="D239" s="220" t="s">
        <v>166</v>
      </c>
      <c r="E239" s="33"/>
      <c r="F239" s="221" t="s">
        <v>684</v>
      </c>
      <c r="G239" s="33"/>
      <c r="H239" s="33"/>
      <c r="I239" s="119"/>
      <c r="J239" s="33"/>
      <c r="K239" s="33"/>
      <c r="L239" s="36"/>
      <c r="M239" s="222"/>
      <c r="N239" s="223"/>
      <c r="O239" s="68"/>
      <c r="P239" s="68"/>
      <c r="Q239" s="68"/>
      <c r="R239" s="68"/>
      <c r="S239" s="68"/>
      <c r="T239" s="68"/>
      <c r="U239" s="69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T239" s="14" t="s">
        <v>166</v>
      </c>
      <c r="AU239" s="14" t="s">
        <v>81</v>
      </c>
    </row>
    <row r="240" spans="1:65" s="12" customFormat="1" ht="22.8" customHeight="1">
      <c r="B240" s="189"/>
      <c r="C240" s="190"/>
      <c r="D240" s="191" t="s">
        <v>71</v>
      </c>
      <c r="E240" s="203" t="s">
        <v>686</v>
      </c>
      <c r="F240" s="203" t="s">
        <v>687</v>
      </c>
      <c r="G240" s="190"/>
      <c r="H240" s="190"/>
      <c r="I240" s="193"/>
      <c r="J240" s="204">
        <f>BK240</f>
        <v>0</v>
      </c>
      <c r="K240" s="190"/>
      <c r="L240" s="195"/>
      <c r="M240" s="196"/>
      <c r="N240" s="197"/>
      <c r="O240" s="197"/>
      <c r="P240" s="198">
        <f>SUM(P241:P246)</f>
        <v>0</v>
      </c>
      <c r="Q240" s="197"/>
      <c r="R240" s="198">
        <f>SUM(R241:R246)</f>
        <v>0</v>
      </c>
      <c r="S240" s="197"/>
      <c r="T240" s="198">
        <f>SUM(T241:T246)</f>
        <v>0</v>
      </c>
      <c r="U240" s="199"/>
      <c r="AR240" s="200" t="s">
        <v>81</v>
      </c>
      <c r="AT240" s="201" t="s">
        <v>71</v>
      </c>
      <c r="AU240" s="201" t="s">
        <v>79</v>
      </c>
      <c r="AY240" s="200" t="s">
        <v>153</v>
      </c>
      <c r="BK240" s="202">
        <f>SUM(BK241:BK246)</f>
        <v>0</v>
      </c>
    </row>
    <row r="241" spans="1:65" s="2" customFormat="1" ht="19.8" customHeight="1">
      <c r="A241" s="31"/>
      <c r="B241" s="32"/>
      <c r="C241" s="224" t="s">
        <v>688</v>
      </c>
      <c r="D241" s="224" t="s">
        <v>176</v>
      </c>
      <c r="E241" s="225" t="s">
        <v>689</v>
      </c>
      <c r="F241" s="226" t="s">
        <v>690</v>
      </c>
      <c r="G241" s="227" t="s">
        <v>203</v>
      </c>
      <c r="H241" s="228">
        <v>26</v>
      </c>
      <c r="I241" s="229"/>
      <c r="J241" s="230">
        <f>ROUND(I241*H241,2)</f>
        <v>0</v>
      </c>
      <c r="K241" s="231"/>
      <c r="L241" s="36"/>
      <c r="M241" s="232" t="s">
        <v>1</v>
      </c>
      <c r="N241" s="233" t="s">
        <v>37</v>
      </c>
      <c r="O241" s="68"/>
      <c r="P241" s="216">
        <f>O241*H241</f>
        <v>0</v>
      </c>
      <c r="Q241" s="216">
        <v>0</v>
      </c>
      <c r="R241" s="216">
        <f>Q241*H241</f>
        <v>0</v>
      </c>
      <c r="S241" s="216">
        <v>0</v>
      </c>
      <c r="T241" s="216">
        <f>S241*H241</f>
        <v>0</v>
      </c>
      <c r="U241" s="217" t="s">
        <v>1</v>
      </c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218" t="s">
        <v>164</v>
      </c>
      <c r="AT241" s="218" t="s">
        <v>176</v>
      </c>
      <c r="AU241" s="218" t="s">
        <v>81</v>
      </c>
      <c r="AY241" s="14" t="s">
        <v>153</v>
      </c>
      <c r="BE241" s="219">
        <f>IF(N241="základní",J241,0)</f>
        <v>0</v>
      </c>
      <c r="BF241" s="219">
        <f>IF(N241="snížená",J241,0)</f>
        <v>0</v>
      </c>
      <c r="BG241" s="219">
        <f>IF(N241="zákl. přenesená",J241,0)</f>
        <v>0</v>
      </c>
      <c r="BH241" s="219">
        <f>IF(N241="sníž. přenesená",J241,0)</f>
        <v>0</v>
      </c>
      <c r="BI241" s="219">
        <f>IF(N241="nulová",J241,0)</f>
        <v>0</v>
      </c>
      <c r="BJ241" s="14" t="s">
        <v>79</v>
      </c>
      <c r="BK241" s="219">
        <f>ROUND(I241*H241,2)</f>
        <v>0</v>
      </c>
      <c r="BL241" s="14" t="s">
        <v>164</v>
      </c>
      <c r="BM241" s="218" t="s">
        <v>907</v>
      </c>
    </row>
    <row r="242" spans="1:65" s="2" customFormat="1" ht="19.2">
      <c r="A242" s="31"/>
      <c r="B242" s="32"/>
      <c r="C242" s="33"/>
      <c r="D242" s="220" t="s">
        <v>166</v>
      </c>
      <c r="E242" s="33"/>
      <c r="F242" s="221" t="s">
        <v>690</v>
      </c>
      <c r="G242" s="33"/>
      <c r="H242" s="33"/>
      <c r="I242" s="119"/>
      <c r="J242" s="33"/>
      <c r="K242" s="33"/>
      <c r="L242" s="36"/>
      <c r="M242" s="222"/>
      <c r="N242" s="223"/>
      <c r="O242" s="68"/>
      <c r="P242" s="68"/>
      <c r="Q242" s="68"/>
      <c r="R242" s="68"/>
      <c r="S242" s="68"/>
      <c r="T242" s="68"/>
      <c r="U242" s="69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T242" s="14" t="s">
        <v>166</v>
      </c>
      <c r="AU242" s="14" t="s">
        <v>81</v>
      </c>
    </row>
    <row r="243" spans="1:65" s="2" customFormat="1" ht="30" customHeight="1">
      <c r="A243" s="31"/>
      <c r="B243" s="32"/>
      <c r="C243" s="205" t="s">
        <v>692</v>
      </c>
      <c r="D243" s="205" t="s">
        <v>159</v>
      </c>
      <c r="E243" s="206" t="s">
        <v>693</v>
      </c>
      <c r="F243" s="207" t="s">
        <v>694</v>
      </c>
      <c r="G243" s="208" t="s">
        <v>537</v>
      </c>
      <c r="H243" s="209">
        <v>26</v>
      </c>
      <c r="I243" s="210"/>
      <c r="J243" s="211">
        <f>ROUND(I243*H243,2)</f>
        <v>0</v>
      </c>
      <c r="K243" s="212"/>
      <c r="L243" s="213"/>
      <c r="M243" s="214" t="s">
        <v>1</v>
      </c>
      <c r="N243" s="215" t="s">
        <v>37</v>
      </c>
      <c r="O243" s="68"/>
      <c r="P243" s="216">
        <f>O243*H243</f>
        <v>0</v>
      </c>
      <c r="Q243" s="216">
        <v>0</v>
      </c>
      <c r="R243" s="216">
        <f>Q243*H243</f>
        <v>0</v>
      </c>
      <c r="S243" s="216">
        <v>0</v>
      </c>
      <c r="T243" s="216">
        <f>S243*H243</f>
        <v>0</v>
      </c>
      <c r="U243" s="217" t="s">
        <v>1</v>
      </c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218" t="s">
        <v>163</v>
      </c>
      <c r="AT243" s="218" t="s">
        <v>159</v>
      </c>
      <c r="AU243" s="218" t="s">
        <v>81</v>
      </c>
      <c r="AY243" s="14" t="s">
        <v>153</v>
      </c>
      <c r="BE243" s="219">
        <f>IF(N243="základní",J243,0)</f>
        <v>0</v>
      </c>
      <c r="BF243" s="219">
        <f>IF(N243="snížená",J243,0)</f>
        <v>0</v>
      </c>
      <c r="BG243" s="219">
        <f>IF(N243="zákl. přenesená",J243,0)</f>
        <v>0</v>
      </c>
      <c r="BH243" s="219">
        <f>IF(N243="sníž. přenesená",J243,0)</f>
        <v>0</v>
      </c>
      <c r="BI243" s="219">
        <f>IF(N243="nulová",J243,0)</f>
        <v>0</v>
      </c>
      <c r="BJ243" s="14" t="s">
        <v>79</v>
      </c>
      <c r="BK243" s="219">
        <f>ROUND(I243*H243,2)</f>
        <v>0</v>
      </c>
      <c r="BL243" s="14" t="s">
        <v>164</v>
      </c>
      <c r="BM243" s="218" t="s">
        <v>908</v>
      </c>
    </row>
    <row r="244" spans="1:65" s="2" customFormat="1" ht="28.8">
      <c r="A244" s="31"/>
      <c r="B244" s="32"/>
      <c r="C244" s="33"/>
      <c r="D244" s="220" t="s">
        <v>166</v>
      </c>
      <c r="E244" s="33"/>
      <c r="F244" s="221" t="s">
        <v>694</v>
      </c>
      <c r="G244" s="33"/>
      <c r="H244" s="33"/>
      <c r="I244" s="119"/>
      <c r="J244" s="33"/>
      <c r="K244" s="33"/>
      <c r="L244" s="36"/>
      <c r="M244" s="222"/>
      <c r="N244" s="223"/>
      <c r="O244" s="68"/>
      <c r="P244" s="68"/>
      <c r="Q244" s="68"/>
      <c r="R244" s="68"/>
      <c r="S244" s="68"/>
      <c r="T244" s="68"/>
      <c r="U244" s="69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T244" s="14" t="s">
        <v>166</v>
      </c>
      <c r="AU244" s="14" t="s">
        <v>81</v>
      </c>
    </row>
    <row r="245" spans="1:65" s="2" customFormat="1" ht="30" customHeight="1">
      <c r="A245" s="31"/>
      <c r="B245" s="32"/>
      <c r="C245" s="205" t="s">
        <v>696</v>
      </c>
      <c r="D245" s="205" t="s">
        <v>159</v>
      </c>
      <c r="E245" s="206" t="s">
        <v>697</v>
      </c>
      <c r="F245" s="207" t="s">
        <v>698</v>
      </c>
      <c r="G245" s="208" t="s">
        <v>537</v>
      </c>
      <c r="H245" s="209">
        <v>26</v>
      </c>
      <c r="I245" s="210"/>
      <c r="J245" s="211">
        <f>ROUND(I245*H245,2)</f>
        <v>0</v>
      </c>
      <c r="K245" s="212"/>
      <c r="L245" s="213"/>
      <c r="M245" s="214" t="s">
        <v>1</v>
      </c>
      <c r="N245" s="215" t="s">
        <v>37</v>
      </c>
      <c r="O245" s="68"/>
      <c r="P245" s="216">
        <f>O245*H245</f>
        <v>0</v>
      </c>
      <c r="Q245" s="216">
        <v>0</v>
      </c>
      <c r="R245" s="216">
        <f>Q245*H245</f>
        <v>0</v>
      </c>
      <c r="S245" s="216">
        <v>0</v>
      </c>
      <c r="T245" s="216">
        <f>S245*H245</f>
        <v>0</v>
      </c>
      <c r="U245" s="217" t="s">
        <v>1</v>
      </c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218" t="s">
        <v>163</v>
      </c>
      <c r="AT245" s="218" t="s">
        <v>159</v>
      </c>
      <c r="AU245" s="218" t="s">
        <v>81</v>
      </c>
      <c r="AY245" s="14" t="s">
        <v>153</v>
      </c>
      <c r="BE245" s="219">
        <f>IF(N245="základní",J245,0)</f>
        <v>0</v>
      </c>
      <c r="BF245" s="219">
        <f>IF(N245="snížená",J245,0)</f>
        <v>0</v>
      </c>
      <c r="BG245" s="219">
        <f>IF(N245="zákl. přenesená",J245,0)</f>
        <v>0</v>
      </c>
      <c r="BH245" s="219">
        <f>IF(N245="sníž. přenesená",J245,0)</f>
        <v>0</v>
      </c>
      <c r="BI245" s="219">
        <f>IF(N245="nulová",J245,0)</f>
        <v>0</v>
      </c>
      <c r="BJ245" s="14" t="s">
        <v>79</v>
      </c>
      <c r="BK245" s="219">
        <f>ROUND(I245*H245,2)</f>
        <v>0</v>
      </c>
      <c r="BL245" s="14" t="s">
        <v>164</v>
      </c>
      <c r="BM245" s="218" t="s">
        <v>909</v>
      </c>
    </row>
    <row r="246" spans="1:65" s="2" customFormat="1" ht="19.2">
      <c r="A246" s="31"/>
      <c r="B246" s="32"/>
      <c r="C246" s="33"/>
      <c r="D246" s="220" t="s">
        <v>166</v>
      </c>
      <c r="E246" s="33"/>
      <c r="F246" s="221" t="s">
        <v>698</v>
      </c>
      <c r="G246" s="33"/>
      <c r="H246" s="33"/>
      <c r="I246" s="119"/>
      <c r="J246" s="33"/>
      <c r="K246" s="33"/>
      <c r="L246" s="36"/>
      <c r="M246" s="222"/>
      <c r="N246" s="223"/>
      <c r="O246" s="68"/>
      <c r="P246" s="68"/>
      <c r="Q246" s="68"/>
      <c r="R246" s="68"/>
      <c r="S246" s="68"/>
      <c r="T246" s="68"/>
      <c r="U246" s="69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T246" s="14" t="s">
        <v>166</v>
      </c>
      <c r="AU246" s="14" t="s">
        <v>81</v>
      </c>
    </row>
    <row r="247" spans="1:65" s="12" customFormat="1" ht="22.8" customHeight="1">
      <c r="B247" s="189"/>
      <c r="C247" s="190"/>
      <c r="D247" s="191" t="s">
        <v>71</v>
      </c>
      <c r="E247" s="203" t="s">
        <v>700</v>
      </c>
      <c r="F247" s="203" t="s">
        <v>701</v>
      </c>
      <c r="G247" s="190"/>
      <c r="H247" s="190"/>
      <c r="I247" s="193"/>
      <c r="J247" s="204">
        <f>BK247</f>
        <v>0</v>
      </c>
      <c r="K247" s="190"/>
      <c r="L247" s="195"/>
      <c r="M247" s="196"/>
      <c r="N247" s="197"/>
      <c r="O247" s="197"/>
      <c r="P247" s="198">
        <f>SUM(P248:P249)</f>
        <v>0</v>
      </c>
      <c r="Q247" s="197"/>
      <c r="R247" s="198">
        <f>SUM(R248:R249)</f>
        <v>0</v>
      </c>
      <c r="S247" s="197"/>
      <c r="T247" s="198">
        <f>SUM(T248:T249)</f>
        <v>0</v>
      </c>
      <c r="U247" s="199"/>
      <c r="AR247" s="200" t="s">
        <v>81</v>
      </c>
      <c r="AT247" s="201" t="s">
        <v>71</v>
      </c>
      <c r="AU247" s="201" t="s">
        <v>79</v>
      </c>
      <c r="AY247" s="200" t="s">
        <v>153</v>
      </c>
      <c r="BK247" s="202">
        <f>SUM(BK248:BK249)</f>
        <v>0</v>
      </c>
    </row>
    <row r="248" spans="1:65" s="2" customFormat="1" ht="19.8" customHeight="1">
      <c r="A248" s="31"/>
      <c r="B248" s="32"/>
      <c r="C248" s="224" t="s">
        <v>412</v>
      </c>
      <c r="D248" s="224" t="s">
        <v>176</v>
      </c>
      <c r="E248" s="225" t="s">
        <v>702</v>
      </c>
      <c r="F248" s="226" t="s">
        <v>703</v>
      </c>
      <c r="G248" s="227" t="s">
        <v>203</v>
      </c>
      <c r="H248" s="228">
        <v>132</v>
      </c>
      <c r="I248" s="229"/>
      <c r="J248" s="230">
        <f>ROUND(I248*H248,2)</f>
        <v>0</v>
      </c>
      <c r="K248" s="231"/>
      <c r="L248" s="36"/>
      <c r="M248" s="232" t="s">
        <v>1</v>
      </c>
      <c r="N248" s="233" t="s">
        <v>37</v>
      </c>
      <c r="O248" s="68"/>
      <c r="P248" s="216">
        <f>O248*H248</f>
        <v>0</v>
      </c>
      <c r="Q248" s="216">
        <v>0</v>
      </c>
      <c r="R248" s="216">
        <f>Q248*H248</f>
        <v>0</v>
      </c>
      <c r="S248" s="216">
        <v>0</v>
      </c>
      <c r="T248" s="216">
        <f>S248*H248</f>
        <v>0</v>
      </c>
      <c r="U248" s="217" t="s">
        <v>1</v>
      </c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R248" s="218" t="s">
        <v>164</v>
      </c>
      <c r="AT248" s="218" t="s">
        <v>176</v>
      </c>
      <c r="AU248" s="218" t="s">
        <v>81</v>
      </c>
      <c r="AY248" s="14" t="s">
        <v>153</v>
      </c>
      <c r="BE248" s="219">
        <f>IF(N248="základní",J248,0)</f>
        <v>0</v>
      </c>
      <c r="BF248" s="219">
        <f>IF(N248="snížená",J248,0)</f>
        <v>0</v>
      </c>
      <c r="BG248" s="219">
        <f>IF(N248="zákl. přenesená",J248,0)</f>
        <v>0</v>
      </c>
      <c r="BH248" s="219">
        <f>IF(N248="sníž. přenesená",J248,0)</f>
        <v>0</v>
      </c>
      <c r="BI248" s="219">
        <f>IF(N248="nulová",J248,0)</f>
        <v>0</v>
      </c>
      <c r="BJ248" s="14" t="s">
        <v>79</v>
      </c>
      <c r="BK248" s="219">
        <f>ROUND(I248*H248,2)</f>
        <v>0</v>
      </c>
      <c r="BL248" s="14" t="s">
        <v>164</v>
      </c>
      <c r="BM248" s="218" t="s">
        <v>910</v>
      </c>
    </row>
    <row r="249" spans="1:65" s="2" customFormat="1" ht="19.2">
      <c r="A249" s="31"/>
      <c r="B249" s="32"/>
      <c r="C249" s="33"/>
      <c r="D249" s="220" t="s">
        <v>166</v>
      </c>
      <c r="E249" s="33"/>
      <c r="F249" s="221" t="s">
        <v>703</v>
      </c>
      <c r="G249" s="33"/>
      <c r="H249" s="33"/>
      <c r="I249" s="119"/>
      <c r="J249" s="33"/>
      <c r="K249" s="33"/>
      <c r="L249" s="36"/>
      <c r="M249" s="222"/>
      <c r="N249" s="223"/>
      <c r="O249" s="68"/>
      <c r="P249" s="68"/>
      <c r="Q249" s="68"/>
      <c r="R249" s="68"/>
      <c r="S249" s="68"/>
      <c r="T249" s="68"/>
      <c r="U249" s="69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T249" s="14" t="s">
        <v>166</v>
      </c>
      <c r="AU249" s="14" t="s">
        <v>81</v>
      </c>
    </row>
    <row r="250" spans="1:65" s="12" customFormat="1" ht="22.8" customHeight="1">
      <c r="B250" s="189"/>
      <c r="C250" s="190"/>
      <c r="D250" s="191" t="s">
        <v>71</v>
      </c>
      <c r="E250" s="203" t="s">
        <v>705</v>
      </c>
      <c r="F250" s="203" t="s">
        <v>706</v>
      </c>
      <c r="G250" s="190"/>
      <c r="H250" s="190"/>
      <c r="I250" s="193"/>
      <c r="J250" s="204">
        <f>BK250</f>
        <v>0</v>
      </c>
      <c r="K250" s="190"/>
      <c r="L250" s="195"/>
      <c r="M250" s="196"/>
      <c r="N250" s="197"/>
      <c r="O250" s="197"/>
      <c r="P250" s="198">
        <f>SUM(P251:P252)</f>
        <v>0</v>
      </c>
      <c r="Q250" s="197"/>
      <c r="R250" s="198">
        <f>SUM(R251:R252)</f>
        <v>0</v>
      </c>
      <c r="S250" s="197"/>
      <c r="T250" s="198">
        <f>SUM(T251:T252)</f>
        <v>0</v>
      </c>
      <c r="U250" s="199"/>
      <c r="AR250" s="200" t="s">
        <v>81</v>
      </c>
      <c r="AT250" s="201" t="s">
        <v>71</v>
      </c>
      <c r="AU250" s="201" t="s">
        <v>79</v>
      </c>
      <c r="AY250" s="200" t="s">
        <v>153</v>
      </c>
      <c r="BK250" s="202">
        <f>SUM(BK251:BK252)</f>
        <v>0</v>
      </c>
    </row>
    <row r="251" spans="1:65" s="2" customFormat="1" ht="19.8" customHeight="1">
      <c r="A251" s="31"/>
      <c r="B251" s="32"/>
      <c r="C251" s="224" t="s">
        <v>416</v>
      </c>
      <c r="D251" s="224" t="s">
        <v>176</v>
      </c>
      <c r="E251" s="225" t="s">
        <v>574</v>
      </c>
      <c r="F251" s="226" t="s">
        <v>575</v>
      </c>
      <c r="G251" s="227" t="s">
        <v>203</v>
      </c>
      <c r="H251" s="228">
        <v>44</v>
      </c>
      <c r="I251" s="229"/>
      <c r="J251" s="230">
        <f>ROUND(I251*H251,2)</f>
        <v>0</v>
      </c>
      <c r="K251" s="231"/>
      <c r="L251" s="36"/>
      <c r="M251" s="232" t="s">
        <v>1</v>
      </c>
      <c r="N251" s="233" t="s">
        <v>37</v>
      </c>
      <c r="O251" s="68"/>
      <c r="P251" s="216">
        <f>O251*H251</f>
        <v>0</v>
      </c>
      <c r="Q251" s="216">
        <v>0</v>
      </c>
      <c r="R251" s="216">
        <f>Q251*H251</f>
        <v>0</v>
      </c>
      <c r="S251" s="216">
        <v>0</v>
      </c>
      <c r="T251" s="216">
        <f>S251*H251</f>
        <v>0</v>
      </c>
      <c r="U251" s="217" t="s">
        <v>1</v>
      </c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218" t="s">
        <v>164</v>
      </c>
      <c r="AT251" s="218" t="s">
        <v>176</v>
      </c>
      <c r="AU251" s="218" t="s">
        <v>81</v>
      </c>
      <c r="AY251" s="14" t="s">
        <v>153</v>
      </c>
      <c r="BE251" s="219">
        <f>IF(N251="základní",J251,0)</f>
        <v>0</v>
      </c>
      <c r="BF251" s="219">
        <f>IF(N251="snížená",J251,0)</f>
        <v>0</v>
      </c>
      <c r="BG251" s="219">
        <f>IF(N251="zákl. přenesená",J251,0)</f>
        <v>0</v>
      </c>
      <c r="BH251" s="219">
        <f>IF(N251="sníž. přenesená",J251,0)</f>
        <v>0</v>
      </c>
      <c r="BI251" s="219">
        <f>IF(N251="nulová",J251,0)</f>
        <v>0</v>
      </c>
      <c r="BJ251" s="14" t="s">
        <v>79</v>
      </c>
      <c r="BK251" s="219">
        <f>ROUND(I251*H251,2)</f>
        <v>0</v>
      </c>
      <c r="BL251" s="14" t="s">
        <v>164</v>
      </c>
      <c r="BM251" s="218" t="s">
        <v>911</v>
      </c>
    </row>
    <row r="252" spans="1:65" s="2" customFormat="1" ht="19.2">
      <c r="A252" s="31"/>
      <c r="B252" s="32"/>
      <c r="C252" s="33"/>
      <c r="D252" s="220" t="s">
        <v>166</v>
      </c>
      <c r="E252" s="33"/>
      <c r="F252" s="221" t="s">
        <v>575</v>
      </c>
      <c r="G252" s="33"/>
      <c r="H252" s="33"/>
      <c r="I252" s="119"/>
      <c r="J252" s="33"/>
      <c r="K252" s="33"/>
      <c r="L252" s="36"/>
      <c r="M252" s="222"/>
      <c r="N252" s="223"/>
      <c r="O252" s="68"/>
      <c r="P252" s="68"/>
      <c r="Q252" s="68"/>
      <c r="R252" s="68"/>
      <c r="S252" s="68"/>
      <c r="T252" s="68"/>
      <c r="U252" s="69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T252" s="14" t="s">
        <v>166</v>
      </c>
      <c r="AU252" s="14" t="s">
        <v>81</v>
      </c>
    </row>
    <row r="253" spans="1:65" s="12" customFormat="1" ht="22.8" customHeight="1">
      <c r="B253" s="189"/>
      <c r="C253" s="190"/>
      <c r="D253" s="191" t="s">
        <v>71</v>
      </c>
      <c r="E253" s="203" t="s">
        <v>708</v>
      </c>
      <c r="F253" s="203" t="s">
        <v>709</v>
      </c>
      <c r="G253" s="190"/>
      <c r="H253" s="190"/>
      <c r="I253" s="193"/>
      <c r="J253" s="204">
        <f>BK253</f>
        <v>0</v>
      </c>
      <c r="K253" s="190"/>
      <c r="L253" s="195"/>
      <c r="M253" s="196"/>
      <c r="N253" s="197"/>
      <c r="O253" s="197"/>
      <c r="P253" s="198">
        <f>SUM(P254:P257)</f>
        <v>0</v>
      </c>
      <c r="Q253" s="197"/>
      <c r="R253" s="198">
        <f>SUM(R254:R257)</f>
        <v>0</v>
      </c>
      <c r="S253" s="197"/>
      <c r="T253" s="198">
        <f>SUM(T254:T257)</f>
        <v>0</v>
      </c>
      <c r="U253" s="199"/>
      <c r="AR253" s="200" t="s">
        <v>81</v>
      </c>
      <c r="AT253" s="201" t="s">
        <v>71</v>
      </c>
      <c r="AU253" s="201" t="s">
        <v>79</v>
      </c>
      <c r="AY253" s="200" t="s">
        <v>153</v>
      </c>
      <c r="BK253" s="202">
        <f>SUM(BK254:BK257)</f>
        <v>0</v>
      </c>
    </row>
    <row r="254" spans="1:65" s="2" customFormat="1" ht="30" customHeight="1">
      <c r="A254" s="31"/>
      <c r="B254" s="32"/>
      <c r="C254" s="205" t="s">
        <v>710</v>
      </c>
      <c r="D254" s="205" t="s">
        <v>159</v>
      </c>
      <c r="E254" s="206" t="s">
        <v>711</v>
      </c>
      <c r="F254" s="207" t="s">
        <v>712</v>
      </c>
      <c r="G254" s="208" t="s">
        <v>713</v>
      </c>
      <c r="H254" s="209">
        <v>1</v>
      </c>
      <c r="I254" s="210"/>
      <c r="J254" s="211">
        <f>ROUND(I254*H254,2)</f>
        <v>0</v>
      </c>
      <c r="K254" s="212"/>
      <c r="L254" s="213"/>
      <c r="M254" s="214" t="s">
        <v>1</v>
      </c>
      <c r="N254" s="215" t="s">
        <v>37</v>
      </c>
      <c r="O254" s="68"/>
      <c r="P254" s="216">
        <f>O254*H254</f>
        <v>0</v>
      </c>
      <c r="Q254" s="216">
        <v>0</v>
      </c>
      <c r="R254" s="216">
        <f>Q254*H254</f>
        <v>0</v>
      </c>
      <c r="S254" s="216">
        <v>0</v>
      </c>
      <c r="T254" s="216">
        <f>S254*H254</f>
        <v>0</v>
      </c>
      <c r="U254" s="217" t="s">
        <v>1</v>
      </c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218" t="s">
        <v>163</v>
      </c>
      <c r="AT254" s="218" t="s">
        <v>159</v>
      </c>
      <c r="AU254" s="218" t="s">
        <v>81</v>
      </c>
      <c r="AY254" s="14" t="s">
        <v>153</v>
      </c>
      <c r="BE254" s="219">
        <f>IF(N254="základní",J254,0)</f>
        <v>0</v>
      </c>
      <c r="BF254" s="219">
        <f>IF(N254="snížená",J254,0)</f>
        <v>0</v>
      </c>
      <c r="BG254" s="219">
        <f>IF(N254="zákl. přenesená",J254,0)</f>
        <v>0</v>
      </c>
      <c r="BH254" s="219">
        <f>IF(N254="sníž. přenesená",J254,0)</f>
        <v>0</v>
      </c>
      <c r="BI254" s="219">
        <f>IF(N254="nulová",J254,0)</f>
        <v>0</v>
      </c>
      <c r="BJ254" s="14" t="s">
        <v>79</v>
      </c>
      <c r="BK254" s="219">
        <f>ROUND(I254*H254,2)</f>
        <v>0</v>
      </c>
      <c r="BL254" s="14" t="s">
        <v>164</v>
      </c>
      <c r="BM254" s="218" t="s">
        <v>912</v>
      </c>
    </row>
    <row r="255" spans="1:65" s="2" customFormat="1" ht="19.2">
      <c r="A255" s="31"/>
      <c r="B255" s="32"/>
      <c r="C255" s="33"/>
      <c r="D255" s="220" t="s">
        <v>166</v>
      </c>
      <c r="E255" s="33"/>
      <c r="F255" s="221" t="s">
        <v>712</v>
      </c>
      <c r="G255" s="33"/>
      <c r="H255" s="33"/>
      <c r="I255" s="119"/>
      <c r="J255" s="33"/>
      <c r="K255" s="33"/>
      <c r="L255" s="36"/>
      <c r="M255" s="222"/>
      <c r="N255" s="223"/>
      <c r="O255" s="68"/>
      <c r="P255" s="68"/>
      <c r="Q255" s="68"/>
      <c r="R255" s="68"/>
      <c r="S255" s="68"/>
      <c r="T255" s="68"/>
      <c r="U255" s="69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T255" s="14" t="s">
        <v>166</v>
      </c>
      <c r="AU255" s="14" t="s">
        <v>81</v>
      </c>
    </row>
    <row r="256" spans="1:65" s="2" customFormat="1" ht="14.4" customHeight="1">
      <c r="A256" s="31"/>
      <c r="B256" s="32"/>
      <c r="C256" s="224" t="s">
        <v>715</v>
      </c>
      <c r="D256" s="224" t="s">
        <v>176</v>
      </c>
      <c r="E256" s="225" t="s">
        <v>716</v>
      </c>
      <c r="F256" s="226" t="s">
        <v>717</v>
      </c>
      <c r="G256" s="227" t="s">
        <v>352</v>
      </c>
      <c r="H256" s="228">
        <v>30</v>
      </c>
      <c r="I256" s="229"/>
      <c r="J256" s="230">
        <f>ROUND(I256*H256,2)</f>
        <v>0</v>
      </c>
      <c r="K256" s="231"/>
      <c r="L256" s="36"/>
      <c r="M256" s="232" t="s">
        <v>1</v>
      </c>
      <c r="N256" s="233" t="s">
        <v>37</v>
      </c>
      <c r="O256" s="68"/>
      <c r="P256" s="216">
        <f>O256*H256</f>
        <v>0</v>
      </c>
      <c r="Q256" s="216">
        <v>0</v>
      </c>
      <c r="R256" s="216">
        <f>Q256*H256</f>
        <v>0</v>
      </c>
      <c r="S256" s="216">
        <v>0</v>
      </c>
      <c r="T256" s="216">
        <f>S256*H256</f>
        <v>0</v>
      </c>
      <c r="U256" s="217" t="s">
        <v>1</v>
      </c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218" t="s">
        <v>353</v>
      </c>
      <c r="AT256" s="218" t="s">
        <v>176</v>
      </c>
      <c r="AU256" s="218" t="s">
        <v>81</v>
      </c>
      <c r="AY256" s="14" t="s">
        <v>153</v>
      </c>
      <c r="BE256" s="219">
        <f>IF(N256="základní",J256,0)</f>
        <v>0</v>
      </c>
      <c r="BF256" s="219">
        <f>IF(N256="snížená",J256,0)</f>
        <v>0</v>
      </c>
      <c r="BG256" s="219">
        <f>IF(N256="zákl. přenesená",J256,0)</f>
        <v>0</v>
      </c>
      <c r="BH256" s="219">
        <f>IF(N256="sníž. přenesená",J256,0)</f>
        <v>0</v>
      </c>
      <c r="BI256" s="219">
        <f>IF(N256="nulová",J256,0)</f>
        <v>0</v>
      </c>
      <c r="BJ256" s="14" t="s">
        <v>79</v>
      </c>
      <c r="BK256" s="219">
        <f>ROUND(I256*H256,2)</f>
        <v>0</v>
      </c>
      <c r="BL256" s="14" t="s">
        <v>353</v>
      </c>
      <c r="BM256" s="218" t="s">
        <v>913</v>
      </c>
    </row>
    <row r="257" spans="1:65" s="2" customFormat="1" ht="10.199999999999999">
      <c r="A257" s="31"/>
      <c r="B257" s="32"/>
      <c r="C257" s="33"/>
      <c r="D257" s="220" t="s">
        <v>166</v>
      </c>
      <c r="E257" s="33"/>
      <c r="F257" s="221" t="s">
        <v>717</v>
      </c>
      <c r="G257" s="33"/>
      <c r="H257" s="33"/>
      <c r="I257" s="119"/>
      <c r="J257" s="33"/>
      <c r="K257" s="33"/>
      <c r="L257" s="36"/>
      <c r="M257" s="222"/>
      <c r="N257" s="223"/>
      <c r="O257" s="68"/>
      <c r="P257" s="68"/>
      <c r="Q257" s="68"/>
      <c r="R257" s="68"/>
      <c r="S257" s="68"/>
      <c r="T257" s="68"/>
      <c r="U257" s="69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T257" s="14" t="s">
        <v>166</v>
      </c>
      <c r="AU257" s="14" t="s">
        <v>81</v>
      </c>
    </row>
    <row r="258" spans="1:65" s="12" customFormat="1" ht="22.8" customHeight="1">
      <c r="B258" s="189"/>
      <c r="C258" s="190"/>
      <c r="D258" s="191" t="s">
        <v>71</v>
      </c>
      <c r="E258" s="203" t="s">
        <v>719</v>
      </c>
      <c r="F258" s="203" t="s">
        <v>720</v>
      </c>
      <c r="G258" s="190"/>
      <c r="H258" s="190"/>
      <c r="I258" s="193"/>
      <c r="J258" s="204">
        <f>BK258</f>
        <v>0</v>
      </c>
      <c r="K258" s="190"/>
      <c r="L258" s="195"/>
      <c r="M258" s="196"/>
      <c r="N258" s="197"/>
      <c r="O258" s="197"/>
      <c r="P258" s="198">
        <f>SUM(P259:P260)</f>
        <v>0</v>
      </c>
      <c r="Q258" s="197"/>
      <c r="R258" s="198">
        <f>SUM(R259:R260)</f>
        <v>0</v>
      </c>
      <c r="S258" s="197"/>
      <c r="T258" s="198">
        <f>SUM(T259:T260)</f>
        <v>0</v>
      </c>
      <c r="U258" s="199"/>
      <c r="AR258" s="200" t="s">
        <v>81</v>
      </c>
      <c r="AT258" s="201" t="s">
        <v>71</v>
      </c>
      <c r="AU258" s="201" t="s">
        <v>79</v>
      </c>
      <c r="AY258" s="200" t="s">
        <v>153</v>
      </c>
      <c r="BK258" s="202">
        <f>SUM(BK259:BK260)</f>
        <v>0</v>
      </c>
    </row>
    <row r="259" spans="1:65" s="2" customFormat="1" ht="19.8" customHeight="1">
      <c r="A259" s="31"/>
      <c r="B259" s="32"/>
      <c r="C259" s="224" t="s">
        <v>158</v>
      </c>
      <c r="D259" s="224" t="s">
        <v>176</v>
      </c>
      <c r="E259" s="225" t="s">
        <v>721</v>
      </c>
      <c r="F259" s="226" t="s">
        <v>722</v>
      </c>
      <c r="G259" s="227" t="s">
        <v>203</v>
      </c>
      <c r="H259" s="228">
        <v>1</v>
      </c>
      <c r="I259" s="229"/>
      <c r="J259" s="230">
        <f>ROUND(I259*H259,2)</f>
        <v>0</v>
      </c>
      <c r="K259" s="231"/>
      <c r="L259" s="36"/>
      <c r="M259" s="232" t="s">
        <v>1</v>
      </c>
      <c r="N259" s="233" t="s">
        <v>37</v>
      </c>
      <c r="O259" s="68"/>
      <c r="P259" s="216">
        <f>O259*H259</f>
        <v>0</v>
      </c>
      <c r="Q259" s="216">
        <v>0</v>
      </c>
      <c r="R259" s="216">
        <f>Q259*H259</f>
        <v>0</v>
      </c>
      <c r="S259" s="216">
        <v>0</v>
      </c>
      <c r="T259" s="216">
        <f>S259*H259</f>
        <v>0</v>
      </c>
      <c r="U259" s="217" t="s">
        <v>1</v>
      </c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218" t="s">
        <v>164</v>
      </c>
      <c r="AT259" s="218" t="s">
        <v>176</v>
      </c>
      <c r="AU259" s="218" t="s">
        <v>81</v>
      </c>
      <c r="AY259" s="14" t="s">
        <v>153</v>
      </c>
      <c r="BE259" s="219">
        <f>IF(N259="základní",J259,0)</f>
        <v>0</v>
      </c>
      <c r="BF259" s="219">
        <f>IF(N259="snížená",J259,0)</f>
        <v>0</v>
      </c>
      <c r="BG259" s="219">
        <f>IF(N259="zákl. přenesená",J259,0)</f>
        <v>0</v>
      </c>
      <c r="BH259" s="219">
        <f>IF(N259="sníž. přenesená",J259,0)</f>
        <v>0</v>
      </c>
      <c r="BI259" s="219">
        <f>IF(N259="nulová",J259,0)</f>
        <v>0</v>
      </c>
      <c r="BJ259" s="14" t="s">
        <v>79</v>
      </c>
      <c r="BK259" s="219">
        <f>ROUND(I259*H259,2)</f>
        <v>0</v>
      </c>
      <c r="BL259" s="14" t="s">
        <v>164</v>
      </c>
      <c r="BM259" s="218" t="s">
        <v>914</v>
      </c>
    </row>
    <row r="260" spans="1:65" s="2" customFormat="1" ht="19.2">
      <c r="A260" s="31"/>
      <c r="B260" s="32"/>
      <c r="C260" s="33"/>
      <c r="D260" s="220" t="s">
        <v>166</v>
      </c>
      <c r="E260" s="33"/>
      <c r="F260" s="221" t="s">
        <v>722</v>
      </c>
      <c r="G260" s="33"/>
      <c r="H260" s="33"/>
      <c r="I260" s="119"/>
      <c r="J260" s="33"/>
      <c r="K260" s="33"/>
      <c r="L260" s="36"/>
      <c r="M260" s="222"/>
      <c r="N260" s="223"/>
      <c r="O260" s="68"/>
      <c r="P260" s="68"/>
      <c r="Q260" s="68"/>
      <c r="R260" s="68"/>
      <c r="S260" s="68"/>
      <c r="T260" s="68"/>
      <c r="U260" s="69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T260" s="14" t="s">
        <v>166</v>
      </c>
      <c r="AU260" s="14" t="s">
        <v>81</v>
      </c>
    </row>
    <row r="261" spans="1:65" s="12" customFormat="1" ht="22.8" customHeight="1">
      <c r="B261" s="189"/>
      <c r="C261" s="190"/>
      <c r="D261" s="191" t="s">
        <v>71</v>
      </c>
      <c r="E261" s="203" t="s">
        <v>724</v>
      </c>
      <c r="F261" s="203" t="s">
        <v>725</v>
      </c>
      <c r="G261" s="190"/>
      <c r="H261" s="190"/>
      <c r="I261" s="193"/>
      <c r="J261" s="204">
        <f>BK261</f>
        <v>0</v>
      </c>
      <c r="K261" s="190"/>
      <c r="L261" s="195"/>
      <c r="M261" s="196"/>
      <c r="N261" s="197"/>
      <c r="O261" s="197"/>
      <c r="P261" s="198">
        <f>SUM(P262:P265)</f>
        <v>0</v>
      </c>
      <c r="Q261" s="197"/>
      <c r="R261" s="198">
        <f>SUM(R262:R265)</f>
        <v>0</v>
      </c>
      <c r="S261" s="197"/>
      <c r="T261" s="198">
        <f>SUM(T262:T265)</f>
        <v>0</v>
      </c>
      <c r="U261" s="199"/>
      <c r="AR261" s="200" t="s">
        <v>81</v>
      </c>
      <c r="AT261" s="201" t="s">
        <v>71</v>
      </c>
      <c r="AU261" s="201" t="s">
        <v>79</v>
      </c>
      <c r="AY261" s="200" t="s">
        <v>153</v>
      </c>
      <c r="BK261" s="202">
        <f>SUM(BK262:BK265)</f>
        <v>0</v>
      </c>
    </row>
    <row r="262" spans="1:65" s="2" customFormat="1" ht="14.4" customHeight="1">
      <c r="A262" s="31"/>
      <c r="B262" s="32"/>
      <c r="C262" s="224" t="s">
        <v>167</v>
      </c>
      <c r="D262" s="224" t="s">
        <v>176</v>
      </c>
      <c r="E262" s="225" t="s">
        <v>716</v>
      </c>
      <c r="F262" s="226" t="s">
        <v>717</v>
      </c>
      <c r="G262" s="227" t="s">
        <v>352</v>
      </c>
      <c r="H262" s="228">
        <v>8</v>
      </c>
      <c r="I262" s="229"/>
      <c r="J262" s="230">
        <f>ROUND(I262*H262,2)</f>
        <v>0</v>
      </c>
      <c r="K262" s="231"/>
      <c r="L262" s="36"/>
      <c r="M262" s="232" t="s">
        <v>1</v>
      </c>
      <c r="N262" s="233" t="s">
        <v>37</v>
      </c>
      <c r="O262" s="68"/>
      <c r="P262" s="216">
        <f>O262*H262</f>
        <v>0</v>
      </c>
      <c r="Q262" s="216">
        <v>0</v>
      </c>
      <c r="R262" s="216">
        <f>Q262*H262</f>
        <v>0</v>
      </c>
      <c r="S262" s="216">
        <v>0</v>
      </c>
      <c r="T262" s="216">
        <f>S262*H262</f>
        <v>0</v>
      </c>
      <c r="U262" s="217" t="s">
        <v>1</v>
      </c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218" t="s">
        <v>353</v>
      </c>
      <c r="AT262" s="218" t="s">
        <v>176</v>
      </c>
      <c r="AU262" s="218" t="s">
        <v>81</v>
      </c>
      <c r="AY262" s="14" t="s">
        <v>153</v>
      </c>
      <c r="BE262" s="219">
        <f>IF(N262="základní",J262,0)</f>
        <v>0</v>
      </c>
      <c r="BF262" s="219">
        <f>IF(N262="snížená",J262,0)</f>
        <v>0</v>
      </c>
      <c r="BG262" s="219">
        <f>IF(N262="zákl. přenesená",J262,0)</f>
        <v>0</v>
      </c>
      <c r="BH262" s="219">
        <f>IF(N262="sníž. přenesená",J262,0)</f>
        <v>0</v>
      </c>
      <c r="BI262" s="219">
        <f>IF(N262="nulová",J262,0)</f>
        <v>0</v>
      </c>
      <c r="BJ262" s="14" t="s">
        <v>79</v>
      </c>
      <c r="BK262" s="219">
        <f>ROUND(I262*H262,2)</f>
        <v>0</v>
      </c>
      <c r="BL262" s="14" t="s">
        <v>353</v>
      </c>
      <c r="BM262" s="218" t="s">
        <v>915</v>
      </c>
    </row>
    <row r="263" spans="1:65" s="2" customFormat="1" ht="10.199999999999999">
      <c r="A263" s="31"/>
      <c r="B263" s="32"/>
      <c r="C263" s="33"/>
      <c r="D263" s="220" t="s">
        <v>166</v>
      </c>
      <c r="E263" s="33"/>
      <c r="F263" s="221" t="s">
        <v>717</v>
      </c>
      <c r="G263" s="33"/>
      <c r="H263" s="33"/>
      <c r="I263" s="119"/>
      <c r="J263" s="33"/>
      <c r="K263" s="33"/>
      <c r="L263" s="36"/>
      <c r="M263" s="222"/>
      <c r="N263" s="223"/>
      <c r="O263" s="68"/>
      <c r="P263" s="68"/>
      <c r="Q263" s="68"/>
      <c r="R263" s="68"/>
      <c r="S263" s="68"/>
      <c r="T263" s="68"/>
      <c r="U263" s="69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T263" s="14" t="s">
        <v>166</v>
      </c>
      <c r="AU263" s="14" t="s">
        <v>81</v>
      </c>
    </row>
    <row r="264" spans="1:65" s="2" customFormat="1" ht="19.8" customHeight="1">
      <c r="A264" s="31"/>
      <c r="B264" s="32"/>
      <c r="C264" s="205" t="s">
        <v>727</v>
      </c>
      <c r="D264" s="205" t="s">
        <v>159</v>
      </c>
      <c r="E264" s="206" t="s">
        <v>728</v>
      </c>
      <c r="F264" s="207" t="s">
        <v>729</v>
      </c>
      <c r="G264" s="208" t="s">
        <v>713</v>
      </c>
      <c r="H264" s="209">
        <v>1</v>
      </c>
      <c r="I264" s="210"/>
      <c r="J264" s="211">
        <f>ROUND(I264*H264,2)</f>
        <v>0</v>
      </c>
      <c r="K264" s="212"/>
      <c r="L264" s="213"/>
      <c r="M264" s="214" t="s">
        <v>1</v>
      </c>
      <c r="N264" s="215" t="s">
        <v>37</v>
      </c>
      <c r="O264" s="68"/>
      <c r="P264" s="216">
        <f>O264*H264</f>
        <v>0</v>
      </c>
      <c r="Q264" s="216">
        <v>0</v>
      </c>
      <c r="R264" s="216">
        <f>Q264*H264</f>
        <v>0</v>
      </c>
      <c r="S264" s="216">
        <v>0</v>
      </c>
      <c r="T264" s="216">
        <f>S264*H264</f>
        <v>0</v>
      </c>
      <c r="U264" s="217" t="s">
        <v>1</v>
      </c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218" t="s">
        <v>163</v>
      </c>
      <c r="AT264" s="218" t="s">
        <v>159</v>
      </c>
      <c r="AU264" s="218" t="s">
        <v>81</v>
      </c>
      <c r="AY264" s="14" t="s">
        <v>153</v>
      </c>
      <c r="BE264" s="219">
        <f>IF(N264="základní",J264,0)</f>
        <v>0</v>
      </c>
      <c r="BF264" s="219">
        <f>IF(N264="snížená",J264,0)</f>
        <v>0</v>
      </c>
      <c r="BG264" s="219">
        <f>IF(N264="zákl. přenesená",J264,0)</f>
        <v>0</v>
      </c>
      <c r="BH264" s="219">
        <f>IF(N264="sníž. přenesená",J264,0)</f>
        <v>0</v>
      </c>
      <c r="BI264" s="219">
        <f>IF(N264="nulová",J264,0)</f>
        <v>0</v>
      </c>
      <c r="BJ264" s="14" t="s">
        <v>79</v>
      </c>
      <c r="BK264" s="219">
        <f>ROUND(I264*H264,2)</f>
        <v>0</v>
      </c>
      <c r="BL264" s="14" t="s">
        <v>164</v>
      </c>
      <c r="BM264" s="218" t="s">
        <v>916</v>
      </c>
    </row>
    <row r="265" spans="1:65" s="2" customFormat="1" ht="19.2">
      <c r="A265" s="31"/>
      <c r="B265" s="32"/>
      <c r="C265" s="33"/>
      <c r="D265" s="220" t="s">
        <v>166</v>
      </c>
      <c r="E265" s="33"/>
      <c r="F265" s="221" t="s">
        <v>729</v>
      </c>
      <c r="G265" s="33"/>
      <c r="H265" s="33"/>
      <c r="I265" s="119"/>
      <c r="J265" s="33"/>
      <c r="K265" s="33"/>
      <c r="L265" s="36"/>
      <c r="M265" s="222"/>
      <c r="N265" s="223"/>
      <c r="O265" s="68"/>
      <c r="P265" s="68"/>
      <c r="Q265" s="68"/>
      <c r="R265" s="68"/>
      <c r="S265" s="68"/>
      <c r="T265" s="68"/>
      <c r="U265" s="69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T265" s="14" t="s">
        <v>166</v>
      </c>
      <c r="AU265" s="14" t="s">
        <v>81</v>
      </c>
    </row>
    <row r="266" spans="1:65" s="12" customFormat="1" ht="22.8" customHeight="1">
      <c r="B266" s="189"/>
      <c r="C266" s="190"/>
      <c r="D266" s="191" t="s">
        <v>71</v>
      </c>
      <c r="E266" s="203" t="s">
        <v>731</v>
      </c>
      <c r="F266" s="203" t="s">
        <v>732</v>
      </c>
      <c r="G266" s="190"/>
      <c r="H266" s="190"/>
      <c r="I266" s="193"/>
      <c r="J266" s="204">
        <f>BK266</f>
        <v>0</v>
      </c>
      <c r="K266" s="190"/>
      <c r="L266" s="195"/>
      <c r="M266" s="196"/>
      <c r="N266" s="197"/>
      <c r="O266" s="197"/>
      <c r="P266" s="198">
        <f>SUM(P267:P270)</f>
        <v>0</v>
      </c>
      <c r="Q266" s="197"/>
      <c r="R266" s="198">
        <f>SUM(R267:R270)</f>
        <v>0</v>
      </c>
      <c r="S266" s="197"/>
      <c r="T266" s="198">
        <f>SUM(T267:T270)</f>
        <v>0</v>
      </c>
      <c r="U266" s="199"/>
      <c r="AR266" s="200" t="s">
        <v>81</v>
      </c>
      <c r="AT266" s="201" t="s">
        <v>71</v>
      </c>
      <c r="AU266" s="201" t="s">
        <v>79</v>
      </c>
      <c r="AY266" s="200" t="s">
        <v>153</v>
      </c>
      <c r="BK266" s="202">
        <f>SUM(BK267:BK270)</f>
        <v>0</v>
      </c>
    </row>
    <row r="267" spans="1:65" s="2" customFormat="1" ht="19.8" customHeight="1">
      <c r="A267" s="31"/>
      <c r="B267" s="32"/>
      <c r="C267" s="224" t="s">
        <v>733</v>
      </c>
      <c r="D267" s="224" t="s">
        <v>176</v>
      </c>
      <c r="E267" s="225" t="s">
        <v>734</v>
      </c>
      <c r="F267" s="226" t="s">
        <v>735</v>
      </c>
      <c r="G267" s="227" t="s">
        <v>203</v>
      </c>
      <c r="H267" s="228">
        <v>4</v>
      </c>
      <c r="I267" s="229"/>
      <c r="J267" s="230">
        <f>ROUND(I267*H267,2)</f>
        <v>0</v>
      </c>
      <c r="K267" s="231"/>
      <c r="L267" s="36"/>
      <c r="M267" s="232" t="s">
        <v>1</v>
      </c>
      <c r="N267" s="233" t="s">
        <v>37</v>
      </c>
      <c r="O267" s="68"/>
      <c r="P267" s="216">
        <f>O267*H267</f>
        <v>0</v>
      </c>
      <c r="Q267" s="216">
        <v>0</v>
      </c>
      <c r="R267" s="216">
        <f>Q267*H267</f>
        <v>0</v>
      </c>
      <c r="S267" s="216">
        <v>0</v>
      </c>
      <c r="T267" s="216">
        <f>S267*H267</f>
        <v>0</v>
      </c>
      <c r="U267" s="217" t="s">
        <v>1</v>
      </c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218" t="s">
        <v>164</v>
      </c>
      <c r="AT267" s="218" t="s">
        <v>176</v>
      </c>
      <c r="AU267" s="218" t="s">
        <v>81</v>
      </c>
      <c r="AY267" s="14" t="s">
        <v>153</v>
      </c>
      <c r="BE267" s="219">
        <f>IF(N267="základní",J267,0)</f>
        <v>0</v>
      </c>
      <c r="BF267" s="219">
        <f>IF(N267="snížená",J267,0)</f>
        <v>0</v>
      </c>
      <c r="BG267" s="219">
        <f>IF(N267="zákl. přenesená",J267,0)</f>
        <v>0</v>
      </c>
      <c r="BH267" s="219">
        <f>IF(N267="sníž. přenesená",J267,0)</f>
        <v>0</v>
      </c>
      <c r="BI267" s="219">
        <f>IF(N267="nulová",J267,0)</f>
        <v>0</v>
      </c>
      <c r="BJ267" s="14" t="s">
        <v>79</v>
      </c>
      <c r="BK267" s="219">
        <f>ROUND(I267*H267,2)</f>
        <v>0</v>
      </c>
      <c r="BL267" s="14" t="s">
        <v>164</v>
      </c>
      <c r="BM267" s="218" t="s">
        <v>917</v>
      </c>
    </row>
    <row r="268" spans="1:65" s="2" customFormat="1" ht="19.2">
      <c r="A268" s="31"/>
      <c r="B268" s="32"/>
      <c r="C268" s="33"/>
      <c r="D268" s="220" t="s">
        <v>166</v>
      </c>
      <c r="E268" s="33"/>
      <c r="F268" s="221" t="s">
        <v>735</v>
      </c>
      <c r="G268" s="33"/>
      <c r="H268" s="33"/>
      <c r="I268" s="119"/>
      <c r="J268" s="33"/>
      <c r="K268" s="33"/>
      <c r="L268" s="36"/>
      <c r="M268" s="222"/>
      <c r="N268" s="223"/>
      <c r="O268" s="68"/>
      <c r="P268" s="68"/>
      <c r="Q268" s="68"/>
      <c r="R268" s="68"/>
      <c r="S268" s="68"/>
      <c r="T268" s="68"/>
      <c r="U268" s="69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T268" s="14" t="s">
        <v>166</v>
      </c>
      <c r="AU268" s="14" t="s">
        <v>81</v>
      </c>
    </row>
    <row r="269" spans="1:65" s="2" customFormat="1" ht="19.8" customHeight="1">
      <c r="A269" s="31"/>
      <c r="B269" s="32"/>
      <c r="C269" s="224" t="s">
        <v>737</v>
      </c>
      <c r="D269" s="224" t="s">
        <v>176</v>
      </c>
      <c r="E269" s="225" t="s">
        <v>702</v>
      </c>
      <c r="F269" s="226" t="s">
        <v>703</v>
      </c>
      <c r="G269" s="227" t="s">
        <v>203</v>
      </c>
      <c r="H269" s="228">
        <v>20</v>
      </c>
      <c r="I269" s="229"/>
      <c r="J269" s="230">
        <f>ROUND(I269*H269,2)</f>
        <v>0</v>
      </c>
      <c r="K269" s="231"/>
      <c r="L269" s="36"/>
      <c r="M269" s="232" t="s">
        <v>1</v>
      </c>
      <c r="N269" s="233" t="s">
        <v>37</v>
      </c>
      <c r="O269" s="68"/>
      <c r="P269" s="216">
        <f>O269*H269</f>
        <v>0</v>
      </c>
      <c r="Q269" s="216">
        <v>0</v>
      </c>
      <c r="R269" s="216">
        <f>Q269*H269</f>
        <v>0</v>
      </c>
      <c r="S269" s="216">
        <v>0</v>
      </c>
      <c r="T269" s="216">
        <f>S269*H269</f>
        <v>0</v>
      </c>
      <c r="U269" s="217" t="s">
        <v>1</v>
      </c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R269" s="218" t="s">
        <v>164</v>
      </c>
      <c r="AT269" s="218" t="s">
        <v>176</v>
      </c>
      <c r="AU269" s="218" t="s">
        <v>81</v>
      </c>
      <c r="AY269" s="14" t="s">
        <v>153</v>
      </c>
      <c r="BE269" s="219">
        <f>IF(N269="základní",J269,0)</f>
        <v>0</v>
      </c>
      <c r="BF269" s="219">
        <f>IF(N269="snížená",J269,0)</f>
        <v>0</v>
      </c>
      <c r="BG269" s="219">
        <f>IF(N269="zákl. přenesená",J269,0)</f>
        <v>0</v>
      </c>
      <c r="BH269" s="219">
        <f>IF(N269="sníž. přenesená",J269,0)</f>
        <v>0</v>
      </c>
      <c r="BI269" s="219">
        <f>IF(N269="nulová",J269,0)</f>
        <v>0</v>
      </c>
      <c r="BJ269" s="14" t="s">
        <v>79</v>
      </c>
      <c r="BK269" s="219">
        <f>ROUND(I269*H269,2)</f>
        <v>0</v>
      </c>
      <c r="BL269" s="14" t="s">
        <v>164</v>
      </c>
      <c r="BM269" s="218" t="s">
        <v>918</v>
      </c>
    </row>
    <row r="270" spans="1:65" s="2" customFormat="1" ht="19.2">
      <c r="A270" s="31"/>
      <c r="B270" s="32"/>
      <c r="C270" s="33"/>
      <c r="D270" s="220" t="s">
        <v>166</v>
      </c>
      <c r="E270" s="33"/>
      <c r="F270" s="221" t="s">
        <v>703</v>
      </c>
      <c r="G270" s="33"/>
      <c r="H270" s="33"/>
      <c r="I270" s="119"/>
      <c r="J270" s="33"/>
      <c r="K270" s="33"/>
      <c r="L270" s="36"/>
      <c r="M270" s="222"/>
      <c r="N270" s="223"/>
      <c r="O270" s="68"/>
      <c r="P270" s="68"/>
      <c r="Q270" s="68"/>
      <c r="R270" s="68"/>
      <c r="S270" s="68"/>
      <c r="T270" s="68"/>
      <c r="U270" s="69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T270" s="14" t="s">
        <v>166</v>
      </c>
      <c r="AU270" s="14" t="s">
        <v>81</v>
      </c>
    </row>
    <row r="271" spans="1:65" s="12" customFormat="1" ht="22.8" customHeight="1">
      <c r="B271" s="189"/>
      <c r="C271" s="190"/>
      <c r="D271" s="191" t="s">
        <v>71</v>
      </c>
      <c r="E271" s="203" t="s">
        <v>739</v>
      </c>
      <c r="F271" s="203" t="s">
        <v>740</v>
      </c>
      <c r="G271" s="190"/>
      <c r="H271" s="190"/>
      <c r="I271" s="193"/>
      <c r="J271" s="204">
        <f>BK271</f>
        <v>0</v>
      </c>
      <c r="K271" s="190"/>
      <c r="L271" s="195"/>
      <c r="M271" s="196"/>
      <c r="N271" s="197"/>
      <c r="O271" s="197"/>
      <c r="P271" s="198">
        <f>SUM(P272:P319)</f>
        <v>0</v>
      </c>
      <c r="Q271" s="197"/>
      <c r="R271" s="198">
        <f>SUM(R272:R319)</f>
        <v>0</v>
      </c>
      <c r="S271" s="197"/>
      <c r="T271" s="198">
        <f>SUM(T272:T319)</f>
        <v>0</v>
      </c>
      <c r="U271" s="199"/>
      <c r="AR271" s="200" t="s">
        <v>158</v>
      </c>
      <c r="AT271" s="201" t="s">
        <v>71</v>
      </c>
      <c r="AU271" s="201" t="s">
        <v>79</v>
      </c>
      <c r="AY271" s="200" t="s">
        <v>153</v>
      </c>
      <c r="BK271" s="202">
        <f>SUM(BK272:BK319)</f>
        <v>0</v>
      </c>
    </row>
    <row r="272" spans="1:65" s="2" customFormat="1" ht="14.4" customHeight="1">
      <c r="A272" s="31"/>
      <c r="B272" s="32"/>
      <c r="C272" s="224" t="s">
        <v>741</v>
      </c>
      <c r="D272" s="224" t="s">
        <v>176</v>
      </c>
      <c r="E272" s="225" t="s">
        <v>716</v>
      </c>
      <c r="F272" s="226" t="s">
        <v>717</v>
      </c>
      <c r="G272" s="227" t="s">
        <v>352</v>
      </c>
      <c r="H272" s="228">
        <v>32</v>
      </c>
      <c r="I272" s="229"/>
      <c r="J272" s="230">
        <f>ROUND(I272*H272,2)</f>
        <v>0</v>
      </c>
      <c r="K272" s="231"/>
      <c r="L272" s="36"/>
      <c r="M272" s="232" t="s">
        <v>1</v>
      </c>
      <c r="N272" s="233" t="s">
        <v>37</v>
      </c>
      <c r="O272" s="68"/>
      <c r="P272" s="216">
        <f>O272*H272</f>
        <v>0</v>
      </c>
      <c r="Q272" s="216">
        <v>0</v>
      </c>
      <c r="R272" s="216">
        <f>Q272*H272</f>
        <v>0</v>
      </c>
      <c r="S272" s="216">
        <v>0</v>
      </c>
      <c r="T272" s="216">
        <f>S272*H272</f>
        <v>0</v>
      </c>
      <c r="U272" s="217" t="s">
        <v>1</v>
      </c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218" t="s">
        <v>353</v>
      </c>
      <c r="AT272" s="218" t="s">
        <v>176</v>
      </c>
      <c r="AU272" s="218" t="s">
        <v>81</v>
      </c>
      <c r="AY272" s="14" t="s">
        <v>153</v>
      </c>
      <c r="BE272" s="219">
        <f>IF(N272="základní",J272,0)</f>
        <v>0</v>
      </c>
      <c r="BF272" s="219">
        <f>IF(N272="snížená",J272,0)</f>
        <v>0</v>
      </c>
      <c r="BG272" s="219">
        <f>IF(N272="zákl. přenesená",J272,0)</f>
        <v>0</v>
      </c>
      <c r="BH272" s="219">
        <f>IF(N272="sníž. přenesená",J272,0)</f>
        <v>0</v>
      </c>
      <c r="BI272" s="219">
        <f>IF(N272="nulová",J272,0)</f>
        <v>0</v>
      </c>
      <c r="BJ272" s="14" t="s">
        <v>79</v>
      </c>
      <c r="BK272" s="219">
        <f>ROUND(I272*H272,2)</f>
        <v>0</v>
      </c>
      <c r="BL272" s="14" t="s">
        <v>353</v>
      </c>
      <c r="BM272" s="218" t="s">
        <v>919</v>
      </c>
    </row>
    <row r="273" spans="1:65" s="2" customFormat="1" ht="10.199999999999999">
      <c r="A273" s="31"/>
      <c r="B273" s="32"/>
      <c r="C273" s="33"/>
      <c r="D273" s="220" t="s">
        <v>166</v>
      </c>
      <c r="E273" s="33"/>
      <c r="F273" s="221" t="s">
        <v>717</v>
      </c>
      <c r="G273" s="33"/>
      <c r="H273" s="33"/>
      <c r="I273" s="119"/>
      <c r="J273" s="33"/>
      <c r="K273" s="33"/>
      <c r="L273" s="36"/>
      <c r="M273" s="222"/>
      <c r="N273" s="223"/>
      <c r="O273" s="68"/>
      <c r="P273" s="68"/>
      <c r="Q273" s="68"/>
      <c r="R273" s="68"/>
      <c r="S273" s="68"/>
      <c r="T273" s="68"/>
      <c r="U273" s="69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T273" s="14" t="s">
        <v>166</v>
      </c>
      <c r="AU273" s="14" t="s">
        <v>81</v>
      </c>
    </row>
    <row r="274" spans="1:65" s="2" customFormat="1" ht="30" customHeight="1">
      <c r="A274" s="31"/>
      <c r="B274" s="32"/>
      <c r="C274" s="205" t="s">
        <v>743</v>
      </c>
      <c r="D274" s="205" t="s">
        <v>159</v>
      </c>
      <c r="E274" s="206" t="s">
        <v>744</v>
      </c>
      <c r="F274" s="207" t="s">
        <v>745</v>
      </c>
      <c r="G274" s="208" t="s">
        <v>537</v>
      </c>
      <c r="H274" s="209">
        <v>2</v>
      </c>
      <c r="I274" s="210"/>
      <c r="J274" s="211">
        <f>ROUND(I274*H274,2)</f>
        <v>0</v>
      </c>
      <c r="K274" s="212"/>
      <c r="L274" s="213"/>
      <c r="M274" s="214" t="s">
        <v>1</v>
      </c>
      <c r="N274" s="215" t="s">
        <v>37</v>
      </c>
      <c r="O274" s="68"/>
      <c r="P274" s="216">
        <f>O274*H274</f>
        <v>0</v>
      </c>
      <c r="Q274" s="216">
        <v>0</v>
      </c>
      <c r="R274" s="216">
        <f>Q274*H274</f>
        <v>0</v>
      </c>
      <c r="S274" s="216">
        <v>0</v>
      </c>
      <c r="T274" s="216">
        <f>S274*H274</f>
        <v>0</v>
      </c>
      <c r="U274" s="217" t="s">
        <v>1</v>
      </c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R274" s="218" t="s">
        <v>163</v>
      </c>
      <c r="AT274" s="218" t="s">
        <v>159</v>
      </c>
      <c r="AU274" s="218" t="s">
        <v>81</v>
      </c>
      <c r="AY274" s="14" t="s">
        <v>153</v>
      </c>
      <c r="BE274" s="219">
        <f>IF(N274="základní",J274,0)</f>
        <v>0</v>
      </c>
      <c r="BF274" s="219">
        <f>IF(N274="snížená",J274,0)</f>
        <v>0</v>
      </c>
      <c r="BG274" s="219">
        <f>IF(N274="zákl. přenesená",J274,0)</f>
        <v>0</v>
      </c>
      <c r="BH274" s="219">
        <f>IF(N274="sníž. přenesená",J274,0)</f>
        <v>0</v>
      </c>
      <c r="BI274" s="219">
        <f>IF(N274="nulová",J274,0)</f>
        <v>0</v>
      </c>
      <c r="BJ274" s="14" t="s">
        <v>79</v>
      </c>
      <c r="BK274" s="219">
        <f>ROUND(I274*H274,2)</f>
        <v>0</v>
      </c>
      <c r="BL274" s="14" t="s">
        <v>164</v>
      </c>
      <c r="BM274" s="218" t="s">
        <v>920</v>
      </c>
    </row>
    <row r="275" spans="1:65" s="2" customFormat="1" ht="19.2">
      <c r="A275" s="31"/>
      <c r="B275" s="32"/>
      <c r="C275" s="33"/>
      <c r="D275" s="220" t="s">
        <v>166</v>
      </c>
      <c r="E275" s="33"/>
      <c r="F275" s="221" t="s">
        <v>745</v>
      </c>
      <c r="G275" s="33"/>
      <c r="H275" s="33"/>
      <c r="I275" s="119"/>
      <c r="J275" s="33"/>
      <c r="K275" s="33"/>
      <c r="L275" s="36"/>
      <c r="M275" s="222"/>
      <c r="N275" s="223"/>
      <c r="O275" s="68"/>
      <c r="P275" s="68"/>
      <c r="Q275" s="68"/>
      <c r="R275" s="68"/>
      <c r="S275" s="68"/>
      <c r="T275" s="68"/>
      <c r="U275" s="69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T275" s="14" t="s">
        <v>166</v>
      </c>
      <c r="AU275" s="14" t="s">
        <v>81</v>
      </c>
    </row>
    <row r="276" spans="1:65" s="2" customFormat="1" ht="19.8" customHeight="1">
      <c r="A276" s="31"/>
      <c r="B276" s="32"/>
      <c r="C276" s="205" t="s">
        <v>747</v>
      </c>
      <c r="D276" s="205" t="s">
        <v>159</v>
      </c>
      <c r="E276" s="206" t="s">
        <v>748</v>
      </c>
      <c r="F276" s="207" t="s">
        <v>749</v>
      </c>
      <c r="G276" s="208" t="s">
        <v>537</v>
      </c>
      <c r="H276" s="209">
        <v>2</v>
      </c>
      <c r="I276" s="210"/>
      <c r="J276" s="211">
        <f>ROUND(I276*H276,2)</f>
        <v>0</v>
      </c>
      <c r="K276" s="212"/>
      <c r="L276" s="213"/>
      <c r="M276" s="214" t="s">
        <v>1</v>
      </c>
      <c r="N276" s="215" t="s">
        <v>37</v>
      </c>
      <c r="O276" s="68"/>
      <c r="P276" s="216">
        <f>O276*H276</f>
        <v>0</v>
      </c>
      <c r="Q276" s="216">
        <v>0</v>
      </c>
      <c r="R276" s="216">
        <f>Q276*H276</f>
        <v>0</v>
      </c>
      <c r="S276" s="216">
        <v>0</v>
      </c>
      <c r="T276" s="216">
        <f>S276*H276</f>
        <v>0</v>
      </c>
      <c r="U276" s="217" t="s">
        <v>1</v>
      </c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218" t="s">
        <v>163</v>
      </c>
      <c r="AT276" s="218" t="s">
        <v>159</v>
      </c>
      <c r="AU276" s="218" t="s">
        <v>81</v>
      </c>
      <c r="AY276" s="14" t="s">
        <v>153</v>
      </c>
      <c r="BE276" s="219">
        <f>IF(N276="základní",J276,0)</f>
        <v>0</v>
      </c>
      <c r="BF276" s="219">
        <f>IF(N276="snížená",J276,0)</f>
        <v>0</v>
      </c>
      <c r="BG276" s="219">
        <f>IF(N276="zákl. přenesená",J276,0)</f>
        <v>0</v>
      </c>
      <c r="BH276" s="219">
        <f>IF(N276="sníž. přenesená",J276,0)</f>
        <v>0</v>
      </c>
      <c r="BI276" s="219">
        <f>IF(N276="nulová",J276,0)</f>
        <v>0</v>
      </c>
      <c r="BJ276" s="14" t="s">
        <v>79</v>
      </c>
      <c r="BK276" s="219">
        <f>ROUND(I276*H276,2)</f>
        <v>0</v>
      </c>
      <c r="BL276" s="14" t="s">
        <v>164</v>
      </c>
      <c r="BM276" s="218" t="s">
        <v>921</v>
      </c>
    </row>
    <row r="277" spans="1:65" s="2" customFormat="1" ht="10.199999999999999">
      <c r="A277" s="31"/>
      <c r="B277" s="32"/>
      <c r="C277" s="33"/>
      <c r="D277" s="220" t="s">
        <v>166</v>
      </c>
      <c r="E277" s="33"/>
      <c r="F277" s="221" t="s">
        <v>749</v>
      </c>
      <c r="G277" s="33"/>
      <c r="H277" s="33"/>
      <c r="I277" s="119"/>
      <c r="J277" s="33"/>
      <c r="K277" s="33"/>
      <c r="L277" s="36"/>
      <c r="M277" s="222"/>
      <c r="N277" s="223"/>
      <c r="O277" s="68"/>
      <c r="P277" s="68"/>
      <c r="Q277" s="68"/>
      <c r="R277" s="68"/>
      <c r="S277" s="68"/>
      <c r="T277" s="68"/>
      <c r="U277" s="69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T277" s="14" t="s">
        <v>166</v>
      </c>
      <c r="AU277" s="14" t="s">
        <v>81</v>
      </c>
    </row>
    <row r="278" spans="1:65" s="2" customFormat="1" ht="50.4" customHeight="1">
      <c r="A278" s="31"/>
      <c r="B278" s="32"/>
      <c r="C278" s="205" t="s">
        <v>751</v>
      </c>
      <c r="D278" s="205" t="s">
        <v>159</v>
      </c>
      <c r="E278" s="206" t="s">
        <v>752</v>
      </c>
      <c r="F278" s="207" t="s">
        <v>753</v>
      </c>
      <c r="G278" s="208" t="s">
        <v>537</v>
      </c>
      <c r="H278" s="209">
        <v>2</v>
      </c>
      <c r="I278" s="210"/>
      <c r="J278" s="211">
        <f>ROUND(I278*H278,2)</f>
        <v>0</v>
      </c>
      <c r="K278" s="212"/>
      <c r="L278" s="213"/>
      <c r="M278" s="214" t="s">
        <v>1</v>
      </c>
      <c r="N278" s="215" t="s">
        <v>37</v>
      </c>
      <c r="O278" s="68"/>
      <c r="P278" s="216">
        <f>O278*H278</f>
        <v>0</v>
      </c>
      <c r="Q278" s="216">
        <v>0</v>
      </c>
      <c r="R278" s="216">
        <f>Q278*H278</f>
        <v>0</v>
      </c>
      <c r="S278" s="216">
        <v>0</v>
      </c>
      <c r="T278" s="216">
        <f>S278*H278</f>
        <v>0</v>
      </c>
      <c r="U278" s="217" t="s">
        <v>1</v>
      </c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218" t="s">
        <v>163</v>
      </c>
      <c r="AT278" s="218" t="s">
        <v>159</v>
      </c>
      <c r="AU278" s="218" t="s">
        <v>81</v>
      </c>
      <c r="AY278" s="14" t="s">
        <v>153</v>
      </c>
      <c r="BE278" s="219">
        <f>IF(N278="základní",J278,0)</f>
        <v>0</v>
      </c>
      <c r="BF278" s="219">
        <f>IF(N278="snížená",J278,0)</f>
        <v>0</v>
      </c>
      <c r="BG278" s="219">
        <f>IF(N278="zákl. přenesená",J278,0)</f>
        <v>0</v>
      </c>
      <c r="BH278" s="219">
        <f>IF(N278="sníž. přenesená",J278,0)</f>
        <v>0</v>
      </c>
      <c r="BI278" s="219">
        <f>IF(N278="nulová",J278,0)</f>
        <v>0</v>
      </c>
      <c r="BJ278" s="14" t="s">
        <v>79</v>
      </c>
      <c r="BK278" s="219">
        <f>ROUND(I278*H278,2)</f>
        <v>0</v>
      </c>
      <c r="BL278" s="14" t="s">
        <v>164</v>
      </c>
      <c r="BM278" s="218" t="s">
        <v>922</v>
      </c>
    </row>
    <row r="279" spans="1:65" s="2" customFormat="1" ht="38.4">
      <c r="A279" s="31"/>
      <c r="B279" s="32"/>
      <c r="C279" s="33"/>
      <c r="D279" s="220" t="s">
        <v>166</v>
      </c>
      <c r="E279" s="33"/>
      <c r="F279" s="221" t="s">
        <v>753</v>
      </c>
      <c r="G279" s="33"/>
      <c r="H279" s="33"/>
      <c r="I279" s="119"/>
      <c r="J279" s="33"/>
      <c r="K279" s="33"/>
      <c r="L279" s="36"/>
      <c r="M279" s="222"/>
      <c r="N279" s="223"/>
      <c r="O279" s="68"/>
      <c r="P279" s="68"/>
      <c r="Q279" s="68"/>
      <c r="R279" s="68"/>
      <c r="S279" s="68"/>
      <c r="T279" s="68"/>
      <c r="U279" s="69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T279" s="14" t="s">
        <v>166</v>
      </c>
      <c r="AU279" s="14" t="s">
        <v>81</v>
      </c>
    </row>
    <row r="280" spans="1:65" s="2" customFormat="1" ht="30" customHeight="1">
      <c r="A280" s="31"/>
      <c r="B280" s="32"/>
      <c r="C280" s="205" t="s">
        <v>755</v>
      </c>
      <c r="D280" s="205" t="s">
        <v>159</v>
      </c>
      <c r="E280" s="206" t="s">
        <v>756</v>
      </c>
      <c r="F280" s="207" t="s">
        <v>757</v>
      </c>
      <c r="G280" s="208" t="s">
        <v>537</v>
      </c>
      <c r="H280" s="209">
        <v>2</v>
      </c>
      <c r="I280" s="210"/>
      <c r="J280" s="211">
        <f>ROUND(I280*H280,2)</f>
        <v>0</v>
      </c>
      <c r="K280" s="212"/>
      <c r="L280" s="213"/>
      <c r="M280" s="214" t="s">
        <v>1</v>
      </c>
      <c r="N280" s="215" t="s">
        <v>37</v>
      </c>
      <c r="O280" s="68"/>
      <c r="P280" s="216">
        <f>O280*H280</f>
        <v>0</v>
      </c>
      <c r="Q280" s="216">
        <v>0</v>
      </c>
      <c r="R280" s="216">
        <f>Q280*H280</f>
        <v>0</v>
      </c>
      <c r="S280" s="216">
        <v>0</v>
      </c>
      <c r="T280" s="216">
        <f>S280*H280</f>
        <v>0</v>
      </c>
      <c r="U280" s="217" t="s">
        <v>1</v>
      </c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218" t="s">
        <v>163</v>
      </c>
      <c r="AT280" s="218" t="s">
        <v>159</v>
      </c>
      <c r="AU280" s="218" t="s">
        <v>81</v>
      </c>
      <c r="AY280" s="14" t="s">
        <v>153</v>
      </c>
      <c r="BE280" s="219">
        <f>IF(N280="základní",J280,0)</f>
        <v>0</v>
      </c>
      <c r="BF280" s="219">
        <f>IF(N280="snížená",J280,0)</f>
        <v>0</v>
      </c>
      <c r="BG280" s="219">
        <f>IF(N280="zákl. přenesená",J280,0)</f>
        <v>0</v>
      </c>
      <c r="BH280" s="219">
        <f>IF(N280="sníž. přenesená",J280,0)</f>
        <v>0</v>
      </c>
      <c r="BI280" s="219">
        <f>IF(N280="nulová",J280,0)</f>
        <v>0</v>
      </c>
      <c r="BJ280" s="14" t="s">
        <v>79</v>
      </c>
      <c r="BK280" s="219">
        <f>ROUND(I280*H280,2)</f>
        <v>0</v>
      </c>
      <c r="BL280" s="14" t="s">
        <v>164</v>
      </c>
      <c r="BM280" s="218" t="s">
        <v>923</v>
      </c>
    </row>
    <row r="281" spans="1:65" s="2" customFormat="1" ht="19.2">
      <c r="A281" s="31"/>
      <c r="B281" s="32"/>
      <c r="C281" s="33"/>
      <c r="D281" s="220" t="s">
        <v>166</v>
      </c>
      <c r="E281" s="33"/>
      <c r="F281" s="221" t="s">
        <v>757</v>
      </c>
      <c r="G281" s="33"/>
      <c r="H281" s="33"/>
      <c r="I281" s="119"/>
      <c r="J281" s="33"/>
      <c r="K281" s="33"/>
      <c r="L281" s="36"/>
      <c r="M281" s="222"/>
      <c r="N281" s="223"/>
      <c r="O281" s="68"/>
      <c r="P281" s="68"/>
      <c r="Q281" s="68"/>
      <c r="R281" s="68"/>
      <c r="S281" s="68"/>
      <c r="T281" s="68"/>
      <c r="U281" s="69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T281" s="14" t="s">
        <v>166</v>
      </c>
      <c r="AU281" s="14" t="s">
        <v>81</v>
      </c>
    </row>
    <row r="282" spans="1:65" s="2" customFormat="1" ht="40.200000000000003" customHeight="1">
      <c r="A282" s="31"/>
      <c r="B282" s="32"/>
      <c r="C282" s="205" t="s">
        <v>759</v>
      </c>
      <c r="D282" s="205" t="s">
        <v>159</v>
      </c>
      <c r="E282" s="206" t="s">
        <v>760</v>
      </c>
      <c r="F282" s="207" t="s">
        <v>761</v>
      </c>
      <c r="G282" s="208" t="s">
        <v>537</v>
      </c>
      <c r="H282" s="209">
        <v>6</v>
      </c>
      <c r="I282" s="210"/>
      <c r="J282" s="211">
        <f>ROUND(I282*H282,2)</f>
        <v>0</v>
      </c>
      <c r="K282" s="212"/>
      <c r="L282" s="213"/>
      <c r="M282" s="214" t="s">
        <v>1</v>
      </c>
      <c r="N282" s="215" t="s">
        <v>37</v>
      </c>
      <c r="O282" s="68"/>
      <c r="P282" s="216">
        <f>O282*H282</f>
        <v>0</v>
      </c>
      <c r="Q282" s="216">
        <v>0</v>
      </c>
      <c r="R282" s="216">
        <f>Q282*H282</f>
        <v>0</v>
      </c>
      <c r="S282" s="216">
        <v>0</v>
      </c>
      <c r="T282" s="216">
        <f>S282*H282</f>
        <v>0</v>
      </c>
      <c r="U282" s="217" t="s">
        <v>1</v>
      </c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218" t="s">
        <v>163</v>
      </c>
      <c r="AT282" s="218" t="s">
        <v>159</v>
      </c>
      <c r="AU282" s="218" t="s">
        <v>81</v>
      </c>
      <c r="AY282" s="14" t="s">
        <v>153</v>
      </c>
      <c r="BE282" s="219">
        <f>IF(N282="základní",J282,0)</f>
        <v>0</v>
      </c>
      <c r="BF282" s="219">
        <f>IF(N282="snížená",J282,0)</f>
        <v>0</v>
      </c>
      <c r="BG282" s="219">
        <f>IF(N282="zákl. přenesená",J282,0)</f>
        <v>0</v>
      </c>
      <c r="BH282" s="219">
        <f>IF(N282="sníž. přenesená",J282,0)</f>
        <v>0</v>
      </c>
      <c r="BI282" s="219">
        <f>IF(N282="nulová",J282,0)</f>
        <v>0</v>
      </c>
      <c r="BJ282" s="14" t="s">
        <v>79</v>
      </c>
      <c r="BK282" s="219">
        <f>ROUND(I282*H282,2)</f>
        <v>0</v>
      </c>
      <c r="BL282" s="14" t="s">
        <v>164</v>
      </c>
      <c r="BM282" s="218" t="s">
        <v>924</v>
      </c>
    </row>
    <row r="283" spans="1:65" s="2" customFormat="1" ht="38.4">
      <c r="A283" s="31"/>
      <c r="B283" s="32"/>
      <c r="C283" s="33"/>
      <c r="D283" s="220" t="s">
        <v>166</v>
      </c>
      <c r="E283" s="33"/>
      <c r="F283" s="221" t="s">
        <v>761</v>
      </c>
      <c r="G283" s="33"/>
      <c r="H283" s="33"/>
      <c r="I283" s="119"/>
      <c r="J283" s="33"/>
      <c r="K283" s="33"/>
      <c r="L283" s="36"/>
      <c r="M283" s="222"/>
      <c r="N283" s="223"/>
      <c r="O283" s="68"/>
      <c r="P283" s="68"/>
      <c r="Q283" s="68"/>
      <c r="R283" s="68"/>
      <c r="S283" s="68"/>
      <c r="T283" s="68"/>
      <c r="U283" s="69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T283" s="14" t="s">
        <v>166</v>
      </c>
      <c r="AU283" s="14" t="s">
        <v>81</v>
      </c>
    </row>
    <row r="284" spans="1:65" s="2" customFormat="1" ht="40.200000000000003" customHeight="1">
      <c r="A284" s="31"/>
      <c r="B284" s="32"/>
      <c r="C284" s="205" t="s">
        <v>763</v>
      </c>
      <c r="D284" s="205" t="s">
        <v>159</v>
      </c>
      <c r="E284" s="206" t="s">
        <v>764</v>
      </c>
      <c r="F284" s="207" t="s">
        <v>765</v>
      </c>
      <c r="G284" s="208" t="s">
        <v>537</v>
      </c>
      <c r="H284" s="209">
        <v>12</v>
      </c>
      <c r="I284" s="210"/>
      <c r="J284" s="211">
        <f>ROUND(I284*H284,2)</f>
        <v>0</v>
      </c>
      <c r="K284" s="212"/>
      <c r="L284" s="213"/>
      <c r="M284" s="214" t="s">
        <v>1</v>
      </c>
      <c r="N284" s="215" t="s">
        <v>37</v>
      </c>
      <c r="O284" s="68"/>
      <c r="P284" s="216">
        <f>O284*H284</f>
        <v>0</v>
      </c>
      <c r="Q284" s="216">
        <v>0</v>
      </c>
      <c r="R284" s="216">
        <f>Q284*H284</f>
        <v>0</v>
      </c>
      <c r="S284" s="216">
        <v>0</v>
      </c>
      <c r="T284" s="216">
        <f>S284*H284</f>
        <v>0</v>
      </c>
      <c r="U284" s="217" t="s">
        <v>1</v>
      </c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218" t="s">
        <v>163</v>
      </c>
      <c r="AT284" s="218" t="s">
        <v>159</v>
      </c>
      <c r="AU284" s="218" t="s">
        <v>81</v>
      </c>
      <c r="AY284" s="14" t="s">
        <v>153</v>
      </c>
      <c r="BE284" s="219">
        <f>IF(N284="základní",J284,0)</f>
        <v>0</v>
      </c>
      <c r="BF284" s="219">
        <f>IF(N284="snížená",J284,0)</f>
        <v>0</v>
      </c>
      <c r="BG284" s="219">
        <f>IF(N284="zákl. přenesená",J284,0)</f>
        <v>0</v>
      </c>
      <c r="BH284" s="219">
        <f>IF(N284="sníž. přenesená",J284,0)</f>
        <v>0</v>
      </c>
      <c r="BI284" s="219">
        <f>IF(N284="nulová",J284,0)</f>
        <v>0</v>
      </c>
      <c r="BJ284" s="14" t="s">
        <v>79</v>
      </c>
      <c r="BK284" s="219">
        <f>ROUND(I284*H284,2)</f>
        <v>0</v>
      </c>
      <c r="BL284" s="14" t="s">
        <v>164</v>
      </c>
      <c r="BM284" s="218" t="s">
        <v>925</v>
      </c>
    </row>
    <row r="285" spans="1:65" s="2" customFormat="1" ht="38.4">
      <c r="A285" s="31"/>
      <c r="B285" s="32"/>
      <c r="C285" s="33"/>
      <c r="D285" s="220" t="s">
        <v>166</v>
      </c>
      <c r="E285" s="33"/>
      <c r="F285" s="221" t="s">
        <v>765</v>
      </c>
      <c r="G285" s="33"/>
      <c r="H285" s="33"/>
      <c r="I285" s="119"/>
      <c r="J285" s="33"/>
      <c r="K285" s="33"/>
      <c r="L285" s="36"/>
      <c r="M285" s="222"/>
      <c r="N285" s="223"/>
      <c r="O285" s="68"/>
      <c r="P285" s="68"/>
      <c r="Q285" s="68"/>
      <c r="R285" s="68"/>
      <c r="S285" s="68"/>
      <c r="T285" s="68"/>
      <c r="U285" s="69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T285" s="14" t="s">
        <v>166</v>
      </c>
      <c r="AU285" s="14" t="s">
        <v>81</v>
      </c>
    </row>
    <row r="286" spans="1:65" s="2" customFormat="1" ht="40.200000000000003" customHeight="1">
      <c r="A286" s="31"/>
      <c r="B286" s="32"/>
      <c r="C286" s="205" t="s">
        <v>767</v>
      </c>
      <c r="D286" s="205" t="s">
        <v>159</v>
      </c>
      <c r="E286" s="206" t="s">
        <v>768</v>
      </c>
      <c r="F286" s="207" t="s">
        <v>769</v>
      </c>
      <c r="G286" s="208" t="s">
        <v>537</v>
      </c>
      <c r="H286" s="209">
        <v>14</v>
      </c>
      <c r="I286" s="210"/>
      <c r="J286" s="211">
        <f>ROUND(I286*H286,2)</f>
        <v>0</v>
      </c>
      <c r="K286" s="212"/>
      <c r="L286" s="213"/>
      <c r="M286" s="214" t="s">
        <v>1</v>
      </c>
      <c r="N286" s="215" t="s">
        <v>37</v>
      </c>
      <c r="O286" s="68"/>
      <c r="P286" s="216">
        <f>O286*H286</f>
        <v>0</v>
      </c>
      <c r="Q286" s="216">
        <v>0</v>
      </c>
      <c r="R286" s="216">
        <f>Q286*H286</f>
        <v>0</v>
      </c>
      <c r="S286" s="216">
        <v>0</v>
      </c>
      <c r="T286" s="216">
        <f>S286*H286</f>
        <v>0</v>
      </c>
      <c r="U286" s="217" t="s">
        <v>1</v>
      </c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218" t="s">
        <v>163</v>
      </c>
      <c r="AT286" s="218" t="s">
        <v>159</v>
      </c>
      <c r="AU286" s="218" t="s">
        <v>81</v>
      </c>
      <c r="AY286" s="14" t="s">
        <v>153</v>
      </c>
      <c r="BE286" s="219">
        <f>IF(N286="základní",J286,0)</f>
        <v>0</v>
      </c>
      <c r="BF286" s="219">
        <f>IF(N286="snížená",J286,0)</f>
        <v>0</v>
      </c>
      <c r="BG286" s="219">
        <f>IF(N286="zákl. přenesená",J286,0)</f>
        <v>0</v>
      </c>
      <c r="BH286" s="219">
        <f>IF(N286="sníž. přenesená",J286,0)</f>
        <v>0</v>
      </c>
      <c r="BI286" s="219">
        <f>IF(N286="nulová",J286,0)</f>
        <v>0</v>
      </c>
      <c r="BJ286" s="14" t="s">
        <v>79</v>
      </c>
      <c r="BK286" s="219">
        <f>ROUND(I286*H286,2)</f>
        <v>0</v>
      </c>
      <c r="BL286" s="14" t="s">
        <v>164</v>
      </c>
      <c r="BM286" s="218" t="s">
        <v>926</v>
      </c>
    </row>
    <row r="287" spans="1:65" s="2" customFormat="1" ht="38.4">
      <c r="A287" s="31"/>
      <c r="B287" s="32"/>
      <c r="C287" s="33"/>
      <c r="D287" s="220" t="s">
        <v>166</v>
      </c>
      <c r="E287" s="33"/>
      <c r="F287" s="221" t="s">
        <v>769</v>
      </c>
      <c r="G287" s="33"/>
      <c r="H287" s="33"/>
      <c r="I287" s="119"/>
      <c r="J287" s="33"/>
      <c r="K287" s="33"/>
      <c r="L287" s="36"/>
      <c r="M287" s="222"/>
      <c r="N287" s="223"/>
      <c r="O287" s="68"/>
      <c r="P287" s="68"/>
      <c r="Q287" s="68"/>
      <c r="R287" s="68"/>
      <c r="S287" s="68"/>
      <c r="T287" s="68"/>
      <c r="U287" s="69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T287" s="14" t="s">
        <v>166</v>
      </c>
      <c r="AU287" s="14" t="s">
        <v>81</v>
      </c>
    </row>
    <row r="288" spans="1:65" s="2" customFormat="1" ht="19.8" customHeight="1">
      <c r="A288" s="31"/>
      <c r="B288" s="32"/>
      <c r="C288" s="205" t="s">
        <v>771</v>
      </c>
      <c r="D288" s="205" t="s">
        <v>159</v>
      </c>
      <c r="E288" s="206" t="s">
        <v>772</v>
      </c>
      <c r="F288" s="207" t="s">
        <v>773</v>
      </c>
      <c r="G288" s="208" t="s">
        <v>537</v>
      </c>
      <c r="H288" s="209">
        <v>6</v>
      </c>
      <c r="I288" s="210"/>
      <c r="J288" s="211">
        <f>ROUND(I288*H288,2)</f>
        <v>0</v>
      </c>
      <c r="K288" s="212"/>
      <c r="L288" s="213"/>
      <c r="M288" s="214" t="s">
        <v>1</v>
      </c>
      <c r="N288" s="215" t="s">
        <v>37</v>
      </c>
      <c r="O288" s="68"/>
      <c r="P288" s="216">
        <f>O288*H288</f>
        <v>0</v>
      </c>
      <c r="Q288" s="216">
        <v>0</v>
      </c>
      <c r="R288" s="216">
        <f>Q288*H288</f>
        <v>0</v>
      </c>
      <c r="S288" s="216">
        <v>0</v>
      </c>
      <c r="T288" s="216">
        <f>S288*H288</f>
        <v>0</v>
      </c>
      <c r="U288" s="217" t="s">
        <v>1</v>
      </c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218" t="s">
        <v>163</v>
      </c>
      <c r="AT288" s="218" t="s">
        <v>159</v>
      </c>
      <c r="AU288" s="218" t="s">
        <v>81</v>
      </c>
      <c r="AY288" s="14" t="s">
        <v>153</v>
      </c>
      <c r="BE288" s="219">
        <f>IF(N288="základní",J288,0)</f>
        <v>0</v>
      </c>
      <c r="BF288" s="219">
        <f>IF(N288="snížená",J288,0)</f>
        <v>0</v>
      </c>
      <c r="BG288" s="219">
        <f>IF(N288="zákl. přenesená",J288,0)</f>
        <v>0</v>
      </c>
      <c r="BH288" s="219">
        <f>IF(N288="sníž. přenesená",J288,0)</f>
        <v>0</v>
      </c>
      <c r="BI288" s="219">
        <f>IF(N288="nulová",J288,0)</f>
        <v>0</v>
      </c>
      <c r="BJ288" s="14" t="s">
        <v>79</v>
      </c>
      <c r="BK288" s="219">
        <f>ROUND(I288*H288,2)</f>
        <v>0</v>
      </c>
      <c r="BL288" s="14" t="s">
        <v>164</v>
      </c>
      <c r="BM288" s="218" t="s">
        <v>927</v>
      </c>
    </row>
    <row r="289" spans="1:65" s="2" customFormat="1" ht="19.2">
      <c r="A289" s="31"/>
      <c r="B289" s="32"/>
      <c r="C289" s="33"/>
      <c r="D289" s="220" t="s">
        <v>166</v>
      </c>
      <c r="E289" s="33"/>
      <c r="F289" s="221" t="s">
        <v>773</v>
      </c>
      <c r="G289" s="33"/>
      <c r="H289" s="33"/>
      <c r="I289" s="119"/>
      <c r="J289" s="33"/>
      <c r="K289" s="33"/>
      <c r="L289" s="36"/>
      <c r="M289" s="222"/>
      <c r="N289" s="223"/>
      <c r="O289" s="68"/>
      <c r="P289" s="68"/>
      <c r="Q289" s="68"/>
      <c r="R289" s="68"/>
      <c r="S289" s="68"/>
      <c r="T289" s="68"/>
      <c r="U289" s="69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T289" s="14" t="s">
        <v>166</v>
      </c>
      <c r="AU289" s="14" t="s">
        <v>81</v>
      </c>
    </row>
    <row r="290" spans="1:65" s="2" customFormat="1" ht="19.8" customHeight="1">
      <c r="A290" s="31"/>
      <c r="B290" s="32"/>
      <c r="C290" s="205" t="s">
        <v>775</v>
      </c>
      <c r="D290" s="205" t="s">
        <v>159</v>
      </c>
      <c r="E290" s="206" t="s">
        <v>776</v>
      </c>
      <c r="F290" s="207" t="s">
        <v>777</v>
      </c>
      <c r="G290" s="208" t="s">
        <v>537</v>
      </c>
      <c r="H290" s="209">
        <v>18</v>
      </c>
      <c r="I290" s="210"/>
      <c r="J290" s="211">
        <f>ROUND(I290*H290,2)</f>
        <v>0</v>
      </c>
      <c r="K290" s="212"/>
      <c r="L290" s="213"/>
      <c r="M290" s="214" t="s">
        <v>1</v>
      </c>
      <c r="N290" s="215" t="s">
        <v>37</v>
      </c>
      <c r="O290" s="68"/>
      <c r="P290" s="216">
        <f>O290*H290</f>
        <v>0</v>
      </c>
      <c r="Q290" s="216">
        <v>0</v>
      </c>
      <c r="R290" s="216">
        <f>Q290*H290</f>
        <v>0</v>
      </c>
      <c r="S290" s="216">
        <v>0</v>
      </c>
      <c r="T290" s="216">
        <f>S290*H290</f>
        <v>0</v>
      </c>
      <c r="U290" s="217" t="s">
        <v>1</v>
      </c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218" t="s">
        <v>163</v>
      </c>
      <c r="AT290" s="218" t="s">
        <v>159</v>
      </c>
      <c r="AU290" s="218" t="s">
        <v>81</v>
      </c>
      <c r="AY290" s="14" t="s">
        <v>153</v>
      </c>
      <c r="BE290" s="219">
        <f>IF(N290="základní",J290,0)</f>
        <v>0</v>
      </c>
      <c r="BF290" s="219">
        <f>IF(N290="snížená",J290,0)</f>
        <v>0</v>
      </c>
      <c r="BG290" s="219">
        <f>IF(N290="zákl. přenesená",J290,0)</f>
        <v>0</v>
      </c>
      <c r="BH290" s="219">
        <f>IF(N290="sníž. přenesená",J290,0)</f>
        <v>0</v>
      </c>
      <c r="BI290" s="219">
        <f>IF(N290="nulová",J290,0)</f>
        <v>0</v>
      </c>
      <c r="BJ290" s="14" t="s">
        <v>79</v>
      </c>
      <c r="BK290" s="219">
        <f>ROUND(I290*H290,2)</f>
        <v>0</v>
      </c>
      <c r="BL290" s="14" t="s">
        <v>164</v>
      </c>
      <c r="BM290" s="218" t="s">
        <v>928</v>
      </c>
    </row>
    <row r="291" spans="1:65" s="2" customFormat="1" ht="19.2">
      <c r="A291" s="31"/>
      <c r="B291" s="32"/>
      <c r="C291" s="33"/>
      <c r="D291" s="220" t="s">
        <v>166</v>
      </c>
      <c r="E291" s="33"/>
      <c r="F291" s="221" t="s">
        <v>777</v>
      </c>
      <c r="G291" s="33"/>
      <c r="H291" s="33"/>
      <c r="I291" s="119"/>
      <c r="J291" s="33"/>
      <c r="K291" s="33"/>
      <c r="L291" s="36"/>
      <c r="M291" s="222"/>
      <c r="N291" s="223"/>
      <c r="O291" s="68"/>
      <c r="P291" s="68"/>
      <c r="Q291" s="68"/>
      <c r="R291" s="68"/>
      <c r="S291" s="68"/>
      <c r="T291" s="68"/>
      <c r="U291" s="69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T291" s="14" t="s">
        <v>166</v>
      </c>
      <c r="AU291" s="14" t="s">
        <v>81</v>
      </c>
    </row>
    <row r="292" spans="1:65" s="2" customFormat="1" ht="19.8" customHeight="1">
      <c r="A292" s="31"/>
      <c r="B292" s="32"/>
      <c r="C292" s="205" t="s">
        <v>779</v>
      </c>
      <c r="D292" s="205" t="s">
        <v>159</v>
      </c>
      <c r="E292" s="206" t="s">
        <v>780</v>
      </c>
      <c r="F292" s="207" t="s">
        <v>781</v>
      </c>
      <c r="G292" s="208" t="s">
        <v>537</v>
      </c>
      <c r="H292" s="209">
        <v>12</v>
      </c>
      <c r="I292" s="210"/>
      <c r="J292" s="211">
        <f>ROUND(I292*H292,2)</f>
        <v>0</v>
      </c>
      <c r="K292" s="212"/>
      <c r="L292" s="213"/>
      <c r="M292" s="214" t="s">
        <v>1</v>
      </c>
      <c r="N292" s="215" t="s">
        <v>37</v>
      </c>
      <c r="O292" s="68"/>
      <c r="P292" s="216">
        <f>O292*H292</f>
        <v>0</v>
      </c>
      <c r="Q292" s="216">
        <v>0</v>
      </c>
      <c r="R292" s="216">
        <f>Q292*H292</f>
        <v>0</v>
      </c>
      <c r="S292" s="216">
        <v>0</v>
      </c>
      <c r="T292" s="216">
        <f>S292*H292</f>
        <v>0</v>
      </c>
      <c r="U292" s="217" t="s">
        <v>1</v>
      </c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218" t="s">
        <v>163</v>
      </c>
      <c r="AT292" s="218" t="s">
        <v>159</v>
      </c>
      <c r="AU292" s="218" t="s">
        <v>81</v>
      </c>
      <c r="AY292" s="14" t="s">
        <v>153</v>
      </c>
      <c r="BE292" s="219">
        <f>IF(N292="základní",J292,0)</f>
        <v>0</v>
      </c>
      <c r="BF292" s="219">
        <f>IF(N292="snížená",J292,0)</f>
        <v>0</v>
      </c>
      <c r="BG292" s="219">
        <f>IF(N292="zákl. přenesená",J292,0)</f>
        <v>0</v>
      </c>
      <c r="BH292" s="219">
        <f>IF(N292="sníž. přenesená",J292,0)</f>
        <v>0</v>
      </c>
      <c r="BI292" s="219">
        <f>IF(N292="nulová",J292,0)</f>
        <v>0</v>
      </c>
      <c r="BJ292" s="14" t="s">
        <v>79</v>
      </c>
      <c r="BK292" s="219">
        <f>ROUND(I292*H292,2)</f>
        <v>0</v>
      </c>
      <c r="BL292" s="14" t="s">
        <v>164</v>
      </c>
      <c r="BM292" s="218" t="s">
        <v>929</v>
      </c>
    </row>
    <row r="293" spans="1:65" s="2" customFormat="1" ht="19.2">
      <c r="A293" s="31"/>
      <c r="B293" s="32"/>
      <c r="C293" s="33"/>
      <c r="D293" s="220" t="s">
        <v>166</v>
      </c>
      <c r="E293" s="33"/>
      <c r="F293" s="221" t="s">
        <v>781</v>
      </c>
      <c r="G293" s="33"/>
      <c r="H293" s="33"/>
      <c r="I293" s="119"/>
      <c r="J293" s="33"/>
      <c r="K293" s="33"/>
      <c r="L293" s="36"/>
      <c r="M293" s="222"/>
      <c r="N293" s="223"/>
      <c r="O293" s="68"/>
      <c r="P293" s="68"/>
      <c r="Q293" s="68"/>
      <c r="R293" s="68"/>
      <c r="S293" s="68"/>
      <c r="T293" s="68"/>
      <c r="U293" s="69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T293" s="14" t="s">
        <v>166</v>
      </c>
      <c r="AU293" s="14" t="s">
        <v>81</v>
      </c>
    </row>
    <row r="294" spans="1:65" s="2" customFormat="1" ht="19.8" customHeight="1">
      <c r="A294" s="31"/>
      <c r="B294" s="32"/>
      <c r="C294" s="205" t="s">
        <v>783</v>
      </c>
      <c r="D294" s="205" t="s">
        <v>159</v>
      </c>
      <c r="E294" s="206" t="s">
        <v>784</v>
      </c>
      <c r="F294" s="207" t="s">
        <v>785</v>
      </c>
      <c r="G294" s="208" t="s">
        <v>537</v>
      </c>
      <c r="H294" s="209">
        <v>2</v>
      </c>
      <c r="I294" s="210"/>
      <c r="J294" s="211">
        <f>ROUND(I294*H294,2)</f>
        <v>0</v>
      </c>
      <c r="K294" s="212"/>
      <c r="L294" s="213"/>
      <c r="M294" s="214" t="s">
        <v>1</v>
      </c>
      <c r="N294" s="215" t="s">
        <v>37</v>
      </c>
      <c r="O294" s="68"/>
      <c r="P294" s="216">
        <f>O294*H294</f>
        <v>0</v>
      </c>
      <c r="Q294" s="216">
        <v>0</v>
      </c>
      <c r="R294" s="216">
        <f>Q294*H294</f>
        <v>0</v>
      </c>
      <c r="S294" s="216">
        <v>0</v>
      </c>
      <c r="T294" s="216">
        <f>S294*H294</f>
        <v>0</v>
      </c>
      <c r="U294" s="217" t="s">
        <v>1</v>
      </c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218" t="s">
        <v>163</v>
      </c>
      <c r="AT294" s="218" t="s">
        <v>159</v>
      </c>
      <c r="AU294" s="218" t="s">
        <v>81</v>
      </c>
      <c r="AY294" s="14" t="s">
        <v>153</v>
      </c>
      <c r="BE294" s="219">
        <f>IF(N294="základní",J294,0)</f>
        <v>0</v>
      </c>
      <c r="BF294" s="219">
        <f>IF(N294="snížená",J294,0)</f>
        <v>0</v>
      </c>
      <c r="BG294" s="219">
        <f>IF(N294="zákl. přenesená",J294,0)</f>
        <v>0</v>
      </c>
      <c r="BH294" s="219">
        <f>IF(N294="sníž. přenesená",J294,0)</f>
        <v>0</v>
      </c>
      <c r="BI294" s="219">
        <f>IF(N294="nulová",J294,0)</f>
        <v>0</v>
      </c>
      <c r="BJ294" s="14" t="s">
        <v>79</v>
      </c>
      <c r="BK294" s="219">
        <f>ROUND(I294*H294,2)</f>
        <v>0</v>
      </c>
      <c r="BL294" s="14" t="s">
        <v>164</v>
      </c>
      <c r="BM294" s="218" t="s">
        <v>930</v>
      </c>
    </row>
    <row r="295" spans="1:65" s="2" customFormat="1" ht="19.2">
      <c r="A295" s="31"/>
      <c r="B295" s="32"/>
      <c r="C295" s="33"/>
      <c r="D295" s="220" t="s">
        <v>166</v>
      </c>
      <c r="E295" s="33"/>
      <c r="F295" s="221" t="s">
        <v>785</v>
      </c>
      <c r="G295" s="33"/>
      <c r="H295" s="33"/>
      <c r="I295" s="119"/>
      <c r="J295" s="33"/>
      <c r="K295" s="33"/>
      <c r="L295" s="36"/>
      <c r="M295" s="222"/>
      <c r="N295" s="223"/>
      <c r="O295" s="68"/>
      <c r="P295" s="68"/>
      <c r="Q295" s="68"/>
      <c r="R295" s="68"/>
      <c r="S295" s="68"/>
      <c r="T295" s="68"/>
      <c r="U295" s="69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T295" s="14" t="s">
        <v>166</v>
      </c>
      <c r="AU295" s="14" t="s">
        <v>81</v>
      </c>
    </row>
    <row r="296" spans="1:65" s="2" customFormat="1" ht="19.8" customHeight="1">
      <c r="A296" s="31"/>
      <c r="B296" s="32"/>
      <c r="C296" s="205" t="s">
        <v>787</v>
      </c>
      <c r="D296" s="205" t="s">
        <v>159</v>
      </c>
      <c r="E296" s="206" t="s">
        <v>788</v>
      </c>
      <c r="F296" s="207" t="s">
        <v>789</v>
      </c>
      <c r="G296" s="208" t="s">
        <v>537</v>
      </c>
      <c r="H296" s="209">
        <v>2</v>
      </c>
      <c r="I296" s="210"/>
      <c r="J296" s="211">
        <f>ROUND(I296*H296,2)</f>
        <v>0</v>
      </c>
      <c r="K296" s="212"/>
      <c r="L296" s="213"/>
      <c r="M296" s="214" t="s">
        <v>1</v>
      </c>
      <c r="N296" s="215" t="s">
        <v>37</v>
      </c>
      <c r="O296" s="68"/>
      <c r="P296" s="216">
        <f>O296*H296</f>
        <v>0</v>
      </c>
      <c r="Q296" s="216">
        <v>0</v>
      </c>
      <c r="R296" s="216">
        <f>Q296*H296</f>
        <v>0</v>
      </c>
      <c r="S296" s="216">
        <v>0</v>
      </c>
      <c r="T296" s="216">
        <f>S296*H296</f>
        <v>0</v>
      </c>
      <c r="U296" s="217" t="s">
        <v>1</v>
      </c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R296" s="218" t="s">
        <v>163</v>
      </c>
      <c r="AT296" s="218" t="s">
        <v>159</v>
      </c>
      <c r="AU296" s="218" t="s">
        <v>81</v>
      </c>
      <c r="AY296" s="14" t="s">
        <v>153</v>
      </c>
      <c r="BE296" s="219">
        <f>IF(N296="základní",J296,0)</f>
        <v>0</v>
      </c>
      <c r="BF296" s="219">
        <f>IF(N296="snížená",J296,0)</f>
        <v>0</v>
      </c>
      <c r="BG296" s="219">
        <f>IF(N296="zákl. přenesená",J296,0)</f>
        <v>0</v>
      </c>
      <c r="BH296" s="219">
        <f>IF(N296="sníž. přenesená",J296,0)</f>
        <v>0</v>
      </c>
      <c r="BI296" s="219">
        <f>IF(N296="nulová",J296,0)</f>
        <v>0</v>
      </c>
      <c r="BJ296" s="14" t="s">
        <v>79</v>
      </c>
      <c r="BK296" s="219">
        <f>ROUND(I296*H296,2)</f>
        <v>0</v>
      </c>
      <c r="BL296" s="14" t="s">
        <v>164</v>
      </c>
      <c r="BM296" s="218" t="s">
        <v>931</v>
      </c>
    </row>
    <row r="297" spans="1:65" s="2" customFormat="1" ht="19.2">
      <c r="A297" s="31"/>
      <c r="B297" s="32"/>
      <c r="C297" s="33"/>
      <c r="D297" s="220" t="s">
        <v>166</v>
      </c>
      <c r="E297" s="33"/>
      <c r="F297" s="221" t="s">
        <v>789</v>
      </c>
      <c r="G297" s="33"/>
      <c r="H297" s="33"/>
      <c r="I297" s="119"/>
      <c r="J297" s="33"/>
      <c r="K297" s="33"/>
      <c r="L297" s="36"/>
      <c r="M297" s="222"/>
      <c r="N297" s="223"/>
      <c r="O297" s="68"/>
      <c r="P297" s="68"/>
      <c r="Q297" s="68"/>
      <c r="R297" s="68"/>
      <c r="S297" s="68"/>
      <c r="T297" s="68"/>
      <c r="U297" s="69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T297" s="14" t="s">
        <v>166</v>
      </c>
      <c r="AU297" s="14" t="s">
        <v>81</v>
      </c>
    </row>
    <row r="298" spans="1:65" s="2" customFormat="1" ht="19.8" customHeight="1">
      <c r="A298" s="31"/>
      <c r="B298" s="32"/>
      <c r="C298" s="205" t="s">
        <v>791</v>
      </c>
      <c r="D298" s="205" t="s">
        <v>159</v>
      </c>
      <c r="E298" s="206" t="s">
        <v>792</v>
      </c>
      <c r="F298" s="207" t="s">
        <v>793</v>
      </c>
      <c r="G298" s="208" t="s">
        <v>537</v>
      </c>
      <c r="H298" s="209">
        <v>2</v>
      </c>
      <c r="I298" s="210"/>
      <c r="J298" s="211">
        <f>ROUND(I298*H298,2)</f>
        <v>0</v>
      </c>
      <c r="K298" s="212"/>
      <c r="L298" s="213"/>
      <c r="M298" s="214" t="s">
        <v>1</v>
      </c>
      <c r="N298" s="215" t="s">
        <v>37</v>
      </c>
      <c r="O298" s="68"/>
      <c r="P298" s="216">
        <f>O298*H298</f>
        <v>0</v>
      </c>
      <c r="Q298" s="216">
        <v>0</v>
      </c>
      <c r="R298" s="216">
        <f>Q298*H298</f>
        <v>0</v>
      </c>
      <c r="S298" s="216">
        <v>0</v>
      </c>
      <c r="T298" s="216">
        <f>S298*H298</f>
        <v>0</v>
      </c>
      <c r="U298" s="217" t="s">
        <v>1</v>
      </c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R298" s="218" t="s">
        <v>163</v>
      </c>
      <c r="AT298" s="218" t="s">
        <v>159</v>
      </c>
      <c r="AU298" s="218" t="s">
        <v>81</v>
      </c>
      <c r="AY298" s="14" t="s">
        <v>153</v>
      </c>
      <c r="BE298" s="219">
        <f>IF(N298="základní",J298,0)</f>
        <v>0</v>
      </c>
      <c r="BF298" s="219">
        <f>IF(N298="snížená",J298,0)</f>
        <v>0</v>
      </c>
      <c r="BG298" s="219">
        <f>IF(N298="zákl. přenesená",J298,0)</f>
        <v>0</v>
      </c>
      <c r="BH298" s="219">
        <f>IF(N298="sníž. přenesená",J298,0)</f>
        <v>0</v>
      </c>
      <c r="BI298" s="219">
        <f>IF(N298="nulová",J298,0)</f>
        <v>0</v>
      </c>
      <c r="BJ298" s="14" t="s">
        <v>79</v>
      </c>
      <c r="BK298" s="219">
        <f>ROUND(I298*H298,2)</f>
        <v>0</v>
      </c>
      <c r="BL298" s="14" t="s">
        <v>164</v>
      </c>
      <c r="BM298" s="218" t="s">
        <v>932</v>
      </c>
    </row>
    <row r="299" spans="1:65" s="2" customFormat="1" ht="19.2">
      <c r="A299" s="31"/>
      <c r="B299" s="32"/>
      <c r="C299" s="33"/>
      <c r="D299" s="220" t="s">
        <v>166</v>
      </c>
      <c r="E299" s="33"/>
      <c r="F299" s="221" t="s">
        <v>793</v>
      </c>
      <c r="G299" s="33"/>
      <c r="H299" s="33"/>
      <c r="I299" s="119"/>
      <c r="J299" s="33"/>
      <c r="K299" s="33"/>
      <c r="L299" s="36"/>
      <c r="M299" s="222"/>
      <c r="N299" s="223"/>
      <c r="O299" s="68"/>
      <c r="P299" s="68"/>
      <c r="Q299" s="68"/>
      <c r="R299" s="68"/>
      <c r="S299" s="68"/>
      <c r="T299" s="68"/>
      <c r="U299" s="69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T299" s="14" t="s">
        <v>166</v>
      </c>
      <c r="AU299" s="14" t="s">
        <v>81</v>
      </c>
    </row>
    <row r="300" spans="1:65" s="2" customFormat="1" ht="30" customHeight="1">
      <c r="A300" s="31"/>
      <c r="B300" s="32"/>
      <c r="C300" s="205" t="s">
        <v>795</v>
      </c>
      <c r="D300" s="205" t="s">
        <v>159</v>
      </c>
      <c r="E300" s="206" t="s">
        <v>796</v>
      </c>
      <c r="F300" s="207" t="s">
        <v>797</v>
      </c>
      <c r="G300" s="208" t="s">
        <v>537</v>
      </c>
      <c r="H300" s="209">
        <v>2</v>
      </c>
      <c r="I300" s="210"/>
      <c r="J300" s="211">
        <f>ROUND(I300*H300,2)</f>
        <v>0</v>
      </c>
      <c r="K300" s="212"/>
      <c r="L300" s="213"/>
      <c r="M300" s="214" t="s">
        <v>1</v>
      </c>
      <c r="N300" s="215" t="s">
        <v>37</v>
      </c>
      <c r="O300" s="68"/>
      <c r="P300" s="216">
        <f>O300*H300</f>
        <v>0</v>
      </c>
      <c r="Q300" s="216">
        <v>0</v>
      </c>
      <c r="R300" s="216">
        <f>Q300*H300</f>
        <v>0</v>
      </c>
      <c r="S300" s="216">
        <v>0</v>
      </c>
      <c r="T300" s="216">
        <f>S300*H300</f>
        <v>0</v>
      </c>
      <c r="U300" s="217" t="s">
        <v>1</v>
      </c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R300" s="218" t="s">
        <v>163</v>
      </c>
      <c r="AT300" s="218" t="s">
        <v>159</v>
      </c>
      <c r="AU300" s="218" t="s">
        <v>81</v>
      </c>
      <c r="AY300" s="14" t="s">
        <v>153</v>
      </c>
      <c r="BE300" s="219">
        <f>IF(N300="základní",J300,0)</f>
        <v>0</v>
      </c>
      <c r="BF300" s="219">
        <f>IF(N300="snížená",J300,0)</f>
        <v>0</v>
      </c>
      <c r="BG300" s="219">
        <f>IF(N300="zákl. přenesená",J300,0)</f>
        <v>0</v>
      </c>
      <c r="BH300" s="219">
        <f>IF(N300="sníž. přenesená",J300,0)</f>
        <v>0</v>
      </c>
      <c r="BI300" s="219">
        <f>IF(N300="nulová",J300,0)</f>
        <v>0</v>
      </c>
      <c r="BJ300" s="14" t="s">
        <v>79</v>
      </c>
      <c r="BK300" s="219">
        <f>ROUND(I300*H300,2)</f>
        <v>0</v>
      </c>
      <c r="BL300" s="14" t="s">
        <v>164</v>
      </c>
      <c r="BM300" s="218" t="s">
        <v>933</v>
      </c>
    </row>
    <row r="301" spans="1:65" s="2" customFormat="1" ht="19.2">
      <c r="A301" s="31"/>
      <c r="B301" s="32"/>
      <c r="C301" s="33"/>
      <c r="D301" s="220" t="s">
        <v>166</v>
      </c>
      <c r="E301" s="33"/>
      <c r="F301" s="221" t="s">
        <v>797</v>
      </c>
      <c r="G301" s="33"/>
      <c r="H301" s="33"/>
      <c r="I301" s="119"/>
      <c r="J301" s="33"/>
      <c r="K301" s="33"/>
      <c r="L301" s="36"/>
      <c r="M301" s="222"/>
      <c r="N301" s="223"/>
      <c r="O301" s="68"/>
      <c r="P301" s="68"/>
      <c r="Q301" s="68"/>
      <c r="R301" s="68"/>
      <c r="S301" s="68"/>
      <c r="T301" s="68"/>
      <c r="U301" s="69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T301" s="14" t="s">
        <v>166</v>
      </c>
      <c r="AU301" s="14" t="s">
        <v>81</v>
      </c>
    </row>
    <row r="302" spans="1:65" s="2" customFormat="1" ht="30" customHeight="1">
      <c r="A302" s="31"/>
      <c r="B302" s="32"/>
      <c r="C302" s="205" t="s">
        <v>799</v>
      </c>
      <c r="D302" s="205" t="s">
        <v>159</v>
      </c>
      <c r="E302" s="206" t="s">
        <v>800</v>
      </c>
      <c r="F302" s="207" t="s">
        <v>801</v>
      </c>
      <c r="G302" s="208" t="s">
        <v>537</v>
      </c>
      <c r="H302" s="209">
        <v>4</v>
      </c>
      <c r="I302" s="210"/>
      <c r="J302" s="211">
        <f>ROUND(I302*H302,2)</f>
        <v>0</v>
      </c>
      <c r="K302" s="212"/>
      <c r="L302" s="213"/>
      <c r="M302" s="214" t="s">
        <v>1</v>
      </c>
      <c r="N302" s="215" t="s">
        <v>37</v>
      </c>
      <c r="O302" s="68"/>
      <c r="P302" s="216">
        <f>O302*H302</f>
        <v>0</v>
      </c>
      <c r="Q302" s="216">
        <v>0</v>
      </c>
      <c r="R302" s="216">
        <f>Q302*H302</f>
        <v>0</v>
      </c>
      <c r="S302" s="216">
        <v>0</v>
      </c>
      <c r="T302" s="216">
        <f>S302*H302</f>
        <v>0</v>
      </c>
      <c r="U302" s="217" t="s">
        <v>1</v>
      </c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R302" s="218" t="s">
        <v>163</v>
      </c>
      <c r="AT302" s="218" t="s">
        <v>159</v>
      </c>
      <c r="AU302" s="218" t="s">
        <v>81</v>
      </c>
      <c r="AY302" s="14" t="s">
        <v>153</v>
      </c>
      <c r="BE302" s="219">
        <f>IF(N302="základní",J302,0)</f>
        <v>0</v>
      </c>
      <c r="BF302" s="219">
        <f>IF(N302="snížená",J302,0)</f>
        <v>0</v>
      </c>
      <c r="BG302" s="219">
        <f>IF(N302="zákl. přenesená",J302,0)</f>
        <v>0</v>
      </c>
      <c r="BH302" s="219">
        <f>IF(N302="sníž. přenesená",J302,0)</f>
        <v>0</v>
      </c>
      <c r="BI302" s="219">
        <f>IF(N302="nulová",J302,0)</f>
        <v>0</v>
      </c>
      <c r="BJ302" s="14" t="s">
        <v>79</v>
      </c>
      <c r="BK302" s="219">
        <f>ROUND(I302*H302,2)</f>
        <v>0</v>
      </c>
      <c r="BL302" s="14" t="s">
        <v>164</v>
      </c>
      <c r="BM302" s="218" t="s">
        <v>934</v>
      </c>
    </row>
    <row r="303" spans="1:65" s="2" customFormat="1" ht="28.8">
      <c r="A303" s="31"/>
      <c r="B303" s="32"/>
      <c r="C303" s="33"/>
      <c r="D303" s="220" t="s">
        <v>166</v>
      </c>
      <c r="E303" s="33"/>
      <c r="F303" s="221" t="s">
        <v>801</v>
      </c>
      <c r="G303" s="33"/>
      <c r="H303" s="33"/>
      <c r="I303" s="119"/>
      <c r="J303" s="33"/>
      <c r="K303" s="33"/>
      <c r="L303" s="36"/>
      <c r="M303" s="222"/>
      <c r="N303" s="223"/>
      <c r="O303" s="68"/>
      <c r="P303" s="68"/>
      <c r="Q303" s="68"/>
      <c r="R303" s="68"/>
      <c r="S303" s="68"/>
      <c r="T303" s="68"/>
      <c r="U303" s="69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T303" s="14" t="s">
        <v>166</v>
      </c>
      <c r="AU303" s="14" t="s">
        <v>81</v>
      </c>
    </row>
    <row r="304" spans="1:65" s="2" customFormat="1" ht="30" customHeight="1">
      <c r="A304" s="31"/>
      <c r="B304" s="32"/>
      <c r="C304" s="205" t="s">
        <v>803</v>
      </c>
      <c r="D304" s="205" t="s">
        <v>159</v>
      </c>
      <c r="E304" s="206" t="s">
        <v>804</v>
      </c>
      <c r="F304" s="207" t="s">
        <v>805</v>
      </c>
      <c r="G304" s="208" t="s">
        <v>537</v>
      </c>
      <c r="H304" s="209">
        <v>4</v>
      </c>
      <c r="I304" s="210"/>
      <c r="J304" s="211">
        <f>ROUND(I304*H304,2)</f>
        <v>0</v>
      </c>
      <c r="K304" s="212"/>
      <c r="L304" s="213"/>
      <c r="M304" s="214" t="s">
        <v>1</v>
      </c>
      <c r="N304" s="215" t="s">
        <v>37</v>
      </c>
      <c r="O304" s="68"/>
      <c r="P304" s="216">
        <f>O304*H304</f>
        <v>0</v>
      </c>
      <c r="Q304" s="216">
        <v>0</v>
      </c>
      <c r="R304" s="216">
        <f>Q304*H304</f>
        <v>0</v>
      </c>
      <c r="S304" s="216">
        <v>0</v>
      </c>
      <c r="T304" s="216">
        <f>S304*H304</f>
        <v>0</v>
      </c>
      <c r="U304" s="217" t="s">
        <v>1</v>
      </c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R304" s="218" t="s">
        <v>163</v>
      </c>
      <c r="AT304" s="218" t="s">
        <v>159</v>
      </c>
      <c r="AU304" s="218" t="s">
        <v>81</v>
      </c>
      <c r="AY304" s="14" t="s">
        <v>153</v>
      </c>
      <c r="BE304" s="219">
        <f>IF(N304="základní",J304,0)</f>
        <v>0</v>
      </c>
      <c r="BF304" s="219">
        <f>IF(N304="snížená",J304,0)</f>
        <v>0</v>
      </c>
      <c r="BG304" s="219">
        <f>IF(N304="zákl. přenesená",J304,0)</f>
        <v>0</v>
      </c>
      <c r="BH304" s="219">
        <f>IF(N304="sníž. přenesená",J304,0)</f>
        <v>0</v>
      </c>
      <c r="BI304" s="219">
        <f>IF(N304="nulová",J304,0)</f>
        <v>0</v>
      </c>
      <c r="BJ304" s="14" t="s">
        <v>79</v>
      </c>
      <c r="BK304" s="219">
        <f>ROUND(I304*H304,2)</f>
        <v>0</v>
      </c>
      <c r="BL304" s="14" t="s">
        <v>164</v>
      </c>
      <c r="BM304" s="218" t="s">
        <v>935</v>
      </c>
    </row>
    <row r="305" spans="1:65" s="2" customFormat="1" ht="28.8">
      <c r="A305" s="31"/>
      <c r="B305" s="32"/>
      <c r="C305" s="33"/>
      <c r="D305" s="220" t="s">
        <v>166</v>
      </c>
      <c r="E305" s="33"/>
      <c r="F305" s="221" t="s">
        <v>805</v>
      </c>
      <c r="G305" s="33"/>
      <c r="H305" s="33"/>
      <c r="I305" s="119"/>
      <c r="J305" s="33"/>
      <c r="K305" s="33"/>
      <c r="L305" s="36"/>
      <c r="M305" s="222"/>
      <c r="N305" s="223"/>
      <c r="O305" s="68"/>
      <c r="P305" s="68"/>
      <c r="Q305" s="68"/>
      <c r="R305" s="68"/>
      <c r="S305" s="68"/>
      <c r="T305" s="68"/>
      <c r="U305" s="69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T305" s="14" t="s">
        <v>166</v>
      </c>
      <c r="AU305" s="14" t="s">
        <v>81</v>
      </c>
    </row>
    <row r="306" spans="1:65" s="2" customFormat="1" ht="40.200000000000003" customHeight="1">
      <c r="A306" s="31"/>
      <c r="B306" s="32"/>
      <c r="C306" s="205" t="s">
        <v>807</v>
      </c>
      <c r="D306" s="205" t="s">
        <v>159</v>
      </c>
      <c r="E306" s="206" t="s">
        <v>808</v>
      </c>
      <c r="F306" s="207" t="s">
        <v>809</v>
      </c>
      <c r="G306" s="208" t="s">
        <v>537</v>
      </c>
      <c r="H306" s="209">
        <v>2</v>
      </c>
      <c r="I306" s="210"/>
      <c r="J306" s="211">
        <f>ROUND(I306*H306,2)</f>
        <v>0</v>
      </c>
      <c r="K306" s="212"/>
      <c r="L306" s="213"/>
      <c r="M306" s="214" t="s">
        <v>1</v>
      </c>
      <c r="N306" s="215" t="s">
        <v>37</v>
      </c>
      <c r="O306" s="68"/>
      <c r="P306" s="216">
        <f>O306*H306</f>
        <v>0</v>
      </c>
      <c r="Q306" s="216">
        <v>0</v>
      </c>
      <c r="R306" s="216">
        <f>Q306*H306</f>
        <v>0</v>
      </c>
      <c r="S306" s="216">
        <v>0</v>
      </c>
      <c r="T306" s="216">
        <f>S306*H306</f>
        <v>0</v>
      </c>
      <c r="U306" s="217" t="s">
        <v>1</v>
      </c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218" t="s">
        <v>163</v>
      </c>
      <c r="AT306" s="218" t="s">
        <v>159</v>
      </c>
      <c r="AU306" s="218" t="s">
        <v>81</v>
      </c>
      <c r="AY306" s="14" t="s">
        <v>153</v>
      </c>
      <c r="BE306" s="219">
        <f>IF(N306="základní",J306,0)</f>
        <v>0</v>
      </c>
      <c r="BF306" s="219">
        <f>IF(N306="snížená",J306,0)</f>
        <v>0</v>
      </c>
      <c r="BG306" s="219">
        <f>IF(N306="zákl. přenesená",J306,0)</f>
        <v>0</v>
      </c>
      <c r="BH306" s="219">
        <f>IF(N306="sníž. přenesená",J306,0)</f>
        <v>0</v>
      </c>
      <c r="BI306" s="219">
        <f>IF(N306="nulová",J306,0)</f>
        <v>0</v>
      </c>
      <c r="BJ306" s="14" t="s">
        <v>79</v>
      </c>
      <c r="BK306" s="219">
        <f>ROUND(I306*H306,2)</f>
        <v>0</v>
      </c>
      <c r="BL306" s="14" t="s">
        <v>164</v>
      </c>
      <c r="BM306" s="218" t="s">
        <v>936</v>
      </c>
    </row>
    <row r="307" spans="1:65" s="2" customFormat="1" ht="38.4">
      <c r="A307" s="31"/>
      <c r="B307" s="32"/>
      <c r="C307" s="33"/>
      <c r="D307" s="220" t="s">
        <v>166</v>
      </c>
      <c r="E307" s="33"/>
      <c r="F307" s="221" t="s">
        <v>809</v>
      </c>
      <c r="G307" s="33"/>
      <c r="H307" s="33"/>
      <c r="I307" s="119"/>
      <c r="J307" s="33"/>
      <c r="K307" s="33"/>
      <c r="L307" s="36"/>
      <c r="M307" s="222"/>
      <c r="N307" s="223"/>
      <c r="O307" s="68"/>
      <c r="P307" s="68"/>
      <c r="Q307" s="68"/>
      <c r="R307" s="68"/>
      <c r="S307" s="68"/>
      <c r="T307" s="68"/>
      <c r="U307" s="69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T307" s="14" t="s">
        <v>166</v>
      </c>
      <c r="AU307" s="14" t="s">
        <v>81</v>
      </c>
    </row>
    <row r="308" spans="1:65" s="2" customFormat="1" ht="19.8" customHeight="1">
      <c r="A308" s="31"/>
      <c r="B308" s="32"/>
      <c r="C308" s="205" t="s">
        <v>811</v>
      </c>
      <c r="D308" s="205" t="s">
        <v>159</v>
      </c>
      <c r="E308" s="206" t="s">
        <v>812</v>
      </c>
      <c r="F308" s="207" t="s">
        <v>813</v>
      </c>
      <c r="G308" s="208" t="s">
        <v>537</v>
      </c>
      <c r="H308" s="209">
        <v>160</v>
      </c>
      <c r="I308" s="210"/>
      <c r="J308" s="211">
        <f>ROUND(I308*H308,2)</f>
        <v>0</v>
      </c>
      <c r="K308" s="212"/>
      <c r="L308" s="213"/>
      <c r="M308" s="214" t="s">
        <v>1</v>
      </c>
      <c r="N308" s="215" t="s">
        <v>37</v>
      </c>
      <c r="O308" s="68"/>
      <c r="P308" s="216">
        <f>O308*H308</f>
        <v>0</v>
      </c>
      <c r="Q308" s="216">
        <v>0</v>
      </c>
      <c r="R308" s="216">
        <f>Q308*H308</f>
        <v>0</v>
      </c>
      <c r="S308" s="216">
        <v>0</v>
      </c>
      <c r="T308" s="216">
        <f>S308*H308</f>
        <v>0</v>
      </c>
      <c r="U308" s="217" t="s">
        <v>1</v>
      </c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R308" s="218" t="s">
        <v>163</v>
      </c>
      <c r="AT308" s="218" t="s">
        <v>159</v>
      </c>
      <c r="AU308" s="218" t="s">
        <v>81</v>
      </c>
      <c r="AY308" s="14" t="s">
        <v>153</v>
      </c>
      <c r="BE308" s="219">
        <f>IF(N308="základní",J308,0)</f>
        <v>0</v>
      </c>
      <c r="BF308" s="219">
        <f>IF(N308="snížená",J308,0)</f>
        <v>0</v>
      </c>
      <c r="BG308" s="219">
        <f>IF(N308="zákl. přenesená",J308,0)</f>
        <v>0</v>
      </c>
      <c r="BH308" s="219">
        <f>IF(N308="sníž. přenesená",J308,0)</f>
        <v>0</v>
      </c>
      <c r="BI308" s="219">
        <f>IF(N308="nulová",J308,0)</f>
        <v>0</v>
      </c>
      <c r="BJ308" s="14" t="s">
        <v>79</v>
      </c>
      <c r="BK308" s="219">
        <f>ROUND(I308*H308,2)</f>
        <v>0</v>
      </c>
      <c r="BL308" s="14" t="s">
        <v>164</v>
      </c>
      <c r="BM308" s="218" t="s">
        <v>937</v>
      </c>
    </row>
    <row r="309" spans="1:65" s="2" customFormat="1" ht="19.2">
      <c r="A309" s="31"/>
      <c r="B309" s="32"/>
      <c r="C309" s="33"/>
      <c r="D309" s="220" t="s">
        <v>166</v>
      </c>
      <c r="E309" s="33"/>
      <c r="F309" s="221" t="s">
        <v>813</v>
      </c>
      <c r="G309" s="33"/>
      <c r="H309" s="33"/>
      <c r="I309" s="119"/>
      <c r="J309" s="33"/>
      <c r="K309" s="33"/>
      <c r="L309" s="36"/>
      <c r="M309" s="222"/>
      <c r="N309" s="223"/>
      <c r="O309" s="68"/>
      <c r="P309" s="68"/>
      <c r="Q309" s="68"/>
      <c r="R309" s="68"/>
      <c r="S309" s="68"/>
      <c r="T309" s="68"/>
      <c r="U309" s="69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T309" s="14" t="s">
        <v>166</v>
      </c>
      <c r="AU309" s="14" t="s">
        <v>81</v>
      </c>
    </row>
    <row r="310" spans="1:65" s="2" customFormat="1" ht="19.8" customHeight="1">
      <c r="A310" s="31"/>
      <c r="B310" s="32"/>
      <c r="C310" s="205" t="s">
        <v>815</v>
      </c>
      <c r="D310" s="205" t="s">
        <v>159</v>
      </c>
      <c r="E310" s="206" t="s">
        <v>816</v>
      </c>
      <c r="F310" s="207" t="s">
        <v>817</v>
      </c>
      <c r="G310" s="208" t="s">
        <v>537</v>
      </c>
      <c r="H310" s="209">
        <v>6</v>
      </c>
      <c r="I310" s="210"/>
      <c r="J310" s="211">
        <f>ROUND(I310*H310,2)</f>
        <v>0</v>
      </c>
      <c r="K310" s="212"/>
      <c r="L310" s="213"/>
      <c r="M310" s="214" t="s">
        <v>1</v>
      </c>
      <c r="N310" s="215" t="s">
        <v>37</v>
      </c>
      <c r="O310" s="68"/>
      <c r="P310" s="216">
        <f>O310*H310</f>
        <v>0</v>
      </c>
      <c r="Q310" s="216">
        <v>0</v>
      </c>
      <c r="R310" s="216">
        <f>Q310*H310</f>
        <v>0</v>
      </c>
      <c r="S310" s="216">
        <v>0</v>
      </c>
      <c r="T310" s="216">
        <f>S310*H310</f>
        <v>0</v>
      </c>
      <c r="U310" s="217" t="s">
        <v>1</v>
      </c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R310" s="218" t="s">
        <v>163</v>
      </c>
      <c r="AT310" s="218" t="s">
        <v>159</v>
      </c>
      <c r="AU310" s="218" t="s">
        <v>81</v>
      </c>
      <c r="AY310" s="14" t="s">
        <v>153</v>
      </c>
      <c r="BE310" s="219">
        <f>IF(N310="základní",J310,0)</f>
        <v>0</v>
      </c>
      <c r="BF310" s="219">
        <f>IF(N310="snížená",J310,0)</f>
        <v>0</v>
      </c>
      <c r="BG310" s="219">
        <f>IF(N310="zákl. přenesená",J310,0)</f>
        <v>0</v>
      </c>
      <c r="BH310" s="219">
        <f>IF(N310="sníž. přenesená",J310,0)</f>
        <v>0</v>
      </c>
      <c r="BI310" s="219">
        <f>IF(N310="nulová",J310,0)</f>
        <v>0</v>
      </c>
      <c r="BJ310" s="14" t="s">
        <v>79</v>
      </c>
      <c r="BK310" s="219">
        <f>ROUND(I310*H310,2)</f>
        <v>0</v>
      </c>
      <c r="BL310" s="14" t="s">
        <v>164</v>
      </c>
      <c r="BM310" s="218" t="s">
        <v>938</v>
      </c>
    </row>
    <row r="311" spans="1:65" s="2" customFormat="1" ht="19.2">
      <c r="A311" s="31"/>
      <c r="B311" s="32"/>
      <c r="C311" s="33"/>
      <c r="D311" s="220" t="s">
        <v>166</v>
      </c>
      <c r="E311" s="33"/>
      <c r="F311" s="221" t="s">
        <v>817</v>
      </c>
      <c r="G311" s="33"/>
      <c r="H311" s="33"/>
      <c r="I311" s="119"/>
      <c r="J311" s="33"/>
      <c r="K311" s="33"/>
      <c r="L311" s="36"/>
      <c r="M311" s="222"/>
      <c r="N311" s="223"/>
      <c r="O311" s="68"/>
      <c r="P311" s="68"/>
      <c r="Q311" s="68"/>
      <c r="R311" s="68"/>
      <c r="S311" s="68"/>
      <c r="T311" s="68"/>
      <c r="U311" s="69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T311" s="14" t="s">
        <v>166</v>
      </c>
      <c r="AU311" s="14" t="s">
        <v>81</v>
      </c>
    </row>
    <row r="312" spans="1:65" s="2" customFormat="1" ht="19.8" customHeight="1">
      <c r="A312" s="31"/>
      <c r="B312" s="32"/>
      <c r="C312" s="205" t="s">
        <v>819</v>
      </c>
      <c r="D312" s="205" t="s">
        <v>159</v>
      </c>
      <c r="E312" s="206" t="s">
        <v>820</v>
      </c>
      <c r="F312" s="207" t="s">
        <v>821</v>
      </c>
      <c r="G312" s="208" t="s">
        <v>537</v>
      </c>
      <c r="H312" s="209">
        <v>6</v>
      </c>
      <c r="I312" s="210"/>
      <c r="J312" s="211">
        <f>ROUND(I312*H312,2)</f>
        <v>0</v>
      </c>
      <c r="K312" s="212"/>
      <c r="L312" s="213"/>
      <c r="M312" s="214" t="s">
        <v>1</v>
      </c>
      <c r="N312" s="215" t="s">
        <v>37</v>
      </c>
      <c r="O312" s="68"/>
      <c r="P312" s="216">
        <f>O312*H312</f>
        <v>0</v>
      </c>
      <c r="Q312" s="216">
        <v>0</v>
      </c>
      <c r="R312" s="216">
        <f>Q312*H312</f>
        <v>0</v>
      </c>
      <c r="S312" s="216">
        <v>0</v>
      </c>
      <c r="T312" s="216">
        <f>S312*H312</f>
        <v>0</v>
      </c>
      <c r="U312" s="217" t="s">
        <v>1</v>
      </c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218" t="s">
        <v>163</v>
      </c>
      <c r="AT312" s="218" t="s">
        <v>159</v>
      </c>
      <c r="AU312" s="218" t="s">
        <v>81</v>
      </c>
      <c r="AY312" s="14" t="s">
        <v>153</v>
      </c>
      <c r="BE312" s="219">
        <f>IF(N312="základní",J312,0)</f>
        <v>0</v>
      </c>
      <c r="BF312" s="219">
        <f>IF(N312="snížená",J312,0)</f>
        <v>0</v>
      </c>
      <c r="BG312" s="219">
        <f>IF(N312="zákl. přenesená",J312,0)</f>
        <v>0</v>
      </c>
      <c r="BH312" s="219">
        <f>IF(N312="sníž. přenesená",J312,0)</f>
        <v>0</v>
      </c>
      <c r="BI312" s="219">
        <f>IF(N312="nulová",J312,0)</f>
        <v>0</v>
      </c>
      <c r="BJ312" s="14" t="s">
        <v>79</v>
      </c>
      <c r="BK312" s="219">
        <f>ROUND(I312*H312,2)</f>
        <v>0</v>
      </c>
      <c r="BL312" s="14" t="s">
        <v>164</v>
      </c>
      <c r="BM312" s="218" t="s">
        <v>939</v>
      </c>
    </row>
    <row r="313" spans="1:65" s="2" customFormat="1" ht="19.2">
      <c r="A313" s="31"/>
      <c r="B313" s="32"/>
      <c r="C313" s="33"/>
      <c r="D313" s="220" t="s">
        <v>166</v>
      </c>
      <c r="E313" s="33"/>
      <c r="F313" s="221" t="s">
        <v>821</v>
      </c>
      <c r="G313" s="33"/>
      <c r="H313" s="33"/>
      <c r="I313" s="119"/>
      <c r="J313" s="33"/>
      <c r="K313" s="33"/>
      <c r="L313" s="36"/>
      <c r="M313" s="222"/>
      <c r="N313" s="223"/>
      <c r="O313" s="68"/>
      <c r="P313" s="68"/>
      <c r="Q313" s="68"/>
      <c r="R313" s="68"/>
      <c r="S313" s="68"/>
      <c r="T313" s="68"/>
      <c r="U313" s="69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T313" s="14" t="s">
        <v>166</v>
      </c>
      <c r="AU313" s="14" t="s">
        <v>81</v>
      </c>
    </row>
    <row r="314" spans="1:65" s="2" customFormat="1" ht="30" customHeight="1">
      <c r="A314" s="31"/>
      <c r="B314" s="32"/>
      <c r="C314" s="205" t="s">
        <v>823</v>
      </c>
      <c r="D314" s="205" t="s">
        <v>159</v>
      </c>
      <c r="E314" s="206" t="s">
        <v>824</v>
      </c>
      <c r="F314" s="207" t="s">
        <v>825</v>
      </c>
      <c r="G314" s="208" t="s">
        <v>537</v>
      </c>
      <c r="H314" s="209">
        <v>6</v>
      </c>
      <c r="I314" s="210"/>
      <c r="J314" s="211">
        <f>ROUND(I314*H314,2)</f>
        <v>0</v>
      </c>
      <c r="K314" s="212"/>
      <c r="L314" s="213"/>
      <c r="M314" s="214" t="s">
        <v>1</v>
      </c>
      <c r="N314" s="215" t="s">
        <v>37</v>
      </c>
      <c r="O314" s="68"/>
      <c r="P314" s="216">
        <f>O314*H314</f>
        <v>0</v>
      </c>
      <c r="Q314" s="216">
        <v>0</v>
      </c>
      <c r="R314" s="216">
        <f>Q314*H314</f>
        <v>0</v>
      </c>
      <c r="S314" s="216">
        <v>0</v>
      </c>
      <c r="T314" s="216">
        <f>S314*H314</f>
        <v>0</v>
      </c>
      <c r="U314" s="217" t="s">
        <v>1</v>
      </c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R314" s="218" t="s">
        <v>163</v>
      </c>
      <c r="AT314" s="218" t="s">
        <v>159</v>
      </c>
      <c r="AU314" s="218" t="s">
        <v>81</v>
      </c>
      <c r="AY314" s="14" t="s">
        <v>153</v>
      </c>
      <c r="BE314" s="219">
        <f>IF(N314="základní",J314,0)</f>
        <v>0</v>
      </c>
      <c r="BF314" s="219">
        <f>IF(N314="snížená",J314,0)</f>
        <v>0</v>
      </c>
      <c r="BG314" s="219">
        <f>IF(N314="zákl. přenesená",J314,0)</f>
        <v>0</v>
      </c>
      <c r="BH314" s="219">
        <f>IF(N314="sníž. přenesená",J314,0)</f>
        <v>0</v>
      </c>
      <c r="BI314" s="219">
        <f>IF(N314="nulová",J314,0)</f>
        <v>0</v>
      </c>
      <c r="BJ314" s="14" t="s">
        <v>79</v>
      </c>
      <c r="BK314" s="219">
        <f>ROUND(I314*H314,2)</f>
        <v>0</v>
      </c>
      <c r="BL314" s="14" t="s">
        <v>164</v>
      </c>
      <c r="BM314" s="218" t="s">
        <v>940</v>
      </c>
    </row>
    <row r="315" spans="1:65" s="2" customFormat="1" ht="28.8">
      <c r="A315" s="31"/>
      <c r="B315" s="32"/>
      <c r="C315" s="33"/>
      <c r="D315" s="220" t="s">
        <v>166</v>
      </c>
      <c r="E315" s="33"/>
      <c r="F315" s="221" t="s">
        <v>825</v>
      </c>
      <c r="G315" s="33"/>
      <c r="H315" s="33"/>
      <c r="I315" s="119"/>
      <c r="J315" s="33"/>
      <c r="K315" s="33"/>
      <c r="L315" s="36"/>
      <c r="M315" s="222"/>
      <c r="N315" s="223"/>
      <c r="O315" s="68"/>
      <c r="P315" s="68"/>
      <c r="Q315" s="68"/>
      <c r="R315" s="68"/>
      <c r="S315" s="68"/>
      <c r="T315" s="68"/>
      <c r="U315" s="69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T315" s="14" t="s">
        <v>166</v>
      </c>
      <c r="AU315" s="14" t="s">
        <v>81</v>
      </c>
    </row>
    <row r="316" spans="1:65" s="2" customFormat="1" ht="30" customHeight="1">
      <c r="A316" s="31"/>
      <c r="B316" s="32"/>
      <c r="C316" s="205" t="s">
        <v>827</v>
      </c>
      <c r="D316" s="205" t="s">
        <v>159</v>
      </c>
      <c r="E316" s="206" t="s">
        <v>828</v>
      </c>
      <c r="F316" s="207" t="s">
        <v>829</v>
      </c>
      <c r="G316" s="208" t="s">
        <v>537</v>
      </c>
      <c r="H316" s="209">
        <v>4</v>
      </c>
      <c r="I316" s="210"/>
      <c r="J316" s="211">
        <f>ROUND(I316*H316,2)</f>
        <v>0</v>
      </c>
      <c r="K316" s="212"/>
      <c r="L316" s="213"/>
      <c r="M316" s="214" t="s">
        <v>1</v>
      </c>
      <c r="N316" s="215" t="s">
        <v>37</v>
      </c>
      <c r="O316" s="68"/>
      <c r="P316" s="216">
        <f>O316*H316</f>
        <v>0</v>
      </c>
      <c r="Q316" s="216">
        <v>0</v>
      </c>
      <c r="R316" s="216">
        <f>Q316*H316</f>
        <v>0</v>
      </c>
      <c r="S316" s="216">
        <v>0</v>
      </c>
      <c r="T316" s="216">
        <f>S316*H316</f>
        <v>0</v>
      </c>
      <c r="U316" s="217" t="s">
        <v>1</v>
      </c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218" t="s">
        <v>163</v>
      </c>
      <c r="AT316" s="218" t="s">
        <v>159</v>
      </c>
      <c r="AU316" s="218" t="s">
        <v>81</v>
      </c>
      <c r="AY316" s="14" t="s">
        <v>153</v>
      </c>
      <c r="BE316" s="219">
        <f>IF(N316="základní",J316,0)</f>
        <v>0</v>
      </c>
      <c r="BF316" s="219">
        <f>IF(N316="snížená",J316,0)</f>
        <v>0</v>
      </c>
      <c r="BG316" s="219">
        <f>IF(N316="zákl. přenesená",J316,0)</f>
        <v>0</v>
      </c>
      <c r="BH316" s="219">
        <f>IF(N316="sníž. přenesená",J316,0)</f>
        <v>0</v>
      </c>
      <c r="BI316" s="219">
        <f>IF(N316="nulová",J316,0)</f>
        <v>0</v>
      </c>
      <c r="BJ316" s="14" t="s">
        <v>79</v>
      </c>
      <c r="BK316" s="219">
        <f>ROUND(I316*H316,2)</f>
        <v>0</v>
      </c>
      <c r="BL316" s="14" t="s">
        <v>164</v>
      </c>
      <c r="BM316" s="218" t="s">
        <v>941</v>
      </c>
    </row>
    <row r="317" spans="1:65" s="2" customFormat="1" ht="28.8">
      <c r="A317" s="31"/>
      <c r="B317" s="32"/>
      <c r="C317" s="33"/>
      <c r="D317" s="220" t="s">
        <v>166</v>
      </c>
      <c r="E317" s="33"/>
      <c r="F317" s="221" t="s">
        <v>829</v>
      </c>
      <c r="G317" s="33"/>
      <c r="H317" s="33"/>
      <c r="I317" s="119"/>
      <c r="J317" s="33"/>
      <c r="K317" s="33"/>
      <c r="L317" s="36"/>
      <c r="M317" s="222"/>
      <c r="N317" s="223"/>
      <c r="O317" s="68"/>
      <c r="P317" s="68"/>
      <c r="Q317" s="68"/>
      <c r="R317" s="68"/>
      <c r="S317" s="68"/>
      <c r="T317" s="68"/>
      <c r="U317" s="69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T317" s="14" t="s">
        <v>166</v>
      </c>
      <c r="AU317" s="14" t="s">
        <v>81</v>
      </c>
    </row>
    <row r="318" spans="1:65" s="2" customFormat="1" ht="40.200000000000003" customHeight="1">
      <c r="A318" s="31"/>
      <c r="B318" s="32"/>
      <c r="C318" s="205" t="s">
        <v>831</v>
      </c>
      <c r="D318" s="205" t="s">
        <v>159</v>
      </c>
      <c r="E318" s="206" t="s">
        <v>832</v>
      </c>
      <c r="F318" s="207" t="s">
        <v>833</v>
      </c>
      <c r="G318" s="208" t="s">
        <v>537</v>
      </c>
      <c r="H318" s="209">
        <v>4</v>
      </c>
      <c r="I318" s="210"/>
      <c r="J318" s="211">
        <f>ROUND(I318*H318,2)</f>
        <v>0</v>
      </c>
      <c r="K318" s="212"/>
      <c r="L318" s="213"/>
      <c r="M318" s="214" t="s">
        <v>1</v>
      </c>
      <c r="N318" s="215" t="s">
        <v>37</v>
      </c>
      <c r="O318" s="68"/>
      <c r="P318" s="216">
        <f>O318*H318</f>
        <v>0</v>
      </c>
      <c r="Q318" s="216">
        <v>0</v>
      </c>
      <c r="R318" s="216">
        <f>Q318*H318</f>
        <v>0</v>
      </c>
      <c r="S318" s="216">
        <v>0</v>
      </c>
      <c r="T318" s="216">
        <f>S318*H318</f>
        <v>0</v>
      </c>
      <c r="U318" s="217" t="s">
        <v>1</v>
      </c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R318" s="218" t="s">
        <v>163</v>
      </c>
      <c r="AT318" s="218" t="s">
        <v>159</v>
      </c>
      <c r="AU318" s="218" t="s">
        <v>81</v>
      </c>
      <c r="AY318" s="14" t="s">
        <v>153</v>
      </c>
      <c r="BE318" s="219">
        <f>IF(N318="základní",J318,0)</f>
        <v>0</v>
      </c>
      <c r="BF318" s="219">
        <f>IF(N318="snížená",J318,0)</f>
        <v>0</v>
      </c>
      <c r="BG318" s="219">
        <f>IF(N318="zákl. přenesená",J318,0)</f>
        <v>0</v>
      </c>
      <c r="BH318" s="219">
        <f>IF(N318="sníž. přenesená",J318,0)</f>
        <v>0</v>
      </c>
      <c r="BI318" s="219">
        <f>IF(N318="nulová",J318,0)</f>
        <v>0</v>
      </c>
      <c r="BJ318" s="14" t="s">
        <v>79</v>
      </c>
      <c r="BK318" s="219">
        <f>ROUND(I318*H318,2)</f>
        <v>0</v>
      </c>
      <c r="BL318" s="14" t="s">
        <v>164</v>
      </c>
      <c r="BM318" s="218" t="s">
        <v>942</v>
      </c>
    </row>
    <row r="319" spans="1:65" s="2" customFormat="1" ht="38.4">
      <c r="A319" s="31"/>
      <c r="B319" s="32"/>
      <c r="C319" s="33"/>
      <c r="D319" s="220" t="s">
        <v>166</v>
      </c>
      <c r="E319" s="33"/>
      <c r="F319" s="221" t="s">
        <v>833</v>
      </c>
      <c r="G319" s="33"/>
      <c r="H319" s="33"/>
      <c r="I319" s="119"/>
      <c r="J319" s="33"/>
      <c r="K319" s="33"/>
      <c r="L319" s="36"/>
      <c r="M319" s="222"/>
      <c r="N319" s="223"/>
      <c r="O319" s="68"/>
      <c r="P319" s="68"/>
      <c r="Q319" s="68"/>
      <c r="R319" s="68"/>
      <c r="S319" s="68"/>
      <c r="T319" s="68"/>
      <c r="U319" s="69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T319" s="14" t="s">
        <v>166</v>
      </c>
      <c r="AU319" s="14" t="s">
        <v>81</v>
      </c>
    </row>
    <row r="320" spans="1:65" s="12" customFormat="1" ht="22.8" customHeight="1">
      <c r="B320" s="189"/>
      <c r="C320" s="190"/>
      <c r="D320" s="191" t="s">
        <v>71</v>
      </c>
      <c r="E320" s="203" t="s">
        <v>835</v>
      </c>
      <c r="F320" s="203" t="s">
        <v>836</v>
      </c>
      <c r="G320" s="190"/>
      <c r="H320" s="190"/>
      <c r="I320" s="193"/>
      <c r="J320" s="204">
        <f>BK320</f>
        <v>0</v>
      </c>
      <c r="K320" s="190"/>
      <c r="L320" s="195"/>
      <c r="M320" s="196"/>
      <c r="N320" s="197"/>
      <c r="O320" s="197"/>
      <c r="P320" s="198">
        <f>SUM(P321:P326)</f>
        <v>0</v>
      </c>
      <c r="Q320" s="197"/>
      <c r="R320" s="198">
        <f>SUM(R321:R326)</f>
        <v>2.24E-4</v>
      </c>
      <c r="S320" s="197"/>
      <c r="T320" s="198">
        <f>SUM(T321:T326)</f>
        <v>0</v>
      </c>
      <c r="U320" s="199"/>
      <c r="AR320" s="200" t="s">
        <v>81</v>
      </c>
      <c r="AT320" s="201" t="s">
        <v>71</v>
      </c>
      <c r="AU320" s="201" t="s">
        <v>79</v>
      </c>
      <c r="AY320" s="200" t="s">
        <v>153</v>
      </c>
      <c r="BK320" s="202">
        <f>SUM(BK321:BK326)</f>
        <v>0</v>
      </c>
    </row>
    <row r="321" spans="1:65" s="2" customFormat="1" ht="19.8" customHeight="1">
      <c r="A321" s="31"/>
      <c r="B321" s="32"/>
      <c r="C321" s="224" t="s">
        <v>837</v>
      </c>
      <c r="D321" s="224" t="s">
        <v>176</v>
      </c>
      <c r="E321" s="225" t="s">
        <v>838</v>
      </c>
      <c r="F321" s="226" t="s">
        <v>839</v>
      </c>
      <c r="G321" s="227" t="s">
        <v>840</v>
      </c>
      <c r="H321" s="228">
        <v>0.2</v>
      </c>
      <c r="I321" s="229"/>
      <c r="J321" s="230">
        <f>ROUND(I321*H321,2)</f>
        <v>0</v>
      </c>
      <c r="K321" s="231"/>
      <c r="L321" s="36"/>
      <c r="M321" s="232" t="s">
        <v>1</v>
      </c>
      <c r="N321" s="233" t="s">
        <v>37</v>
      </c>
      <c r="O321" s="68"/>
      <c r="P321" s="216">
        <f>O321*H321</f>
        <v>0</v>
      </c>
      <c r="Q321" s="216">
        <v>0</v>
      </c>
      <c r="R321" s="216">
        <f>Q321*H321</f>
        <v>0</v>
      </c>
      <c r="S321" s="216">
        <v>0</v>
      </c>
      <c r="T321" s="216">
        <f>S321*H321</f>
        <v>0</v>
      </c>
      <c r="U321" s="217" t="s">
        <v>1</v>
      </c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R321" s="218" t="s">
        <v>164</v>
      </c>
      <c r="AT321" s="218" t="s">
        <v>176</v>
      </c>
      <c r="AU321" s="218" t="s">
        <v>81</v>
      </c>
      <c r="AY321" s="14" t="s">
        <v>153</v>
      </c>
      <c r="BE321" s="219">
        <f>IF(N321="základní",J321,0)</f>
        <v>0</v>
      </c>
      <c r="BF321" s="219">
        <f>IF(N321="snížená",J321,0)</f>
        <v>0</v>
      </c>
      <c r="BG321" s="219">
        <f>IF(N321="zákl. přenesená",J321,0)</f>
        <v>0</v>
      </c>
      <c r="BH321" s="219">
        <f>IF(N321="sníž. přenesená",J321,0)</f>
        <v>0</v>
      </c>
      <c r="BI321" s="219">
        <f>IF(N321="nulová",J321,0)</f>
        <v>0</v>
      </c>
      <c r="BJ321" s="14" t="s">
        <v>79</v>
      </c>
      <c r="BK321" s="219">
        <f>ROUND(I321*H321,2)</f>
        <v>0</v>
      </c>
      <c r="BL321" s="14" t="s">
        <v>164</v>
      </c>
      <c r="BM321" s="218" t="s">
        <v>943</v>
      </c>
    </row>
    <row r="322" spans="1:65" s="2" customFormat="1" ht="19.2">
      <c r="A322" s="31"/>
      <c r="B322" s="32"/>
      <c r="C322" s="33"/>
      <c r="D322" s="220" t="s">
        <v>166</v>
      </c>
      <c r="E322" s="33"/>
      <c r="F322" s="221" t="s">
        <v>839</v>
      </c>
      <c r="G322" s="33"/>
      <c r="H322" s="33"/>
      <c r="I322" s="119"/>
      <c r="J322" s="33"/>
      <c r="K322" s="33"/>
      <c r="L322" s="36"/>
      <c r="M322" s="222"/>
      <c r="N322" s="223"/>
      <c r="O322" s="68"/>
      <c r="P322" s="68"/>
      <c r="Q322" s="68"/>
      <c r="R322" s="68"/>
      <c r="S322" s="68"/>
      <c r="T322" s="68"/>
      <c r="U322" s="69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T322" s="14" t="s">
        <v>166</v>
      </c>
      <c r="AU322" s="14" t="s">
        <v>81</v>
      </c>
    </row>
    <row r="323" spans="1:65" s="2" customFormat="1" ht="19.8" customHeight="1">
      <c r="A323" s="31"/>
      <c r="B323" s="32"/>
      <c r="C323" s="205" t="s">
        <v>842</v>
      </c>
      <c r="D323" s="205" t="s">
        <v>159</v>
      </c>
      <c r="E323" s="206" t="s">
        <v>843</v>
      </c>
      <c r="F323" s="207" t="s">
        <v>844</v>
      </c>
      <c r="G323" s="208" t="s">
        <v>840</v>
      </c>
      <c r="H323" s="209">
        <v>0.04</v>
      </c>
      <c r="I323" s="210"/>
      <c r="J323" s="211">
        <f>ROUND(I323*H323,2)</f>
        <v>0</v>
      </c>
      <c r="K323" s="212"/>
      <c r="L323" s="213"/>
      <c r="M323" s="214" t="s">
        <v>1</v>
      </c>
      <c r="N323" s="215" t="s">
        <v>37</v>
      </c>
      <c r="O323" s="68"/>
      <c r="P323" s="216">
        <f>O323*H323</f>
        <v>0</v>
      </c>
      <c r="Q323" s="216">
        <v>5.5999999999999999E-3</v>
      </c>
      <c r="R323" s="216">
        <f>Q323*H323</f>
        <v>2.24E-4</v>
      </c>
      <c r="S323" s="216">
        <v>0</v>
      </c>
      <c r="T323" s="216">
        <f>S323*H323</f>
        <v>0</v>
      </c>
      <c r="U323" s="217" t="s">
        <v>1</v>
      </c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R323" s="218" t="s">
        <v>163</v>
      </c>
      <c r="AT323" s="218" t="s">
        <v>159</v>
      </c>
      <c r="AU323" s="218" t="s">
        <v>81</v>
      </c>
      <c r="AY323" s="14" t="s">
        <v>153</v>
      </c>
      <c r="BE323" s="219">
        <f>IF(N323="základní",J323,0)</f>
        <v>0</v>
      </c>
      <c r="BF323" s="219">
        <f>IF(N323="snížená",J323,0)</f>
        <v>0</v>
      </c>
      <c r="BG323" s="219">
        <f>IF(N323="zákl. přenesená",J323,0)</f>
        <v>0</v>
      </c>
      <c r="BH323" s="219">
        <f>IF(N323="sníž. přenesená",J323,0)</f>
        <v>0</v>
      </c>
      <c r="BI323" s="219">
        <f>IF(N323="nulová",J323,0)</f>
        <v>0</v>
      </c>
      <c r="BJ323" s="14" t="s">
        <v>79</v>
      </c>
      <c r="BK323" s="219">
        <f>ROUND(I323*H323,2)</f>
        <v>0</v>
      </c>
      <c r="BL323" s="14" t="s">
        <v>164</v>
      </c>
      <c r="BM323" s="218" t="s">
        <v>944</v>
      </c>
    </row>
    <row r="324" spans="1:65" s="2" customFormat="1" ht="19.2">
      <c r="A324" s="31"/>
      <c r="B324" s="32"/>
      <c r="C324" s="33"/>
      <c r="D324" s="220" t="s">
        <v>166</v>
      </c>
      <c r="E324" s="33"/>
      <c r="F324" s="221" t="s">
        <v>844</v>
      </c>
      <c r="G324" s="33"/>
      <c r="H324" s="33"/>
      <c r="I324" s="119"/>
      <c r="J324" s="33"/>
      <c r="K324" s="33"/>
      <c r="L324" s="36"/>
      <c r="M324" s="222"/>
      <c r="N324" s="223"/>
      <c r="O324" s="68"/>
      <c r="P324" s="68"/>
      <c r="Q324" s="68"/>
      <c r="R324" s="68"/>
      <c r="S324" s="68"/>
      <c r="T324" s="68"/>
      <c r="U324" s="69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T324" s="14" t="s">
        <v>166</v>
      </c>
      <c r="AU324" s="14" t="s">
        <v>81</v>
      </c>
    </row>
    <row r="325" spans="1:65" s="2" customFormat="1" ht="30" customHeight="1">
      <c r="A325" s="31"/>
      <c r="B325" s="32"/>
      <c r="C325" s="205" t="s">
        <v>846</v>
      </c>
      <c r="D325" s="205" t="s">
        <v>159</v>
      </c>
      <c r="E325" s="206" t="s">
        <v>847</v>
      </c>
      <c r="F325" s="207" t="s">
        <v>848</v>
      </c>
      <c r="G325" s="208" t="s">
        <v>849</v>
      </c>
      <c r="H325" s="209">
        <v>4</v>
      </c>
      <c r="I325" s="210"/>
      <c r="J325" s="211">
        <f>ROUND(I325*H325,2)</f>
        <v>0</v>
      </c>
      <c r="K325" s="212"/>
      <c r="L325" s="213"/>
      <c r="M325" s="214" t="s">
        <v>1</v>
      </c>
      <c r="N325" s="215" t="s">
        <v>37</v>
      </c>
      <c r="O325" s="68"/>
      <c r="P325" s="216">
        <f>O325*H325</f>
        <v>0</v>
      </c>
      <c r="Q325" s="216">
        <v>0</v>
      </c>
      <c r="R325" s="216">
        <f>Q325*H325</f>
        <v>0</v>
      </c>
      <c r="S325" s="216">
        <v>0</v>
      </c>
      <c r="T325" s="216">
        <f>S325*H325</f>
        <v>0</v>
      </c>
      <c r="U325" s="217" t="s">
        <v>1</v>
      </c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R325" s="218" t="s">
        <v>163</v>
      </c>
      <c r="AT325" s="218" t="s">
        <v>159</v>
      </c>
      <c r="AU325" s="218" t="s">
        <v>81</v>
      </c>
      <c r="AY325" s="14" t="s">
        <v>153</v>
      </c>
      <c r="BE325" s="219">
        <f>IF(N325="základní",J325,0)</f>
        <v>0</v>
      </c>
      <c r="BF325" s="219">
        <f>IF(N325="snížená",J325,0)</f>
        <v>0</v>
      </c>
      <c r="BG325" s="219">
        <f>IF(N325="zákl. přenesená",J325,0)</f>
        <v>0</v>
      </c>
      <c r="BH325" s="219">
        <f>IF(N325="sníž. přenesená",J325,0)</f>
        <v>0</v>
      </c>
      <c r="BI325" s="219">
        <f>IF(N325="nulová",J325,0)</f>
        <v>0</v>
      </c>
      <c r="BJ325" s="14" t="s">
        <v>79</v>
      </c>
      <c r="BK325" s="219">
        <f>ROUND(I325*H325,2)</f>
        <v>0</v>
      </c>
      <c r="BL325" s="14" t="s">
        <v>164</v>
      </c>
      <c r="BM325" s="218" t="s">
        <v>945</v>
      </c>
    </row>
    <row r="326" spans="1:65" s="2" customFormat="1" ht="19.2">
      <c r="A326" s="31"/>
      <c r="B326" s="32"/>
      <c r="C326" s="33"/>
      <c r="D326" s="220" t="s">
        <v>166</v>
      </c>
      <c r="E326" s="33"/>
      <c r="F326" s="221" t="s">
        <v>848</v>
      </c>
      <c r="G326" s="33"/>
      <c r="H326" s="33"/>
      <c r="I326" s="119"/>
      <c r="J326" s="33"/>
      <c r="K326" s="33"/>
      <c r="L326" s="36"/>
      <c r="M326" s="222"/>
      <c r="N326" s="223"/>
      <c r="O326" s="68"/>
      <c r="P326" s="68"/>
      <c r="Q326" s="68"/>
      <c r="R326" s="68"/>
      <c r="S326" s="68"/>
      <c r="T326" s="68"/>
      <c r="U326" s="69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T326" s="14" t="s">
        <v>166</v>
      </c>
      <c r="AU326" s="14" t="s">
        <v>81</v>
      </c>
    </row>
    <row r="327" spans="1:65" s="12" customFormat="1" ht="25.95" customHeight="1">
      <c r="B327" s="189"/>
      <c r="C327" s="190"/>
      <c r="D327" s="191" t="s">
        <v>71</v>
      </c>
      <c r="E327" s="192" t="s">
        <v>159</v>
      </c>
      <c r="F327" s="192" t="s">
        <v>851</v>
      </c>
      <c r="G327" s="190"/>
      <c r="H327" s="190"/>
      <c r="I327" s="193"/>
      <c r="J327" s="194">
        <f>BK327</f>
        <v>0</v>
      </c>
      <c r="K327" s="190"/>
      <c r="L327" s="195"/>
      <c r="M327" s="196"/>
      <c r="N327" s="197"/>
      <c r="O327" s="197"/>
      <c r="P327" s="198">
        <f>P328+P331</f>
        <v>0</v>
      </c>
      <c r="Q327" s="197"/>
      <c r="R327" s="198">
        <f>R328+R331</f>
        <v>0</v>
      </c>
      <c r="S327" s="197"/>
      <c r="T327" s="198">
        <f>T328+T331</f>
        <v>0</v>
      </c>
      <c r="U327" s="199"/>
      <c r="AR327" s="200" t="s">
        <v>380</v>
      </c>
      <c r="AT327" s="201" t="s">
        <v>71</v>
      </c>
      <c r="AU327" s="201" t="s">
        <v>72</v>
      </c>
      <c r="AY327" s="200" t="s">
        <v>153</v>
      </c>
      <c r="BK327" s="202">
        <f>BK328+BK331</f>
        <v>0</v>
      </c>
    </row>
    <row r="328" spans="1:65" s="12" customFormat="1" ht="22.8" customHeight="1">
      <c r="B328" s="189"/>
      <c r="C328" s="190"/>
      <c r="D328" s="191" t="s">
        <v>71</v>
      </c>
      <c r="E328" s="203" t="s">
        <v>852</v>
      </c>
      <c r="F328" s="203" t="s">
        <v>853</v>
      </c>
      <c r="G328" s="190"/>
      <c r="H328" s="190"/>
      <c r="I328" s="193"/>
      <c r="J328" s="204">
        <f>BK328</f>
        <v>0</v>
      </c>
      <c r="K328" s="190"/>
      <c r="L328" s="195"/>
      <c r="M328" s="196"/>
      <c r="N328" s="197"/>
      <c r="O328" s="197"/>
      <c r="P328" s="198">
        <f>SUM(P329:P330)</f>
        <v>0</v>
      </c>
      <c r="Q328" s="197"/>
      <c r="R328" s="198">
        <f>SUM(R329:R330)</f>
        <v>0</v>
      </c>
      <c r="S328" s="197"/>
      <c r="T328" s="198">
        <f>SUM(T329:T330)</f>
        <v>0</v>
      </c>
      <c r="U328" s="199"/>
      <c r="AR328" s="200" t="s">
        <v>380</v>
      </c>
      <c r="AT328" s="201" t="s">
        <v>71</v>
      </c>
      <c r="AU328" s="201" t="s">
        <v>79</v>
      </c>
      <c r="AY328" s="200" t="s">
        <v>153</v>
      </c>
      <c r="BK328" s="202">
        <f>SUM(BK329:BK330)</f>
        <v>0</v>
      </c>
    </row>
    <row r="329" spans="1:65" s="2" customFormat="1" ht="30" customHeight="1">
      <c r="A329" s="31"/>
      <c r="B329" s="32"/>
      <c r="C329" s="224" t="s">
        <v>854</v>
      </c>
      <c r="D329" s="224" t="s">
        <v>176</v>
      </c>
      <c r="E329" s="225" t="s">
        <v>855</v>
      </c>
      <c r="F329" s="226" t="s">
        <v>856</v>
      </c>
      <c r="G329" s="227" t="s">
        <v>203</v>
      </c>
      <c r="H329" s="228">
        <v>52</v>
      </c>
      <c r="I329" s="229"/>
      <c r="J329" s="230">
        <f>ROUND(I329*H329,2)</f>
        <v>0</v>
      </c>
      <c r="K329" s="231"/>
      <c r="L329" s="36"/>
      <c r="M329" s="232" t="s">
        <v>1</v>
      </c>
      <c r="N329" s="233" t="s">
        <v>37</v>
      </c>
      <c r="O329" s="68"/>
      <c r="P329" s="216">
        <f>O329*H329</f>
        <v>0</v>
      </c>
      <c r="Q329" s="216">
        <v>0</v>
      </c>
      <c r="R329" s="216">
        <f>Q329*H329</f>
        <v>0</v>
      </c>
      <c r="S329" s="216">
        <v>0</v>
      </c>
      <c r="T329" s="216">
        <f>S329*H329</f>
        <v>0</v>
      </c>
      <c r="U329" s="217" t="s">
        <v>1</v>
      </c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R329" s="218" t="s">
        <v>337</v>
      </c>
      <c r="AT329" s="218" t="s">
        <v>176</v>
      </c>
      <c r="AU329" s="218" t="s">
        <v>81</v>
      </c>
      <c r="AY329" s="14" t="s">
        <v>153</v>
      </c>
      <c r="BE329" s="219">
        <f>IF(N329="základní",J329,0)</f>
        <v>0</v>
      </c>
      <c r="BF329" s="219">
        <f>IF(N329="snížená",J329,0)</f>
        <v>0</v>
      </c>
      <c r="BG329" s="219">
        <f>IF(N329="zákl. přenesená",J329,0)</f>
        <v>0</v>
      </c>
      <c r="BH329" s="219">
        <f>IF(N329="sníž. přenesená",J329,0)</f>
        <v>0</v>
      </c>
      <c r="BI329" s="219">
        <f>IF(N329="nulová",J329,0)</f>
        <v>0</v>
      </c>
      <c r="BJ329" s="14" t="s">
        <v>79</v>
      </c>
      <c r="BK329" s="219">
        <f>ROUND(I329*H329,2)</f>
        <v>0</v>
      </c>
      <c r="BL329" s="14" t="s">
        <v>337</v>
      </c>
      <c r="BM329" s="218" t="s">
        <v>946</v>
      </c>
    </row>
    <row r="330" spans="1:65" s="2" customFormat="1" ht="19.2">
      <c r="A330" s="31"/>
      <c r="B330" s="32"/>
      <c r="C330" s="33"/>
      <c r="D330" s="220" t="s">
        <v>166</v>
      </c>
      <c r="E330" s="33"/>
      <c r="F330" s="221" t="s">
        <v>856</v>
      </c>
      <c r="G330" s="33"/>
      <c r="H330" s="33"/>
      <c r="I330" s="119"/>
      <c r="J330" s="33"/>
      <c r="K330" s="33"/>
      <c r="L330" s="36"/>
      <c r="M330" s="222"/>
      <c r="N330" s="223"/>
      <c r="O330" s="68"/>
      <c r="P330" s="68"/>
      <c r="Q330" s="68"/>
      <c r="R330" s="68"/>
      <c r="S330" s="68"/>
      <c r="T330" s="68"/>
      <c r="U330" s="69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T330" s="14" t="s">
        <v>166</v>
      </c>
      <c r="AU330" s="14" t="s">
        <v>81</v>
      </c>
    </row>
    <row r="331" spans="1:65" s="12" customFormat="1" ht="22.8" customHeight="1">
      <c r="B331" s="189"/>
      <c r="C331" s="190"/>
      <c r="D331" s="191" t="s">
        <v>71</v>
      </c>
      <c r="E331" s="203" t="s">
        <v>858</v>
      </c>
      <c r="F331" s="203" t="s">
        <v>859</v>
      </c>
      <c r="G331" s="190"/>
      <c r="H331" s="190"/>
      <c r="I331" s="193"/>
      <c r="J331" s="204">
        <f>BK331</f>
        <v>0</v>
      </c>
      <c r="K331" s="190"/>
      <c r="L331" s="195"/>
      <c r="M331" s="196"/>
      <c r="N331" s="197"/>
      <c r="O331" s="197"/>
      <c r="P331" s="198">
        <f>SUM(P332:P333)</f>
        <v>0</v>
      </c>
      <c r="Q331" s="197"/>
      <c r="R331" s="198">
        <f>SUM(R332:R333)</f>
        <v>0</v>
      </c>
      <c r="S331" s="197"/>
      <c r="T331" s="198">
        <f>SUM(T332:T333)</f>
        <v>0</v>
      </c>
      <c r="U331" s="199"/>
      <c r="AR331" s="200" t="s">
        <v>380</v>
      </c>
      <c r="AT331" s="201" t="s">
        <v>71</v>
      </c>
      <c r="AU331" s="201" t="s">
        <v>79</v>
      </c>
      <c r="AY331" s="200" t="s">
        <v>153</v>
      </c>
      <c r="BK331" s="202">
        <f>SUM(BK332:BK333)</f>
        <v>0</v>
      </c>
    </row>
    <row r="332" spans="1:65" s="2" customFormat="1" ht="30" customHeight="1">
      <c r="A332" s="31"/>
      <c r="B332" s="32"/>
      <c r="C332" s="224" t="s">
        <v>860</v>
      </c>
      <c r="D332" s="224" t="s">
        <v>176</v>
      </c>
      <c r="E332" s="225" t="s">
        <v>861</v>
      </c>
      <c r="F332" s="226" t="s">
        <v>862</v>
      </c>
      <c r="G332" s="227" t="s">
        <v>162</v>
      </c>
      <c r="H332" s="228">
        <v>160</v>
      </c>
      <c r="I332" s="229"/>
      <c r="J332" s="230">
        <f>ROUND(I332*H332,2)</f>
        <v>0</v>
      </c>
      <c r="K332" s="231"/>
      <c r="L332" s="36"/>
      <c r="M332" s="232" t="s">
        <v>1</v>
      </c>
      <c r="N332" s="233" t="s">
        <v>37</v>
      </c>
      <c r="O332" s="68"/>
      <c r="P332" s="216">
        <f>O332*H332</f>
        <v>0</v>
      </c>
      <c r="Q332" s="216">
        <v>0</v>
      </c>
      <c r="R332" s="216">
        <f>Q332*H332</f>
        <v>0</v>
      </c>
      <c r="S332" s="216">
        <v>0</v>
      </c>
      <c r="T332" s="216">
        <f>S332*H332</f>
        <v>0</v>
      </c>
      <c r="U332" s="217" t="s">
        <v>1</v>
      </c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R332" s="218" t="s">
        <v>337</v>
      </c>
      <c r="AT332" s="218" t="s">
        <v>176</v>
      </c>
      <c r="AU332" s="218" t="s">
        <v>81</v>
      </c>
      <c r="AY332" s="14" t="s">
        <v>153</v>
      </c>
      <c r="BE332" s="219">
        <f>IF(N332="základní",J332,0)</f>
        <v>0</v>
      </c>
      <c r="BF332" s="219">
        <f>IF(N332="snížená",J332,0)</f>
        <v>0</v>
      </c>
      <c r="BG332" s="219">
        <f>IF(N332="zákl. přenesená",J332,0)</f>
        <v>0</v>
      </c>
      <c r="BH332" s="219">
        <f>IF(N332="sníž. přenesená",J332,0)</f>
        <v>0</v>
      </c>
      <c r="BI332" s="219">
        <f>IF(N332="nulová",J332,0)</f>
        <v>0</v>
      </c>
      <c r="BJ332" s="14" t="s">
        <v>79</v>
      </c>
      <c r="BK332" s="219">
        <f>ROUND(I332*H332,2)</f>
        <v>0</v>
      </c>
      <c r="BL332" s="14" t="s">
        <v>337</v>
      </c>
      <c r="BM332" s="218" t="s">
        <v>947</v>
      </c>
    </row>
    <row r="333" spans="1:65" s="2" customFormat="1" ht="19.2">
      <c r="A333" s="31"/>
      <c r="B333" s="32"/>
      <c r="C333" s="33"/>
      <c r="D333" s="220" t="s">
        <v>166</v>
      </c>
      <c r="E333" s="33"/>
      <c r="F333" s="221" t="s">
        <v>862</v>
      </c>
      <c r="G333" s="33"/>
      <c r="H333" s="33"/>
      <c r="I333" s="119"/>
      <c r="J333" s="33"/>
      <c r="K333" s="33"/>
      <c r="L333" s="36"/>
      <c r="M333" s="222"/>
      <c r="N333" s="223"/>
      <c r="O333" s="68"/>
      <c r="P333" s="68"/>
      <c r="Q333" s="68"/>
      <c r="R333" s="68"/>
      <c r="S333" s="68"/>
      <c r="T333" s="68"/>
      <c r="U333" s="69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T333" s="14" t="s">
        <v>166</v>
      </c>
      <c r="AU333" s="14" t="s">
        <v>81</v>
      </c>
    </row>
    <row r="334" spans="1:65" s="12" customFormat="1" ht="25.95" customHeight="1">
      <c r="B334" s="189"/>
      <c r="C334" s="190"/>
      <c r="D334" s="191" t="s">
        <v>71</v>
      </c>
      <c r="E334" s="192" t="s">
        <v>347</v>
      </c>
      <c r="F334" s="192" t="s">
        <v>348</v>
      </c>
      <c r="G334" s="190"/>
      <c r="H334" s="190"/>
      <c r="I334" s="193"/>
      <c r="J334" s="194">
        <f>BK334</f>
        <v>0</v>
      </c>
      <c r="K334" s="190"/>
      <c r="L334" s="195"/>
      <c r="M334" s="196"/>
      <c r="N334" s="197"/>
      <c r="O334" s="197"/>
      <c r="P334" s="198">
        <f>P335+P338</f>
        <v>0</v>
      </c>
      <c r="Q334" s="197"/>
      <c r="R334" s="198">
        <f>R335+R338</f>
        <v>0</v>
      </c>
      <c r="S334" s="197"/>
      <c r="T334" s="198">
        <f>T335+T338</f>
        <v>0</v>
      </c>
      <c r="U334" s="199"/>
      <c r="AR334" s="200" t="s">
        <v>158</v>
      </c>
      <c r="AT334" s="201" t="s">
        <v>71</v>
      </c>
      <c r="AU334" s="201" t="s">
        <v>72</v>
      </c>
      <c r="AY334" s="200" t="s">
        <v>153</v>
      </c>
      <c r="BK334" s="202">
        <f>BK335+BK338</f>
        <v>0</v>
      </c>
    </row>
    <row r="335" spans="1:65" s="12" customFormat="1" ht="22.8" customHeight="1">
      <c r="B335" s="189"/>
      <c r="C335" s="190"/>
      <c r="D335" s="191" t="s">
        <v>71</v>
      </c>
      <c r="E335" s="203" t="s">
        <v>864</v>
      </c>
      <c r="F335" s="203" t="s">
        <v>865</v>
      </c>
      <c r="G335" s="190"/>
      <c r="H335" s="190"/>
      <c r="I335" s="193"/>
      <c r="J335" s="204">
        <f>BK335</f>
        <v>0</v>
      </c>
      <c r="K335" s="190"/>
      <c r="L335" s="195"/>
      <c r="M335" s="196"/>
      <c r="N335" s="197"/>
      <c r="O335" s="197"/>
      <c r="P335" s="198">
        <f>SUM(P336:P337)</f>
        <v>0</v>
      </c>
      <c r="Q335" s="197"/>
      <c r="R335" s="198">
        <f>SUM(R336:R337)</f>
        <v>0</v>
      </c>
      <c r="S335" s="197"/>
      <c r="T335" s="198">
        <f>SUM(T336:T337)</f>
        <v>0</v>
      </c>
      <c r="U335" s="199"/>
      <c r="AR335" s="200" t="s">
        <v>158</v>
      </c>
      <c r="AT335" s="201" t="s">
        <v>71</v>
      </c>
      <c r="AU335" s="201" t="s">
        <v>79</v>
      </c>
      <c r="AY335" s="200" t="s">
        <v>153</v>
      </c>
      <c r="BK335" s="202">
        <f>SUM(BK336:BK337)</f>
        <v>0</v>
      </c>
    </row>
    <row r="336" spans="1:65" s="2" customFormat="1" ht="14.4" customHeight="1">
      <c r="A336" s="31"/>
      <c r="B336" s="32"/>
      <c r="C336" s="224" t="s">
        <v>171</v>
      </c>
      <c r="D336" s="224" t="s">
        <v>176</v>
      </c>
      <c r="E336" s="225" t="s">
        <v>866</v>
      </c>
      <c r="F336" s="226" t="s">
        <v>867</v>
      </c>
      <c r="G336" s="227" t="s">
        <v>352</v>
      </c>
      <c r="H336" s="228">
        <v>60</v>
      </c>
      <c r="I336" s="229"/>
      <c r="J336" s="230">
        <f>ROUND(I336*H336,2)</f>
        <v>0</v>
      </c>
      <c r="K336" s="231"/>
      <c r="L336" s="36"/>
      <c r="M336" s="232" t="s">
        <v>1</v>
      </c>
      <c r="N336" s="233" t="s">
        <v>37</v>
      </c>
      <c r="O336" s="68"/>
      <c r="P336" s="216">
        <f>O336*H336</f>
        <v>0</v>
      </c>
      <c r="Q336" s="216">
        <v>0</v>
      </c>
      <c r="R336" s="216">
        <f>Q336*H336</f>
        <v>0</v>
      </c>
      <c r="S336" s="216">
        <v>0</v>
      </c>
      <c r="T336" s="216">
        <f>S336*H336</f>
        <v>0</v>
      </c>
      <c r="U336" s="217" t="s">
        <v>1</v>
      </c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R336" s="218" t="s">
        <v>353</v>
      </c>
      <c r="AT336" s="218" t="s">
        <v>176</v>
      </c>
      <c r="AU336" s="218" t="s">
        <v>81</v>
      </c>
      <c r="AY336" s="14" t="s">
        <v>153</v>
      </c>
      <c r="BE336" s="219">
        <f>IF(N336="základní",J336,0)</f>
        <v>0</v>
      </c>
      <c r="BF336" s="219">
        <f>IF(N336="snížená",J336,0)</f>
        <v>0</v>
      </c>
      <c r="BG336" s="219">
        <f>IF(N336="zákl. přenesená",J336,0)</f>
        <v>0</v>
      </c>
      <c r="BH336" s="219">
        <f>IF(N336="sníž. přenesená",J336,0)</f>
        <v>0</v>
      </c>
      <c r="BI336" s="219">
        <f>IF(N336="nulová",J336,0)</f>
        <v>0</v>
      </c>
      <c r="BJ336" s="14" t="s">
        <v>79</v>
      </c>
      <c r="BK336" s="219">
        <f>ROUND(I336*H336,2)</f>
        <v>0</v>
      </c>
      <c r="BL336" s="14" t="s">
        <v>353</v>
      </c>
      <c r="BM336" s="218" t="s">
        <v>948</v>
      </c>
    </row>
    <row r="337" spans="1:65" s="2" customFormat="1" ht="10.199999999999999">
      <c r="A337" s="31"/>
      <c r="B337" s="32"/>
      <c r="C337" s="33"/>
      <c r="D337" s="220" t="s">
        <v>166</v>
      </c>
      <c r="E337" s="33"/>
      <c r="F337" s="221" t="s">
        <v>867</v>
      </c>
      <c r="G337" s="33"/>
      <c r="H337" s="33"/>
      <c r="I337" s="119"/>
      <c r="J337" s="33"/>
      <c r="K337" s="33"/>
      <c r="L337" s="36"/>
      <c r="M337" s="222"/>
      <c r="N337" s="223"/>
      <c r="O337" s="68"/>
      <c r="P337" s="68"/>
      <c r="Q337" s="68"/>
      <c r="R337" s="68"/>
      <c r="S337" s="68"/>
      <c r="T337" s="68"/>
      <c r="U337" s="69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T337" s="14" t="s">
        <v>166</v>
      </c>
      <c r="AU337" s="14" t="s">
        <v>81</v>
      </c>
    </row>
    <row r="338" spans="1:65" s="12" customFormat="1" ht="22.8" customHeight="1">
      <c r="B338" s="189"/>
      <c r="C338" s="190"/>
      <c r="D338" s="191" t="s">
        <v>71</v>
      </c>
      <c r="E338" s="203" t="s">
        <v>869</v>
      </c>
      <c r="F338" s="203" t="s">
        <v>870</v>
      </c>
      <c r="G338" s="190"/>
      <c r="H338" s="190"/>
      <c r="I338" s="193"/>
      <c r="J338" s="204">
        <f>BK338</f>
        <v>0</v>
      </c>
      <c r="K338" s="190"/>
      <c r="L338" s="195"/>
      <c r="M338" s="196"/>
      <c r="N338" s="197"/>
      <c r="O338" s="197"/>
      <c r="P338" s="198">
        <f>SUM(P339:P340)</f>
        <v>0</v>
      </c>
      <c r="Q338" s="197"/>
      <c r="R338" s="198">
        <f>SUM(R339:R340)</f>
        <v>0</v>
      </c>
      <c r="S338" s="197"/>
      <c r="T338" s="198">
        <f>SUM(T339:T340)</f>
        <v>0</v>
      </c>
      <c r="U338" s="199"/>
      <c r="AR338" s="200" t="s">
        <v>158</v>
      </c>
      <c r="AT338" s="201" t="s">
        <v>71</v>
      </c>
      <c r="AU338" s="201" t="s">
        <v>79</v>
      </c>
      <c r="AY338" s="200" t="s">
        <v>153</v>
      </c>
      <c r="BK338" s="202">
        <f>SUM(BK339:BK340)</f>
        <v>0</v>
      </c>
    </row>
    <row r="339" spans="1:65" s="2" customFormat="1" ht="14.4" customHeight="1">
      <c r="A339" s="31"/>
      <c r="B339" s="32"/>
      <c r="C339" s="224" t="s">
        <v>369</v>
      </c>
      <c r="D339" s="224" t="s">
        <v>176</v>
      </c>
      <c r="E339" s="225" t="s">
        <v>413</v>
      </c>
      <c r="F339" s="226" t="s">
        <v>414</v>
      </c>
      <c r="G339" s="227" t="s">
        <v>352</v>
      </c>
      <c r="H339" s="228">
        <v>40</v>
      </c>
      <c r="I339" s="229"/>
      <c r="J339" s="230">
        <f>ROUND(I339*H339,2)</f>
        <v>0</v>
      </c>
      <c r="K339" s="231"/>
      <c r="L339" s="36"/>
      <c r="M339" s="232" t="s">
        <v>1</v>
      </c>
      <c r="N339" s="233" t="s">
        <v>37</v>
      </c>
      <c r="O339" s="68"/>
      <c r="P339" s="216">
        <f>O339*H339</f>
        <v>0</v>
      </c>
      <c r="Q339" s="216">
        <v>0</v>
      </c>
      <c r="R339" s="216">
        <f>Q339*H339</f>
        <v>0</v>
      </c>
      <c r="S339" s="216">
        <v>0</v>
      </c>
      <c r="T339" s="216">
        <f>S339*H339</f>
        <v>0</v>
      </c>
      <c r="U339" s="217" t="s">
        <v>1</v>
      </c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R339" s="218" t="s">
        <v>353</v>
      </c>
      <c r="AT339" s="218" t="s">
        <v>176</v>
      </c>
      <c r="AU339" s="218" t="s">
        <v>81</v>
      </c>
      <c r="AY339" s="14" t="s">
        <v>153</v>
      </c>
      <c r="BE339" s="219">
        <f>IF(N339="základní",J339,0)</f>
        <v>0</v>
      </c>
      <c r="BF339" s="219">
        <f>IF(N339="snížená",J339,0)</f>
        <v>0</v>
      </c>
      <c r="BG339" s="219">
        <f>IF(N339="zákl. přenesená",J339,0)</f>
        <v>0</v>
      </c>
      <c r="BH339" s="219">
        <f>IF(N339="sníž. přenesená",J339,0)</f>
        <v>0</v>
      </c>
      <c r="BI339" s="219">
        <f>IF(N339="nulová",J339,0)</f>
        <v>0</v>
      </c>
      <c r="BJ339" s="14" t="s">
        <v>79</v>
      </c>
      <c r="BK339" s="219">
        <f>ROUND(I339*H339,2)</f>
        <v>0</v>
      </c>
      <c r="BL339" s="14" t="s">
        <v>353</v>
      </c>
      <c r="BM339" s="218" t="s">
        <v>949</v>
      </c>
    </row>
    <row r="340" spans="1:65" s="2" customFormat="1" ht="10.199999999999999">
      <c r="A340" s="31"/>
      <c r="B340" s="32"/>
      <c r="C340" s="33"/>
      <c r="D340" s="220" t="s">
        <v>166</v>
      </c>
      <c r="E340" s="33"/>
      <c r="F340" s="221" t="s">
        <v>414</v>
      </c>
      <c r="G340" s="33"/>
      <c r="H340" s="33"/>
      <c r="I340" s="119"/>
      <c r="J340" s="33"/>
      <c r="K340" s="33"/>
      <c r="L340" s="36"/>
      <c r="M340" s="234"/>
      <c r="N340" s="235"/>
      <c r="O340" s="236"/>
      <c r="P340" s="236"/>
      <c r="Q340" s="236"/>
      <c r="R340" s="236"/>
      <c r="S340" s="236"/>
      <c r="T340" s="236"/>
      <c r="U340" s="237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T340" s="14" t="s">
        <v>166</v>
      </c>
      <c r="AU340" s="14" t="s">
        <v>81</v>
      </c>
    </row>
    <row r="341" spans="1:65" s="2" customFormat="1" ht="6.9" customHeight="1">
      <c r="A341" s="31"/>
      <c r="B341" s="51"/>
      <c r="C341" s="52"/>
      <c r="D341" s="52"/>
      <c r="E341" s="52"/>
      <c r="F341" s="52"/>
      <c r="G341" s="52"/>
      <c r="H341" s="52"/>
      <c r="I341" s="155"/>
      <c r="J341" s="52"/>
      <c r="K341" s="52"/>
      <c r="L341" s="36"/>
      <c r="M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</row>
  </sheetData>
  <sheetProtection algorithmName="SHA-512" hashValue="TGAHTGiaYrA3F54JxCVvmUUS4pXEkUjPeHqDZ0aEALvJNZoeKy+9R5L2c52BgIJEilO12FkYYoARelbfmvj3Gg==" saltValue="5xeKk5Hh7d/Z46HItiU+gzu0wXLHhvhr4HMSEwIarH1kCMoTj2NgSfQIoFdFh6qqs9dLjqAG5BKB0YhU9ytfgA==" spinCount="100000" sheet="1" objects="1" scenarios="1" formatColumns="0" formatRows="0" autoFilter="0"/>
  <autoFilter ref="C152:K340" xr:uid="{00000000-0009-0000-0000-000006000000}"/>
  <mergeCells count="12">
    <mergeCell ref="E145:H145"/>
    <mergeCell ref="L2:V2"/>
    <mergeCell ref="E85:H85"/>
    <mergeCell ref="E87:H87"/>
    <mergeCell ref="E89:H89"/>
    <mergeCell ref="E141:H141"/>
    <mergeCell ref="E143:H14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321"/>
  <sheetViews>
    <sheetView showGridLines="0" workbookViewId="0"/>
  </sheetViews>
  <sheetFormatPr defaultRowHeight="14.4"/>
  <cols>
    <col min="1" max="1" width="7.140625" style="1" customWidth="1"/>
    <col min="2" max="2" width="1.42578125" style="1" customWidth="1"/>
    <col min="3" max="3" width="3.5703125" style="1" customWidth="1"/>
    <col min="4" max="4" width="3.7109375" style="1" customWidth="1"/>
    <col min="5" max="5" width="14.7109375" style="1" customWidth="1"/>
    <col min="6" max="6" width="43.5703125" style="1" customWidth="1"/>
    <col min="7" max="7" width="6" style="1" customWidth="1"/>
    <col min="8" max="8" width="9.85546875" style="1" customWidth="1"/>
    <col min="9" max="9" width="17.28515625" style="112" customWidth="1"/>
    <col min="10" max="10" width="17.28515625" style="1" customWidth="1"/>
    <col min="11" max="11" width="17.28515625" style="1" hidden="1" customWidth="1"/>
    <col min="12" max="12" width="8" style="1" customWidth="1"/>
    <col min="13" max="13" width="9.28515625" style="1" hidden="1" customWidth="1"/>
    <col min="14" max="14" width="9.140625" style="1" hidden="1"/>
    <col min="15" max="21" width="12.140625" style="1" hidden="1" customWidth="1"/>
    <col min="22" max="22" width="10.5703125" style="1" customWidth="1"/>
    <col min="23" max="23" width="14" style="1" customWidth="1"/>
    <col min="24" max="24" width="10.5703125" style="1" customWidth="1"/>
    <col min="25" max="25" width="12.85546875" style="1" customWidth="1"/>
    <col min="26" max="26" width="9.42578125" style="1" customWidth="1"/>
    <col min="27" max="27" width="12.85546875" style="1" customWidth="1"/>
    <col min="28" max="28" width="14" style="1" customWidth="1"/>
    <col min="29" max="29" width="9.42578125" style="1" customWidth="1"/>
    <col min="30" max="30" width="12.85546875" style="1" customWidth="1"/>
    <col min="31" max="31" width="14" style="1" customWidth="1"/>
    <col min="44" max="65" width="9.140625" style="1" hidden="1"/>
  </cols>
  <sheetData>
    <row r="2" spans="1:46" s="1" customFormat="1" ht="36.9" customHeight="1">
      <c r="I2" s="112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4" t="s">
        <v>108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81</v>
      </c>
    </row>
    <row r="4" spans="1:46" s="1" customFormat="1" ht="24.9" customHeight="1">
      <c r="B4" s="17"/>
      <c r="D4" s="116" t="s">
        <v>118</v>
      </c>
      <c r="I4" s="112"/>
      <c r="L4" s="17"/>
      <c r="M4" s="117" t="s">
        <v>10</v>
      </c>
      <c r="AT4" s="14" t="s">
        <v>4</v>
      </c>
    </row>
    <row r="5" spans="1:46" s="1" customFormat="1" ht="6.9" customHeight="1">
      <c r="B5" s="17"/>
      <c r="I5" s="112"/>
      <c r="L5" s="17"/>
    </row>
    <row r="6" spans="1:46" s="1" customFormat="1" ht="12" customHeight="1">
      <c r="B6" s="17"/>
      <c r="D6" s="118" t="s">
        <v>16</v>
      </c>
      <c r="I6" s="112"/>
      <c r="L6" s="17"/>
    </row>
    <row r="7" spans="1:46" s="1" customFormat="1" ht="14.4" customHeight="1">
      <c r="B7" s="17"/>
      <c r="E7" s="283" t="str">
        <f>'Rekapitulace stavby'!K6</f>
        <v>MŠ Šumperk Prievidzská</v>
      </c>
      <c r="F7" s="284"/>
      <c r="G7" s="284"/>
      <c r="H7" s="284"/>
      <c r="I7" s="112"/>
      <c r="L7" s="17"/>
    </row>
    <row r="8" spans="1:46" s="1" customFormat="1" ht="12" customHeight="1">
      <c r="B8" s="17"/>
      <c r="D8" s="118" t="s">
        <v>119</v>
      </c>
      <c r="I8" s="112"/>
      <c r="L8" s="17"/>
    </row>
    <row r="9" spans="1:46" s="2" customFormat="1" ht="14.4" customHeight="1">
      <c r="A9" s="31"/>
      <c r="B9" s="36"/>
      <c r="C9" s="31"/>
      <c r="D9" s="31"/>
      <c r="E9" s="283" t="s">
        <v>950</v>
      </c>
      <c r="F9" s="285"/>
      <c r="G9" s="285"/>
      <c r="H9" s="285"/>
      <c r="I9" s="119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18" t="s">
        <v>121</v>
      </c>
      <c r="E10" s="31"/>
      <c r="F10" s="31"/>
      <c r="G10" s="31"/>
      <c r="H10" s="31"/>
      <c r="I10" s="119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4.4" customHeight="1">
      <c r="A11" s="31"/>
      <c r="B11" s="36"/>
      <c r="C11" s="31"/>
      <c r="D11" s="31"/>
      <c r="E11" s="286" t="s">
        <v>951</v>
      </c>
      <c r="F11" s="285"/>
      <c r="G11" s="285"/>
      <c r="H11" s="285"/>
      <c r="I11" s="119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0.199999999999999">
      <c r="A12" s="31"/>
      <c r="B12" s="36"/>
      <c r="C12" s="31"/>
      <c r="D12" s="31"/>
      <c r="E12" s="31"/>
      <c r="F12" s="31"/>
      <c r="G12" s="31"/>
      <c r="H12" s="31"/>
      <c r="I12" s="119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18" t="s">
        <v>18</v>
      </c>
      <c r="E13" s="31"/>
      <c r="F13" s="107" t="s">
        <v>1</v>
      </c>
      <c r="G13" s="31"/>
      <c r="H13" s="31"/>
      <c r="I13" s="120" t="s">
        <v>19</v>
      </c>
      <c r="J13" s="107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8" t="s">
        <v>20</v>
      </c>
      <c r="E14" s="31"/>
      <c r="F14" s="107" t="s">
        <v>21</v>
      </c>
      <c r="G14" s="31"/>
      <c r="H14" s="31"/>
      <c r="I14" s="120" t="s">
        <v>22</v>
      </c>
      <c r="J14" s="121">
        <f>'Rekapitulace stavby'!AN8</f>
        <v>0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8" customHeight="1">
      <c r="A15" s="31"/>
      <c r="B15" s="36"/>
      <c r="C15" s="31"/>
      <c r="D15" s="31"/>
      <c r="E15" s="31"/>
      <c r="F15" s="31"/>
      <c r="G15" s="31"/>
      <c r="H15" s="31"/>
      <c r="I15" s="119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23</v>
      </c>
      <c r="E16" s="31"/>
      <c r="F16" s="31"/>
      <c r="G16" s="31"/>
      <c r="H16" s="31"/>
      <c r="I16" s="120" t="s">
        <v>24</v>
      </c>
      <c r="J16" s="107" t="str">
        <f>IF('Rekapitulace stavby'!AN10="","",'Rekapitulace stavby'!AN10)</f>
        <v/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07" t="str">
        <f>IF('Rekapitulace stavby'!E11="","",'Rekapitulace stavby'!E11)</f>
        <v xml:space="preserve"> </v>
      </c>
      <c r="F17" s="31"/>
      <c r="G17" s="31"/>
      <c r="H17" s="31"/>
      <c r="I17" s="120" t="s">
        <v>25</v>
      </c>
      <c r="J17" s="107" t="str">
        <f>IF('Rekapitulace stavby'!AN11="","",'Rekapitulace stavby'!AN11)</f>
        <v/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" customHeight="1">
      <c r="A18" s="31"/>
      <c r="B18" s="36"/>
      <c r="C18" s="31"/>
      <c r="D18" s="31"/>
      <c r="E18" s="31"/>
      <c r="F18" s="31"/>
      <c r="G18" s="31"/>
      <c r="H18" s="31"/>
      <c r="I18" s="119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18" t="s">
        <v>26</v>
      </c>
      <c r="E19" s="31"/>
      <c r="F19" s="31"/>
      <c r="G19" s="31"/>
      <c r="H19" s="31"/>
      <c r="I19" s="120" t="s">
        <v>24</v>
      </c>
      <c r="J19" s="27">
        <f>'Rekapitulace stavby'!AN13</f>
        <v>0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287" t="str">
        <f>'Rekapitulace stavby'!E14</f>
        <v>Vyplň údaj</v>
      </c>
      <c r="F20" s="288"/>
      <c r="G20" s="288"/>
      <c r="H20" s="288"/>
      <c r="I20" s="120" t="s">
        <v>25</v>
      </c>
      <c r="J20" s="27">
        <f>'Rekapitulace stavby'!AN14</f>
        <v>0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" customHeight="1">
      <c r="A21" s="31"/>
      <c r="B21" s="36"/>
      <c r="C21" s="31"/>
      <c r="D21" s="31"/>
      <c r="E21" s="31"/>
      <c r="F21" s="31"/>
      <c r="G21" s="31"/>
      <c r="H21" s="31"/>
      <c r="I21" s="119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18" t="s">
        <v>28</v>
      </c>
      <c r="E22" s="31"/>
      <c r="F22" s="31"/>
      <c r="G22" s="31"/>
      <c r="H22" s="31"/>
      <c r="I22" s="120" t="s">
        <v>24</v>
      </c>
      <c r="J22" s="107" t="str">
        <f>IF('Rekapitulace stavby'!AN16="","",'Rekapitulace stavby'!AN16)</f>
        <v/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07" t="str">
        <f>IF('Rekapitulace stavby'!E17="","",'Rekapitulace stavby'!E17)</f>
        <v xml:space="preserve"> </v>
      </c>
      <c r="F23" s="31"/>
      <c r="G23" s="31"/>
      <c r="H23" s="31"/>
      <c r="I23" s="120" t="s">
        <v>25</v>
      </c>
      <c r="J23" s="107" t="str">
        <f>IF('Rekapitulace stavby'!AN17="","",'Rekapitulace stavby'!AN17)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" customHeight="1">
      <c r="A24" s="31"/>
      <c r="B24" s="36"/>
      <c r="C24" s="31"/>
      <c r="D24" s="31"/>
      <c r="E24" s="31"/>
      <c r="F24" s="31"/>
      <c r="G24" s="31"/>
      <c r="H24" s="31"/>
      <c r="I24" s="119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18" t="s">
        <v>30</v>
      </c>
      <c r="E25" s="31"/>
      <c r="F25" s="31"/>
      <c r="G25" s="31"/>
      <c r="H25" s="31"/>
      <c r="I25" s="120" t="s">
        <v>24</v>
      </c>
      <c r="J25" s="107" t="str">
        <f>IF('Rekapitulace stavby'!AN19="","",'Rekapitulace stavby'!AN19)</f>
        <v/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07" t="str">
        <f>IF('Rekapitulace stavby'!E20="","",'Rekapitulace stavby'!E20)</f>
        <v xml:space="preserve"> </v>
      </c>
      <c r="F26" s="31"/>
      <c r="G26" s="31"/>
      <c r="H26" s="31"/>
      <c r="I26" s="120" t="s">
        <v>25</v>
      </c>
      <c r="J26" s="107" t="str">
        <f>IF('Rekapitulace stavby'!AN20="","",'Rekapitulace stavby'!AN20)</f>
        <v/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" customHeight="1">
      <c r="A27" s="31"/>
      <c r="B27" s="36"/>
      <c r="C27" s="31"/>
      <c r="D27" s="31"/>
      <c r="E27" s="31"/>
      <c r="F27" s="31"/>
      <c r="G27" s="31"/>
      <c r="H27" s="31"/>
      <c r="I27" s="119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18" t="s">
        <v>31</v>
      </c>
      <c r="E28" s="31"/>
      <c r="F28" s="31"/>
      <c r="G28" s="31"/>
      <c r="H28" s="31"/>
      <c r="I28" s="119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4.4" customHeight="1">
      <c r="A29" s="122"/>
      <c r="B29" s="123"/>
      <c r="C29" s="122"/>
      <c r="D29" s="122"/>
      <c r="E29" s="289" t="s">
        <v>1</v>
      </c>
      <c r="F29" s="289"/>
      <c r="G29" s="289"/>
      <c r="H29" s="289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" customHeight="1">
      <c r="A30" s="31"/>
      <c r="B30" s="36"/>
      <c r="C30" s="31"/>
      <c r="D30" s="31"/>
      <c r="E30" s="31"/>
      <c r="F30" s="31"/>
      <c r="G30" s="31"/>
      <c r="H30" s="31"/>
      <c r="I30" s="119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6"/>
      <c r="C31" s="31"/>
      <c r="D31" s="126"/>
      <c r="E31" s="126"/>
      <c r="F31" s="126"/>
      <c r="G31" s="126"/>
      <c r="H31" s="126"/>
      <c r="I31" s="127"/>
      <c r="J31" s="126"/>
      <c r="K31" s="126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8" t="s">
        <v>32</v>
      </c>
      <c r="E32" s="31"/>
      <c r="F32" s="31"/>
      <c r="G32" s="31"/>
      <c r="H32" s="31"/>
      <c r="I32" s="119"/>
      <c r="J32" s="129">
        <f>ROUND(J133,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" customHeight="1">
      <c r="A33" s="31"/>
      <c r="B33" s="36"/>
      <c r="C33" s="31"/>
      <c r="D33" s="126"/>
      <c r="E33" s="126"/>
      <c r="F33" s="126"/>
      <c r="G33" s="126"/>
      <c r="H33" s="126"/>
      <c r="I33" s="127"/>
      <c r="J33" s="126"/>
      <c r="K33" s="126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31"/>
      <c r="F34" s="130" t="s">
        <v>34</v>
      </c>
      <c r="G34" s="31"/>
      <c r="H34" s="31"/>
      <c r="I34" s="131" t="s">
        <v>33</v>
      </c>
      <c r="J34" s="130" t="s">
        <v>35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customHeight="1">
      <c r="A35" s="31"/>
      <c r="B35" s="36"/>
      <c r="C35" s="31"/>
      <c r="D35" s="132" t="s">
        <v>36</v>
      </c>
      <c r="E35" s="118" t="s">
        <v>37</v>
      </c>
      <c r="F35" s="133">
        <f>ROUND((SUM(BE133:BE320)),  2)</f>
        <v>0</v>
      </c>
      <c r="G35" s="31"/>
      <c r="H35" s="31"/>
      <c r="I35" s="134">
        <v>0.21</v>
      </c>
      <c r="J35" s="133">
        <f>ROUND(((SUM(BE133:BE320))*I35),  2)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customHeight="1">
      <c r="A36" s="31"/>
      <c r="B36" s="36"/>
      <c r="C36" s="31"/>
      <c r="D36" s="31"/>
      <c r="E36" s="118" t="s">
        <v>38</v>
      </c>
      <c r="F36" s="133">
        <f>ROUND((SUM(BF133:BF320)),  2)</f>
        <v>0</v>
      </c>
      <c r="G36" s="31"/>
      <c r="H36" s="31"/>
      <c r="I36" s="134">
        <v>0.15</v>
      </c>
      <c r="J36" s="133">
        <f>ROUND(((SUM(BF133:BF320))*I36),  2)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18" t="s">
        <v>39</v>
      </c>
      <c r="F37" s="133">
        <f>ROUND((SUM(BG133:BG320)),  2)</f>
        <v>0</v>
      </c>
      <c r="G37" s="31"/>
      <c r="H37" s="31"/>
      <c r="I37" s="134">
        <v>0.21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" hidden="1" customHeight="1">
      <c r="A38" s="31"/>
      <c r="B38" s="36"/>
      <c r="C38" s="31"/>
      <c r="D38" s="31"/>
      <c r="E38" s="118" t="s">
        <v>40</v>
      </c>
      <c r="F38" s="133">
        <f>ROUND((SUM(BH133:BH320)),  2)</f>
        <v>0</v>
      </c>
      <c r="G38" s="31"/>
      <c r="H38" s="31"/>
      <c r="I38" s="134">
        <v>0.15</v>
      </c>
      <c r="J38" s="133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" hidden="1" customHeight="1">
      <c r="A39" s="31"/>
      <c r="B39" s="36"/>
      <c r="C39" s="31"/>
      <c r="D39" s="31"/>
      <c r="E39" s="118" t="s">
        <v>41</v>
      </c>
      <c r="F39" s="133">
        <f>ROUND((SUM(BI133:BI320)),  2)</f>
        <v>0</v>
      </c>
      <c r="G39" s="31"/>
      <c r="H39" s="31"/>
      <c r="I39" s="134">
        <v>0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" customHeight="1">
      <c r="A40" s="31"/>
      <c r="B40" s="36"/>
      <c r="C40" s="31"/>
      <c r="D40" s="31"/>
      <c r="E40" s="31"/>
      <c r="F40" s="31"/>
      <c r="G40" s="31"/>
      <c r="H40" s="31"/>
      <c r="I40" s="119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5"/>
      <c r="D41" s="136" t="s">
        <v>42</v>
      </c>
      <c r="E41" s="137"/>
      <c r="F41" s="137"/>
      <c r="G41" s="138" t="s">
        <v>43</v>
      </c>
      <c r="H41" s="139" t="s">
        <v>44</v>
      </c>
      <c r="I41" s="140"/>
      <c r="J41" s="141">
        <f>SUM(J32:J39)</f>
        <v>0</v>
      </c>
      <c r="K41" s="142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" customHeight="1">
      <c r="A42" s="31"/>
      <c r="B42" s="36"/>
      <c r="C42" s="31"/>
      <c r="D42" s="31"/>
      <c r="E42" s="31"/>
      <c r="F42" s="31"/>
      <c r="G42" s="31"/>
      <c r="H42" s="31"/>
      <c r="I42" s="119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" customHeight="1">
      <c r="B43" s="17"/>
      <c r="I43" s="112"/>
      <c r="L43" s="17"/>
    </row>
    <row r="44" spans="1:31" s="1" customFormat="1" ht="14.4" customHeight="1">
      <c r="B44" s="17"/>
      <c r="I44" s="112"/>
      <c r="L44" s="17"/>
    </row>
    <row r="45" spans="1:31" s="1" customFormat="1" ht="14.4" customHeight="1">
      <c r="B45" s="17"/>
      <c r="I45" s="112"/>
      <c r="L45" s="17"/>
    </row>
    <row r="46" spans="1:31" s="1" customFormat="1" ht="14.4" customHeight="1">
      <c r="B46" s="17"/>
      <c r="I46" s="112"/>
      <c r="L46" s="17"/>
    </row>
    <row r="47" spans="1:31" s="1" customFormat="1" ht="14.4" customHeight="1">
      <c r="B47" s="17"/>
      <c r="I47" s="112"/>
      <c r="L47" s="17"/>
    </row>
    <row r="48" spans="1:31" s="1" customFormat="1" ht="14.4" customHeight="1">
      <c r="B48" s="17"/>
      <c r="I48" s="112"/>
      <c r="L48" s="17"/>
    </row>
    <row r="49" spans="1:31" s="1" customFormat="1" ht="14.4" customHeight="1">
      <c r="B49" s="17"/>
      <c r="I49" s="112"/>
      <c r="L49" s="17"/>
    </row>
    <row r="50" spans="1:31" s="2" customFormat="1" ht="14.4" customHeight="1">
      <c r="B50" s="48"/>
      <c r="D50" s="143" t="s">
        <v>45</v>
      </c>
      <c r="E50" s="144"/>
      <c r="F50" s="144"/>
      <c r="G50" s="143" t="s">
        <v>46</v>
      </c>
      <c r="H50" s="144"/>
      <c r="I50" s="145"/>
      <c r="J50" s="144"/>
      <c r="K50" s="144"/>
      <c r="L50" s="48"/>
    </row>
    <row r="51" spans="1:31" ht="10.199999999999999">
      <c r="B51" s="17"/>
      <c r="L51" s="17"/>
    </row>
    <row r="52" spans="1:31" ht="10.199999999999999">
      <c r="B52" s="17"/>
      <c r="L52" s="17"/>
    </row>
    <row r="53" spans="1:31" ht="10.199999999999999">
      <c r="B53" s="17"/>
      <c r="L53" s="17"/>
    </row>
    <row r="54" spans="1:31" ht="10.199999999999999">
      <c r="B54" s="17"/>
      <c r="L54" s="17"/>
    </row>
    <row r="55" spans="1:31" ht="10.199999999999999">
      <c r="B55" s="17"/>
      <c r="L55" s="17"/>
    </row>
    <row r="56" spans="1:31" ht="10.199999999999999">
      <c r="B56" s="17"/>
      <c r="L56" s="17"/>
    </row>
    <row r="57" spans="1:31" ht="10.199999999999999">
      <c r="B57" s="17"/>
      <c r="L57" s="17"/>
    </row>
    <row r="58" spans="1:31" ht="10.199999999999999">
      <c r="B58" s="17"/>
      <c r="L58" s="17"/>
    </row>
    <row r="59" spans="1:31" ht="10.199999999999999">
      <c r="B59" s="17"/>
      <c r="L59" s="17"/>
    </row>
    <row r="60" spans="1:31" ht="10.199999999999999">
      <c r="B60" s="17"/>
      <c r="L60" s="17"/>
    </row>
    <row r="61" spans="1:31" s="2" customFormat="1" ht="13.2">
      <c r="A61" s="31"/>
      <c r="B61" s="36"/>
      <c r="C61" s="31"/>
      <c r="D61" s="146" t="s">
        <v>47</v>
      </c>
      <c r="E61" s="147"/>
      <c r="F61" s="148" t="s">
        <v>48</v>
      </c>
      <c r="G61" s="146" t="s">
        <v>47</v>
      </c>
      <c r="H61" s="147"/>
      <c r="I61" s="149"/>
      <c r="J61" s="150" t="s">
        <v>48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.199999999999999">
      <c r="B62" s="17"/>
      <c r="L62" s="17"/>
    </row>
    <row r="63" spans="1:31" ht="10.199999999999999">
      <c r="B63" s="17"/>
      <c r="L63" s="17"/>
    </row>
    <row r="64" spans="1:31" ht="10.199999999999999">
      <c r="B64" s="17"/>
      <c r="L64" s="17"/>
    </row>
    <row r="65" spans="1:31" s="2" customFormat="1" ht="13.2">
      <c r="A65" s="31"/>
      <c r="B65" s="36"/>
      <c r="C65" s="31"/>
      <c r="D65" s="143" t="s">
        <v>49</v>
      </c>
      <c r="E65" s="151"/>
      <c r="F65" s="151"/>
      <c r="G65" s="143" t="s">
        <v>50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.199999999999999">
      <c r="B66" s="17"/>
      <c r="L66" s="17"/>
    </row>
    <row r="67" spans="1:31" ht="10.199999999999999">
      <c r="B67" s="17"/>
      <c r="L67" s="17"/>
    </row>
    <row r="68" spans="1:31" ht="10.199999999999999">
      <c r="B68" s="17"/>
      <c r="L68" s="17"/>
    </row>
    <row r="69" spans="1:31" ht="10.199999999999999">
      <c r="B69" s="17"/>
      <c r="L69" s="17"/>
    </row>
    <row r="70" spans="1:31" ht="10.199999999999999">
      <c r="B70" s="17"/>
      <c r="L70" s="17"/>
    </row>
    <row r="71" spans="1:31" ht="10.199999999999999">
      <c r="B71" s="17"/>
      <c r="L71" s="17"/>
    </row>
    <row r="72" spans="1:31" ht="10.199999999999999">
      <c r="B72" s="17"/>
      <c r="L72" s="17"/>
    </row>
    <row r="73" spans="1:31" ht="10.199999999999999">
      <c r="B73" s="17"/>
      <c r="L73" s="17"/>
    </row>
    <row r="74" spans="1:31" ht="10.199999999999999">
      <c r="B74" s="17"/>
      <c r="L74" s="17"/>
    </row>
    <row r="75" spans="1:31" ht="10.199999999999999">
      <c r="B75" s="17"/>
      <c r="L75" s="17"/>
    </row>
    <row r="76" spans="1:31" s="2" customFormat="1" ht="13.2">
      <c r="A76" s="31"/>
      <c r="B76" s="36"/>
      <c r="C76" s="31"/>
      <c r="D76" s="146" t="s">
        <v>47</v>
      </c>
      <c r="E76" s="147"/>
      <c r="F76" s="148" t="s">
        <v>48</v>
      </c>
      <c r="G76" s="146" t="s">
        <v>47</v>
      </c>
      <c r="H76" s="147"/>
      <c r="I76" s="149"/>
      <c r="J76" s="150" t="s">
        <v>48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" customHeight="1">
      <c r="A82" s="31"/>
      <c r="B82" s="32"/>
      <c r="C82" s="20" t="s">
        <v>124</v>
      </c>
      <c r="D82" s="33"/>
      <c r="E82" s="33"/>
      <c r="F82" s="33"/>
      <c r="G82" s="33"/>
      <c r="H82" s="33"/>
      <c r="I82" s="119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119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19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4.4" customHeight="1">
      <c r="A85" s="31"/>
      <c r="B85" s="32"/>
      <c r="C85" s="33"/>
      <c r="D85" s="33"/>
      <c r="E85" s="290" t="str">
        <f>E7</f>
        <v>MŠ Šumperk Prievidzská</v>
      </c>
      <c r="F85" s="291"/>
      <c r="G85" s="291"/>
      <c r="H85" s="291"/>
      <c r="I85" s="119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18"/>
      <c r="C86" s="26" t="s">
        <v>119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2" customFormat="1" ht="14.4" customHeight="1">
      <c r="A87" s="31"/>
      <c r="B87" s="32"/>
      <c r="C87" s="33"/>
      <c r="D87" s="33"/>
      <c r="E87" s="290" t="s">
        <v>950</v>
      </c>
      <c r="F87" s="292"/>
      <c r="G87" s="292"/>
      <c r="H87" s="292"/>
      <c r="I87" s="119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6" t="s">
        <v>121</v>
      </c>
      <c r="D88" s="33"/>
      <c r="E88" s="33"/>
      <c r="F88" s="33"/>
      <c r="G88" s="33"/>
      <c r="H88" s="33"/>
      <c r="I88" s="119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4.4" customHeight="1">
      <c r="A89" s="31"/>
      <c r="B89" s="32"/>
      <c r="C89" s="33"/>
      <c r="D89" s="33"/>
      <c r="E89" s="243" t="str">
        <f>E11</f>
        <v>SO01 - Pavilon A1, 1.NP</v>
      </c>
      <c r="F89" s="292"/>
      <c r="G89" s="292"/>
      <c r="H89" s="292"/>
      <c r="I89" s="119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" customHeight="1">
      <c r="A90" s="31"/>
      <c r="B90" s="32"/>
      <c r="C90" s="33"/>
      <c r="D90" s="33"/>
      <c r="E90" s="33"/>
      <c r="F90" s="33"/>
      <c r="G90" s="33"/>
      <c r="H90" s="33"/>
      <c r="I90" s="119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6" t="s">
        <v>20</v>
      </c>
      <c r="D91" s="33"/>
      <c r="E91" s="33"/>
      <c r="F91" s="24" t="str">
        <f>F14</f>
        <v xml:space="preserve"> </v>
      </c>
      <c r="G91" s="33"/>
      <c r="H91" s="33"/>
      <c r="I91" s="120" t="s">
        <v>22</v>
      </c>
      <c r="J91" s="63">
        <f>IF(J14="","",J14)</f>
        <v>0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" customHeight="1">
      <c r="A92" s="31"/>
      <c r="B92" s="32"/>
      <c r="C92" s="33"/>
      <c r="D92" s="33"/>
      <c r="E92" s="33"/>
      <c r="F92" s="33"/>
      <c r="G92" s="33"/>
      <c r="H92" s="33"/>
      <c r="I92" s="119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6" customHeight="1">
      <c r="A93" s="31"/>
      <c r="B93" s="32"/>
      <c r="C93" s="26" t="s">
        <v>23</v>
      </c>
      <c r="D93" s="33"/>
      <c r="E93" s="33"/>
      <c r="F93" s="24" t="str">
        <f>E17</f>
        <v xml:space="preserve"> </v>
      </c>
      <c r="G93" s="33"/>
      <c r="H93" s="33"/>
      <c r="I93" s="120" t="s">
        <v>28</v>
      </c>
      <c r="J93" s="29" t="str">
        <f>E23</f>
        <v xml:space="preserve"> 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6" customHeight="1">
      <c r="A94" s="31"/>
      <c r="B94" s="32"/>
      <c r="C94" s="26" t="s">
        <v>26</v>
      </c>
      <c r="D94" s="33"/>
      <c r="E94" s="33"/>
      <c r="F94" s="24" t="str">
        <f>IF(E20="","",E20)</f>
        <v>Vyplň údaj</v>
      </c>
      <c r="G94" s="33"/>
      <c r="H94" s="33"/>
      <c r="I94" s="120" t="s">
        <v>30</v>
      </c>
      <c r="J94" s="29" t="str">
        <f>E26</f>
        <v xml:space="preserve"> 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9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9" t="s">
        <v>125</v>
      </c>
      <c r="D96" s="160"/>
      <c r="E96" s="160"/>
      <c r="F96" s="160"/>
      <c r="G96" s="160"/>
      <c r="H96" s="160"/>
      <c r="I96" s="161"/>
      <c r="J96" s="162" t="s">
        <v>126</v>
      </c>
      <c r="K96" s="160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119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8" customHeight="1">
      <c r="A98" s="31"/>
      <c r="B98" s="32"/>
      <c r="C98" s="163" t="s">
        <v>127</v>
      </c>
      <c r="D98" s="33"/>
      <c r="E98" s="33"/>
      <c r="F98" s="33"/>
      <c r="G98" s="33"/>
      <c r="H98" s="33"/>
      <c r="I98" s="119"/>
      <c r="J98" s="81">
        <f>J133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128</v>
      </c>
    </row>
    <row r="99" spans="1:47" s="9" customFormat="1" ht="24.9" customHeight="1">
      <c r="B99" s="164"/>
      <c r="C99" s="165"/>
      <c r="D99" s="166" t="s">
        <v>129</v>
      </c>
      <c r="E99" s="167"/>
      <c r="F99" s="167"/>
      <c r="G99" s="167"/>
      <c r="H99" s="167"/>
      <c r="I99" s="168"/>
      <c r="J99" s="169">
        <f>J134</f>
        <v>0</v>
      </c>
      <c r="K99" s="165"/>
      <c r="L99" s="170"/>
    </row>
    <row r="100" spans="1:47" s="10" customFormat="1" ht="19.95" customHeight="1">
      <c r="B100" s="171"/>
      <c r="C100" s="101"/>
      <c r="D100" s="172" t="s">
        <v>952</v>
      </c>
      <c r="E100" s="173"/>
      <c r="F100" s="173"/>
      <c r="G100" s="173"/>
      <c r="H100" s="173"/>
      <c r="I100" s="174"/>
      <c r="J100" s="175">
        <f>J135</f>
        <v>0</v>
      </c>
      <c r="K100" s="101"/>
      <c r="L100" s="176"/>
    </row>
    <row r="101" spans="1:47" s="10" customFormat="1" ht="19.95" customHeight="1">
      <c r="B101" s="171"/>
      <c r="C101" s="101"/>
      <c r="D101" s="172" t="s">
        <v>953</v>
      </c>
      <c r="E101" s="173"/>
      <c r="F101" s="173"/>
      <c r="G101" s="173"/>
      <c r="H101" s="173"/>
      <c r="I101" s="174"/>
      <c r="J101" s="175">
        <f>J158</f>
        <v>0</v>
      </c>
      <c r="K101" s="101"/>
      <c r="L101" s="176"/>
    </row>
    <row r="102" spans="1:47" s="10" customFormat="1" ht="19.95" customHeight="1">
      <c r="B102" s="171"/>
      <c r="C102" s="101"/>
      <c r="D102" s="172" t="s">
        <v>954</v>
      </c>
      <c r="E102" s="173"/>
      <c r="F102" s="173"/>
      <c r="G102" s="173"/>
      <c r="H102" s="173"/>
      <c r="I102" s="174"/>
      <c r="J102" s="175">
        <f>J185</f>
        <v>0</v>
      </c>
      <c r="K102" s="101"/>
      <c r="L102" s="176"/>
    </row>
    <row r="103" spans="1:47" s="9" customFormat="1" ht="24.9" customHeight="1">
      <c r="B103" s="164"/>
      <c r="C103" s="165"/>
      <c r="D103" s="166" t="s">
        <v>130</v>
      </c>
      <c r="E103" s="167"/>
      <c r="F103" s="167"/>
      <c r="G103" s="167"/>
      <c r="H103" s="167"/>
      <c r="I103" s="168"/>
      <c r="J103" s="169">
        <f>J202</f>
        <v>0</v>
      </c>
      <c r="K103" s="165"/>
      <c r="L103" s="170"/>
    </row>
    <row r="104" spans="1:47" s="10" customFormat="1" ht="19.95" customHeight="1">
      <c r="B104" s="171"/>
      <c r="C104" s="101"/>
      <c r="D104" s="172" t="s">
        <v>955</v>
      </c>
      <c r="E104" s="173"/>
      <c r="F104" s="173"/>
      <c r="G104" s="173"/>
      <c r="H104" s="173"/>
      <c r="I104" s="174"/>
      <c r="J104" s="175">
        <f>J203</f>
        <v>0</v>
      </c>
      <c r="K104" s="101"/>
      <c r="L104" s="176"/>
    </row>
    <row r="105" spans="1:47" s="10" customFormat="1" ht="19.95" customHeight="1">
      <c r="B105" s="171"/>
      <c r="C105" s="101"/>
      <c r="D105" s="172" t="s">
        <v>364</v>
      </c>
      <c r="E105" s="173"/>
      <c r="F105" s="173"/>
      <c r="G105" s="173"/>
      <c r="H105" s="173"/>
      <c r="I105" s="174"/>
      <c r="J105" s="175">
        <f>J210</f>
        <v>0</v>
      </c>
      <c r="K105" s="101"/>
      <c r="L105" s="176"/>
    </row>
    <row r="106" spans="1:47" s="10" customFormat="1" ht="19.95" customHeight="1">
      <c r="B106" s="171"/>
      <c r="C106" s="101"/>
      <c r="D106" s="172" t="s">
        <v>956</v>
      </c>
      <c r="E106" s="173"/>
      <c r="F106" s="173"/>
      <c r="G106" s="173"/>
      <c r="H106" s="173"/>
      <c r="I106" s="174"/>
      <c r="J106" s="175">
        <f>J213</f>
        <v>0</v>
      </c>
      <c r="K106" s="101"/>
      <c r="L106" s="176"/>
    </row>
    <row r="107" spans="1:47" s="10" customFormat="1" ht="19.95" customHeight="1">
      <c r="B107" s="171"/>
      <c r="C107" s="101"/>
      <c r="D107" s="172" t="s">
        <v>957</v>
      </c>
      <c r="E107" s="173"/>
      <c r="F107" s="173"/>
      <c r="G107" s="173"/>
      <c r="H107" s="173"/>
      <c r="I107" s="174"/>
      <c r="J107" s="175">
        <f>J238</f>
        <v>0</v>
      </c>
      <c r="K107" s="101"/>
      <c r="L107" s="176"/>
    </row>
    <row r="108" spans="1:47" s="10" customFormat="1" ht="19.95" customHeight="1">
      <c r="B108" s="171"/>
      <c r="C108" s="101"/>
      <c r="D108" s="172" t="s">
        <v>958</v>
      </c>
      <c r="E108" s="173"/>
      <c r="F108" s="173"/>
      <c r="G108" s="173"/>
      <c r="H108" s="173"/>
      <c r="I108" s="174"/>
      <c r="J108" s="175">
        <f>J251</f>
        <v>0</v>
      </c>
      <c r="K108" s="101"/>
      <c r="L108" s="176"/>
    </row>
    <row r="109" spans="1:47" s="10" customFormat="1" ht="19.95" customHeight="1">
      <c r="B109" s="171"/>
      <c r="C109" s="101"/>
      <c r="D109" s="172" t="s">
        <v>959</v>
      </c>
      <c r="E109" s="173"/>
      <c r="F109" s="173"/>
      <c r="G109" s="173"/>
      <c r="H109" s="173"/>
      <c r="I109" s="174"/>
      <c r="J109" s="175">
        <f>J270</f>
        <v>0</v>
      </c>
      <c r="K109" s="101"/>
      <c r="L109" s="176"/>
    </row>
    <row r="110" spans="1:47" s="10" customFormat="1" ht="19.95" customHeight="1">
      <c r="B110" s="171"/>
      <c r="C110" s="101"/>
      <c r="D110" s="172" t="s">
        <v>960</v>
      </c>
      <c r="E110" s="173"/>
      <c r="F110" s="173"/>
      <c r="G110" s="173"/>
      <c r="H110" s="173"/>
      <c r="I110" s="174"/>
      <c r="J110" s="175">
        <f>J275</f>
        <v>0</v>
      </c>
      <c r="K110" s="101"/>
      <c r="L110" s="176"/>
    </row>
    <row r="111" spans="1:47" s="10" customFormat="1" ht="19.95" customHeight="1">
      <c r="B111" s="171"/>
      <c r="C111" s="101"/>
      <c r="D111" s="172" t="s">
        <v>961</v>
      </c>
      <c r="E111" s="173"/>
      <c r="F111" s="173"/>
      <c r="G111" s="173"/>
      <c r="H111" s="173"/>
      <c r="I111" s="174"/>
      <c r="J111" s="175">
        <f>J318</f>
        <v>0</v>
      </c>
      <c r="K111" s="101"/>
      <c r="L111" s="176"/>
    </row>
    <row r="112" spans="1:47" s="2" customFormat="1" ht="21.75" customHeight="1">
      <c r="A112" s="31"/>
      <c r="B112" s="32"/>
      <c r="C112" s="33"/>
      <c r="D112" s="33"/>
      <c r="E112" s="33"/>
      <c r="F112" s="33"/>
      <c r="G112" s="33"/>
      <c r="H112" s="33"/>
      <c r="I112" s="119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s="2" customFormat="1" ht="6.9" customHeight="1">
      <c r="A113" s="31"/>
      <c r="B113" s="51"/>
      <c r="C113" s="52"/>
      <c r="D113" s="52"/>
      <c r="E113" s="52"/>
      <c r="F113" s="52"/>
      <c r="G113" s="52"/>
      <c r="H113" s="52"/>
      <c r="I113" s="155"/>
      <c r="J113" s="52"/>
      <c r="K113" s="52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7" spans="1:31" s="2" customFormat="1" ht="6.9" customHeight="1">
      <c r="A117" s="31"/>
      <c r="B117" s="53"/>
      <c r="C117" s="54"/>
      <c r="D117" s="54"/>
      <c r="E117" s="54"/>
      <c r="F117" s="54"/>
      <c r="G117" s="54"/>
      <c r="H117" s="54"/>
      <c r="I117" s="158"/>
      <c r="J117" s="54"/>
      <c r="K117" s="54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24.9" customHeight="1">
      <c r="A118" s="31"/>
      <c r="B118" s="32"/>
      <c r="C118" s="20" t="s">
        <v>137</v>
      </c>
      <c r="D118" s="33"/>
      <c r="E118" s="33"/>
      <c r="F118" s="33"/>
      <c r="G118" s="33"/>
      <c r="H118" s="33"/>
      <c r="I118" s="119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6.9" customHeight="1">
      <c r="A119" s="31"/>
      <c r="B119" s="32"/>
      <c r="C119" s="33"/>
      <c r="D119" s="33"/>
      <c r="E119" s="33"/>
      <c r="F119" s="33"/>
      <c r="G119" s="33"/>
      <c r="H119" s="33"/>
      <c r="I119" s="119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>
      <c r="A120" s="31"/>
      <c r="B120" s="32"/>
      <c r="C120" s="26" t="s">
        <v>16</v>
      </c>
      <c r="D120" s="33"/>
      <c r="E120" s="33"/>
      <c r="F120" s="33"/>
      <c r="G120" s="33"/>
      <c r="H120" s="33"/>
      <c r="I120" s="119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4.4" customHeight="1">
      <c r="A121" s="31"/>
      <c r="B121" s="32"/>
      <c r="C121" s="33"/>
      <c r="D121" s="33"/>
      <c r="E121" s="290" t="str">
        <f>E7</f>
        <v>MŠ Šumperk Prievidzská</v>
      </c>
      <c r="F121" s="291"/>
      <c r="G121" s="291"/>
      <c r="H121" s="291"/>
      <c r="I121" s="119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1" customFormat="1" ht="12" customHeight="1">
      <c r="B122" s="18"/>
      <c r="C122" s="26" t="s">
        <v>119</v>
      </c>
      <c r="D122" s="19"/>
      <c r="E122" s="19"/>
      <c r="F122" s="19"/>
      <c r="G122" s="19"/>
      <c r="H122" s="19"/>
      <c r="I122" s="112"/>
      <c r="J122" s="19"/>
      <c r="K122" s="19"/>
      <c r="L122" s="17"/>
    </row>
    <row r="123" spans="1:31" s="2" customFormat="1" ht="14.4" customHeight="1">
      <c r="A123" s="31"/>
      <c r="B123" s="32"/>
      <c r="C123" s="33"/>
      <c r="D123" s="33"/>
      <c r="E123" s="290" t="s">
        <v>950</v>
      </c>
      <c r="F123" s="292"/>
      <c r="G123" s="292"/>
      <c r="H123" s="292"/>
      <c r="I123" s="119"/>
      <c r="J123" s="33"/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2" customHeight="1">
      <c r="A124" s="31"/>
      <c r="B124" s="32"/>
      <c r="C124" s="26" t="s">
        <v>121</v>
      </c>
      <c r="D124" s="33"/>
      <c r="E124" s="33"/>
      <c r="F124" s="33"/>
      <c r="G124" s="33"/>
      <c r="H124" s="33"/>
      <c r="I124" s="119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4.4" customHeight="1">
      <c r="A125" s="31"/>
      <c r="B125" s="32"/>
      <c r="C125" s="33"/>
      <c r="D125" s="33"/>
      <c r="E125" s="243" t="str">
        <f>E11</f>
        <v>SO01 - Pavilon A1, 1.NP</v>
      </c>
      <c r="F125" s="292"/>
      <c r="G125" s="292"/>
      <c r="H125" s="292"/>
      <c r="I125" s="119"/>
      <c r="J125" s="33"/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6.9" customHeight="1">
      <c r="A126" s="31"/>
      <c r="B126" s="32"/>
      <c r="C126" s="33"/>
      <c r="D126" s="33"/>
      <c r="E126" s="33"/>
      <c r="F126" s="33"/>
      <c r="G126" s="33"/>
      <c r="H126" s="33"/>
      <c r="I126" s="119"/>
      <c r="J126" s="33"/>
      <c r="K126" s="33"/>
      <c r="L126" s="48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2" customHeight="1">
      <c r="A127" s="31"/>
      <c r="B127" s="32"/>
      <c r="C127" s="26" t="s">
        <v>20</v>
      </c>
      <c r="D127" s="33"/>
      <c r="E127" s="33"/>
      <c r="F127" s="24" t="str">
        <f>F14</f>
        <v xml:space="preserve"> </v>
      </c>
      <c r="G127" s="33"/>
      <c r="H127" s="33"/>
      <c r="I127" s="120" t="s">
        <v>22</v>
      </c>
      <c r="J127" s="63">
        <f>IF(J14="","",J14)</f>
        <v>0</v>
      </c>
      <c r="K127" s="33"/>
      <c r="L127" s="48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6.9" customHeight="1">
      <c r="A128" s="31"/>
      <c r="B128" s="32"/>
      <c r="C128" s="33"/>
      <c r="D128" s="33"/>
      <c r="E128" s="33"/>
      <c r="F128" s="33"/>
      <c r="G128" s="33"/>
      <c r="H128" s="33"/>
      <c r="I128" s="119"/>
      <c r="J128" s="33"/>
      <c r="K128" s="33"/>
      <c r="L128" s="48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5.6" customHeight="1">
      <c r="A129" s="31"/>
      <c r="B129" s="32"/>
      <c r="C129" s="26" t="s">
        <v>23</v>
      </c>
      <c r="D129" s="33"/>
      <c r="E129" s="33"/>
      <c r="F129" s="24" t="str">
        <f>E17</f>
        <v xml:space="preserve"> </v>
      </c>
      <c r="G129" s="33"/>
      <c r="H129" s="33"/>
      <c r="I129" s="120" t="s">
        <v>28</v>
      </c>
      <c r="J129" s="29" t="str">
        <f>E23</f>
        <v xml:space="preserve"> </v>
      </c>
      <c r="K129" s="33"/>
      <c r="L129" s="48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5.6" customHeight="1">
      <c r="A130" s="31"/>
      <c r="B130" s="32"/>
      <c r="C130" s="26" t="s">
        <v>26</v>
      </c>
      <c r="D130" s="33"/>
      <c r="E130" s="33"/>
      <c r="F130" s="24" t="str">
        <f>IF(E20="","",E20)</f>
        <v>Vyplň údaj</v>
      </c>
      <c r="G130" s="33"/>
      <c r="H130" s="33"/>
      <c r="I130" s="120" t="s">
        <v>30</v>
      </c>
      <c r="J130" s="29" t="str">
        <f>E26</f>
        <v xml:space="preserve"> </v>
      </c>
      <c r="K130" s="33"/>
      <c r="L130" s="48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10.35" customHeight="1">
      <c r="A131" s="31"/>
      <c r="B131" s="32"/>
      <c r="C131" s="33"/>
      <c r="D131" s="33"/>
      <c r="E131" s="33"/>
      <c r="F131" s="33"/>
      <c r="G131" s="33"/>
      <c r="H131" s="33"/>
      <c r="I131" s="119"/>
      <c r="J131" s="33"/>
      <c r="K131" s="33"/>
      <c r="L131" s="48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11" customFormat="1" ht="29.25" customHeight="1">
      <c r="A132" s="177"/>
      <c r="B132" s="178"/>
      <c r="C132" s="179" t="s">
        <v>138</v>
      </c>
      <c r="D132" s="180" t="s">
        <v>57</v>
      </c>
      <c r="E132" s="180" t="s">
        <v>53</v>
      </c>
      <c r="F132" s="180" t="s">
        <v>54</v>
      </c>
      <c r="G132" s="180" t="s">
        <v>139</v>
      </c>
      <c r="H132" s="180" t="s">
        <v>140</v>
      </c>
      <c r="I132" s="181" t="s">
        <v>141</v>
      </c>
      <c r="J132" s="182" t="s">
        <v>126</v>
      </c>
      <c r="K132" s="183" t="s">
        <v>142</v>
      </c>
      <c r="L132" s="184"/>
      <c r="M132" s="72" t="s">
        <v>1</v>
      </c>
      <c r="N132" s="73" t="s">
        <v>36</v>
      </c>
      <c r="O132" s="73" t="s">
        <v>143</v>
      </c>
      <c r="P132" s="73" t="s">
        <v>144</v>
      </c>
      <c r="Q132" s="73" t="s">
        <v>145</v>
      </c>
      <c r="R132" s="73" t="s">
        <v>146</v>
      </c>
      <c r="S132" s="73" t="s">
        <v>147</v>
      </c>
      <c r="T132" s="73" t="s">
        <v>148</v>
      </c>
      <c r="U132" s="74" t="s">
        <v>149</v>
      </c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</row>
    <row r="133" spans="1:65" s="2" customFormat="1" ht="22.8" customHeight="1">
      <c r="A133" s="31"/>
      <c r="B133" s="32"/>
      <c r="C133" s="79" t="s">
        <v>150</v>
      </c>
      <c r="D133" s="33"/>
      <c r="E133" s="33"/>
      <c r="F133" s="33"/>
      <c r="G133" s="33"/>
      <c r="H133" s="33"/>
      <c r="I133" s="119"/>
      <c r="J133" s="185">
        <f>BK133</f>
        <v>0</v>
      </c>
      <c r="K133" s="33"/>
      <c r="L133" s="36"/>
      <c r="M133" s="75"/>
      <c r="N133" s="186"/>
      <c r="O133" s="76"/>
      <c r="P133" s="187">
        <f>P134+P202</f>
        <v>0</v>
      </c>
      <c r="Q133" s="76"/>
      <c r="R133" s="187">
        <f>R134+R202</f>
        <v>7.8214808999999992</v>
      </c>
      <c r="S133" s="76"/>
      <c r="T133" s="187">
        <f>T134+T202</f>
        <v>90.232827000000015</v>
      </c>
      <c r="U133" s="77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T133" s="14" t="s">
        <v>71</v>
      </c>
      <c r="AU133" s="14" t="s">
        <v>128</v>
      </c>
      <c r="BK133" s="188">
        <f>BK134+BK202</f>
        <v>0</v>
      </c>
    </row>
    <row r="134" spans="1:65" s="12" customFormat="1" ht="25.95" customHeight="1">
      <c r="B134" s="189"/>
      <c r="C134" s="190"/>
      <c r="D134" s="191" t="s">
        <v>71</v>
      </c>
      <c r="E134" s="192" t="s">
        <v>151</v>
      </c>
      <c r="F134" s="192" t="s">
        <v>152</v>
      </c>
      <c r="G134" s="190"/>
      <c r="H134" s="190"/>
      <c r="I134" s="193"/>
      <c r="J134" s="194">
        <f>BK134</f>
        <v>0</v>
      </c>
      <c r="K134" s="190"/>
      <c r="L134" s="195"/>
      <c r="M134" s="196"/>
      <c r="N134" s="197"/>
      <c r="O134" s="197"/>
      <c r="P134" s="198">
        <f>P135+P158+P185</f>
        <v>0</v>
      </c>
      <c r="Q134" s="197"/>
      <c r="R134" s="198">
        <f>R135+R158+R185</f>
        <v>4.0304021999999993</v>
      </c>
      <c r="S134" s="197"/>
      <c r="T134" s="198">
        <f>T135+T158+T185</f>
        <v>90.136200000000017</v>
      </c>
      <c r="U134" s="199"/>
      <c r="AR134" s="200" t="s">
        <v>79</v>
      </c>
      <c r="AT134" s="201" t="s">
        <v>71</v>
      </c>
      <c r="AU134" s="201" t="s">
        <v>72</v>
      </c>
      <c r="AY134" s="200" t="s">
        <v>153</v>
      </c>
      <c r="BK134" s="202">
        <f>BK135+BK158+BK185</f>
        <v>0</v>
      </c>
    </row>
    <row r="135" spans="1:65" s="12" customFormat="1" ht="22.8" customHeight="1">
      <c r="B135" s="189"/>
      <c r="C135" s="190"/>
      <c r="D135" s="191" t="s">
        <v>71</v>
      </c>
      <c r="E135" s="203" t="s">
        <v>727</v>
      </c>
      <c r="F135" s="203" t="s">
        <v>962</v>
      </c>
      <c r="G135" s="190"/>
      <c r="H135" s="190"/>
      <c r="I135" s="193"/>
      <c r="J135" s="204">
        <f>BK135</f>
        <v>0</v>
      </c>
      <c r="K135" s="190"/>
      <c r="L135" s="195"/>
      <c r="M135" s="196"/>
      <c r="N135" s="197"/>
      <c r="O135" s="197"/>
      <c r="P135" s="198">
        <f>SUM(P136:P157)</f>
        <v>0</v>
      </c>
      <c r="Q135" s="197"/>
      <c r="R135" s="198">
        <f>SUM(R136:R157)</f>
        <v>4.0304021999999993</v>
      </c>
      <c r="S135" s="197"/>
      <c r="T135" s="198">
        <f>SUM(T136:T157)</f>
        <v>0</v>
      </c>
      <c r="U135" s="199"/>
      <c r="AR135" s="200" t="s">
        <v>79</v>
      </c>
      <c r="AT135" s="201" t="s">
        <v>71</v>
      </c>
      <c r="AU135" s="201" t="s">
        <v>79</v>
      </c>
      <c r="AY135" s="200" t="s">
        <v>153</v>
      </c>
      <c r="BK135" s="202">
        <f>SUM(BK136:BK157)</f>
        <v>0</v>
      </c>
    </row>
    <row r="136" spans="1:65" s="2" customFormat="1" ht="19.8" customHeight="1">
      <c r="A136" s="31"/>
      <c r="B136" s="32"/>
      <c r="C136" s="224" t="s">
        <v>79</v>
      </c>
      <c r="D136" s="224" t="s">
        <v>176</v>
      </c>
      <c r="E136" s="225" t="s">
        <v>963</v>
      </c>
      <c r="F136" s="226" t="s">
        <v>964</v>
      </c>
      <c r="G136" s="227" t="s">
        <v>840</v>
      </c>
      <c r="H136" s="228">
        <v>68.52</v>
      </c>
      <c r="I136" s="229"/>
      <c r="J136" s="230">
        <f>ROUND(I136*H136,2)</f>
        <v>0</v>
      </c>
      <c r="K136" s="231"/>
      <c r="L136" s="36"/>
      <c r="M136" s="232" t="s">
        <v>1</v>
      </c>
      <c r="N136" s="233" t="s">
        <v>37</v>
      </c>
      <c r="O136" s="68"/>
      <c r="P136" s="216">
        <f>O136*H136</f>
        <v>0</v>
      </c>
      <c r="Q136" s="216">
        <v>1.8380000000000001E-2</v>
      </c>
      <c r="R136" s="216">
        <f>Q136*H136</f>
        <v>1.2593976</v>
      </c>
      <c r="S136" s="216">
        <v>0</v>
      </c>
      <c r="T136" s="216">
        <f>S136*H136</f>
        <v>0</v>
      </c>
      <c r="U136" s="217" t="s">
        <v>1</v>
      </c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158</v>
      </c>
      <c r="AT136" s="218" t="s">
        <v>176</v>
      </c>
      <c r="AU136" s="218" t="s">
        <v>81</v>
      </c>
      <c r="AY136" s="14" t="s">
        <v>153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14" t="s">
        <v>79</v>
      </c>
      <c r="BK136" s="219">
        <f>ROUND(I136*H136,2)</f>
        <v>0</v>
      </c>
      <c r="BL136" s="14" t="s">
        <v>158</v>
      </c>
      <c r="BM136" s="218" t="s">
        <v>965</v>
      </c>
    </row>
    <row r="137" spans="1:65" s="2" customFormat="1" ht="38.4">
      <c r="A137" s="31"/>
      <c r="B137" s="32"/>
      <c r="C137" s="33"/>
      <c r="D137" s="220" t="s">
        <v>166</v>
      </c>
      <c r="E137" s="33"/>
      <c r="F137" s="221" t="s">
        <v>966</v>
      </c>
      <c r="G137" s="33"/>
      <c r="H137" s="33"/>
      <c r="I137" s="119"/>
      <c r="J137" s="33"/>
      <c r="K137" s="33"/>
      <c r="L137" s="36"/>
      <c r="M137" s="222"/>
      <c r="N137" s="223"/>
      <c r="O137" s="68"/>
      <c r="P137" s="68"/>
      <c r="Q137" s="68"/>
      <c r="R137" s="68"/>
      <c r="S137" s="68"/>
      <c r="T137" s="68"/>
      <c r="U137" s="69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T137" s="14" t="s">
        <v>166</v>
      </c>
      <c r="AU137" s="14" t="s">
        <v>81</v>
      </c>
    </row>
    <row r="138" spans="1:65" s="2" customFormat="1" ht="30" customHeight="1">
      <c r="A138" s="31"/>
      <c r="B138" s="32"/>
      <c r="C138" s="224" t="s">
        <v>81</v>
      </c>
      <c r="D138" s="224" t="s">
        <v>176</v>
      </c>
      <c r="E138" s="225" t="s">
        <v>967</v>
      </c>
      <c r="F138" s="226" t="s">
        <v>968</v>
      </c>
      <c r="G138" s="227" t="s">
        <v>840</v>
      </c>
      <c r="H138" s="228">
        <v>12.8</v>
      </c>
      <c r="I138" s="229"/>
      <c r="J138" s="230">
        <f>ROUND(I138*H138,2)</f>
        <v>0</v>
      </c>
      <c r="K138" s="231"/>
      <c r="L138" s="36"/>
      <c r="M138" s="232" t="s">
        <v>1</v>
      </c>
      <c r="N138" s="233" t="s">
        <v>37</v>
      </c>
      <c r="O138" s="68"/>
      <c r="P138" s="216">
        <f>O138*H138</f>
        <v>0</v>
      </c>
      <c r="Q138" s="216">
        <v>0</v>
      </c>
      <c r="R138" s="216">
        <f>Q138*H138</f>
        <v>0</v>
      </c>
      <c r="S138" s="216">
        <v>0</v>
      </c>
      <c r="T138" s="216">
        <f>S138*H138</f>
        <v>0</v>
      </c>
      <c r="U138" s="217" t="s">
        <v>1</v>
      </c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158</v>
      </c>
      <c r="AT138" s="218" t="s">
        <v>176</v>
      </c>
      <c r="AU138" s="218" t="s">
        <v>81</v>
      </c>
      <c r="AY138" s="14" t="s">
        <v>153</v>
      </c>
      <c r="BE138" s="219">
        <f>IF(N138="základní",J138,0)</f>
        <v>0</v>
      </c>
      <c r="BF138" s="219">
        <f>IF(N138="snížená",J138,0)</f>
        <v>0</v>
      </c>
      <c r="BG138" s="219">
        <f>IF(N138="zákl. přenesená",J138,0)</f>
        <v>0</v>
      </c>
      <c r="BH138" s="219">
        <f>IF(N138="sníž. přenesená",J138,0)</f>
        <v>0</v>
      </c>
      <c r="BI138" s="219">
        <f>IF(N138="nulová",J138,0)</f>
        <v>0</v>
      </c>
      <c r="BJ138" s="14" t="s">
        <v>79</v>
      </c>
      <c r="BK138" s="219">
        <f>ROUND(I138*H138,2)</f>
        <v>0</v>
      </c>
      <c r="BL138" s="14" t="s">
        <v>158</v>
      </c>
      <c r="BM138" s="218" t="s">
        <v>969</v>
      </c>
    </row>
    <row r="139" spans="1:65" s="2" customFormat="1" ht="28.8">
      <c r="A139" s="31"/>
      <c r="B139" s="32"/>
      <c r="C139" s="33"/>
      <c r="D139" s="220" t="s">
        <v>166</v>
      </c>
      <c r="E139" s="33"/>
      <c r="F139" s="221" t="s">
        <v>970</v>
      </c>
      <c r="G139" s="33"/>
      <c r="H139" s="33"/>
      <c r="I139" s="119"/>
      <c r="J139" s="33"/>
      <c r="K139" s="33"/>
      <c r="L139" s="36"/>
      <c r="M139" s="222"/>
      <c r="N139" s="223"/>
      <c r="O139" s="68"/>
      <c r="P139" s="68"/>
      <c r="Q139" s="68"/>
      <c r="R139" s="68"/>
      <c r="S139" s="68"/>
      <c r="T139" s="68"/>
      <c r="U139" s="69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T139" s="14" t="s">
        <v>166</v>
      </c>
      <c r="AU139" s="14" t="s">
        <v>81</v>
      </c>
    </row>
    <row r="140" spans="1:65" s="2" customFormat="1" ht="19.8" customHeight="1">
      <c r="A140" s="31"/>
      <c r="B140" s="32"/>
      <c r="C140" s="224" t="s">
        <v>380</v>
      </c>
      <c r="D140" s="224" t="s">
        <v>176</v>
      </c>
      <c r="E140" s="225" t="s">
        <v>971</v>
      </c>
      <c r="F140" s="226" t="s">
        <v>972</v>
      </c>
      <c r="G140" s="227" t="s">
        <v>849</v>
      </c>
      <c r="H140" s="228">
        <v>4</v>
      </c>
      <c r="I140" s="229"/>
      <c r="J140" s="230">
        <f>ROUND(I140*H140,2)</f>
        <v>0</v>
      </c>
      <c r="K140" s="231"/>
      <c r="L140" s="36"/>
      <c r="M140" s="232" t="s">
        <v>1</v>
      </c>
      <c r="N140" s="233" t="s">
        <v>37</v>
      </c>
      <c r="O140" s="68"/>
      <c r="P140" s="216">
        <f>O140*H140</f>
        <v>0</v>
      </c>
      <c r="Q140" s="216">
        <v>0</v>
      </c>
      <c r="R140" s="216">
        <f>Q140*H140</f>
        <v>0</v>
      </c>
      <c r="S140" s="216">
        <v>0</v>
      </c>
      <c r="T140" s="216">
        <f>S140*H140</f>
        <v>0</v>
      </c>
      <c r="U140" s="217" t="s">
        <v>1</v>
      </c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158</v>
      </c>
      <c r="AT140" s="218" t="s">
        <v>176</v>
      </c>
      <c r="AU140" s="218" t="s">
        <v>81</v>
      </c>
      <c r="AY140" s="14" t="s">
        <v>153</v>
      </c>
      <c r="BE140" s="219">
        <f>IF(N140="základní",J140,0)</f>
        <v>0</v>
      </c>
      <c r="BF140" s="219">
        <f>IF(N140="snížená",J140,0)</f>
        <v>0</v>
      </c>
      <c r="BG140" s="219">
        <f>IF(N140="zákl. přenesená",J140,0)</f>
        <v>0</v>
      </c>
      <c r="BH140" s="219">
        <f>IF(N140="sníž. přenesená",J140,0)</f>
        <v>0</v>
      </c>
      <c r="BI140" s="219">
        <f>IF(N140="nulová",J140,0)</f>
        <v>0</v>
      </c>
      <c r="BJ140" s="14" t="s">
        <v>79</v>
      </c>
      <c r="BK140" s="219">
        <f>ROUND(I140*H140,2)</f>
        <v>0</v>
      </c>
      <c r="BL140" s="14" t="s">
        <v>158</v>
      </c>
      <c r="BM140" s="218" t="s">
        <v>973</v>
      </c>
    </row>
    <row r="141" spans="1:65" s="2" customFormat="1" ht="28.8">
      <c r="A141" s="31"/>
      <c r="B141" s="32"/>
      <c r="C141" s="33"/>
      <c r="D141" s="220" t="s">
        <v>166</v>
      </c>
      <c r="E141" s="33"/>
      <c r="F141" s="221" t="s">
        <v>974</v>
      </c>
      <c r="G141" s="33"/>
      <c r="H141" s="33"/>
      <c r="I141" s="119"/>
      <c r="J141" s="33"/>
      <c r="K141" s="33"/>
      <c r="L141" s="36"/>
      <c r="M141" s="222"/>
      <c r="N141" s="223"/>
      <c r="O141" s="68"/>
      <c r="P141" s="68"/>
      <c r="Q141" s="68"/>
      <c r="R141" s="68"/>
      <c r="S141" s="68"/>
      <c r="T141" s="68"/>
      <c r="U141" s="69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T141" s="14" t="s">
        <v>166</v>
      </c>
      <c r="AU141" s="14" t="s">
        <v>81</v>
      </c>
    </row>
    <row r="142" spans="1:65" s="2" customFormat="1" ht="19.8" customHeight="1">
      <c r="A142" s="31"/>
      <c r="B142" s="32"/>
      <c r="C142" s="224" t="s">
        <v>158</v>
      </c>
      <c r="D142" s="224" t="s">
        <v>176</v>
      </c>
      <c r="E142" s="225" t="s">
        <v>975</v>
      </c>
      <c r="F142" s="226" t="s">
        <v>976</v>
      </c>
      <c r="G142" s="227" t="s">
        <v>840</v>
      </c>
      <c r="H142" s="228">
        <v>24.815999999999999</v>
      </c>
      <c r="I142" s="229"/>
      <c r="J142" s="230">
        <f>ROUND(I142*H142,2)</f>
        <v>0</v>
      </c>
      <c r="K142" s="231"/>
      <c r="L142" s="36"/>
      <c r="M142" s="232" t="s">
        <v>1</v>
      </c>
      <c r="N142" s="233" t="s">
        <v>37</v>
      </c>
      <c r="O142" s="68"/>
      <c r="P142" s="216">
        <f>O142*H142</f>
        <v>0</v>
      </c>
      <c r="Q142" s="216">
        <v>9.9000000000000005E-2</v>
      </c>
      <c r="R142" s="216">
        <f>Q142*H142</f>
        <v>2.4567839999999999</v>
      </c>
      <c r="S142" s="216">
        <v>0</v>
      </c>
      <c r="T142" s="216">
        <f>S142*H142</f>
        <v>0</v>
      </c>
      <c r="U142" s="217" t="s">
        <v>1</v>
      </c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8" t="s">
        <v>158</v>
      </c>
      <c r="AT142" s="218" t="s">
        <v>176</v>
      </c>
      <c r="AU142" s="218" t="s">
        <v>81</v>
      </c>
      <c r="AY142" s="14" t="s">
        <v>153</v>
      </c>
      <c r="BE142" s="219">
        <f>IF(N142="základní",J142,0)</f>
        <v>0</v>
      </c>
      <c r="BF142" s="219">
        <f>IF(N142="snížená",J142,0)</f>
        <v>0</v>
      </c>
      <c r="BG142" s="219">
        <f>IF(N142="zákl. přenesená",J142,0)</f>
        <v>0</v>
      </c>
      <c r="BH142" s="219">
        <f>IF(N142="sníž. přenesená",J142,0)</f>
        <v>0</v>
      </c>
      <c r="BI142" s="219">
        <f>IF(N142="nulová",J142,0)</f>
        <v>0</v>
      </c>
      <c r="BJ142" s="14" t="s">
        <v>79</v>
      </c>
      <c r="BK142" s="219">
        <f>ROUND(I142*H142,2)</f>
        <v>0</v>
      </c>
      <c r="BL142" s="14" t="s">
        <v>158</v>
      </c>
      <c r="BM142" s="218" t="s">
        <v>977</v>
      </c>
    </row>
    <row r="143" spans="1:65" s="2" customFormat="1" ht="19.2">
      <c r="A143" s="31"/>
      <c r="B143" s="32"/>
      <c r="C143" s="33"/>
      <c r="D143" s="220" t="s">
        <v>166</v>
      </c>
      <c r="E143" s="33"/>
      <c r="F143" s="221" t="s">
        <v>976</v>
      </c>
      <c r="G143" s="33"/>
      <c r="H143" s="33"/>
      <c r="I143" s="119"/>
      <c r="J143" s="33"/>
      <c r="K143" s="33"/>
      <c r="L143" s="36"/>
      <c r="M143" s="222"/>
      <c r="N143" s="223"/>
      <c r="O143" s="68"/>
      <c r="P143" s="68"/>
      <c r="Q143" s="68"/>
      <c r="R143" s="68"/>
      <c r="S143" s="68"/>
      <c r="T143" s="68"/>
      <c r="U143" s="69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T143" s="14" t="s">
        <v>166</v>
      </c>
      <c r="AU143" s="14" t="s">
        <v>81</v>
      </c>
    </row>
    <row r="144" spans="1:65" s="2" customFormat="1" ht="30" customHeight="1">
      <c r="A144" s="31"/>
      <c r="B144" s="32"/>
      <c r="C144" s="224" t="s">
        <v>167</v>
      </c>
      <c r="D144" s="224" t="s">
        <v>176</v>
      </c>
      <c r="E144" s="225" t="s">
        <v>978</v>
      </c>
      <c r="F144" s="226" t="s">
        <v>979</v>
      </c>
      <c r="G144" s="227" t="s">
        <v>840</v>
      </c>
      <c r="H144" s="228">
        <v>24.815999999999999</v>
      </c>
      <c r="I144" s="229"/>
      <c r="J144" s="230">
        <f>ROUND(I144*H144,2)</f>
        <v>0</v>
      </c>
      <c r="K144" s="231"/>
      <c r="L144" s="36"/>
      <c r="M144" s="232" t="s">
        <v>1</v>
      </c>
      <c r="N144" s="233" t="s">
        <v>37</v>
      </c>
      <c r="O144" s="68"/>
      <c r="P144" s="216">
        <f>O144*H144</f>
        <v>0</v>
      </c>
      <c r="Q144" s="216">
        <v>1.0999999999999999E-2</v>
      </c>
      <c r="R144" s="216">
        <f>Q144*H144</f>
        <v>0.272976</v>
      </c>
      <c r="S144" s="216">
        <v>0</v>
      </c>
      <c r="T144" s="216">
        <f>S144*H144</f>
        <v>0</v>
      </c>
      <c r="U144" s="217" t="s">
        <v>1</v>
      </c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8" t="s">
        <v>158</v>
      </c>
      <c r="AT144" s="218" t="s">
        <v>176</v>
      </c>
      <c r="AU144" s="218" t="s">
        <v>81</v>
      </c>
      <c r="AY144" s="14" t="s">
        <v>153</v>
      </c>
      <c r="BE144" s="219">
        <f>IF(N144="základní",J144,0)</f>
        <v>0</v>
      </c>
      <c r="BF144" s="219">
        <f>IF(N144="snížená",J144,0)</f>
        <v>0</v>
      </c>
      <c r="BG144" s="219">
        <f>IF(N144="zákl. přenesená",J144,0)</f>
        <v>0</v>
      </c>
      <c r="BH144" s="219">
        <f>IF(N144="sníž. přenesená",J144,0)</f>
        <v>0</v>
      </c>
      <c r="BI144" s="219">
        <f>IF(N144="nulová",J144,0)</f>
        <v>0</v>
      </c>
      <c r="BJ144" s="14" t="s">
        <v>79</v>
      </c>
      <c r="BK144" s="219">
        <f>ROUND(I144*H144,2)</f>
        <v>0</v>
      </c>
      <c r="BL144" s="14" t="s">
        <v>158</v>
      </c>
      <c r="BM144" s="218" t="s">
        <v>980</v>
      </c>
    </row>
    <row r="145" spans="1:65" s="2" customFormat="1" ht="28.8">
      <c r="A145" s="31"/>
      <c r="B145" s="32"/>
      <c r="C145" s="33"/>
      <c r="D145" s="220" t="s">
        <v>166</v>
      </c>
      <c r="E145" s="33"/>
      <c r="F145" s="221" t="s">
        <v>979</v>
      </c>
      <c r="G145" s="33"/>
      <c r="H145" s="33"/>
      <c r="I145" s="119"/>
      <c r="J145" s="33"/>
      <c r="K145" s="33"/>
      <c r="L145" s="36"/>
      <c r="M145" s="222"/>
      <c r="N145" s="223"/>
      <c r="O145" s="68"/>
      <c r="P145" s="68"/>
      <c r="Q145" s="68"/>
      <c r="R145" s="68"/>
      <c r="S145" s="68"/>
      <c r="T145" s="68"/>
      <c r="U145" s="69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T145" s="14" t="s">
        <v>166</v>
      </c>
      <c r="AU145" s="14" t="s">
        <v>81</v>
      </c>
    </row>
    <row r="146" spans="1:65" s="2" customFormat="1" ht="14.4" customHeight="1">
      <c r="A146" s="31"/>
      <c r="B146" s="32"/>
      <c r="C146" s="224" t="s">
        <v>727</v>
      </c>
      <c r="D146" s="224" t="s">
        <v>176</v>
      </c>
      <c r="E146" s="225" t="s">
        <v>981</v>
      </c>
      <c r="F146" s="226" t="s">
        <v>982</v>
      </c>
      <c r="G146" s="227" t="s">
        <v>840</v>
      </c>
      <c r="H146" s="228">
        <v>24.815999999999999</v>
      </c>
      <c r="I146" s="229"/>
      <c r="J146" s="230">
        <f>ROUND(I146*H146,2)</f>
        <v>0</v>
      </c>
      <c r="K146" s="231"/>
      <c r="L146" s="36"/>
      <c r="M146" s="232" t="s">
        <v>1</v>
      </c>
      <c r="N146" s="233" t="s">
        <v>37</v>
      </c>
      <c r="O146" s="68"/>
      <c r="P146" s="216">
        <f>O146*H146</f>
        <v>0</v>
      </c>
      <c r="Q146" s="216">
        <v>1E-3</v>
      </c>
      <c r="R146" s="216">
        <f>Q146*H146</f>
        <v>2.4815999999999998E-2</v>
      </c>
      <c r="S146" s="216">
        <v>0</v>
      </c>
      <c r="T146" s="216">
        <f>S146*H146</f>
        <v>0</v>
      </c>
      <c r="U146" s="217" t="s">
        <v>1</v>
      </c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8" t="s">
        <v>158</v>
      </c>
      <c r="AT146" s="218" t="s">
        <v>176</v>
      </c>
      <c r="AU146" s="218" t="s">
        <v>81</v>
      </c>
      <c r="AY146" s="14" t="s">
        <v>153</v>
      </c>
      <c r="BE146" s="219">
        <f>IF(N146="základní",J146,0)</f>
        <v>0</v>
      </c>
      <c r="BF146" s="219">
        <f>IF(N146="snížená",J146,0)</f>
        <v>0</v>
      </c>
      <c r="BG146" s="219">
        <f>IF(N146="zákl. přenesená",J146,0)</f>
        <v>0</v>
      </c>
      <c r="BH146" s="219">
        <f>IF(N146="sníž. přenesená",J146,0)</f>
        <v>0</v>
      </c>
      <c r="BI146" s="219">
        <f>IF(N146="nulová",J146,0)</f>
        <v>0</v>
      </c>
      <c r="BJ146" s="14" t="s">
        <v>79</v>
      </c>
      <c r="BK146" s="219">
        <f>ROUND(I146*H146,2)</f>
        <v>0</v>
      </c>
      <c r="BL146" s="14" t="s">
        <v>158</v>
      </c>
      <c r="BM146" s="218" t="s">
        <v>983</v>
      </c>
    </row>
    <row r="147" spans="1:65" s="2" customFormat="1" ht="19.2">
      <c r="A147" s="31"/>
      <c r="B147" s="32"/>
      <c r="C147" s="33"/>
      <c r="D147" s="220" t="s">
        <v>166</v>
      </c>
      <c r="E147" s="33"/>
      <c r="F147" s="221" t="s">
        <v>984</v>
      </c>
      <c r="G147" s="33"/>
      <c r="H147" s="33"/>
      <c r="I147" s="119"/>
      <c r="J147" s="33"/>
      <c r="K147" s="33"/>
      <c r="L147" s="36"/>
      <c r="M147" s="222"/>
      <c r="N147" s="223"/>
      <c r="O147" s="68"/>
      <c r="P147" s="68"/>
      <c r="Q147" s="68"/>
      <c r="R147" s="68"/>
      <c r="S147" s="68"/>
      <c r="T147" s="68"/>
      <c r="U147" s="69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T147" s="14" t="s">
        <v>166</v>
      </c>
      <c r="AU147" s="14" t="s">
        <v>81</v>
      </c>
    </row>
    <row r="148" spans="1:65" s="2" customFormat="1" ht="19.8" customHeight="1">
      <c r="A148" s="31"/>
      <c r="B148" s="32"/>
      <c r="C148" s="224" t="s">
        <v>171</v>
      </c>
      <c r="D148" s="224" t="s">
        <v>176</v>
      </c>
      <c r="E148" s="225" t="s">
        <v>985</v>
      </c>
      <c r="F148" s="226" t="s">
        <v>986</v>
      </c>
      <c r="G148" s="227" t="s">
        <v>840</v>
      </c>
      <c r="H148" s="228">
        <v>24.815999999999999</v>
      </c>
      <c r="I148" s="229"/>
      <c r="J148" s="230">
        <f>ROUND(I148*H148,2)</f>
        <v>0</v>
      </c>
      <c r="K148" s="231"/>
      <c r="L148" s="36"/>
      <c r="M148" s="232" t="s">
        <v>1</v>
      </c>
      <c r="N148" s="233" t="s">
        <v>37</v>
      </c>
      <c r="O148" s="68"/>
      <c r="P148" s="216">
        <f>O148*H148</f>
        <v>0</v>
      </c>
      <c r="Q148" s="216">
        <v>0</v>
      </c>
      <c r="R148" s="216">
        <f>Q148*H148</f>
        <v>0</v>
      </c>
      <c r="S148" s="216">
        <v>0</v>
      </c>
      <c r="T148" s="216">
        <f>S148*H148</f>
        <v>0</v>
      </c>
      <c r="U148" s="217" t="s">
        <v>1</v>
      </c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8" t="s">
        <v>158</v>
      </c>
      <c r="AT148" s="218" t="s">
        <v>176</v>
      </c>
      <c r="AU148" s="218" t="s">
        <v>81</v>
      </c>
      <c r="AY148" s="14" t="s">
        <v>153</v>
      </c>
      <c r="BE148" s="219">
        <f>IF(N148="základní",J148,0)</f>
        <v>0</v>
      </c>
      <c r="BF148" s="219">
        <f>IF(N148="snížená",J148,0)</f>
        <v>0</v>
      </c>
      <c r="BG148" s="219">
        <f>IF(N148="zákl. přenesená",J148,0)</f>
        <v>0</v>
      </c>
      <c r="BH148" s="219">
        <f>IF(N148="sníž. přenesená",J148,0)</f>
        <v>0</v>
      </c>
      <c r="BI148" s="219">
        <f>IF(N148="nulová",J148,0)</f>
        <v>0</v>
      </c>
      <c r="BJ148" s="14" t="s">
        <v>79</v>
      </c>
      <c r="BK148" s="219">
        <f>ROUND(I148*H148,2)</f>
        <v>0</v>
      </c>
      <c r="BL148" s="14" t="s">
        <v>158</v>
      </c>
      <c r="BM148" s="218" t="s">
        <v>987</v>
      </c>
    </row>
    <row r="149" spans="1:65" s="2" customFormat="1" ht="19.2">
      <c r="A149" s="31"/>
      <c r="B149" s="32"/>
      <c r="C149" s="33"/>
      <c r="D149" s="220" t="s">
        <v>166</v>
      </c>
      <c r="E149" s="33"/>
      <c r="F149" s="221" t="s">
        <v>988</v>
      </c>
      <c r="G149" s="33"/>
      <c r="H149" s="33"/>
      <c r="I149" s="119"/>
      <c r="J149" s="33"/>
      <c r="K149" s="33"/>
      <c r="L149" s="36"/>
      <c r="M149" s="222"/>
      <c r="N149" s="223"/>
      <c r="O149" s="68"/>
      <c r="P149" s="68"/>
      <c r="Q149" s="68"/>
      <c r="R149" s="68"/>
      <c r="S149" s="68"/>
      <c r="T149" s="68"/>
      <c r="U149" s="69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T149" s="14" t="s">
        <v>166</v>
      </c>
      <c r="AU149" s="14" t="s">
        <v>81</v>
      </c>
    </row>
    <row r="150" spans="1:65" s="2" customFormat="1" ht="19.8" customHeight="1">
      <c r="A150" s="31"/>
      <c r="B150" s="32"/>
      <c r="C150" s="224" t="s">
        <v>369</v>
      </c>
      <c r="D150" s="224" t="s">
        <v>176</v>
      </c>
      <c r="E150" s="225" t="s">
        <v>989</v>
      </c>
      <c r="F150" s="226" t="s">
        <v>990</v>
      </c>
      <c r="G150" s="227" t="s">
        <v>840</v>
      </c>
      <c r="H150" s="228">
        <v>5.42</v>
      </c>
      <c r="I150" s="229"/>
      <c r="J150" s="230">
        <f>ROUND(I150*H150,2)</f>
        <v>0</v>
      </c>
      <c r="K150" s="231"/>
      <c r="L150" s="36"/>
      <c r="M150" s="232" t="s">
        <v>1</v>
      </c>
      <c r="N150" s="233" t="s">
        <v>37</v>
      </c>
      <c r="O150" s="68"/>
      <c r="P150" s="216">
        <f>O150*H150</f>
        <v>0</v>
      </c>
      <c r="Q150" s="216">
        <v>0</v>
      </c>
      <c r="R150" s="216">
        <f>Q150*H150</f>
        <v>0</v>
      </c>
      <c r="S150" s="216">
        <v>0</v>
      </c>
      <c r="T150" s="216">
        <f>S150*H150</f>
        <v>0</v>
      </c>
      <c r="U150" s="217" t="s">
        <v>1</v>
      </c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8" t="s">
        <v>158</v>
      </c>
      <c r="AT150" s="218" t="s">
        <v>176</v>
      </c>
      <c r="AU150" s="218" t="s">
        <v>81</v>
      </c>
      <c r="AY150" s="14" t="s">
        <v>153</v>
      </c>
      <c r="BE150" s="219">
        <f>IF(N150="základní",J150,0)</f>
        <v>0</v>
      </c>
      <c r="BF150" s="219">
        <f>IF(N150="snížená",J150,0)</f>
        <v>0</v>
      </c>
      <c r="BG150" s="219">
        <f>IF(N150="zákl. přenesená",J150,0)</f>
        <v>0</v>
      </c>
      <c r="BH150" s="219">
        <f>IF(N150="sníž. přenesená",J150,0)</f>
        <v>0</v>
      </c>
      <c r="BI150" s="219">
        <f>IF(N150="nulová",J150,0)</f>
        <v>0</v>
      </c>
      <c r="BJ150" s="14" t="s">
        <v>79</v>
      </c>
      <c r="BK150" s="219">
        <f>ROUND(I150*H150,2)</f>
        <v>0</v>
      </c>
      <c r="BL150" s="14" t="s">
        <v>158</v>
      </c>
      <c r="BM150" s="218" t="s">
        <v>991</v>
      </c>
    </row>
    <row r="151" spans="1:65" s="2" customFormat="1" ht="19.2">
      <c r="A151" s="31"/>
      <c r="B151" s="32"/>
      <c r="C151" s="33"/>
      <c r="D151" s="220" t="s">
        <v>166</v>
      </c>
      <c r="E151" s="33"/>
      <c r="F151" s="221" t="s">
        <v>992</v>
      </c>
      <c r="G151" s="33"/>
      <c r="H151" s="33"/>
      <c r="I151" s="119"/>
      <c r="J151" s="33"/>
      <c r="K151" s="33"/>
      <c r="L151" s="36"/>
      <c r="M151" s="222"/>
      <c r="N151" s="223"/>
      <c r="O151" s="68"/>
      <c r="P151" s="68"/>
      <c r="Q151" s="68"/>
      <c r="R151" s="68"/>
      <c r="S151" s="68"/>
      <c r="T151" s="68"/>
      <c r="U151" s="69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T151" s="14" t="s">
        <v>166</v>
      </c>
      <c r="AU151" s="14" t="s">
        <v>81</v>
      </c>
    </row>
    <row r="152" spans="1:65" s="2" customFormat="1" ht="30" customHeight="1">
      <c r="A152" s="31"/>
      <c r="B152" s="32"/>
      <c r="C152" s="224" t="s">
        <v>175</v>
      </c>
      <c r="D152" s="224" t="s">
        <v>176</v>
      </c>
      <c r="E152" s="225" t="s">
        <v>993</v>
      </c>
      <c r="F152" s="226" t="s">
        <v>994</v>
      </c>
      <c r="G152" s="227" t="s">
        <v>162</v>
      </c>
      <c r="H152" s="228">
        <v>53.93</v>
      </c>
      <c r="I152" s="229"/>
      <c r="J152" s="230">
        <f>ROUND(I152*H152,2)</f>
        <v>0</v>
      </c>
      <c r="K152" s="231"/>
      <c r="L152" s="36"/>
      <c r="M152" s="232" t="s">
        <v>1</v>
      </c>
      <c r="N152" s="233" t="s">
        <v>37</v>
      </c>
      <c r="O152" s="68"/>
      <c r="P152" s="216">
        <f>O152*H152</f>
        <v>0</v>
      </c>
      <c r="Q152" s="216">
        <v>2.0000000000000002E-5</v>
      </c>
      <c r="R152" s="216">
        <f>Q152*H152</f>
        <v>1.0786000000000001E-3</v>
      </c>
      <c r="S152" s="216">
        <v>0</v>
      </c>
      <c r="T152" s="216">
        <f>S152*H152</f>
        <v>0</v>
      </c>
      <c r="U152" s="217" t="s">
        <v>1</v>
      </c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8" t="s">
        <v>158</v>
      </c>
      <c r="AT152" s="218" t="s">
        <v>176</v>
      </c>
      <c r="AU152" s="218" t="s">
        <v>81</v>
      </c>
      <c r="AY152" s="14" t="s">
        <v>153</v>
      </c>
      <c r="BE152" s="219">
        <f>IF(N152="základní",J152,0)</f>
        <v>0</v>
      </c>
      <c r="BF152" s="219">
        <f>IF(N152="snížená",J152,0)</f>
        <v>0</v>
      </c>
      <c r="BG152" s="219">
        <f>IF(N152="zákl. přenesená",J152,0)</f>
        <v>0</v>
      </c>
      <c r="BH152" s="219">
        <f>IF(N152="sníž. přenesená",J152,0)</f>
        <v>0</v>
      </c>
      <c r="BI152" s="219">
        <f>IF(N152="nulová",J152,0)</f>
        <v>0</v>
      </c>
      <c r="BJ152" s="14" t="s">
        <v>79</v>
      </c>
      <c r="BK152" s="219">
        <f>ROUND(I152*H152,2)</f>
        <v>0</v>
      </c>
      <c r="BL152" s="14" t="s">
        <v>158</v>
      </c>
      <c r="BM152" s="218" t="s">
        <v>995</v>
      </c>
    </row>
    <row r="153" spans="1:65" s="2" customFormat="1" ht="28.8">
      <c r="A153" s="31"/>
      <c r="B153" s="32"/>
      <c r="C153" s="33"/>
      <c r="D153" s="220" t="s">
        <v>166</v>
      </c>
      <c r="E153" s="33"/>
      <c r="F153" s="221" t="s">
        <v>996</v>
      </c>
      <c r="G153" s="33"/>
      <c r="H153" s="33"/>
      <c r="I153" s="119"/>
      <c r="J153" s="33"/>
      <c r="K153" s="33"/>
      <c r="L153" s="36"/>
      <c r="M153" s="222"/>
      <c r="N153" s="223"/>
      <c r="O153" s="68"/>
      <c r="P153" s="68"/>
      <c r="Q153" s="68"/>
      <c r="R153" s="68"/>
      <c r="S153" s="68"/>
      <c r="T153" s="68"/>
      <c r="U153" s="69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T153" s="14" t="s">
        <v>166</v>
      </c>
      <c r="AU153" s="14" t="s">
        <v>81</v>
      </c>
    </row>
    <row r="154" spans="1:65" s="2" customFormat="1" ht="14.4" customHeight="1">
      <c r="A154" s="31"/>
      <c r="B154" s="32"/>
      <c r="C154" s="224" t="s">
        <v>180</v>
      </c>
      <c r="D154" s="224" t="s">
        <v>176</v>
      </c>
      <c r="E154" s="225" t="s">
        <v>997</v>
      </c>
      <c r="F154" s="226" t="s">
        <v>998</v>
      </c>
      <c r="G154" s="227" t="s">
        <v>999</v>
      </c>
      <c r="H154" s="228">
        <v>1</v>
      </c>
      <c r="I154" s="229"/>
      <c r="J154" s="230">
        <f>ROUND(I154*H154,2)</f>
        <v>0</v>
      </c>
      <c r="K154" s="231"/>
      <c r="L154" s="36"/>
      <c r="M154" s="232" t="s">
        <v>1</v>
      </c>
      <c r="N154" s="233" t="s">
        <v>37</v>
      </c>
      <c r="O154" s="68"/>
      <c r="P154" s="216">
        <f>O154*H154</f>
        <v>0</v>
      </c>
      <c r="Q154" s="216">
        <v>2.0000000000000002E-5</v>
      </c>
      <c r="R154" s="216">
        <f>Q154*H154</f>
        <v>2.0000000000000002E-5</v>
      </c>
      <c r="S154" s="216">
        <v>0</v>
      </c>
      <c r="T154" s="216">
        <f>S154*H154</f>
        <v>0</v>
      </c>
      <c r="U154" s="217" t="s">
        <v>1</v>
      </c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18" t="s">
        <v>158</v>
      </c>
      <c r="AT154" s="218" t="s">
        <v>176</v>
      </c>
      <c r="AU154" s="218" t="s">
        <v>81</v>
      </c>
      <c r="AY154" s="14" t="s">
        <v>153</v>
      </c>
      <c r="BE154" s="219">
        <f>IF(N154="základní",J154,0)</f>
        <v>0</v>
      </c>
      <c r="BF154" s="219">
        <f>IF(N154="snížená",J154,0)</f>
        <v>0</v>
      </c>
      <c r="BG154" s="219">
        <f>IF(N154="zákl. přenesená",J154,0)</f>
        <v>0</v>
      </c>
      <c r="BH154" s="219">
        <f>IF(N154="sníž. přenesená",J154,0)</f>
        <v>0</v>
      </c>
      <c r="BI154" s="219">
        <f>IF(N154="nulová",J154,0)</f>
        <v>0</v>
      </c>
      <c r="BJ154" s="14" t="s">
        <v>79</v>
      </c>
      <c r="BK154" s="219">
        <f>ROUND(I154*H154,2)</f>
        <v>0</v>
      </c>
      <c r="BL154" s="14" t="s">
        <v>158</v>
      </c>
      <c r="BM154" s="218" t="s">
        <v>1000</v>
      </c>
    </row>
    <row r="155" spans="1:65" s="2" customFormat="1" ht="28.8">
      <c r="A155" s="31"/>
      <c r="B155" s="32"/>
      <c r="C155" s="33"/>
      <c r="D155" s="220" t="s">
        <v>166</v>
      </c>
      <c r="E155" s="33"/>
      <c r="F155" s="221" t="s">
        <v>1001</v>
      </c>
      <c r="G155" s="33"/>
      <c r="H155" s="33"/>
      <c r="I155" s="119"/>
      <c r="J155" s="33"/>
      <c r="K155" s="33"/>
      <c r="L155" s="36"/>
      <c r="M155" s="222"/>
      <c r="N155" s="223"/>
      <c r="O155" s="68"/>
      <c r="P155" s="68"/>
      <c r="Q155" s="68"/>
      <c r="R155" s="68"/>
      <c r="S155" s="68"/>
      <c r="T155" s="68"/>
      <c r="U155" s="69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T155" s="14" t="s">
        <v>166</v>
      </c>
      <c r="AU155" s="14" t="s">
        <v>81</v>
      </c>
    </row>
    <row r="156" spans="1:65" s="2" customFormat="1" ht="14.4" customHeight="1">
      <c r="A156" s="31"/>
      <c r="B156" s="32"/>
      <c r="C156" s="224" t="s">
        <v>408</v>
      </c>
      <c r="D156" s="224" t="s">
        <v>176</v>
      </c>
      <c r="E156" s="225" t="s">
        <v>1002</v>
      </c>
      <c r="F156" s="226" t="s">
        <v>1003</v>
      </c>
      <c r="G156" s="227" t="s">
        <v>352</v>
      </c>
      <c r="H156" s="228">
        <v>3</v>
      </c>
      <c r="I156" s="229"/>
      <c r="J156" s="230">
        <f>ROUND(I156*H156,2)</f>
        <v>0</v>
      </c>
      <c r="K156" s="231"/>
      <c r="L156" s="36"/>
      <c r="M156" s="232" t="s">
        <v>1</v>
      </c>
      <c r="N156" s="233" t="s">
        <v>37</v>
      </c>
      <c r="O156" s="68"/>
      <c r="P156" s="216">
        <f>O156*H156</f>
        <v>0</v>
      </c>
      <c r="Q156" s="216">
        <v>5.11E-3</v>
      </c>
      <c r="R156" s="216">
        <f>Q156*H156</f>
        <v>1.533E-2</v>
      </c>
      <c r="S156" s="216">
        <v>0</v>
      </c>
      <c r="T156" s="216">
        <f>S156*H156</f>
        <v>0</v>
      </c>
      <c r="U156" s="217" t="s">
        <v>1</v>
      </c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8" t="s">
        <v>158</v>
      </c>
      <c r="AT156" s="218" t="s">
        <v>176</v>
      </c>
      <c r="AU156" s="218" t="s">
        <v>81</v>
      </c>
      <c r="AY156" s="14" t="s">
        <v>153</v>
      </c>
      <c r="BE156" s="219">
        <f>IF(N156="základní",J156,0)</f>
        <v>0</v>
      </c>
      <c r="BF156" s="219">
        <f>IF(N156="snížená",J156,0)</f>
        <v>0</v>
      </c>
      <c r="BG156" s="219">
        <f>IF(N156="zákl. přenesená",J156,0)</f>
        <v>0</v>
      </c>
      <c r="BH156" s="219">
        <f>IF(N156="sníž. přenesená",J156,0)</f>
        <v>0</v>
      </c>
      <c r="BI156" s="219">
        <f>IF(N156="nulová",J156,0)</f>
        <v>0</v>
      </c>
      <c r="BJ156" s="14" t="s">
        <v>79</v>
      </c>
      <c r="BK156" s="219">
        <f>ROUND(I156*H156,2)</f>
        <v>0</v>
      </c>
      <c r="BL156" s="14" t="s">
        <v>158</v>
      </c>
      <c r="BM156" s="218" t="s">
        <v>1004</v>
      </c>
    </row>
    <row r="157" spans="1:65" s="2" customFormat="1" ht="19.2">
      <c r="A157" s="31"/>
      <c r="B157" s="32"/>
      <c r="C157" s="33"/>
      <c r="D157" s="220" t="s">
        <v>166</v>
      </c>
      <c r="E157" s="33"/>
      <c r="F157" s="221" t="s">
        <v>1005</v>
      </c>
      <c r="G157" s="33"/>
      <c r="H157" s="33"/>
      <c r="I157" s="119"/>
      <c r="J157" s="33"/>
      <c r="K157" s="33"/>
      <c r="L157" s="36"/>
      <c r="M157" s="222"/>
      <c r="N157" s="223"/>
      <c r="O157" s="68"/>
      <c r="P157" s="68"/>
      <c r="Q157" s="68"/>
      <c r="R157" s="68"/>
      <c r="S157" s="68"/>
      <c r="T157" s="68"/>
      <c r="U157" s="69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T157" s="14" t="s">
        <v>166</v>
      </c>
      <c r="AU157" s="14" t="s">
        <v>81</v>
      </c>
    </row>
    <row r="158" spans="1:65" s="12" customFormat="1" ht="22.8" customHeight="1">
      <c r="B158" s="189"/>
      <c r="C158" s="190"/>
      <c r="D158" s="191" t="s">
        <v>71</v>
      </c>
      <c r="E158" s="203" t="s">
        <v>175</v>
      </c>
      <c r="F158" s="203" t="s">
        <v>1006</v>
      </c>
      <c r="G158" s="190"/>
      <c r="H158" s="190"/>
      <c r="I158" s="193"/>
      <c r="J158" s="204">
        <f>BK158</f>
        <v>0</v>
      </c>
      <c r="K158" s="190"/>
      <c r="L158" s="195"/>
      <c r="M158" s="196"/>
      <c r="N158" s="197"/>
      <c r="O158" s="197"/>
      <c r="P158" s="198">
        <f>SUM(P159:P184)</f>
        <v>0</v>
      </c>
      <c r="Q158" s="197"/>
      <c r="R158" s="198">
        <f>SUM(R159:R184)</f>
        <v>0</v>
      </c>
      <c r="S158" s="197"/>
      <c r="T158" s="198">
        <f>SUM(T159:T184)</f>
        <v>90.136200000000017</v>
      </c>
      <c r="U158" s="199"/>
      <c r="AR158" s="200" t="s">
        <v>79</v>
      </c>
      <c r="AT158" s="201" t="s">
        <v>71</v>
      </c>
      <c r="AU158" s="201" t="s">
        <v>79</v>
      </c>
      <c r="AY158" s="200" t="s">
        <v>153</v>
      </c>
      <c r="BK158" s="202">
        <f>SUM(BK159:BK184)</f>
        <v>0</v>
      </c>
    </row>
    <row r="159" spans="1:65" s="2" customFormat="1" ht="30" customHeight="1">
      <c r="A159" s="31"/>
      <c r="B159" s="32"/>
      <c r="C159" s="224" t="s">
        <v>412</v>
      </c>
      <c r="D159" s="224" t="s">
        <v>176</v>
      </c>
      <c r="E159" s="225" t="s">
        <v>1007</v>
      </c>
      <c r="F159" s="226" t="s">
        <v>1008</v>
      </c>
      <c r="G159" s="227" t="s">
        <v>840</v>
      </c>
      <c r="H159" s="228">
        <v>4</v>
      </c>
      <c r="I159" s="229"/>
      <c r="J159" s="230">
        <f>ROUND(I159*H159,2)</f>
        <v>0</v>
      </c>
      <c r="K159" s="231"/>
      <c r="L159" s="36"/>
      <c r="M159" s="232" t="s">
        <v>1</v>
      </c>
      <c r="N159" s="233" t="s">
        <v>37</v>
      </c>
      <c r="O159" s="68"/>
      <c r="P159" s="216">
        <f>O159*H159</f>
        <v>0</v>
      </c>
      <c r="Q159" s="216">
        <v>0</v>
      </c>
      <c r="R159" s="216">
        <f>Q159*H159</f>
        <v>0</v>
      </c>
      <c r="S159" s="216">
        <v>0</v>
      </c>
      <c r="T159" s="216">
        <f>S159*H159</f>
        <v>0</v>
      </c>
      <c r="U159" s="217" t="s">
        <v>1</v>
      </c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18" t="s">
        <v>158</v>
      </c>
      <c r="AT159" s="218" t="s">
        <v>176</v>
      </c>
      <c r="AU159" s="218" t="s">
        <v>81</v>
      </c>
      <c r="AY159" s="14" t="s">
        <v>153</v>
      </c>
      <c r="BE159" s="219">
        <f>IF(N159="základní",J159,0)</f>
        <v>0</v>
      </c>
      <c r="BF159" s="219">
        <f>IF(N159="snížená",J159,0)</f>
        <v>0</v>
      </c>
      <c r="BG159" s="219">
        <f>IF(N159="zákl. přenesená",J159,0)</f>
        <v>0</v>
      </c>
      <c r="BH159" s="219">
        <f>IF(N159="sníž. přenesená",J159,0)</f>
        <v>0</v>
      </c>
      <c r="BI159" s="219">
        <f>IF(N159="nulová",J159,0)</f>
        <v>0</v>
      </c>
      <c r="BJ159" s="14" t="s">
        <v>79</v>
      </c>
      <c r="BK159" s="219">
        <f>ROUND(I159*H159,2)</f>
        <v>0</v>
      </c>
      <c r="BL159" s="14" t="s">
        <v>158</v>
      </c>
      <c r="BM159" s="218" t="s">
        <v>1009</v>
      </c>
    </row>
    <row r="160" spans="1:65" s="2" customFormat="1" ht="38.4">
      <c r="A160" s="31"/>
      <c r="B160" s="32"/>
      <c r="C160" s="33"/>
      <c r="D160" s="220" t="s">
        <v>166</v>
      </c>
      <c r="E160" s="33"/>
      <c r="F160" s="221" t="s">
        <v>1010</v>
      </c>
      <c r="G160" s="33"/>
      <c r="H160" s="33"/>
      <c r="I160" s="119"/>
      <c r="J160" s="33"/>
      <c r="K160" s="33"/>
      <c r="L160" s="36"/>
      <c r="M160" s="222"/>
      <c r="N160" s="223"/>
      <c r="O160" s="68"/>
      <c r="P160" s="68"/>
      <c r="Q160" s="68"/>
      <c r="R160" s="68"/>
      <c r="S160" s="68"/>
      <c r="T160" s="68"/>
      <c r="U160" s="69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T160" s="14" t="s">
        <v>166</v>
      </c>
      <c r="AU160" s="14" t="s">
        <v>81</v>
      </c>
    </row>
    <row r="161" spans="1:65" s="2" customFormat="1" ht="30" customHeight="1">
      <c r="A161" s="31"/>
      <c r="B161" s="32"/>
      <c r="C161" s="224" t="s">
        <v>416</v>
      </c>
      <c r="D161" s="224" t="s">
        <v>176</v>
      </c>
      <c r="E161" s="225" t="s">
        <v>1011</v>
      </c>
      <c r="F161" s="226" t="s">
        <v>1012</v>
      </c>
      <c r="G161" s="227" t="s">
        <v>840</v>
      </c>
      <c r="H161" s="228">
        <v>4</v>
      </c>
      <c r="I161" s="229"/>
      <c r="J161" s="230">
        <f>ROUND(I161*H161,2)</f>
        <v>0</v>
      </c>
      <c r="K161" s="231"/>
      <c r="L161" s="36"/>
      <c r="M161" s="232" t="s">
        <v>1</v>
      </c>
      <c r="N161" s="233" t="s">
        <v>37</v>
      </c>
      <c r="O161" s="68"/>
      <c r="P161" s="216">
        <f>O161*H161</f>
        <v>0</v>
      </c>
      <c r="Q161" s="216">
        <v>0</v>
      </c>
      <c r="R161" s="216">
        <f>Q161*H161</f>
        <v>0</v>
      </c>
      <c r="S161" s="216">
        <v>0</v>
      </c>
      <c r="T161" s="216">
        <f>S161*H161</f>
        <v>0</v>
      </c>
      <c r="U161" s="217" t="s">
        <v>1</v>
      </c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18" t="s">
        <v>158</v>
      </c>
      <c r="AT161" s="218" t="s">
        <v>176</v>
      </c>
      <c r="AU161" s="218" t="s">
        <v>81</v>
      </c>
      <c r="AY161" s="14" t="s">
        <v>153</v>
      </c>
      <c r="BE161" s="219">
        <f>IF(N161="základní",J161,0)</f>
        <v>0</v>
      </c>
      <c r="BF161" s="219">
        <f>IF(N161="snížená",J161,0)</f>
        <v>0</v>
      </c>
      <c r="BG161" s="219">
        <f>IF(N161="zákl. přenesená",J161,0)</f>
        <v>0</v>
      </c>
      <c r="BH161" s="219">
        <f>IF(N161="sníž. přenesená",J161,0)</f>
        <v>0</v>
      </c>
      <c r="BI161" s="219">
        <f>IF(N161="nulová",J161,0)</f>
        <v>0</v>
      </c>
      <c r="BJ161" s="14" t="s">
        <v>79</v>
      </c>
      <c r="BK161" s="219">
        <f>ROUND(I161*H161,2)</f>
        <v>0</v>
      </c>
      <c r="BL161" s="14" t="s">
        <v>158</v>
      </c>
      <c r="BM161" s="218" t="s">
        <v>1013</v>
      </c>
    </row>
    <row r="162" spans="1:65" s="2" customFormat="1" ht="38.4">
      <c r="A162" s="31"/>
      <c r="B162" s="32"/>
      <c r="C162" s="33"/>
      <c r="D162" s="220" t="s">
        <v>166</v>
      </c>
      <c r="E162" s="33"/>
      <c r="F162" s="221" t="s">
        <v>1014</v>
      </c>
      <c r="G162" s="33"/>
      <c r="H162" s="33"/>
      <c r="I162" s="119"/>
      <c r="J162" s="33"/>
      <c r="K162" s="33"/>
      <c r="L162" s="36"/>
      <c r="M162" s="222"/>
      <c r="N162" s="223"/>
      <c r="O162" s="68"/>
      <c r="P162" s="68"/>
      <c r="Q162" s="68"/>
      <c r="R162" s="68"/>
      <c r="S162" s="68"/>
      <c r="T162" s="68"/>
      <c r="U162" s="69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T162" s="14" t="s">
        <v>166</v>
      </c>
      <c r="AU162" s="14" t="s">
        <v>81</v>
      </c>
    </row>
    <row r="163" spans="1:65" s="2" customFormat="1" ht="30" customHeight="1">
      <c r="A163" s="31"/>
      <c r="B163" s="32"/>
      <c r="C163" s="224" t="s">
        <v>186</v>
      </c>
      <c r="D163" s="224" t="s">
        <v>176</v>
      </c>
      <c r="E163" s="225" t="s">
        <v>1015</v>
      </c>
      <c r="F163" s="226" t="s">
        <v>1016</v>
      </c>
      <c r="G163" s="227" t="s">
        <v>840</v>
      </c>
      <c r="H163" s="228">
        <v>4</v>
      </c>
      <c r="I163" s="229"/>
      <c r="J163" s="230">
        <f>ROUND(I163*H163,2)</f>
        <v>0</v>
      </c>
      <c r="K163" s="231"/>
      <c r="L163" s="36"/>
      <c r="M163" s="232" t="s">
        <v>1</v>
      </c>
      <c r="N163" s="233" t="s">
        <v>37</v>
      </c>
      <c r="O163" s="68"/>
      <c r="P163" s="216">
        <f>O163*H163</f>
        <v>0</v>
      </c>
      <c r="Q163" s="216">
        <v>0</v>
      </c>
      <c r="R163" s="216">
        <f>Q163*H163</f>
        <v>0</v>
      </c>
      <c r="S163" s="216">
        <v>0</v>
      </c>
      <c r="T163" s="216">
        <f>S163*H163</f>
        <v>0</v>
      </c>
      <c r="U163" s="217" t="s">
        <v>1</v>
      </c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18" t="s">
        <v>158</v>
      </c>
      <c r="AT163" s="218" t="s">
        <v>176</v>
      </c>
      <c r="AU163" s="218" t="s">
        <v>81</v>
      </c>
      <c r="AY163" s="14" t="s">
        <v>153</v>
      </c>
      <c r="BE163" s="219">
        <f>IF(N163="základní",J163,0)</f>
        <v>0</v>
      </c>
      <c r="BF163" s="219">
        <f>IF(N163="snížená",J163,0)</f>
        <v>0</v>
      </c>
      <c r="BG163" s="219">
        <f>IF(N163="zákl. přenesená",J163,0)</f>
        <v>0</v>
      </c>
      <c r="BH163" s="219">
        <f>IF(N163="sníž. přenesená",J163,0)</f>
        <v>0</v>
      </c>
      <c r="BI163" s="219">
        <f>IF(N163="nulová",J163,0)</f>
        <v>0</v>
      </c>
      <c r="BJ163" s="14" t="s">
        <v>79</v>
      </c>
      <c r="BK163" s="219">
        <f>ROUND(I163*H163,2)</f>
        <v>0</v>
      </c>
      <c r="BL163" s="14" t="s">
        <v>158</v>
      </c>
      <c r="BM163" s="218" t="s">
        <v>1017</v>
      </c>
    </row>
    <row r="164" spans="1:65" s="2" customFormat="1" ht="38.4">
      <c r="A164" s="31"/>
      <c r="B164" s="32"/>
      <c r="C164" s="33"/>
      <c r="D164" s="220" t="s">
        <v>166</v>
      </c>
      <c r="E164" s="33"/>
      <c r="F164" s="221" t="s">
        <v>1018</v>
      </c>
      <c r="G164" s="33"/>
      <c r="H164" s="33"/>
      <c r="I164" s="119"/>
      <c r="J164" s="33"/>
      <c r="K164" s="33"/>
      <c r="L164" s="36"/>
      <c r="M164" s="222"/>
      <c r="N164" s="223"/>
      <c r="O164" s="68"/>
      <c r="P164" s="68"/>
      <c r="Q164" s="68"/>
      <c r="R164" s="68"/>
      <c r="S164" s="68"/>
      <c r="T164" s="68"/>
      <c r="U164" s="69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T164" s="14" t="s">
        <v>166</v>
      </c>
      <c r="AU164" s="14" t="s">
        <v>81</v>
      </c>
    </row>
    <row r="165" spans="1:65" s="2" customFormat="1" ht="14.4" customHeight="1">
      <c r="A165" s="31"/>
      <c r="B165" s="32"/>
      <c r="C165" s="224" t="s">
        <v>8</v>
      </c>
      <c r="D165" s="224" t="s">
        <v>176</v>
      </c>
      <c r="E165" s="225" t="s">
        <v>1019</v>
      </c>
      <c r="F165" s="226" t="s">
        <v>1020</v>
      </c>
      <c r="G165" s="227" t="s">
        <v>840</v>
      </c>
      <c r="H165" s="228">
        <v>1</v>
      </c>
      <c r="I165" s="229"/>
      <c r="J165" s="230">
        <f>ROUND(I165*H165,2)</f>
        <v>0</v>
      </c>
      <c r="K165" s="231"/>
      <c r="L165" s="36"/>
      <c r="M165" s="232" t="s">
        <v>1</v>
      </c>
      <c r="N165" s="233" t="s">
        <v>37</v>
      </c>
      <c r="O165" s="68"/>
      <c r="P165" s="216">
        <f>O165*H165</f>
        <v>0</v>
      </c>
      <c r="Q165" s="216">
        <v>0</v>
      </c>
      <c r="R165" s="216">
        <f>Q165*H165</f>
        <v>0</v>
      </c>
      <c r="S165" s="216">
        <v>0</v>
      </c>
      <c r="T165" s="216">
        <f>S165*H165</f>
        <v>0</v>
      </c>
      <c r="U165" s="217" t="s">
        <v>1</v>
      </c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18" t="s">
        <v>158</v>
      </c>
      <c r="AT165" s="218" t="s">
        <v>176</v>
      </c>
      <c r="AU165" s="218" t="s">
        <v>81</v>
      </c>
      <c r="AY165" s="14" t="s">
        <v>153</v>
      </c>
      <c r="BE165" s="219">
        <f>IF(N165="základní",J165,0)</f>
        <v>0</v>
      </c>
      <c r="BF165" s="219">
        <f>IF(N165="snížená",J165,0)</f>
        <v>0</v>
      </c>
      <c r="BG165" s="219">
        <f>IF(N165="zákl. přenesená",J165,0)</f>
        <v>0</v>
      </c>
      <c r="BH165" s="219">
        <f>IF(N165="sníž. přenesená",J165,0)</f>
        <v>0</v>
      </c>
      <c r="BI165" s="219">
        <f>IF(N165="nulová",J165,0)</f>
        <v>0</v>
      </c>
      <c r="BJ165" s="14" t="s">
        <v>79</v>
      </c>
      <c r="BK165" s="219">
        <f>ROUND(I165*H165,2)</f>
        <v>0</v>
      </c>
      <c r="BL165" s="14" t="s">
        <v>158</v>
      </c>
      <c r="BM165" s="218" t="s">
        <v>1021</v>
      </c>
    </row>
    <row r="166" spans="1:65" s="2" customFormat="1" ht="38.4">
      <c r="A166" s="31"/>
      <c r="B166" s="32"/>
      <c r="C166" s="33"/>
      <c r="D166" s="220" t="s">
        <v>166</v>
      </c>
      <c r="E166" s="33"/>
      <c r="F166" s="221" t="s">
        <v>1022</v>
      </c>
      <c r="G166" s="33"/>
      <c r="H166" s="33"/>
      <c r="I166" s="119"/>
      <c r="J166" s="33"/>
      <c r="K166" s="33"/>
      <c r="L166" s="36"/>
      <c r="M166" s="222"/>
      <c r="N166" s="223"/>
      <c r="O166" s="68"/>
      <c r="P166" s="68"/>
      <c r="Q166" s="68"/>
      <c r="R166" s="68"/>
      <c r="S166" s="68"/>
      <c r="T166" s="68"/>
      <c r="U166" s="69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T166" s="14" t="s">
        <v>166</v>
      </c>
      <c r="AU166" s="14" t="s">
        <v>81</v>
      </c>
    </row>
    <row r="167" spans="1:65" s="2" customFormat="1" ht="19.8" customHeight="1">
      <c r="A167" s="31"/>
      <c r="B167" s="32"/>
      <c r="C167" s="224" t="s">
        <v>164</v>
      </c>
      <c r="D167" s="224" t="s">
        <v>176</v>
      </c>
      <c r="E167" s="225" t="s">
        <v>1023</v>
      </c>
      <c r="F167" s="226" t="s">
        <v>1024</v>
      </c>
      <c r="G167" s="227" t="s">
        <v>840</v>
      </c>
      <c r="H167" s="228">
        <v>28.8</v>
      </c>
      <c r="I167" s="229"/>
      <c r="J167" s="230">
        <f>ROUND(I167*H167,2)</f>
        <v>0</v>
      </c>
      <c r="K167" s="231"/>
      <c r="L167" s="36"/>
      <c r="M167" s="232" t="s">
        <v>1</v>
      </c>
      <c r="N167" s="233" t="s">
        <v>37</v>
      </c>
      <c r="O167" s="68"/>
      <c r="P167" s="216">
        <f>O167*H167</f>
        <v>0</v>
      </c>
      <c r="Q167" s="216">
        <v>0</v>
      </c>
      <c r="R167" s="216">
        <f>Q167*H167</f>
        <v>0</v>
      </c>
      <c r="S167" s="216">
        <v>0.26100000000000001</v>
      </c>
      <c r="T167" s="216">
        <f>S167*H167</f>
        <v>7.5168000000000008</v>
      </c>
      <c r="U167" s="217" t="s">
        <v>1</v>
      </c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18" t="s">
        <v>158</v>
      </c>
      <c r="AT167" s="218" t="s">
        <v>176</v>
      </c>
      <c r="AU167" s="218" t="s">
        <v>81</v>
      </c>
      <c r="AY167" s="14" t="s">
        <v>153</v>
      </c>
      <c r="BE167" s="219">
        <f>IF(N167="základní",J167,0)</f>
        <v>0</v>
      </c>
      <c r="BF167" s="219">
        <f>IF(N167="snížená",J167,0)</f>
        <v>0</v>
      </c>
      <c r="BG167" s="219">
        <f>IF(N167="zákl. přenesená",J167,0)</f>
        <v>0</v>
      </c>
      <c r="BH167" s="219">
        <f>IF(N167="sníž. přenesená",J167,0)</f>
        <v>0</v>
      </c>
      <c r="BI167" s="219">
        <f>IF(N167="nulová",J167,0)</f>
        <v>0</v>
      </c>
      <c r="BJ167" s="14" t="s">
        <v>79</v>
      </c>
      <c r="BK167" s="219">
        <f>ROUND(I167*H167,2)</f>
        <v>0</v>
      </c>
      <c r="BL167" s="14" t="s">
        <v>158</v>
      </c>
      <c r="BM167" s="218" t="s">
        <v>1025</v>
      </c>
    </row>
    <row r="168" spans="1:65" s="2" customFormat="1" ht="28.8">
      <c r="A168" s="31"/>
      <c r="B168" s="32"/>
      <c r="C168" s="33"/>
      <c r="D168" s="220" t="s">
        <v>166</v>
      </c>
      <c r="E168" s="33"/>
      <c r="F168" s="221" t="s">
        <v>1026</v>
      </c>
      <c r="G168" s="33"/>
      <c r="H168" s="33"/>
      <c r="I168" s="119"/>
      <c r="J168" s="33"/>
      <c r="K168" s="33"/>
      <c r="L168" s="36"/>
      <c r="M168" s="222"/>
      <c r="N168" s="223"/>
      <c r="O168" s="68"/>
      <c r="P168" s="68"/>
      <c r="Q168" s="68"/>
      <c r="R168" s="68"/>
      <c r="S168" s="68"/>
      <c r="T168" s="68"/>
      <c r="U168" s="69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T168" s="14" t="s">
        <v>166</v>
      </c>
      <c r="AU168" s="14" t="s">
        <v>81</v>
      </c>
    </row>
    <row r="169" spans="1:65" s="2" customFormat="1" ht="19.8" customHeight="1">
      <c r="A169" s="31"/>
      <c r="B169" s="32"/>
      <c r="C169" s="224" t="s">
        <v>641</v>
      </c>
      <c r="D169" s="224" t="s">
        <v>176</v>
      </c>
      <c r="E169" s="225" t="s">
        <v>1027</v>
      </c>
      <c r="F169" s="226" t="s">
        <v>1028</v>
      </c>
      <c r="G169" s="227" t="s">
        <v>162</v>
      </c>
      <c r="H169" s="228">
        <v>8.52</v>
      </c>
      <c r="I169" s="229"/>
      <c r="J169" s="230">
        <f>ROUND(I169*H169,2)</f>
        <v>0</v>
      </c>
      <c r="K169" s="231"/>
      <c r="L169" s="36"/>
      <c r="M169" s="232" t="s">
        <v>1</v>
      </c>
      <c r="N169" s="233" t="s">
        <v>37</v>
      </c>
      <c r="O169" s="68"/>
      <c r="P169" s="216">
        <f>O169*H169</f>
        <v>0</v>
      </c>
      <c r="Q169" s="216">
        <v>0</v>
      </c>
      <c r="R169" s="216">
        <f>Q169*H169</f>
        <v>0</v>
      </c>
      <c r="S169" s="216">
        <v>8.5999999999999993E-2</v>
      </c>
      <c r="T169" s="216">
        <f>S169*H169</f>
        <v>0.73271999999999993</v>
      </c>
      <c r="U169" s="217" t="s">
        <v>1</v>
      </c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18" t="s">
        <v>158</v>
      </c>
      <c r="AT169" s="218" t="s">
        <v>176</v>
      </c>
      <c r="AU169" s="218" t="s">
        <v>81</v>
      </c>
      <c r="AY169" s="14" t="s">
        <v>153</v>
      </c>
      <c r="BE169" s="219">
        <f>IF(N169="základní",J169,0)</f>
        <v>0</v>
      </c>
      <c r="BF169" s="219">
        <f>IF(N169="snížená",J169,0)</f>
        <v>0</v>
      </c>
      <c r="BG169" s="219">
        <f>IF(N169="zákl. přenesená",J169,0)</f>
        <v>0</v>
      </c>
      <c r="BH169" s="219">
        <f>IF(N169="sníž. přenesená",J169,0)</f>
        <v>0</v>
      </c>
      <c r="BI169" s="219">
        <f>IF(N169="nulová",J169,0)</f>
        <v>0</v>
      </c>
      <c r="BJ169" s="14" t="s">
        <v>79</v>
      </c>
      <c r="BK169" s="219">
        <f>ROUND(I169*H169,2)</f>
        <v>0</v>
      </c>
      <c r="BL169" s="14" t="s">
        <v>158</v>
      </c>
      <c r="BM169" s="218" t="s">
        <v>1029</v>
      </c>
    </row>
    <row r="170" spans="1:65" s="2" customFormat="1" ht="19.2">
      <c r="A170" s="31"/>
      <c r="B170" s="32"/>
      <c r="C170" s="33"/>
      <c r="D170" s="220" t="s">
        <v>166</v>
      </c>
      <c r="E170" s="33"/>
      <c r="F170" s="221" t="s">
        <v>1030</v>
      </c>
      <c r="G170" s="33"/>
      <c r="H170" s="33"/>
      <c r="I170" s="119"/>
      <c r="J170" s="33"/>
      <c r="K170" s="33"/>
      <c r="L170" s="36"/>
      <c r="M170" s="222"/>
      <c r="N170" s="223"/>
      <c r="O170" s="68"/>
      <c r="P170" s="68"/>
      <c r="Q170" s="68"/>
      <c r="R170" s="68"/>
      <c r="S170" s="68"/>
      <c r="T170" s="68"/>
      <c r="U170" s="69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T170" s="14" t="s">
        <v>166</v>
      </c>
      <c r="AU170" s="14" t="s">
        <v>81</v>
      </c>
    </row>
    <row r="171" spans="1:65" s="2" customFormat="1" ht="19.8" customHeight="1">
      <c r="A171" s="31"/>
      <c r="B171" s="32"/>
      <c r="C171" s="224" t="s">
        <v>196</v>
      </c>
      <c r="D171" s="224" t="s">
        <v>176</v>
      </c>
      <c r="E171" s="225" t="s">
        <v>1031</v>
      </c>
      <c r="F171" s="226" t="s">
        <v>1032</v>
      </c>
      <c r="G171" s="227" t="s">
        <v>1033</v>
      </c>
      <c r="H171" s="228">
        <v>24.815999999999999</v>
      </c>
      <c r="I171" s="229"/>
      <c r="J171" s="230">
        <f>ROUND(I171*H171,2)</f>
        <v>0</v>
      </c>
      <c r="K171" s="231"/>
      <c r="L171" s="36"/>
      <c r="M171" s="232" t="s">
        <v>1</v>
      </c>
      <c r="N171" s="233" t="s">
        <v>37</v>
      </c>
      <c r="O171" s="68"/>
      <c r="P171" s="216">
        <f>O171*H171</f>
        <v>0</v>
      </c>
      <c r="Q171" s="216">
        <v>0</v>
      </c>
      <c r="R171" s="216">
        <f>Q171*H171</f>
        <v>0</v>
      </c>
      <c r="S171" s="216">
        <v>1.6</v>
      </c>
      <c r="T171" s="216">
        <f>S171*H171</f>
        <v>39.705600000000004</v>
      </c>
      <c r="U171" s="217" t="s">
        <v>1</v>
      </c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18" t="s">
        <v>158</v>
      </c>
      <c r="AT171" s="218" t="s">
        <v>176</v>
      </c>
      <c r="AU171" s="218" t="s">
        <v>81</v>
      </c>
      <c r="AY171" s="14" t="s">
        <v>153</v>
      </c>
      <c r="BE171" s="219">
        <f>IF(N171="základní",J171,0)</f>
        <v>0</v>
      </c>
      <c r="BF171" s="219">
        <f>IF(N171="snížená",J171,0)</f>
        <v>0</v>
      </c>
      <c r="BG171" s="219">
        <f>IF(N171="zákl. přenesená",J171,0)</f>
        <v>0</v>
      </c>
      <c r="BH171" s="219">
        <f>IF(N171="sníž. přenesená",J171,0)</f>
        <v>0</v>
      </c>
      <c r="BI171" s="219">
        <f>IF(N171="nulová",J171,0)</f>
        <v>0</v>
      </c>
      <c r="BJ171" s="14" t="s">
        <v>79</v>
      </c>
      <c r="BK171" s="219">
        <f>ROUND(I171*H171,2)</f>
        <v>0</v>
      </c>
      <c r="BL171" s="14" t="s">
        <v>158</v>
      </c>
      <c r="BM171" s="218" t="s">
        <v>1034</v>
      </c>
    </row>
    <row r="172" spans="1:65" s="2" customFormat="1" ht="19.2">
      <c r="A172" s="31"/>
      <c r="B172" s="32"/>
      <c r="C172" s="33"/>
      <c r="D172" s="220" t="s">
        <v>166</v>
      </c>
      <c r="E172" s="33"/>
      <c r="F172" s="221" t="s">
        <v>1035</v>
      </c>
      <c r="G172" s="33"/>
      <c r="H172" s="33"/>
      <c r="I172" s="119"/>
      <c r="J172" s="33"/>
      <c r="K172" s="33"/>
      <c r="L172" s="36"/>
      <c r="M172" s="222"/>
      <c r="N172" s="223"/>
      <c r="O172" s="68"/>
      <c r="P172" s="68"/>
      <c r="Q172" s="68"/>
      <c r="R172" s="68"/>
      <c r="S172" s="68"/>
      <c r="T172" s="68"/>
      <c r="U172" s="69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T172" s="14" t="s">
        <v>166</v>
      </c>
      <c r="AU172" s="14" t="s">
        <v>81</v>
      </c>
    </row>
    <row r="173" spans="1:65" s="2" customFormat="1" ht="14.4" customHeight="1">
      <c r="A173" s="31"/>
      <c r="B173" s="32"/>
      <c r="C173" s="224" t="s">
        <v>200</v>
      </c>
      <c r="D173" s="224" t="s">
        <v>176</v>
      </c>
      <c r="E173" s="225" t="s">
        <v>1036</v>
      </c>
      <c r="F173" s="226" t="s">
        <v>1037</v>
      </c>
      <c r="G173" s="227" t="s">
        <v>840</v>
      </c>
      <c r="H173" s="228">
        <v>24.815999999999999</v>
      </c>
      <c r="I173" s="229"/>
      <c r="J173" s="230">
        <f>ROUND(I173*H173,2)</f>
        <v>0</v>
      </c>
      <c r="K173" s="231"/>
      <c r="L173" s="36"/>
      <c r="M173" s="232" t="s">
        <v>1</v>
      </c>
      <c r="N173" s="233" t="s">
        <v>37</v>
      </c>
      <c r="O173" s="68"/>
      <c r="P173" s="216">
        <f>O173*H173</f>
        <v>0</v>
      </c>
      <c r="Q173" s="216">
        <v>0</v>
      </c>
      <c r="R173" s="216">
        <f>Q173*H173</f>
        <v>0</v>
      </c>
      <c r="S173" s="216">
        <v>1.6</v>
      </c>
      <c r="T173" s="216">
        <f>S173*H173</f>
        <v>39.705600000000004</v>
      </c>
      <c r="U173" s="217" t="s">
        <v>1</v>
      </c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18" t="s">
        <v>158</v>
      </c>
      <c r="AT173" s="218" t="s">
        <v>176</v>
      </c>
      <c r="AU173" s="218" t="s">
        <v>81</v>
      </c>
      <c r="AY173" s="14" t="s">
        <v>153</v>
      </c>
      <c r="BE173" s="219">
        <f>IF(N173="základní",J173,0)</f>
        <v>0</v>
      </c>
      <c r="BF173" s="219">
        <f>IF(N173="snížená",J173,0)</f>
        <v>0</v>
      </c>
      <c r="BG173" s="219">
        <f>IF(N173="zákl. přenesená",J173,0)</f>
        <v>0</v>
      </c>
      <c r="BH173" s="219">
        <f>IF(N173="sníž. přenesená",J173,0)</f>
        <v>0</v>
      </c>
      <c r="BI173" s="219">
        <f>IF(N173="nulová",J173,0)</f>
        <v>0</v>
      </c>
      <c r="BJ173" s="14" t="s">
        <v>79</v>
      </c>
      <c r="BK173" s="219">
        <f>ROUND(I173*H173,2)</f>
        <v>0</v>
      </c>
      <c r="BL173" s="14" t="s">
        <v>158</v>
      </c>
      <c r="BM173" s="218" t="s">
        <v>1038</v>
      </c>
    </row>
    <row r="174" spans="1:65" s="2" customFormat="1" ht="19.2">
      <c r="A174" s="31"/>
      <c r="B174" s="32"/>
      <c r="C174" s="33"/>
      <c r="D174" s="220" t="s">
        <v>166</v>
      </c>
      <c r="E174" s="33"/>
      <c r="F174" s="221" t="s">
        <v>1039</v>
      </c>
      <c r="G174" s="33"/>
      <c r="H174" s="33"/>
      <c r="I174" s="119"/>
      <c r="J174" s="33"/>
      <c r="K174" s="33"/>
      <c r="L174" s="36"/>
      <c r="M174" s="222"/>
      <c r="N174" s="223"/>
      <c r="O174" s="68"/>
      <c r="P174" s="68"/>
      <c r="Q174" s="68"/>
      <c r="R174" s="68"/>
      <c r="S174" s="68"/>
      <c r="T174" s="68"/>
      <c r="U174" s="69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T174" s="14" t="s">
        <v>166</v>
      </c>
      <c r="AU174" s="14" t="s">
        <v>81</v>
      </c>
    </row>
    <row r="175" spans="1:65" s="2" customFormat="1" ht="14.4" customHeight="1">
      <c r="A175" s="31"/>
      <c r="B175" s="32"/>
      <c r="C175" s="224" t="s">
        <v>205</v>
      </c>
      <c r="D175" s="224" t="s">
        <v>176</v>
      </c>
      <c r="E175" s="225" t="s">
        <v>1040</v>
      </c>
      <c r="F175" s="226" t="s">
        <v>1041</v>
      </c>
      <c r="G175" s="227" t="s">
        <v>840</v>
      </c>
      <c r="H175" s="228">
        <v>6</v>
      </c>
      <c r="I175" s="229"/>
      <c r="J175" s="230">
        <f>ROUND(I175*H175,2)</f>
        <v>0</v>
      </c>
      <c r="K175" s="231"/>
      <c r="L175" s="36"/>
      <c r="M175" s="232" t="s">
        <v>1</v>
      </c>
      <c r="N175" s="233" t="s">
        <v>37</v>
      </c>
      <c r="O175" s="68"/>
      <c r="P175" s="216">
        <f>O175*H175</f>
        <v>0</v>
      </c>
      <c r="Q175" s="216">
        <v>0</v>
      </c>
      <c r="R175" s="216">
        <f>Q175*H175</f>
        <v>0</v>
      </c>
      <c r="S175" s="216">
        <v>7.5999999999999998E-2</v>
      </c>
      <c r="T175" s="216">
        <f>S175*H175</f>
        <v>0.45599999999999996</v>
      </c>
      <c r="U175" s="217" t="s">
        <v>1</v>
      </c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18" t="s">
        <v>158</v>
      </c>
      <c r="AT175" s="218" t="s">
        <v>176</v>
      </c>
      <c r="AU175" s="218" t="s">
        <v>81</v>
      </c>
      <c r="AY175" s="14" t="s">
        <v>153</v>
      </c>
      <c r="BE175" s="219">
        <f>IF(N175="základní",J175,0)</f>
        <v>0</v>
      </c>
      <c r="BF175" s="219">
        <f>IF(N175="snížená",J175,0)</f>
        <v>0</v>
      </c>
      <c r="BG175" s="219">
        <f>IF(N175="zákl. přenesená",J175,0)</f>
        <v>0</v>
      </c>
      <c r="BH175" s="219">
        <f>IF(N175="sníž. přenesená",J175,0)</f>
        <v>0</v>
      </c>
      <c r="BI175" s="219">
        <f>IF(N175="nulová",J175,0)</f>
        <v>0</v>
      </c>
      <c r="BJ175" s="14" t="s">
        <v>79</v>
      </c>
      <c r="BK175" s="219">
        <f>ROUND(I175*H175,2)</f>
        <v>0</v>
      </c>
      <c r="BL175" s="14" t="s">
        <v>158</v>
      </c>
      <c r="BM175" s="218" t="s">
        <v>1042</v>
      </c>
    </row>
    <row r="176" spans="1:65" s="2" customFormat="1" ht="28.8">
      <c r="A176" s="31"/>
      <c r="B176" s="32"/>
      <c r="C176" s="33"/>
      <c r="D176" s="220" t="s">
        <v>166</v>
      </c>
      <c r="E176" s="33"/>
      <c r="F176" s="221" t="s">
        <v>1043</v>
      </c>
      <c r="G176" s="33"/>
      <c r="H176" s="33"/>
      <c r="I176" s="119"/>
      <c r="J176" s="33"/>
      <c r="K176" s="33"/>
      <c r="L176" s="36"/>
      <c r="M176" s="222"/>
      <c r="N176" s="223"/>
      <c r="O176" s="68"/>
      <c r="P176" s="68"/>
      <c r="Q176" s="68"/>
      <c r="R176" s="68"/>
      <c r="S176" s="68"/>
      <c r="T176" s="68"/>
      <c r="U176" s="69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T176" s="14" t="s">
        <v>166</v>
      </c>
      <c r="AU176" s="14" t="s">
        <v>81</v>
      </c>
    </row>
    <row r="177" spans="1:65" s="2" customFormat="1" ht="14.4" customHeight="1">
      <c r="A177" s="31"/>
      <c r="B177" s="32"/>
      <c r="C177" s="224" t="s">
        <v>7</v>
      </c>
      <c r="D177" s="224" t="s">
        <v>176</v>
      </c>
      <c r="E177" s="225" t="s">
        <v>1044</v>
      </c>
      <c r="F177" s="226" t="s">
        <v>1045</v>
      </c>
      <c r="G177" s="227" t="s">
        <v>840</v>
      </c>
      <c r="H177" s="228">
        <v>6</v>
      </c>
      <c r="I177" s="229"/>
      <c r="J177" s="230">
        <f>ROUND(I177*H177,2)</f>
        <v>0</v>
      </c>
      <c r="K177" s="231"/>
      <c r="L177" s="36"/>
      <c r="M177" s="232" t="s">
        <v>1</v>
      </c>
      <c r="N177" s="233" t="s">
        <v>37</v>
      </c>
      <c r="O177" s="68"/>
      <c r="P177" s="216">
        <f>O177*H177</f>
        <v>0</v>
      </c>
      <c r="Q177" s="216">
        <v>0</v>
      </c>
      <c r="R177" s="216">
        <f>Q177*H177</f>
        <v>0</v>
      </c>
      <c r="S177" s="216">
        <v>6.3E-2</v>
      </c>
      <c r="T177" s="216">
        <f>S177*H177</f>
        <v>0.378</v>
      </c>
      <c r="U177" s="217" t="s">
        <v>1</v>
      </c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18" t="s">
        <v>158</v>
      </c>
      <c r="AT177" s="218" t="s">
        <v>176</v>
      </c>
      <c r="AU177" s="218" t="s">
        <v>81</v>
      </c>
      <c r="AY177" s="14" t="s">
        <v>153</v>
      </c>
      <c r="BE177" s="219">
        <f>IF(N177="základní",J177,0)</f>
        <v>0</v>
      </c>
      <c r="BF177" s="219">
        <f>IF(N177="snížená",J177,0)</f>
        <v>0</v>
      </c>
      <c r="BG177" s="219">
        <f>IF(N177="zákl. přenesená",J177,0)</f>
        <v>0</v>
      </c>
      <c r="BH177" s="219">
        <f>IF(N177="sníž. přenesená",J177,0)</f>
        <v>0</v>
      </c>
      <c r="BI177" s="219">
        <f>IF(N177="nulová",J177,0)</f>
        <v>0</v>
      </c>
      <c r="BJ177" s="14" t="s">
        <v>79</v>
      </c>
      <c r="BK177" s="219">
        <f>ROUND(I177*H177,2)</f>
        <v>0</v>
      </c>
      <c r="BL177" s="14" t="s">
        <v>158</v>
      </c>
      <c r="BM177" s="218" t="s">
        <v>1046</v>
      </c>
    </row>
    <row r="178" spans="1:65" s="2" customFormat="1" ht="28.8">
      <c r="A178" s="31"/>
      <c r="B178" s="32"/>
      <c r="C178" s="33"/>
      <c r="D178" s="220" t="s">
        <v>166</v>
      </c>
      <c r="E178" s="33"/>
      <c r="F178" s="221" t="s">
        <v>1047</v>
      </c>
      <c r="G178" s="33"/>
      <c r="H178" s="33"/>
      <c r="I178" s="119"/>
      <c r="J178" s="33"/>
      <c r="K178" s="33"/>
      <c r="L178" s="36"/>
      <c r="M178" s="222"/>
      <c r="N178" s="223"/>
      <c r="O178" s="68"/>
      <c r="P178" s="68"/>
      <c r="Q178" s="68"/>
      <c r="R178" s="68"/>
      <c r="S178" s="68"/>
      <c r="T178" s="68"/>
      <c r="U178" s="69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T178" s="14" t="s">
        <v>166</v>
      </c>
      <c r="AU178" s="14" t="s">
        <v>81</v>
      </c>
    </row>
    <row r="179" spans="1:65" s="2" customFormat="1" ht="30" customHeight="1">
      <c r="A179" s="31"/>
      <c r="B179" s="32"/>
      <c r="C179" s="224" t="s">
        <v>391</v>
      </c>
      <c r="D179" s="224" t="s">
        <v>176</v>
      </c>
      <c r="E179" s="225" t="s">
        <v>1048</v>
      </c>
      <c r="F179" s="226" t="s">
        <v>1049</v>
      </c>
      <c r="G179" s="227" t="s">
        <v>203</v>
      </c>
      <c r="H179" s="228">
        <v>1</v>
      </c>
      <c r="I179" s="229"/>
      <c r="J179" s="230">
        <f>ROUND(I179*H179,2)</f>
        <v>0</v>
      </c>
      <c r="K179" s="231"/>
      <c r="L179" s="36"/>
      <c r="M179" s="232" t="s">
        <v>1</v>
      </c>
      <c r="N179" s="233" t="s">
        <v>37</v>
      </c>
      <c r="O179" s="68"/>
      <c r="P179" s="216">
        <f>O179*H179</f>
        <v>0</v>
      </c>
      <c r="Q179" s="216">
        <v>0</v>
      </c>
      <c r="R179" s="216">
        <f>Q179*H179</f>
        <v>0</v>
      </c>
      <c r="S179" s="216">
        <v>0.02</v>
      </c>
      <c r="T179" s="216">
        <f>S179*H179</f>
        <v>0.02</v>
      </c>
      <c r="U179" s="217" t="s">
        <v>1</v>
      </c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18" t="s">
        <v>158</v>
      </c>
      <c r="AT179" s="218" t="s">
        <v>176</v>
      </c>
      <c r="AU179" s="218" t="s">
        <v>81</v>
      </c>
      <c r="AY179" s="14" t="s">
        <v>153</v>
      </c>
      <c r="BE179" s="219">
        <f>IF(N179="základní",J179,0)</f>
        <v>0</v>
      </c>
      <c r="BF179" s="219">
        <f>IF(N179="snížená",J179,0)</f>
        <v>0</v>
      </c>
      <c r="BG179" s="219">
        <f>IF(N179="zákl. přenesená",J179,0)</f>
        <v>0</v>
      </c>
      <c r="BH179" s="219">
        <f>IF(N179="sníž. přenesená",J179,0)</f>
        <v>0</v>
      </c>
      <c r="BI179" s="219">
        <f>IF(N179="nulová",J179,0)</f>
        <v>0</v>
      </c>
      <c r="BJ179" s="14" t="s">
        <v>79</v>
      </c>
      <c r="BK179" s="219">
        <f>ROUND(I179*H179,2)</f>
        <v>0</v>
      </c>
      <c r="BL179" s="14" t="s">
        <v>158</v>
      </c>
      <c r="BM179" s="218" t="s">
        <v>1050</v>
      </c>
    </row>
    <row r="180" spans="1:65" s="2" customFormat="1" ht="28.8">
      <c r="A180" s="31"/>
      <c r="B180" s="32"/>
      <c r="C180" s="33"/>
      <c r="D180" s="220" t="s">
        <v>166</v>
      </c>
      <c r="E180" s="33"/>
      <c r="F180" s="221" t="s">
        <v>1051</v>
      </c>
      <c r="G180" s="33"/>
      <c r="H180" s="33"/>
      <c r="I180" s="119"/>
      <c r="J180" s="33"/>
      <c r="K180" s="33"/>
      <c r="L180" s="36"/>
      <c r="M180" s="222"/>
      <c r="N180" s="223"/>
      <c r="O180" s="68"/>
      <c r="P180" s="68"/>
      <c r="Q180" s="68"/>
      <c r="R180" s="68"/>
      <c r="S180" s="68"/>
      <c r="T180" s="68"/>
      <c r="U180" s="69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T180" s="14" t="s">
        <v>166</v>
      </c>
      <c r="AU180" s="14" t="s">
        <v>81</v>
      </c>
    </row>
    <row r="181" spans="1:65" s="2" customFormat="1" ht="30" customHeight="1">
      <c r="A181" s="31"/>
      <c r="B181" s="32"/>
      <c r="C181" s="224" t="s">
        <v>387</v>
      </c>
      <c r="D181" s="224" t="s">
        <v>176</v>
      </c>
      <c r="E181" s="225" t="s">
        <v>1052</v>
      </c>
      <c r="F181" s="226" t="s">
        <v>1053</v>
      </c>
      <c r="G181" s="227" t="s">
        <v>203</v>
      </c>
      <c r="H181" s="228">
        <v>1</v>
      </c>
      <c r="I181" s="229"/>
      <c r="J181" s="230">
        <f>ROUND(I181*H181,2)</f>
        <v>0</v>
      </c>
      <c r="K181" s="231"/>
      <c r="L181" s="36"/>
      <c r="M181" s="232" t="s">
        <v>1</v>
      </c>
      <c r="N181" s="233" t="s">
        <v>37</v>
      </c>
      <c r="O181" s="68"/>
      <c r="P181" s="216">
        <f>O181*H181</f>
        <v>0</v>
      </c>
      <c r="Q181" s="216">
        <v>0</v>
      </c>
      <c r="R181" s="216">
        <f>Q181*H181</f>
        <v>0</v>
      </c>
      <c r="S181" s="216">
        <v>1.6E-2</v>
      </c>
      <c r="T181" s="216">
        <f>S181*H181</f>
        <v>1.6E-2</v>
      </c>
      <c r="U181" s="217" t="s">
        <v>1</v>
      </c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18" t="s">
        <v>158</v>
      </c>
      <c r="AT181" s="218" t="s">
        <v>176</v>
      </c>
      <c r="AU181" s="218" t="s">
        <v>81</v>
      </c>
      <c r="AY181" s="14" t="s">
        <v>153</v>
      </c>
      <c r="BE181" s="219">
        <f>IF(N181="základní",J181,0)</f>
        <v>0</v>
      </c>
      <c r="BF181" s="219">
        <f>IF(N181="snížená",J181,0)</f>
        <v>0</v>
      </c>
      <c r="BG181" s="219">
        <f>IF(N181="zákl. přenesená",J181,0)</f>
        <v>0</v>
      </c>
      <c r="BH181" s="219">
        <f>IF(N181="sníž. přenesená",J181,0)</f>
        <v>0</v>
      </c>
      <c r="BI181" s="219">
        <f>IF(N181="nulová",J181,0)</f>
        <v>0</v>
      </c>
      <c r="BJ181" s="14" t="s">
        <v>79</v>
      </c>
      <c r="BK181" s="219">
        <f>ROUND(I181*H181,2)</f>
        <v>0</v>
      </c>
      <c r="BL181" s="14" t="s">
        <v>158</v>
      </c>
      <c r="BM181" s="218" t="s">
        <v>1054</v>
      </c>
    </row>
    <row r="182" spans="1:65" s="2" customFormat="1" ht="48">
      <c r="A182" s="31"/>
      <c r="B182" s="32"/>
      <c r="C182" s="33"/>
      <c r="D182" s="220" t="s">
        <v>166</v>
      </c>
      <c r="E182" s="33"/>
      <c r="F182" s="221" t="s">
        <v>1055</v>
      </c>
      <c r="G182" s="33"/>
      <c r="H182" s="33"/>
      <c r="I182" s="119"/>
      <c r="J182" s="33"/>
      <c r="K182" s="33"/>
      <c r="L182" s="36"/>
      <c r="M182" s="222"/>
      <c r="N182" s="223"/>
      <c r="O182" s="68"/>
      <c r="P182" s="68"/>
      <c r="Q182" s="68"/>
      <c r="R182" s="68"/>
      <c r="S182" s="68"/>
      <c r="T182" s="68"/>
      <c r="U182" s="69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T182" s="14" t="s">
        <v>166</v>
      </c>
      <c r="AU182" s="14" t="s">
        <v>81</v>
      </c>
    </row>
    <row r="183" spans="1:65" s="2" customFormat="1" ht="19.8" customHeight="1">
      <c r="A183" s="31"/>
      <c r="B183" s="32"/>
      <c r="C183" s="224" t="s">
        <v>420</v>
      </c>
      <c r="D183" s="224" t="s">
        <v>176</v>
      </c>
      <c r="E183" s="225" t="s">
        <v>1056</v>
      </c>
      <c r="F183" s="226" t="s">
        <v>1057</v>
      </c>
      <c r="G183" s="227" t="s">
        <v>840</v>
      </c>
      <c r="H183" s="228">
        <v>23.61</v>
      </c>
      <c r="I183" s="229"/>
      <c r="J183" s="230">
        <f>ROUND(I183*H183,2)</f>
        <v>0</v>
      </c>
      <c r="K183" s="231"/>
      <c r="L183" s="36"/>
      <c r="M183" s="232" t="s">
        <v>1</v>
      </c>
      <c r="N183" s="233" t="s">
        <v>37</v>
      </c>
      <c r="O183" s="68"/>
      <c r="P183" s="216">
        <f>O183*H183</f>
        <v>0</v>
      </c>
      <c r="Q183" s="216">
        <v>0</v>
      </c>
      <c r="R183" s="216">
        <f>Q183*H183</f>
        <v>0</v>
      </c>
      <c r="S183" s="216">
        <v>6.8000000000000005E-2</v>
      </c>
      <c r="T183" s="216">
        <f>S183*H183</f>
        <v>1.60548</v>
      </c>
      <c r="U183" s="217" t="s">
        <v>1</v>
      </c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18" t="s">
        <v>158</v>
      </c>
      <c r="AT183" s="218" t="s">
        <v>176</v>
      </c>
      <c r="AU183" s="218" t="s">
        <v>81</v>
      </c>
      <c r="AY183" s="14" t="s">
        <v>153</v>
      </c>
      <c r="BE183" s="219">
        <f>IF(N183="základní",J183,0)</f>
        <v>0</v>
      </c>
      <c r="BF183" s="219">
        <f>IF(N183="snížená",J183,0)</f>
        <v>0</v>
      </c>
      <c r="BG183" s="219">
        <f>IF(N183="zákl. přenesená",J183,0)</f>
        <v>0</v>
      </c>
      <c r="BH183" s="219">
        <f>IF(N183="sníž. přenesená",J183,0)</f>
        <v>0</v>
      </c>
      <c r="BI183" s="219">
        <f>IF(N183="nulová",J183,0)</f>
        <v>0</v>
      </c>
      <c r="BJ183" s="14" t="s">
        <v>79</v>
      </c>
      <c r="BK183" s="219">
        <f>ROUND(I183*H183,2)</f>
        <v>0</v>
      </c>
      <c r="BL183" s="14" t="s">
        <v>158</v>
      </c>
      <c r="BM183" s="218" t="s">
        <v>1058</v>
      </c>
    </row>
    <row r="184" spans="1:65" s="2" customFormat="1" ht="28.8">
      <c r="A184" s="31"/>
      <c r="B184" s="32"/>
      <c r="C184" s="33"/>
      <c r="D184" s="220" t="s">
        <v>166</v>
      </c>
      <c r="E184" s="33"/>
      <c r="F184" s="221" t="s">
        <v>1059</v>
      </c>
      <c r="G184" s="33"/>
      <c r="H184" s="33"/>
      <c r="I184" s="119"/>
      <c r="J184" s="33"/>
      <c r="K184" s="33"/>
      <c r="L184" s="36"/>
      <c r="M184" s="222"/>
      <c r="N184" s="223"/>
      <c r="O184" s="68"/>
      <c r="P184" s="68"/>
      <c r="Q184" s="68"/>
      <c r="R184" s="68"/>
      <c r="S184" s="68"/>
      <c r="T184" s="68"/>
      <c r="U184" s="69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T184" s="14" t="s">
        <v>166</v>
      </c>
      <c r="AU184" s="14" t="s">
        <v>81</v>
      </c>
    </row>
    <row r="185" spans="1:65" s="12" customFormat="1" ht="22.8" customHeight="1">
      <c r="B185" s="189"/>
      <c r="C185" s="190"/>
      <c r="D185" s="191" t="s">
        <v>71</v>
      </c>
      <c r="E185" s="203" t="s">
        <v>1060</v>
      </c>
      <c r="F185" s="203" t="s">
        <v>1061</v>
      </c>
      <c r="G185" s="190"/>
      <c r="H185" s="190"/>
      <c r="I185" s="193"/>
      <c r="J185" s="204">
        <f>BK185</f>
        <v>0</v>
      </c>
      <c r="K185" s="190"/>
      <c r="L185" s="195"/>
      <c r="M185" s="196"/>
      <c r="N185" s="197"/>
      <c r="O185" s="197"/>
      <c r="P185" s="198">
        <f>SUM(P186:P201)</f>
        <v>0</v>
      </c>
      <c r="Q185" s="197"/>
      <c r="R185" s="198">
        <f>SUM(R186:R201)</f>
        <v>0</v>
      </c>
      <c r="S185" s="197"/>
      <c r="T185" s="198">
        <f>SUM(T186:T201)</f>
        <v>0</v>
      </c>
      <c r="U185" s="199"/>
      <c r="AR185" s="200" t="s">
        <v>79</v>
      </c>
      <c r="AT185" s="201" t="s">
        <v>71</v>
      </c>
      <c r="AU185" s="201" t="s">
        <v>79</v>
      </c>
      <c r="AY185" s="200" t="s">
        <v>153</v>
      </c>
      <c r="BK185" s="202">
        <f>SUM(BK186:BK201)</f>
        <v>0</v>
      </c>
    </row>
    <row r="186" spans="1:65" s="2" customFormat="1" ht="30" customHeight="1">
      <c r="A186" s="31"/>
      <c r="B186" s="32"/>
      <c r="C186" s="224" t="s">
        <v>212</v>
      </c>
      <c r="D186" s="224" t="s">
        <v>176</v>
      </c>
      <c r="E186" s="225" t="s">
        <v>1062</v>
      </c>
      <c r="F186" s="226" t="s">
        <v>1063</v>
      </c>
      <c r="G186" s="227" t="s">
        <v>1064</v>
      </c>
      <c r="H186" s="228">
        <v>30.34</v>
      </c>
      <c r="I186" s="229"/>
      <c r="J186" s="230">
        <f>ROUND(I186*H186,2)</f>
        <v>0</v>
      </c>
      <c r="K186" s="231"/>
      <c r="L186" s="36"/>
      <c r="M186" s="232" t="s">
        <v>1</v>
      </c>
      <c r="N186" s="233" t="s">
        <v>37</v>
      </c>
      <c r="O186" s="68"/>
      <c r="P186" s="216">
        <f>O186*H186</f>
        <v>0</v>
      </c>
      <c r="Q186" s="216">
        <v>0</v>
      </c>
      <c r="R186" s="216">
        <f>Q186*H186</f>
        <v>0</v>
      </c>
      <c r="S186" s="216">
        <v>0</v>
      </c>
      <c r="T186" s="216">
        <f>S186*H186</f>
        <v>0</v>
      </c>
      <c r="U186" s="217" t="s">
        <v>1</v>
      </c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18" t="s">
        <v>158</v>
      </c>
      <c r="AT186" s="218" t="s">
        <v>176</v>
      </c>
      <c r="AU186" s="218" t="s">
        <v>81</v>
      </c>
      <c r="AY186" s="14" t="s">
        <v>153</v>
      </c>
      <c r="BE186" s="219">
        <f>IF(N186="základní",J186,0)</f>
        <v>0</v>
      </c>
      <c r="BF186" s="219">
        <f>IF(N186="snížená",J186,0)</f>
        <v>0</v>
      </c>
      <c r="BG186" s="219">
        <f>IF(N186="zákl. přenesená",J186,0)</f>
        <v>0</v>
      </c>
      <c r="BH186" s="219">
        <f>IF(N186="sníž. přenesená",J186,0)</f>
        <v>0</v>
      </c>
      <c r="BI186" s="219">
        <f>IF(N186="nulová",J186,0)</f>
        <v>0</v>
      </c>
      <c r="BJ186" s="14" t="s">
        <v>79</v>
      </c>
      <c r="BK186" s="219">
        <f>ROUND(I186*H186,2)</f>
        <v>0</v>
      </c>
      <c r="BL186" s="14" t="s">
        <v>158</v>
      </c>
      <c r="BM186" s="218" t="s">
        <v>1065</v>
      </c>
    </row>
    <row r="187" spans="1:65" s="2" customFormat="1" ht="28.8">
      <c r="A187" s="31"/>
      <c r="B187" s="32"/>
      <c r="C187" s="33"/>
      <c r="D187" s="220" t="s">
        <v>166</v>
      </c>
      <c r="E187" s="33"/>
      <c r="F187" s="221" t="s">
        <v>1066</v>
      </c>
      <c r="G187" s="33"/>
      <c r="H187" s="33"/>
      <c r="I187" s="119"/>
      <c r="J187" s="33"/>
      <c r="K187" s="33"/>
      <c r="L187" s="36"/>
      <c r="M187" s="222"/>
      <c r="N187" s="223"/>
      <c r="O187" s="68"/>
      <c r="P187" s="68"/>
      <c r="Q187" s="68"/>
      <c r="R187" s="68"/>
      <c r="S187" s="68"/>
      <c r="T187" s="68"/>
      <c r="U187" s="69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T187" s="14" t="s">
        <v>166</v>
      </c>
      <c r="AU187" s="14" t="s">
        <v>81</v>
      </c>
    </row>
    <row r="188" spans="1:65" s="2" customFormat="1" ht="14.4" customHeight="1">
      <c r="A188" s="31"/>
      <c r="B188" s="32"/>
      <c r="C188" s="224" t="s">
        <v>216</v>
      </c>
      <c r="D188" s="224" t="s">
        <v>176</v>
      </c>
      <c r="E188" s="225" t="s">
        <v>1067</v>
      </c>
      <c r="F188" s="226" t="s">
        <v>1068</v>
      </c>
      <c r="G188" s="227" t="s">
        <v>162</v>
      </c>
      <c r="H188" s="228">
        <v>3</v>
      </c>
      <c r="I188" s="229"/>
      <c r="J188" s="230">
        <f>ROUND(I188*H188,2)</f>
        <v>0</v>
      </c>
      <c r="K188" s="231"/>
      <c r="L188" s="36"/>
      <c r="M188" s="232" t="s">
        <v>1</v>
      </c>
      <c r="N188" s="233" t="s">
        <v>37</v>
      </c>
      <c r="O188" s="68"/>
      <c r="P188" s="216">
        <f>O188*H188</f>
        <v>0</v>
      </c>
      <c r="Q188" s="216">
        <v>0</v>
      </c>
      <c r="R188" s="216">
        <f>Q188*H188</f>
        <v>0</v>
      </c>
      <c r="S188" s="216">
        <v>0</v>
      </c>
      <c r="T188" s="216">
        <f>S188*H188</f>
        <v>0</v>
      </c>
      <c r="U188" s="217" t="s">
        <v>1</v>
      </c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18" t="s">
        <v>158</v>
      </c>
      <c r="AT188" s="218" t="s">
        <v>176</v>
      </c>
      <c r="AU188" s="218" t="s">
        <v>81</v>
      </c>
      <c r="AY188" s="14" t="s">
        <v>153</v>
      </c>
      <c r="BE188" s="219">
        <f>IF(N188="základní",J188,0)</f>
        <v>0</v>
      </c>
      <c r="BF188" s="219">
        <f>IF(N188="snížená",J188,0)</f>
        <v>0</v>
      </c>
      <c r="BG188" s="219">
        <f>IF(N188="zákl. přenesená",J188,0)</f>
        <v>0</v>
      </c>
      <c r="BH188" s="219">
        <f>IF(N188="sníž. přenesená",J188,0)</f>
        <v>0</v>
      </c>
      <c r="BI188" s="219">
        <f>IF(N188="nulová",J188,0)</f>
        <v>0</v>
      </c>
      <c r="BJ188" s="14" t="s">
        <v>79</v>
      </c>
      <c r="BK188" s="219">
        <f>ROUND(I188*H188,2)</f>
        <v>0</v>
      </c>
      <c r="BL188" s="14" t="s">
        <v>158</v>
      </c>
      <c r="BM188" s="218" t="s">
        <v>1069</v>
      </c>
    </row>
    <row r="189" spans="1:65" s="2" customFormat="1" ht="19.2">
      <c r="A189" s="31"/>
      <c r="B189" s="32"/>
      <c r="C189" s="33"/>
      <c r="D189" s="220" t="s">
        <v>166</v>
      </c>
      <c r="E189" s="33"/>
      <c r="F189" s="221" t="s">
        <v>1070</v>
      </c>
      <c r="G189" s="33"/>
      <c r="H189" s="33"/>
      <c r="I189" s="119"/>
      <c r="J189" s="33"/>
      <c r="K189" s="33"/>
      <c r="L189" s="36"/>
      <c r="M189" s="222"/>
      <c r="N189" s="223"/>
      <c r="O189" s="68"/>
      <c r="P189" s="68"/>
      <c r="Q189" s="68"/>
      <c r="R189" s="68"/>
      <c r="S189" s="68"/>
      <c r="T189" s="68"/>
      <c r="U189" s="69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T189" s="14" t="s">
        <v>166</v>
      </c>
      <c r="AU189" s="14" t="s">
        <v>81</v>
      </c>
    </row>
    <row r="190" spans="1:65" s="2" customFormat="1" ht="19.8" customHeight="1">
      <c r="A190" s="31"/>
      <c r="B190" s="32"/>
      <c r="C190" s="224" t="s">
        <v>1071</v>
      </c>
      <c r="D190" s="224" t="s">
        <v>176</v>
      </c>
      <c r="E190" s="225" t="s">
        <v>1072</v>
      </c>
      <c r="F190" s="226" t="s">
        <v>1073</v>
      </c>
      <c r="G190" s="227" t="s">
        <v>162</v>
      </c>
      <c r="H190" s="228">
        <v>30</v>
      </c>
      <c r="I190" s="229"/>
      <c r="J190" s="230">
        <f>ROUND(I190*H190,2)</f>
        <v>0</v>
      </c>
      <c r="K190" s="231"/>
      <c r="L190" s="36"/>
      <c r="M190" s="232" t="s">
        <v>1</v>
      </c>
      <c r="N190" s="233" t="s">
        <v>37</v>
      </c>
      <c r="O190" s="68"/>
      <c r="P190" s="216">
        <f>O190*H190</f>
        <v>0</v>
      </c>
      <c r="Q190" s="216">
        <v>0</v>
      </c>
      <c r="R190" s="216">
        <f>Q190*H190</f>
        <v>0</v>
      </c>
      <c r="S190" s="216">
        <v>0</v>
      </c>
      <c r="T190" s="216">
        <f>S190*H190</f>
        <v>0</v>
      </c>
      <c r="U190" s="217" t="s">
        <v>1</v>
      </c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18" t="s">
        <v>158</v>
      </c>
      <c r="AT190" s="218" t="s">
        <v>176</v>
      </c>
      <c r="AU190" s="218" t="s">
        <v>81</v>
      </c>
      <c r="AY190" s="14" t="s">
        <v>153</v>
      </c>
      <c r="BE190" s="219">
        <f>IF(N190="základní",J190,0)</f>
        <v>0</v>
      </c>
      <c r="BF190" s="219">
        <f>IF(N190="snížená",J190,0)</f>
        <v>0</v>
      </c>
      <c r="BG190" s="219">
        <f>IF(N190="zákl. přenesená",J190,0)</f>
        <v>0</v>
      </c>
      <c r="BH190" s="219">
        <f>IF(N190="sníž. přenesená",J190,0)</f>
        <v>0</v>
      </c>
      <c r="BI190" s="219">
        <f>IF(N190="nulová",J190,0)</f>
        <v>0</v>
      </c>
      <c r="BJ190" s="14" t="s">
        <v>79</v>
      </c>
      <c r="BK190" s="219">
        <f>ROUND(I190*H190,2)</f>
        <v>0</v>
      </c>
      <c r="BL190" s="14" t="s">
        <v>158</v>
      </c>
      <c r="BM190" s="218" t="s">
        <v>1074</v>
      </c>
    </row>
    <row r="191" spans="1:65" s="2" customFormat="1" ht="28.8">
      <c r="A191" s="31"/>
      <c r="B191" s="32"/>
      <c r="C191" s="33"/>
      <c r="D191" s="220" t="s">
        <v>166</v>
      </c>
      <c r="E191" s="33"/>
      <c r="F191" s="221" t="s">
        <v>1075</v>
      </c>
      <c r="G191" s="33"/>
      <c r="H191" s="33"/>
      <c r="I191" s="119"/>
      <c r="J191" s="33"/>
      <c r="K191" s="33"/>
      <c r="L191" s="36"/>
      <c r="M191" s="222"/>
      <c r="N191" s="223"/>
      <c r="O191" s="68"/>
      <c r="P191" s="68"/>
      <c r="Q191" s="68"/>
      <c r="R191" s="68"/>
      <c r="S191" s="68"/>
      <c r="T191" s="68"/>
      <c r="U191" s="69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T191" s="14" t="s">
        <v>166</v>
      </c>
      <c r="AU191" s="14" t="s">
        <v>81</v>
      </c>
    </row>
    <row r="192" spans="1:65" s="2" customFormat="1" ht="19.8" customHeight="1">
      <c r="A192" s="31"/>
      <c r="B192" s="32"/>
      <c r="C192" s="224" t="s">
        <v>222</v>
      </c>
      <c r="D192" s="224" t="s">
        <v>176</v>
      </c>
      <c r="E192" s="225" t="s">
        <v>1076</v>
      </c>
      <c r="F192" s="226" t="s">
        <v>1077</v>
      </c>
      <c r="G192" s="227" t="s">
        <v>1064</v>
      </c>
      <c r="H192" s="228">
        <v>30.34</v>
      </c>
      <c r="I192" s="229"/>
      <c r="J192" s="230">
        <f>ROUND(I192*H192,2)</f>
        <v>0</v>
      </c>
      <c r="K192" s="231"/>
      <c r="L192" s="36"/>
      <c r="M192" s="232" t="s">
        <v>1</v>
      </c>
      <c r="N192" s="233" t="s">
        <v>37</v>
      </c>
      <c r="O192" s="68"/>
      <c r="P192" s="216">
        <f>O192*H192</f>
        <v>0</v>
      </c>
      <c r="Q192" s="216">
        <v>0</v>
      </c>
      <c r="R192" s="216">
        <f>Q192*H192</f>
        <v>0</v>
      </c>
      <c r="S192" s="216">
        <v>0</v>
      </c>
      <c r="T192" s="216">
        <f>S192*H192</f>
        <v>0</v>
      </c>
      <c r="U192" s="217" t="s">
        <v>1</v>
      </c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18" t="s">
        <v>158</v>
      </c>
      <c r="AT192" s="218" t="s">
        <v>176</v>
      </c>
      <c r="AU192" s="218" t="s">
        <v>81</v>
      </c>
      <c r="AY192" s="14" t="s">
        <v>153</v>
      </c>
      <c r="BE192" s="219">
        <f>IF(N192="základní",J192,0)</f>
        <v>0</v>
      </c>
      <c r="BF192" s="219">
        <f>IF(N192="snížená",J192,0)</f>
        <v>0</v>
      </c>
      <c r="BG192" s="219">
        <f>IF(N192="zákl. přenesená",J192,0)</f>
        <v>0</v>
      </c>
      <c r="BH192" s="219">
        <f>IF(N192="sníž. přenesená",J192,0)</f>
        <v>0</v>
      </c>
      <c r="BI192" s="219">
        <f>IF(N192="nulová",J192,0)</f>
        <v>0</v>
      </c>
      <c r="BJ192" s="14" t="s">
        <v>79</v>
      </c>
      <c r="BK192" s="219">
        <f>ROUND(I192*H192,2)</f>
        <v>0</v>
      </c>
      <c r="BL192" s="14" t="s">
        <v>158</v>
      </c>
      <c r="BM192" s="218" t="s">
        <v>1078</v>
      </c>
    </row>
    <row r="193" spans="1:65" s="2" customFormat="1" ht="19.2">
      <c r="A193" s="31"/>
      <c r="B193" s="32"/>
      <c r="C193" s="33"/>
      <c r="D193" s="220" t="s">
        <v>166</v>
      </c>
      <c r="E193" s="33"/>
      <c r="F193" s="221" t="s">
        <v>1079</v>
      </c>
      <c r="G193" s="33"/>
      <c r="H193" s="33"/>
      <c r="I193" s="119"/>
      <c r="J193" s="33"/>
      <c r="K193" s="33"/>
      <c r="L193" s="36"/>
      <c r="M193" s="222"/>
      <c r="N193" s="223"/>
      <c r="O193" s="68"/>
      <c r="P193" s="68"/>
      <c r="Q193" s="68"/>
      <c r="R193" s="68"/>
      <c r="S193" s="68"/>
      <c r="T193" s="68"/>
      <c r="U193" s="69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T193" s="14" t="s">
        <v>166</v>
      </c>
      <c r="AU193" s="14" t="s">
        <v>81</v>
      </c>
    </row>
    <row r="194" spans="1:65" s="2" customFormat="1" ht="19.8" customHeight="1">
      <c r="A194" s="31"/>
      <c r="B194" s="32"/>
      <c r="C194" s="224" t="s">
        <v>226</v>
      </c>
      <c r="D194" s="224" t="s">
        <v>176</v>
      </c>
      <c r="E194" s="225" t="s">
        <v>1080</v>
      </c>
      <c r="F194" s="226" t="s">
        <v>1081</v>
      </c>
      <c r="G194" s="227" t="s">
        <v>1064</v>
      </c>
      <c r="H194" s="228">
        <v>606.79999999999995</v>
      </c>
      <c r="I194" s="229"/>
      <c r="J194" s="230">
        <f>ROUND(I194*H194,2)</f>
        <v>0</v>
      </c>
      <c r="K194" s="231"/>
      <c r="L194" s="36"/>
      <c r="M194" s="232" t="s">
        <v>1</v>
      </c>
      <c r="N194" s="233" t="s">
        <v>37</v>
      </c>
      <c r="O194" s="68"/>
      <c r="P194" s="216">
        <f>O194*H194</f>
        <v>0</v>
      </c>
      <c r="Q194" s="216">
        <v>0</v>
      </c>
      <c r="R194" s="216">
        <f>Q194*H194</f>
        <v>0</v>
      </c>
      <c r="S194" s="216">
        <v>0</v>
      </c>
      <c r="T194" s="216">
        <f>S194*H194</f>
        <v>0</v>
      </c>
      <c r="U194" s="217" t="s">
        <v>1</v>
      </c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218" t="s">
        <v>158</v>
      </c>
      <c r="AT194" s="218" t="s">
        <v>176</v>
      </c>
      <c r="AU194" s="218" t="s">
        <v>81</v>
      </c>
      <c r="AY194" s="14" t="s">
        <v>153</v>
      </c>
      <c r="BE194" s="219">
        <f>IF(N194="základní",J194,0)</f>
        <v>0</v>
      </c>
      <c r="BF194" s="219">
        <f>IF(N194="snížená",J194,0)</f>
        <v>0</v>
      </c>
      <c r="BG194" s="219">
        <f>IF(N194="zákl. přenesená",J194,0)</f>
        <v>0</v>
      </c>
      <c r="BH194" s="219">
        <f>IF(N194="sníž. přenesená",J194,0)</f>
        <v>0</v>
      </c>
      <c r="BI194" s="219">
        <f>IF(N194="nulová",J194,0)</f>
        <v>0</v>
      </c>
      <c r="BJ194" s="14" t="s">
        <v>79</v>
      </c>
      <c r="BK194" s="219">
        <f>ROUND(I194*H194,2)</f>
        <v>0</v>
      </c>
      <c r="BL194" s="14" t="s">
        <v>158</v>
      </c>
      <c r="BM194" s="218" t="s">
        <v>1082</v>
      </c>
    </row>
    <row r="195" spans="1:65" s="2" customFormat="1" ht="28.8">
      <c r="A195" s="31"/>
      <c r="B195" s="32"/>
      <c r="C195" s="33"/>
      <c r="D195" s="220" t="s">
        <v>166</v>
      </c>
      <c r="E195" s="33"/>
      <c r="F195" s="221" t="s">
        <v>1083</v>
      </c>
      <c r="G195" s="33"/>
      <c r="H195" s="33"/>
      <c r="I195" s="119"/>
      <c r="J195" s="33"/>
      <c r="K195" s="33"/>
      <c r="L195" s="36"/>
      <c r="M195" s="222"/>
      <c r="N195" s="223"/>
      <c r="O195" s="68"/>
      <c r="P195" s="68"/>
      <c r="Q195" s="68"/>
      <c r="R195" s="68"/>
      <c r="S195" s="68"/>
      <c r="T195" s="68"/>
      <c r="U195" s="69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T195" s="14" t="s">
        <v>166</v>
      </c>
      <c r="AU195" s="14" t="s">
        <v>81</v>
      </c>
    </row>
    <row r="196" spans="1:65" s="2" customFormat="1" ht="40.200000000000003" customHeight="1">
      <c r="A196" s="31"/>
      <c r="B196" s="32"/>
      <c r="C196" s="224" t="s">
        <v>230</v>
      </c>
      <c r="D196" s="224" t="s">
        <v>176</v>
      </c>
      <c r="E196" s="225" t="s">
        <v>1084</v>
      </c>
      <c r="F196" s="226" t="s">
        <v>1085</v>
      </c>
      <c r="G196" s="227" t="s">
        <v>1064</v>
      </c>
      <c r="H196" s="228">
        <v>30.34</v>
      </c>
      <c r="I196" s="229"/>
      <c r="J196" s="230">
        <f>ROUND(I196*H196,2)</f>
        <v>0</v>
      </c>
      <c r="K196" s="231"/>
      <c r="L196" s="36"/>
      <c r="M196" s="232" t="s">
        <v>1</v>
      </c>
      <c r="N196" s="233" t="s">
        <v>37</v>
      </c>
      <c r="O196" s="68"/>
      <c r="P196" s="216">
        <f>O196*H196</f>
        <v>0</v>
      </c>
      <c r="Q196" s="216">
        <v>0</v>
      </c>
      <c r="R196" s="216">
        <f>Q196*H196</f>
        <v>0</v>
      </c>
      <c r="S196" s="216">
        <v>0</v>
      </c>
      <c r="T196" s="216">
        <f>S196*H196</f>
        <v>0</v>
      </c>
      <c r="U196" s="217" t="s">
        <v>1</v>
      </c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218" t="s">
        <v>158</v>
      </c>
      <c r="AT196" s="218" t="s">
        <v>176</v>
      </c>
      <c r="AU196" s="218" t="s">
        <v>81</v>
      </c>
      <c r="AY196" s="14" t="s">
        <v>153</v>
      </c>
      <c r="BE196" s="219">
        <f>IF(N196="základní",J196,0)</f>
        <v>0</v>
      </c>
      <c r="BF196" s="219">
        <f>IF(N196="snížená",J196,0)</f>
        <v>0</v>
      </c>
      <c r="BG196" s="219">
        <f>IF(N196="zákl. přenesená",J196,0)</f>
        <v>0</v>
      </c>
      <c r="BH196" s="219">
        <f>IF(N196="sníž. přenesená",J196,0)</f>
        <v>0</v>
      </c>
      <c r="BI196" s="219">
        <f>IF(N196="nulová",J196,0)</f>
        <v>0</v>
      </c>
      <c r="BJ196" s="14" t="s">
        <v>79</v>
      </c>
      <c r="BK196" s="219">
        <f>ROUND(I196*H196,2)</f>
        <v>0</v>
      </c>
      <c r="BL196" s="14" t="s">
        <v>158</v>
      </c>
      <c r="BM196" s="218" t="s">
        <v>1086</v>
      </c>
    </row>
    <row r="197" spans="1:65" s="2" customFormat="1" ht="38.4">
      <c r="A197" s="31"/>
      <c r="B197" s="32"/>
      <c r="C197" s="33"/>
      <c r="D197" s="220" t="s">
        <v>166</v>
      </c>
      <c r="E197" s="33"/>
      <c r="F197" s="221" t="s">
        <v>1087</v>
      </c>
      <c r="G197" s="33"/>
      <c r="H197" s="33"/>
      <c r="I197" s="119"/>
      <c r="J197" s="33"/>
      <c r="K197" s="33"/>
      <c r="L197" s="36"/>
      <c r="M197" s="222"/>
      <c r="N197" s="223"/>
      <c r="O197" s="68"/>
      <c r="P197" s="68"/>
      <c r="Q197" s="68"/>
      <c r="R197" s="68"/>
      <c r="S197" s="68"/>
      <c r="T197" s="68"/>
      <c r="U197" s="69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T197" s="14" t="s">
        <v>166</v>
      </c>
      <c r="AU197" s="14" t="s">
        <v>81</v>
      </c>
    </row>
    <row r="198" spans="1:65" s="2" customFormat="1" ht="19.8" customHeight="1">
      <c r="A198" s="31"/>
      <c r="B198" s="32"/>
      <c r="C198" s="224" t="s">
        <v>234</v>
      </c>
      <c r="D198" s="224" t="s">
        <v>176</v>
      </c>
      <c r="E198" s="225" t="s">
        <v>1088</v>
      </c>
      <c r="F198" s="226" t="s">
        <v>1089</v>
      </c>
      <c r="G198" s="227" t="s">
        <v>1064</v>
      </c>
      <c r="H198" s="228">
        <v>0.52</v>
      </c>
      <c r="I198" s="229"/>
      <c r="J198" s="230">
        <f>ROUND(I198*H198,2)</f>
        <v>0</v>
      </c>
      <c r="K198" s="231"/>
      <c r="L198" s="36"/>
      <c r="M198" s="232" t="s">
        <v>1</v>
      </c>
      <c r="N198" s="233" t="s">
        <v>37</v>
      </c>
      <c r="O198" s="68"/>
      <c r="P198" s="216">
        <f>O198*H198</f>
        <v>0</v>
      </c>
      <c r="Q198" s="216">
        <v>0</v>
      </c>
      <c r="R198" s="216">
        <f>Q198*H198</f>
        <v>0</v>
      </c>
      <c r="S198" s="216">
        <v>0</v>
      </c>
      <c r="T198" s="216">
        <f>S198*H198</f>
        <v>0</v>
      </c>
      <c r="U198" s="217" t="s">
        <v>1</v>
      </c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18" t="s">
        <v>158</v>
      </c>
      <c r="AT198" s="218" t="s">
        <v>176</v>
      </c>
      <c r="AU198" s="218" t="s">
        <v>81</v>
      </c>
      <c r="AY198" s="14" t="s">
        <v>153</v>
      </c>
      <c r="BE198" s="219">
        <f>IF(N198="základní",J198,0)</f>
        <v>0</v>
      </c>
      <c r="BF198" s="219">
        <f>IF(N198="snížená",J198,0)</f>
        <v>0</v>
      </c>
      <c r="BG198" s="219">
        <f>IF(N198="zákl. přenesená",J198,0)</f>
        <v>0</v>
      </c>
      <c r="BH198" s="219">
        <f>IF(N198="sníž. přenesená",J198,0)</f>
        <v>0</v>
      </c>
      <c r="BI198" s="219">
        <f>IF(N198="nulová",J198,0)</f>
        <v>0</v>
      </c>
      <c r="BJ198" s="14" t="s">
        <v>79</v>
      </c>
      <c r="BK198" s="219">
        <f>ROUND(I198*H198,2)</f>
        <v>0</v>
      </c>
      <c r="BL198" s="14" t="s">
        <v>158</v>
      </c>
      <c r="BM198" s="218" t="s">
        <v>1090</v>
      </c>
    </row>
    <row r="199" spans="1:65" s="2" customFormat="1" ht="28.8">
      <c r="A199" s="31"/>
      <c r="B199" s="32"/>
      <c r="C199" s="33"/>
      <c r="D199" s="220" t="s">
        <v>166</v>
      </c>
      <c r="E199" s="33"/>
      <c r="F199" s="221" t="s">
        <v>1091</v>
      </c>
      <c r="G199" s="33"/>
      <c r="H199" s="33"/>
      <c r="I199" s="119"/>
      <c r="J199" s="33"/>
      <c r="K199" s="33"/>
      <c r="L199" s="36"/>
      <c r="M199" s="222"/>
      <c r="N199" s="223"/>
      <c r="O199" s="68"/>
      <c r="P199" s="68"/>
      <c r="Q199" s="68"/>
      <c r="R199" s="68"/>
      <c r="S199" s="68"/>
      <c r="T199" s="68"/>
      <c r="U199" s="69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T199" s="14" t="s">
        <v>166</v>
      </c>
      <c r="AU199" s="14" t="s">
        <v>81</v>
      </c>
    </row>
    <row r="200" spans="1:65" s="2" customFormat="1" ht="19.8" customHeight="1">
      <c r="A200" s="31"/>
      <c r="B200" s="32"/>
      <c r="C200" s="224" t="s">
        <v>163</v>
      </c>
      <c r="D200" s="224" t="s">
        <v>176</v>
      </c>
      <c r="E200" s="225" t="s">
        <v>1092</v>
      </c>
      <c r="F200" s="226" t="s">
        <v>1093</v>
      </c>
      <c r="G200" s="227" t="s">
        <v>1064</v>
      </c>
      <c r="H200" s="228">
        <v>90.233000000000004</v>
      </c>
      <c r="I200" s="229"/>
      <c r="J200" s="230">
        <f>ROUND(I200*H200,2)</f>
        <v>0</v>
      </c>
      <c r="K200" s="231"/>
      <c r="L200" s="36"/>
      <c r="M200" s="232" t="s">
        <v>1</v>
      </c>
      <c r="N200" s="233" t="s">
        <v>37</v>
      </c>
      <c r="O200" s="68"/>
      <c r="P200" s="216">
        <f>O200*H200</f>
        <v>0</v>
      </c>
      <c r="Q200" s="216">
        <v>0</v>
      </c>
      <c r="R200" s="216">
        <f>Q200*H200</f>
        <v>0</v>
      </c>
      <c r="S200" s="216">
        <v>0</v>
      </c>
      <c r="T200" s="216">
        <f>S200*H200</f>
        <v>0</v>
      </c>
      <c r="U200" s="217" t="s">
        <v>1</v>
      </c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218" t="s">
        <v>158</v>
      </c>
      <c r="AT200" s="218" t="s">
        <v>176</v>
      </c>
      <c r="AU200" s="218" t="s">
        <v>81</v>
      </c>
      <c r="AY200" s="14" t="s">
        <v>153</v>
      </c>
      <c r="BE200" s="219">
        <f>IF(N200="základní",J200,0)</f>
        <v>0</v>
      </c>
      <c r="BF200" s="219">
        <f>IF(N200="snížená",J200,0)</f>
        <v>0</v>
      </c>
      <c r="BG200" s="219">
        <f>IF(N200="zákl. přenesená",J200,0)</f>
        <v>0</v>
      </c>
      <c r="BH200" s="219">
        <f>IF(N200="sníž. přenesená",J200,0)</f>
        <v>0</v>
      </c>
      <c r="BI200" s="219">
        <f>IF(N200="nulová",J200,0)</f>
        <v>0</v>
      </c>
      <c r="BJ200" s="14" t="s">
        <v>79</v>
      </c>
      <c r="BK200" s="219">
        <f>ROUND(I200*H200,2)</f>
        <v>0</v>
      </c>
      <c r="BL200" s="14" t="s">
        <v>158</v>
      </c>
      <c r="BM200" s="218" t="s">
        <v>1094</v>
      </c>
    </row>
    <row r="201" spans="1:65" s="2" customFormat="1" ht="28.8">
      <c r="A201" s="31"/>
      <c r="B201" s="32"/>
      <c r="C201" s="33"/>
      <c r="D201" s="220" t="s">
        <v>166</v>
      </c>
      <c r="E201" s="33"/>
      <c r="F201" s="221" t="s">
        <v>1095</v>
      </c>
      <c r="G201" s="33"/>
      <c r="H201" s="33"/>
      <c r="I201" s="119"/>
      <c r="J201" s="33"/>
      <c r="K201" s="33"/>
      <c r="L201" s="36"/>
      <c r="M201" s="222"/>
      <c r="N201" s="223"/>
      <c r="O201" s="68"/>
      <c r="P201" s="68"/>
      <c r="Q201" s="68"/>
      <c r="R201" s="68"/>
      <c r="S201" s="68"/>
      <c r="T201" s="68"/>
      <c r="U201" s="69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T201" s="14" t="s">
        <v>166</v>
      </c>
      <c r="AU201" s="14" t="s">
        <v>81</v>
      </c>
    </row>
    <row r="202" spans="1:65" s="12" customFormat="1" ht="25.95" customHeight="1">
      <c r="B202" s="189"/>
      <c r="C202" s="190"/>
      <c r="D202" s="191" t="s">
        <v>71</v>
      </c>
      <c r="E202" s="192" t="s">
        <v>154</v>
      </c>
      <c r="F202" s="192" t="s">
        <v>155</v>
      </c>
      <c r="G202" s="190"/>
      <c r="H202" s="190"/>
      <c r="I202" s="193"/>
      <c r="J202" s="194">
        <f>BK202</f>
        <v>0</v>
      </c>
      <c r="K202" s="190"/>
      <c r="L202" s="195"/>
      <c r="M202" s="196"/>
      <c r="N202" s="197"/>
      <c r="O202" s="197"/>
      <c r="P202" s="198">
        <f>P203+P210+P213+P238+P251+P270+P275+P318</f>
        <v>0</v>
      </c>
      <c r="Q202" s="197"/>
      <c r="R202" s="198">
        <f>R203+R210+R213+R238+R251+R270+R275+R318</f>
        <v>3.7910786999999999</v>
      </c>
      <c r="S202" s="197"/>
      <c r="T202" s="198">
        <f>T203+T210+T213+T238+T251+T270+T275+T318</f>
        <v>9.6627000000000005E-2</v>
      </c>
      <c r="U202" s="199"/>
      <c r="AR202" s="200" t="s">
        <v>81</v>
      </c>
      <c r="AT202" s="201" t="s">
        <v>71</v>
      </c>
      <c r="AU202" s="201" t="s">
        <v>72</v>
      </c>
      <c r="AY202" s="200" t="s">
        <v>153</v>
      </c>
      <c r="BK202" s="202">
        <f>BK203+BK210+BK213+BK238+BK251+BK270+BK275+BK318</f>
        <v>0</v>
      </c>
    </row>
    <row r="203" spans="1:65" s="12" customFormat="1" ht="22.8" customHeight="1">
      <c r="B203" s="189"/>
      <c r="C203" s="190"/>
      <c r="D203" s="191" t="s">
        <v>71</v>
      </c>
      <c r="E203" s="203" t="s">
        <v>1096</v>
      </c>
      <c r="F203" s="203" t="s">
        <v>1097</v>
      </c>
      <c r="G203" s="190"/>
      <c r="H203" s="190"/>
      <c r="I203" s="193"/>
      <c r="J203" s="204">
        <f>BK203</f>
        <v>0</v>
      </c>
      <c r="K203" s="190"/>
      <c r="L203" s="195"/>
      <c r="M203" s="196"/>
      <c r="N203" s="197"/>
      <c r="O203" s="197"/>
      <c r="P203" s="198">
        <f>SUM(P204:P209)</f>
        <v>0</v>
      </c>
      <c r="Q203" s="197"/>
      <c r="R203" s="198">
        <f>SUM(R204:R209)</f>
        <v>7.2132000000000002E-2</v>
      </c>
      <c r="S203" s="197"/>
      <c r="T203" s="198">
        <f>SUM(T204:T209)</f>
        <v>0</v>
      </c>
      <c r="U203" s="199"/>
      <c r="AR203" s="200" t="s">
        <v>81</v>
      </c>
      <c r="AT203" s="201" t="s">
        <v>71</v>
      </c>
      <c r="AU203" s="201" t="s">
        <v>79</v>
      </c>
      <c r="AY203" s="200" t="s">
        <v>153</v>
      </c>
      <c r="BK203" s="202">
        <f>SUM(BK204:BK209)</f>
        <v>0</v>
      </c>
    </row>
    <row r="204" spans="1:65" s="2" customFormat="1" ht="30" customHeight="1">
      <c r="A204" s="31"/>
      <c r="B204" s="32"/>
      <c r="C204" s="224" t="s">
        <v>241</v>
      </c>
      <c r="D204" s="224" t="s">
        <v>176</v>
      </c>
      <c r="E204" s="225" t="s">
        <v>1098</v>
      </c>
      <c r="F204" s="226" t="s">
        <v>1099</v>
      </c>
      <c r="G204" s="227" t="s">
        <v>840</v>
      </c>
      <c r="H204" s="228">
        <v>36.066000000000003</v>
      </c>
      <c r="I204" s="229"/>
      <c r="J204" s="230">
        <f>ROUND(I204*H204,2)</f>
        <v>0</v>
      </c>
      <c r="K204" s="231"/>
      <c r="L204" s="36"/>
      <c r="M204" s="232" t="s">
        <v>1</v>
      </c>
      <c r="N204" s="233" t="s">
        <v>37</v>
      </c>
      <c r="O204" s="68"/>
      <c r="P204" s="216">
        <f>O204*H204</f>
        <v>0</v>
      </c>
      <c r="Q204" s="216">
        <v>0</v>
      </c>
      <c r="R204" s="216">
        <f>Q204*H204</f>
        <v>0</v>
      </c>
      <c r="S204" s="216">
        <v>0</v>
      </c>
      <c r="T204" s="216">
        <f>S204*H204</f>
        <v>0</v>
      </c>
      <c r="U204" s="217" t="s">
        <v>1</v>
      </c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218" t="s">
        <v>164</v>
      </c>
      <c r="AT204" s="218" t="s">
        <v>176</v>
      </c>
      <c r="AU204" s="218" t="s">
        <v>81</v>
      </c>
      <c r="AY204" s="14" t="s">
        <v>153</v>
      </c>
      <c r="BE204" s="219">
        <f>IF(N204="základní",J204,0)</f>
        <v>0</v>
      </c>
      <c r="BF204" s="219">
        <f>IF(N204="snížená",J204,0)</f>
        <v>0</v>
      </c>
      <c r="BG204" s="219">
        <f>IF(N204="zákl. přenesená",J204,0)</f>
        <v>0</v>
      </c>
      <c r="BH204" s="219">
        <f>IF(N204="sníž. přenesená",J204,0)</f>
        <v>0</v>
      </c>
      <c r="BI204" s="219">
        <f>IF(N204="nulová",J204,0)</f>
        <v>0</v>
      </c>
      <c r="BJ204" s="14" t="s">
        <v>79</v>
      </c>
      <c r="BK204" s="219">
        <f>ROUND(I204*H204,2)</f>
        <v>0</v>
      </c>
      <c r="BL204" s="14" t="s">
        <v>164</v>
      </c>
      <c r="BM204" s="218" t="s">
        <v>1100</v>
      </c>
    </row>
    <row r="205" spans="1:65" s="2" customFormat="1" ht="19.2">
      <c r="A205" s="31"/>
      <c r="B205" s="32"/>
      <c r="C205" s="33"/>
      <c r="D205" s="220" t="s">
        <v>166</v>
      </c>
      <c r="E205" s="33"/>
      <c r="F205" s="221" t="s">
        <v>1101</v>
      </c>
      <c r="G205" s="33"/>
      <c r="H205" s="33"/>
      <c r="I205" s="119"/>
      <c r="J205" s="33"/>
      <c r="K205" s="33"/>
      <c r="L205" s="36"/>
      <c r="M205" s="222"/>
      <c r="N205" s="223"/>
      <c r="O205" s="68"/>
      <c r="P205" s="68"/>
      <c r="Q205" s="68"/>
      <c r="R205" s="68"/>
      <c r="S205" s="68"/>
      <c r="T205" s="68"/>
      <c r="U205" s="69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T205" s="14" t="s">
        <v>166</v>
      </c>
      <c r="AU205" s="14" t="s">
        <v>81</v>
      </c>
    </row>
    <row r="206" spans="1:65" s="2" customFormat="1" ht="14.4" customHeight="1">
      <c r="A206" s="31"/>
      <c r="B206" s="32"/>
      <c r="C206" s="205" t="s">
        <v>245</v>
      </c>
      <c r="D206" s="205" t="s">
        <v>159</v>
      </c>
      <c r="E206" s="206" t="s">
        <v>1102</v>
      </c>
      <c r="F206" s="207" t="s">
        <v>1103</v>
      </c>
      <c r="G206" s="208" t="s">
        <v>1104</v>
      </c>
      <c r="H206" s="209">
        <v>36.066000000000003</v>
      </c>
      <c r="I206" s="210"/>
      <c r="J206" s="211">
        <f>ROUND(I206*H206,2)</f>
        <v>0</v>
      </c>
      <c r="K206" s="212"/>
      <c r="L206" s="213"/>
      <c r="M206" s="214" t="s">
        <v>1</v>
      </c>
      <c r="N206" s="215" t="s">
        <v>37</v>
      </c>
      <c r="O206" s="68"/>
      <c r="P206" s="216">
        <f>O206*H206</f>
        <v>0</v>
      </c>
      <c r="Q206" s="216">
        <v>1E-3</v>
      </c>
      <c r="R206" s="216">
        <f>Q206*H206</f>
        <v>3.6066000000000001E-2</v>
      </c>
      <c r="S206" s="216">
        <v>0</v>
      </c>
      <c r="T206" s="216">
        <f>S206*H206</f>
        <v>0</v>
      </c>
      <c r="U206" s="217" t="s">
        <v>1</v>
      </c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218" t="s">
        <v>163</v>
      </c>
      <c r="AT206" s="218" t="s">
        <v>159</v>
      </c>
      <c r="AU206" s="218" t="s">
        <v>81</v>
      </c>
      <c r="AY206" s="14" t="s">
        <v>153</v>
      </c>
      <c r="BE206" s="219">
        <f>IF(N206="základní",J206,0)</f>
        <v>0</v>
      </c>
      <c r="BF206" s="219">
        <f>IF(N206="snížená",J206,0)</f>
        <v>0</v>
      </c>
      <c r="BG206" s="219">
        <f>IF(N206="zákl. přenesená",J206,0)</f>
        <v>0</v>
      </c>
      <c r="BH206" s="219">
        <f>IF(N206="sníž. přenesená",J206,0)</f>
        <v>0</v>
      </c>
      <c r="BI206" s="219">
        <f>IF(N206="nulová",J206,0)</f>
        <v>0</v>
      </c>
      <c r="BJ206" s="14" t="s">
        <v>79</v>
      </c>
      <c r="BK206" s="219">
        <f>ROUND(I206*H206,2)</f>
        <v>0</v>
      </c>
      <c r="BL206" s="14" t="s">
        <v>164</v>
      </c>
      <c r="BM206" s="218" t="s">
        <v>1105</v>
      </c>
    </row>
    <row r="207" spans="1:65" s="2" customFormat="1" ht="10.199999999999999">
      <c r="A207" s="31"/>
      <c r="B207" s="32"/>
      <c r="C207" s="33"/>
      <c r="D207" s="220" t="s">
        <v>166</v>
      </c>
      <c r="E207" s="33"/>
      <c r="F207" s="221" t="s">
        <v>1103</v>
      </c>
      <c r="G207" s="33"/>
      <c r="H207" s="33"/>
      <c r="I207" s="119"/>
      <c r="J207" s="33"/>
      <c r="K207" s="33"/>
      <c r="L207" s="36"/>
      <c r="M207" s="222"/>
      <c r="N207" s="223"/>
      <c r="O207" s="68"/>
      <c r="P207" s="68"/>
      <c r="Q207" s="68"/>
      <c r="R207" s="68"/>
      <c r="S207" s="68"/>
      <c r="T207" s="68"/>
      <c r="U207" s="69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T207" s="14" t="s">
        <v>166</v>
      </c>
      <c r="AU207" s="14" t="s">
        <v>81</v>
      </c>
    </row>
    <row r="208" spans="1:65" s="2" customFormat="1" ht="19.8" customHeight="1">
      <c r="A208" s="31"/>
      <c r="B208" s="32"/>
      <c r="C208" s="205" t="s">
        <v>249</v>
      </c>
      <c r="D208" s="205" t="s">
        <v>159</v>
      </c>
      <c r="E208" s="206" t="s">
        <v>1106</v>
      </c>
      <c r="F208" s="207" t="s">
        <v>1107</v>
      </c>
      <c r="G208" s="208" t="s">
        <v>1104</v>
      </c>
      <c r="H208" s="209">
        <v>36.066000000000003</v>
      </c>
      <c r="I208" s="210"/>
      <c r="J208" s="211">
        <f>ROUND(I208*H208,2)</f>
        <v>0</v>
      </c>
      <c r="K208" s="212"/>
      <c r="L208" s="213"/>
      <c r="M208" s="214" t="s">
        <v>1</v>
      </c>
      <c r="N208" s="215" t="s">
        <v>37</v>
      </c>
      <c r="O208" s="68"/>
      <c r="P208" s="216">
        <f>O208*H208</f>
        <v>0</v>
      </c>
      <c r="Q208" s="216">
        <v>1E-3</v>
      </c>
      <c r="R208" s="216">
        <f>Q208*H208</f>
        <v>3.6066000000000001E-2</v>
      </c>
      <c r="S208" s="216">
        <v>0</v>
      </c>
      <c r="T208" s="216">
        <f>S208*H208</f>
        <v>0</v>
      </c>
      <c r="U208" s="217" t="s">
        <v>1</v>
      </c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218" t="s">
        <v>163</v>
      </c>
      <c r="AT208" s="218" t="s">
        <v>159</v>
      </c>
      <c r="AU208" s="218" t="s">
        <v>81</v>
      </c>
      <c r="AY208" s="14" t="s">
        <v>153</v>
      </c>
      <c r="BE208" s="219">
        <f>IF(N208="základní",J208,0)</f>
        <v>0</v>
      </c>
      <c r="BF208" s="219">
        <f>IF(N208="snížená",J208,0)</f>
        <v>0</v>
      </c>
      <c r="BG208" s="219">
        <f>IF(N208="zákl. přenesená",J208,0)</f>
        <v>0</v>
      </c>
      <c r="BH208" s="219">
        <f>IF(N208="sníž. přenesená",J208,0)</f>
        <v>0</v>
      </c>
      <c r="BI208" s="219">
        <f>IF(N208="nulová",J208,0)</f>
        <v>0</v>
      </c>
      <c r="BJ208" s="14" t="s">
        <v>79</v>
      </c>
      <c r="BK208" s="219">
        <f>ROUND(I208*H208,2)</f>
        <v>0</v>
      </c>
      <c r="BL208" s="14" t="s">
        <v>164</v>
      </c>
      <c r="BM208" s="218" t="s">
        <v>1108</v>
      </c>
    </row>
    <row r="209" spans="1:65" s="2" customFormat="1" ht="10.199999999999999">
      <c r="A209" s="31"/>
      <c r="B209" s="32"/>
      <c r="C209" s="33"/>
      <c r="D209" s="220" t="s">
        <v>166</v>
      </c>
      <c r="E209" s="33"/>
      <c r="F209" s="221" t="s">
        <v>1107</v>
      </c>
      <c r="G209" s="33"/>
      <c r="H209" s="33"/>
      <c r="I209" s="119"/>
      <c r="J209" s="33"/>
      <c r="K209" s="33"/>
      <c r="L209" s="36"/>
      <c r="M209" s="222"/>
      <c r="N209" s="223"/>
      <c r="O209" s="68"/>
      <c r="P209" s="68"/>
      <c r="Q209" s="68"/>
      <c r="R209" s="68"/>
      <c r="S209" s="68"/>
      <c r="T209" s="68"/>
      <c r="U209" s="69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T209" s="14" t="s">
        <v>166</v>
      </c>
      <c r="AU209" s="14" t="s">
        <v>81</v>
      </c>
    </row>
    <row r="210" spans="1:65" s="12" customFormat="1" ht="22.8" customHeight="1">
      <c r="B210" s="189"/>
      <c r="C210" s="190"/>
      <c r="D210" s="191" t="s">
        <v>71</v>
      </c>
      <c r="E210" s="203" t="s">
        <v>365</v>
      </c>
      <c r="F210" s="203" t="s">
        <v>366</v>
      </c>
      <c r="G210" s="190"/>
      <c r="H210" s="190"/>
      <c r="I210" s="193"/>
      <c r="J210" s="204">
        <f>BK210</f>
        <v>0</v>
      </c>
      <c r="K210" s="190"/>
      <c r="L210" s="195"/>
      <c r="M210" s="196"/>
      <c r="N210" s="197"/>
      <c r="O210" s="197"/>
      <c r="P210" s="198">
        <f>SUM(P211:P212)</f>
        <v>0</v>
      </c>
      <c r="Q210" s="197"/>
      <c r="R210" s="198">
        <f>SUM(R211:R212)</f>
        <v>0</v>
      </c>
      <c r="S210" s="197"/>
      <c r="T210" s="198">
        <f>SUM(T211:T212)</f>
        <v>6.0000000000000001E-3</v>
      </c>
      <c r="U210" s="199"/>
      <c r="AR210" s="200" t="s">
        <v>81</v>
      </c>
      <c r="AT210" s="201" t="s">
        <v>71</v>
      </c>
      <c r="AU210" s="201" t="s">
        <v>79</v>
      </c>
      <c r="AY210" s="200" t="s">
        <v>153</v>
      </c>
      <c r="BK210" s="202">
        <f>SUM(BK211:BK212)</f>
        <v>0</v>
      </c>
    </row>
    <row r="211" spans="1:65" s="2" customFormat="1" ht="19.8" customHeight="1">
      <c r="A211" s="31"/>
      <c r="B211" s="32"/>
      <c r="C211" s="224" t="s">
        <v>254</v>
      </c>
      <c r="D211" s="224" t="s">
        <v>176</v>
      </c>
      <c r="E211" s="225" t="s">
        <v>1109</v>
      </c>
      <c r="F211" s="226" t="s">
        <v>1110</v>
      </c>
      <c r="G211" s="227" t="s">
        <v>203</v>
      </c>
      <c r="H211" s="228">
        <v>3</v>
      </c>
      <c r="I211" s="229"/>
      <c r="J211" s="230">
        <f>ROUND(I211*H211,2)</f>
        <v>0</v>
      </c>
      <c r="K211" s="231"/>
      <c r="L211" s="36"/>
      <c r="M211" s="232" t="s">
        <v>1</v>
      </c>
      <c r="N211" s="233" t="s">
        <v>37</v>
      </c>
      <c r="O211" s="68"/>
      <c r="P211" s="216">
        <f>O211*H211</f>
        <v>0</v>
      </c>
      <c r="Q211" s="216">
        <v>0</v>
      </c>
      <c r="R211" s="216">
        <f>Q211*H211</f>
        <v>0</v>
      </c>
      <c r="S211" s="216">
        <v>2E-3</v>
      </c>
      <c r="T211" s="216">
        <f>S211*H211</f>
        <v>6.0000000000000001E-3</v>
      </c>
      <c r="U211" s="217" t="s">
        <v>1</v>
      </c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218" t="s">
        <v>164</v>
      </c>
      <c r="AT211" s="218" t="s">
        <v>176</v>
      </c>
      <c r="AU211" s="218" t="s">
        <v>81</v>
      </c>
      <c r="AY211" s="14" t="s">
        <v>153</v>
      </c>
      <c r="BE211" s="219">
        <f>IF(N211="základní",J211,0)</f>
        <v>0</v>
      </c>
      <c r="BF211" s="219">
        <f>IF(N211="snížená",J211,0)</f>
        <v>0</v>
      </c>
      <c r="BG211" s="219">
        <f>IF(N211="zákl. přenesená",J211,0)</f>
        <v>0</v>
      </c>
      <c r="BH211" s="219">
        <f>IF(N211="sníž. přenesená",J211,0)</f>
        <v>0</v>
      </c>
      <c r="BI211" s="219">
        <f>IF(N211="nulová",J211,0)</f>
        <v>0</v>
      </c>
      <c r="BJ211" s="14" t="s">
        <v>79</v>
      </c>
      <c r="BK211" s="219">
        <f>ROUND(I211*H211,2)</f>
        <v>0</v>
      </c>
      <c r="BL211" s="14" t="s">
        <v>164</v>
      </c>
      <c r="BM211" s="218" t="s">
        <v>1111</v>
      </c>
    </row>
    <row r="212" spans="1:65" s="2" customFormat="1" ht="19.2">
      <c r="A212" s="31"/>
      <c r="B212" s="32"/>
      <c r="C212" s="33"/>
      <c r="D212" s="220" t="s">
        <v>166</v>
      </c>
      <c r="E212" s="33"/>
      <c r="F212" s="221" t="s">
        <v>1112</v>
      </c>
      <c r="G212" s="33"/>
      <c r="H212" s="33"/>
      <c r="I212" s="119"/>
      <c r="J212" s="33"/>
      <c r="K212" s="33"/>
      <c r="L212" s="36"/>
      <c r="M212" s="222"/>
      <c r="N212" s="223"/>
      <c r="O212" s="68"/>
      <c r="P212" s="68"/>
      <c r="Q212" s="68"/>
      <c r="R212" s="68"/>
      <c r="S212" s="68"/>
      <c r="T212" s="68"/>
      <c r="U212" s="69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T212" s="14" t="s">
        <v>166</v>
      </c>
      <c r="AU212" s="14" t="s">
        <v>81</v>
      </c>
    </row>
    <row r="213" spans="1:65" s="12" customFormat="1" ht="22.8" customHeight="1">
      <c r="B213" s="189"/>
      <c r="C213" s="190"/>
      <c r="D213" s="191" t="s">
        <v>71</v>
      </c>
      <c r="E213" s="203" t="s">
        <v>1113</v>
      </c>
      <c r="F213" s="203" t="s">
        <v>1114</v>
      </c>
      <c r="G213" s="190"/>
      <c r="H213" s="190"/>
      <c r="I213" s="193"/>
      <c r="J213" s="204">
        <f>BK213</f>
        <v>0</v>
      </c>
      <c r="K213" s="190"/>
      <c r="L213" s="195"/>
      <c r="M213" s="196"/>
      <c r="N213" s="197"/>
      <c r="O213" s="197"/>
      <c r="P213" s="198">
        <f>SUM(P214:P237)</f>
        <v>0</v>
      </c>
      <c r="Q213" s="197"/>
      <c r="R213" s="198">
        <f>SUM(R214:R237)</f>
        <v>0.34023829999999999</v>
      </c>
      <c r="S213" s="197"/>
      <c r="T213" s="198">
        <f>SUM(T214:T237)</f>
        <v>0</v>
      </c>
      <c r="U213" s="199"/>
      <c r="AR213" s="200" t="s">
        <v>81</v>
      </c>
      <c r="AT213" s="201" t="s">
        <v>71</v>
      </c>
      <c r="AU213" s="201" t="s">
        <v>79</v>
      </c>
      <c r="AY213" s="200" t="s">
        <v>153</v>
      </c>
      <c r="BK213" s="202">
        <f>SUM(BK214:BK237)</f>
        <v>0</v>
      </c>
    </row>
    <row r="214" spans="1:65" s="2" customFormat="1" ht="30" customHeight="1">
      <c r="A214" s="31"/>
      <c r="B214" s="32"/>
      <c r="C214" s="224" t="s">
        <v>615</v>
      </c>
      <c r="D214" s="224" t="s">
        <v>176</v>
      </c>
      <c r="E214" s="225" t="s">
        <v>1115</v>
      </c>
      <c r="F214" s="226" t="s">
        <v>1116</v>
      </c>
      <c r="G214" s="227" t="s">
        <v>840</v>
      </c>
      <c r="H214" s="228">
        <v>24.815999999999999</v>
      </c>
      <c r="I214" s="229"/>
      <c r="J214" s="230">
        <f>ROUND(I214*H214,2)</f>
        <v>0</v>
      </c>
      <c r="K214" s="231"/>
      <c r="L214" s="36"/>
      <c r="M214" s="232" t="s">
        <v>1</v>
      </c>
      <c r="N214" s="233" t="s">
        <v>37</v>
      </c>
      <c r="O214" s="68"/>
      <c r="P214" s="216">
        <f>O214*H214</f>
        <v>0</v>
      </c>
      <c r="Q214" s="216">
        <v>1.2500000000000001E-2</v>
      </c>
      <c r="R214" s="216">
        <f>Q214*H214</f>
        <v>0.31020000000000003</v>
      </c>
      <c r="S214" s="216">
        <v>0</v>
      </c>
      <c r="T214" s="216">
        <f>S214*H214</f>
        <v>0</v>
      </c>
      <c r="U214" s="217" t="s">
        <v>1</v>
      </c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218" t="s">
        <v>164</v>
      </c>
      <c r="AT214" s="218" t="s">
        <v>176</v>
      </c>
      <c r="AU214" s="218" t="s">
        <v>81</v>
      </c>
      <c r="AY214" s="14" t="s">
        <v>153</v>
      </c>
      <c r="BE214" s="219">
        <f>IF(N214="základní",J214,0)</f>
        <v>0</v>
      </c>
      <c r="BF214" s="219">
        <f>IF(N214="snížená",J214,0)</f>
        <v>0</v>
      </c>
      <c r="BG214" s="219">
        <f>IF(N214="zákl. přenesená",J214,0)</f>
        <v>0</v>
      </c>
      <c r="BH214" s="219">
        <f>IF(N214="sníž. přenesená",J214,0)</f>
        <v>0</v>
      </c>
      <c r="BI214" s="219">
        <f>IF(N214="nulová",J214,0)</f>
        <v>0</v>
      </c>
      <c r="BJ214" s="14" t="s">
        <v>79</v>
      </c>
      <c r="BK214" s="219">
        <f>ROUND(I214*H214,2)</f>
        <v>0</v>
      </c>
      <c r="BL214" s="14" t="s">
        <v>164</v>
      </c>
      <c r="BM214" s="218" t="s">
        <v>1117</v>
      </c>
    </row>
    <row r="215" spans="1:65" s="2" customFormat="1" ht="19.2">
      <c r="A215" s="31"/>
      <c r="B215" s="32"/>
      <c r="C215" s="33"/>
      <c r="D215" s="220" t="s">
        <v>166</v>
      </c>
      <c r="E215" s="33"/>
      <c r="F215" s="221" t="s">
        <v>1116</v>
      </c>
      <c r="G215" s="33"/>
      <c r="H215" s="33"/>
      <c r="I215" s="119"/>
      <c r="J215" s="33"/>
      <c r="K215" s="33"/>
      <c r="L215" s="36"/>
      <c r="M215" s="222"/>
      <c r="N215" s="223"/>
      <c r="O215" s="68"/>
      <c r="P215" s="68"/>
      <c r="Q215" s="68"/>
      <c r="R215" s="68"/>
      <c r="S215" s="68"/>
      <c r="T215" s="68"/>
      <c r="U215" s="69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T215" s="14" t="s">
        <v>166</v>
      </c>
      <c r="AU215" s="14" t="s">
        <v>81</v>
      </c>
    </row>
    <row r="216" spans="1:65" s="2" customFormat="1" ht="19.8" customHeight="1">
      <c r="A216" s="31"/>
      <c r="B216" s="32"/>
      <c r="C216" s="224" t="s">
        <v>619</v>
      </c>
      <c r="D216" s="224" t="s">
        <v>176</v>
      </c>
      <c r="E216" s="225" t="s">
        <v>1118</v>
      </c>
      <c r="F216" s="226" t="s">
        <v>1119</v>
      </c>
      <c r="G216" s="227" t="s">
        <v>162</v>
      </c>
      <c r="H216" s="228">
        <v>53.93</v>
      </c>
      <c r="I216" s="229"/>
      <c r="J216" s="230">
        <f>ROUND(I216*H216,2)</f>
        <v>0</v>
      </c>
      <c r="K216" s="231"/>
      <c r="L216" s="36"/>
      <c r="M216" s="232" t="s">
        <v>1</v>
      </c>
      <c r="N216" s="233" t="s">
        <v>37</v>
      </c>
      <c r="O216" s="68"/>
      <c r="P216" s="216">
        <f>O216*H216</f>
        <v>0</v>
      </c>
      <c r="Q216" s="216">
        <v>1.0000000000000001E-5</v>
      </c>
      <c r="R216" s="216">
        <f>Q216*H216</f>
        <v>5.3930000000000004E-4</v>
      </c>
      <c r="S216" s="216">
        <v>0</v>
      </c>
      <c r="T216" s="216">
        <f>S216*H216</f>
        <v>0</v>
      </c>
      <c r="U216" s="217" t="s">
        <v>1</v>
      </c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218" t="s">
        <v>158</v>
      </c>
      <c r="AT216" s="218" t="s">
        <v>176</v>
      </c>
      <c r="AU216" s="218" t="s">
        <v>81</v>
      </c>
      <c r="AY216" s="14" t="s">
        <v>153</v>
      </c>
      <c r="BE216" s="219">
        <f>IF(N216="základní",J216,0)</f>
        <v>0</v>
      </c>
      <c r="BF216" s="219">
        <f>IF(N216="snížená",J216,0)</f>
        <v>0</v>
      </c>
      <c r="BG216" s="219">
        <f>IF(N216="zákl. přenesená",J216,0)</f>
        <v>0</v>
      </c>
      <c r="BH216" s="219">
        <f>IF(N216="sníž. přenesená",J216,0)</f>
        <v>0</v>
      </c>
      <c r="BI216" s="219">
        <f>IF(N216="nulová",J216,0)</f>
        <v>0</v>
      </c>
      <c r="BJ216" s="14" t="s">
        <v>79</v>
      </c>
      <c r="BK216" s="219">
        <f>ROUND(I216*H216,2)</f>
        <v>0</v>
      </c>
      <c r="BL216" s="14" t="s">
        <v>158</v>
      </c>
      <c r="BM216" s="218" t="s">
        <v>1120</v>
      </c>
    </row>
    <row r="217" spans="1:65" s="2" customFormat="1" ht="28.8">
      <c r="A217" s="31"/>
      <c r="B217" s="32"/>
      <c r="C217" s="33"/>
      <c r="D217" s="220" t="s">
        <v>166</v>
      </c>
      <c r="E217" s="33"/>
      <c r="F217" s="221" t="s">
        <v>1121</v>
      </c>
      <c r="G217" s="33"/>
      <c r="H217" s="33"/>
      <c r="I217" s="119"/>
      <c r="J217" s="33"/>
      <c r="K217" s="33"/>
      <c r="L217" s="36"/>
      <c r="M217" s="222"/>
      <c r="N217" s="223"/>
      <c r="O217" s="68"/>
      <c r="P217" s="68"/>
      <c r="Q217" s="68"/>
      <c r="R217" s="68"/>
      <c r="S217" s="68"/>
      <c r="T217" s="68"/>
      <c r="U217" s="69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T217" s="14" t="s">
        <v>166</v>
      </c>
      <c r="AU217" s="14" t="s">
        <v>81</v>
      </c>
    </row>
    <row r="218" spans="1:65" s="2" customFormat="1" ht="14.4" customHeight="1">
      <c r="A218" s="31"/>
      <c r="B218" s="32"/>
      <c r="C218" s="224" t="s">
        <v>1122</v>
      </c>
      <c r="D218" s="224" t="s">
        <v>176</v>
      </c>
      <c r="E218" s="225" t="s">
        <v>1123</v>
      </c>
      <c r="F218" s="226" t="s">
        <v>1124</v>
      </c>
      <c r="G218" s="227" t="s">
        <v>840</v>
      </c>
      <c r="H218" s="228">
        <v>24.815999999999999</v>
      </c>
      <c r="I218" s="229"/>
      <c r="J218" s="230">
        <f>ROUND(I218*H218,2)</f>
        <v>0</v>
      </c>
      <c r="K218" s="231"/>
      <c r="L218" s="36"/>
      <c r="M218" s="232" t="s">
        <v>1</v>
      </c>
      <c r="N218" s="233" t="s">
        <v>37</v>
      </c>
      <c r="O218" s="68"/>
      <c r="P218" s="216">
        <f>O218*H218</f>
        <v>0</v>
      </c>
      <c r="Q218" s="216">
        <v>1E-4</v>
      </c>
      <c r="R218" s="216">
        <f>Q218*H218</f>
        <v>2.4816E-3</v>
      </c>
      <c r="S218" s="216">
        <v>0</v>
      </c>
      <c r="T218" s="216">
        <f>S218*H218</f>
        <v>0</v>
      </c>
      <c r="U218" s="217" t="s">
        <v>1</v>
      </c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218" t="s">
        <v>164</v>
      </c>
      <c r="AT218" s="218" t="s">
        <v>176</v>
      </c>
      <c r="AU218" s="218" t="s">
        <v>81</v>
      </c>
      <c r="AY218" s="14" t="s">
        <v>153</v>
      </c>
      <c r="BE218" s="219">
        <f>IF(N218="základní",J218,0)</f>
        <v>0</v>
      </c>
      <c r="BF218" s="219">
        <f>IF(N218="snížená",J218,0)</f>
        <v>0</v>
      </c>
      <c r="BG218" s="219">
        <f>IF(N218="zákl. přenesená",J218,0)</f>
        <v>0</v>
      </c>
      <c r="BH218" s="219">
        <f>IF(N218="sníž. přenesená",J218,0)</f>
        <v>0</v>
      </c>
      <c r="BI218" s="219">
        <f>IF(N218="nulová",J218,0)</f>
        <v>0</v>
      </c>
      <c r="BJ218" s="14" t="s">
        <v>79</v>
      </c>
      <c r="BK218" s="219">
        <f>ROUND(I218*H218,2)</f>
        <v>0</v>
      </c>
      <c r="BL218" s="14" t="s">
        <v>164</v>
      </c>
      <c r="BM218" s="218" t="s">
        <v>1125</v>
      </c>
    </row>
    <row r="219" spans="1:65" s="2" customFormat="1" ht="28.8">
      <c r="A219" s="31"/>
      <c r="B219" s="32"/>
      <c r="C219" s="33"/>
      <c r="D219" s="220" t="s">
        <v>166</v>
      </c>
      <c r="E219" s="33"/>
      <c r="F219" s="221" t="s">
        <v>1126</v>
      </c>
      <c r="G219" s="33"/>
      <c r="H219" s="33"/>
      <c r="I219" s="119"/>
      <c r="J219" s="33"/>
      <c r="K219" s="33"/>
      <c r="L219" s="36"/>
      <c r="M219" s="222"/>
      <c r="N219" s="223"/>
      <c r="O219" s="68"/>
      <c r="P219" s="68"/>
      <c r="Q219" s="68"/>
      <c r="R219" s="68"/>
      <c r="S219" s="68"/>
      <c r="T219" s="68"/>
      <c r="U219" s="69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T219" s="14" t="s">
        <v>166</v>
      </c>
      <c r="AU219" s="14" t="s">
        <v>81</v>
      </c>
    </row>
    <row r="220" spans="1:65" s="2" customFormat="1" ht="19.8" customHeight="1">
      <c r="A220" s="31"/>
      <c r="B220" s="32"/>
      <c r="C220" s="224" t="s">
        <v>1127</v>
      </c>
      <c r="D220" s="224" t="s">
        <v>176</v>
      </c>
      <c r="E220" s="225" t="s">
        <v>1128</v>
      </c>
      <c r="F220" s="226" t="s">
        <v>1129</v>
      </c>
      <c r="G220" s="227" t="s">
        <v>840</v>
      </c>
      <c r="H220" s="228">
        <v>2.2200000000000002</v>
      </c>
      <c r="I220" s="229"/>
      <c r="J220" s="230">
        <f>ROUND(I220*H220,2)</f>
        <v>0</v>
      </c>
      <c r="K220" s="231"/>
      <c r="L220" s="36"/>
      <c r="M220" s="232" t="s">
        <v>1</v>
      </c>
      <c r="N220" s="233" t="s">
        <v>37</v>
      </c>
      <c r="O220" s="68"/>
      <c r="P220" s="216">
        <f>O220*H220</f>
        <v>0</v>
      </c>
      <c r="Q220" s="216">
        <v>0</v>
      </c>
      <c r="R220" s="216">
        <f>Q220*H220</f>
        <v>0</v>
      </c>
      <c r="S220" s="216">
        <v>0</v>
      </c>
      <c r="T220" s="216">
        <f>S220*H220</f>
        <v>0</v>
      </c>
      <c r="U220" s="217" t="s">
        <v>1</v>
      </c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218" t="s">
        <v>164</v>
      </c>
      <c r="AT220" s="218" t="s">
        <v>176</v>
      </c>
      <c r="AU220" s="218" t="s">
        <v>81</v>
      </c>
      <c r="AY220" s="14" t="s">
        <v>153</v>
      </c>
      <c r="BE220" s="219">
        <f>IF(N220="základní",J220,0)</f>
        <v>0</v>
      </c>
      <c r="BF220" s="219">
        <f>IF(N220="snížená",J220,0)</f>
        <v>0</v>
      </c>
      <c r="BG220" s="219">
        <f>IF(N220="zákl. přenesená",J220,0)</f>
        <v>0</v>
      </c>
      <c r="BH220" s="219">
        <f>IF(N220="sníž. přenesená",J220,0)</f>
        <v>0</v>
      </c>
      <c r="BI220" s="219">
        <f>IF(N220="nulová",J220,0)</f>
        <v>0</v>
      </c>
      <c r="BJ220" s="14" t="s">
        <v>79</v>
      </c>
      <c r="BK220" s="219">
        <f>ROUND(I220*H220,2)</f>
        <v>0</v>
      </c>
      <c r="BL220" s="14" t="s">
        <v>164</v>
      </c>
      <c r="BM220" s="218" t="s">
        <v>1130</v>
      </c>
    </row>
    <row r="221" spans="1:65" s="2" customFormat="1" ht="19.2">
      <c r="A221" s="31"/>
      <c r="B221" s="32"/>
      <c r="C221" s="33"/>
      <c r="D221" s="220" t="s">
        <v>166</v>
      </c>
      <c r="E221" s="33"/>
      <c r="F221" s="221" t="s">
        <v>1131</v>
      </c>
      <c r="G221" s="33"/>
      <c r="H221" s="33"/>
      <c r="I221" s="119"/>
      <c r="J221" s="33"/>
      <c r="K221" s="33"/>
      <c r="L221" s="36"/>
      <c r="M221" s="222"/>
      <c r="N221" s="223"/>
      <c r="O221" s="68"/>
      <c r="P221" s="68"/>
      <c r="Q221" s="68"/>
      <c r="R221" s="68"/>
      <c r="S221" s="68"/>
      <c r="T221" s="68"/>
      <c r="U221" s="69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T221" s="14" t="s">
        <v>166</v>
      </c>
      <c r="AU221" s="14" t="s">
        <v>81</v>
      </c>
    </row>
    <row r="222" spans="1:65" s="2" customFormat="1" ht="19.8" customHeight="1">
      <c r="A222" s="31"/>
      <c r="B222" s="32"/>
      <c r="C222" s="224" t="s">
        <v>259</v>
      </c>
      <c r="D222" s="224" t="s">
        <v>176</v>
      </c>
      <c r="E222" s="225" t="s">
        <v>1132</v>
      </c>
      <c r="F222" s="226" t="s">
        <v>1133</v>
      </c>
      <c r="G222" s="227" t="s">
        <v>840</v>
      </c>
      <c r="H222" s="228">
        <v>24.815999999999999</v>
      </c>
      <c r="I222" s="229"/>
      <c r="J222" s="230">
        <f>ROUND(I222*H222,2)</f>
        <v>0</v>
      </c>
      <c r="K222" s="231"/>
      <c r="L222" s="36"/>
      <c r="M222" s="232" t="s">
        <v>1</v>
      </c>
      <c r="N222" s="233" t="s">
        <v>37</v>
      </c>
      <c r="O222" s="68"/>
      <c r="P222" s="216">
        <f>O222*H222</f>
        <v>0</v>
      </c>
      <c r="Q222" s="216">
        <v>6.9999999999999999E-4</v>
      </c>
      <c r="R222" s="216">
        <f>Q222*H222</f>
        <v>1.73712E-2</v>
      </c>
      <c r="S222" s="216">
        <v>0</v>
      </c>
      <c r="T222" s="216">
        <f>S222*H222</f>
        <v>0</v>
      </c>
      <c r="U222" s="217" t="s">
        <v>1</v>
      </c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218" t="s">
        <v>164</v>
      </c>
      <c r="AT222" s="218" t="s">
        <v>176</v>
      </c>
      <c r="AU222" s="218" t="s">
        <v>81</v>
      </c>
      <c r="AY222" s="14" t="s">
        <v>153</v>
      </c>
      <c r="BE222" s="219">
        <f>IF(N222="základní",J222,0)</f>
        <v>0</v>
      </c>
      <c r="BF222" s="219">
        <f>IF(N222="snížená",J222,0)</f>
        <v>0</v>
      </c>
      <c r="BG222" s="219">
        <f>IF(N222="zákl. přenesená",J222,0)</f>
        <v>0</v>
      </c>
      <c r="BH222" s="219">
        <f>IF(N222="sníž. přenesená",J222,0)</f>
        <v>0</v>
      </c>
      <c r="BI222" s="219">
        <f>IF(N222="nulová",J222,0)</f>
        <v>0</v>
      </c>
      <c r="BJ222" s="14" t="s">
        <v>79</v>
      </c>
      <c r="BK222" s="219">
        <f>ROUND(I222*H222,2)</f>
        <v>0</v>
      </c>
      <c r="BL222" s="14" t="s">
        <v>164</v>
      </c>
      <c r="BM222" s="218" t="s">
        <v>1134</v>
      </c>
    </row>
    <row r="223" spans="1:65" s="2" customFormat="1" ht="28.8">
      <c r="A223" s="31"/>
      <c r="B223" s="32"/>
      <c r="C223" s="33"/>
      <c r="D223" s="220" t="s">
        <v>166</v>
      </c>
      <c r="E223" s="33"/>
      <c r="F223" s="221" t="s">
        <v>1135</v>
      </c>
      <c r="G223" s="33"/>
      <c r="H223" s="33"/>
      <c r="I223" s="119"/>
      <c r="J223" s="33"/>
      <c r="K223" s="33"/>
      <c r="L223" s="36"/>
      <c r="M223" s="222"/>
      <c r="N223" s="223"/>
      <c r="O223" s="68"/>
      <c r="P223" s="68"/>
      <c r="Q223" s="68"/>
      <c r="R223" s="68"/>
      <c r="S223" s="68"/>
      <c r="T223" s="68"/>
      <c r="U223" s="69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T223" s="14" t="s">
        <v>166</v>
      </c>
      <c r="AU223" s="14" t="s">
        <v>81</v>
      </c>
    </row>
    <row r="224" spans="1:65" s="2" customFormat="1" ht="19.8" customHeight="1">
      <c r="A224" s="31"/>
      <c r="B224" s="32"/>
      <c r="C224" s="224" t="s">
        <v>263</v>
      </c>
      <c r="D224" s="224" t="s">
        <v>176</v>
      </c>
      <c r="E224" s="225" t="s">
        <v>1136</v>
      </c>
      <c r="F224" s="226" t="s">
        <v>1137</v>
      </c>
      <c r="G224" s="227" t="s">
        <v>203</v>
      </c>
      <c r="H224" s="228">
        <v>1</v>
      </c>
      <c r="I224" s="229"/>
      <c r="J224" s="230">
        <f>ROUND(I224*H224,2)</f>
        <v>0</v>
      </c>
      <c r="K224" s="231"/>
      <c r="L224" s="36"/>
      <c r="M224" s="232" t="s">
        <v>1</v>
      </c>
      <c r="N224" s="233" t="s">
        <v>37</v>
      </c>
      <c r="O224" s="68"/>
      <c r="P224" s="216">
        <f>O224*H224</f>
        <v>0</v>
      </c>
      <c r="Q224" s="216">
        <v>3.0000000000000001E-5</v>
      </c>
      <c r="R224" s="216">
        <f>Q224*H224</f>
        <v>3.0000000000000001E-5</v>
      </c>
      <c r="S224" s="216">
        <v>0</v>
      </c>
      <c r="T224" s="216">
        <f>S224*H224</f>
        <v>0</v>
      </c>
      <c r="U224" s="217" t="s">
        <v>1</v>
      </c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218" t="s">
        <v>164</v>
      </c>
      <c r="AT224" s="218" t="s">
        <v>176</v>
      </c>
      <c r="AU224" s="218" t="s">
        <v>81</v>
      </c>
      <c r="AY224" s="14" t="s">
        <v>153</v>
      </c>
      <c r="BE224" s="219">
        <f>IF(N224="základní",J224,0)</f>
        <v>0</v>
      </c>
      <c r="BF224" s="219">
        <f>IF(N224="snížená",J224,0)</f>
        <v>0</v>
      </c>
      <c r="BG224" s="219">
        <f>IF(N224="zákl. přenesená",J224,0)</f>
        <v>0</v>
      </c>
      <c r="BH224" s="219">
        <f>IF(N224="sníž. přenesená",J224,0)</f>
        <v>0</v>
      </c>
      <c r="BI224" s="219">
        <f>IF(N224="nulová",J224,0)</f>
        <v>0</v>
      </c>
      <c r="BJ224" s="14" t="s">
        <v>79</v>
      </c>
      <c r="BK224" s="219">
        <f>ROUND(I224*H224,2)</f>
        <v>0</v>
      </c>
      <c r="BL224" s="14" t="s">
        <v>164</v>
      </c>
      <c r="BM224" s="218" t="s">
        <v>1138</v>
      </c>
    </row>
    <row r="225" spans="1:65" s="2" customFormat="1" ht="28.8">
      <c r="A225" s="31"/>
      <c r="B225" s="32"/>
      <c r="C225" s="33"/>
      <c r="D225" s="220" t="s">
        <v>166</v>
      </c>
      <c r="E225" s="33"/>
      <c r="F225" s="221" t="s">
        <v>1139</v>
      </c>
      <c r="G225" s="33"/>
      <c r="H225" s="33"/>
      <c r="I225" s="119"/>
      <c r="J225" s="33"/>
      <c r="K225" s="33"/>
      <c r="L225" s="36"/>
      <c r="M225" s="222"/>
      <c r="N225" s="223"/>
      <c r="O225" s="68"/>
      <c r="P225" s="68"/>
      <c r="Q225" s="68"/>
      <c r="R225" s="68"/>
      <c r="S225" s="68"/>
      <c r="T225" s="68"/>
      <c r="U225" s="69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T225" s="14" t="s">
        <v>166</v>
      </c>
      <c r="AU225" s="14" t="s">
        <v>81</v>
      </c>
    </row>
    <row r="226" spans="1:65" s="2" customFormat="1" ht="19.8" customHeight="1">
      <c r="A226" s="31"/>
      <c r="B226" s="32"/>
      <c r="C226" s="205" t="s">
        <v>267</v>
      </c>
      <c r="D226" s="205" t="s">
        <v>159</v>
      </c>
      <c r="E226" s="206" t="s">
        <v>1140</v>
      </c>
      <c r="F226" s="207" t="s">
        <v>1141</v>
      </c>
      <c r="G226" s="208" t="s">
        <v>203</v>
      </c>
      <c r="H226" s="209">
        <v>1</v>
      </c>
      <c r="I226" s="210"/>
      <c r="J226" s="211">
        <f>ROUND(I226*H226,2)</f>
        <v>0</v>
      </c>
      <c r="K226" s="212"/>
      <c r="L226" s="213"/>
      <c r="M226" s="214" t="s">
        <v>1</v>
      </c>
      <c r="N226" s="215" t="s">
        <v>37</v>
      </c>
      <c r="O226" s="68"/>
      <c r="P226" s="216">
        <f>O226*H226</f>
        <v>0</v>
      </c>
      <c r="Q226" s="216">
        <v>8.9999999999999998E-4</v>
      </c>
      <c r="R226" s="216">
        <f>Q226*H226</f>
        <v>8.9999999999999998E-4</v>
      </c>
      <c r="S226" s="216">
        <v>0</v>
      </c>
      <c r="T226" s="216">
        <f>S226*H226</f>
        <v>0</v>
      </c>
      <c r="U226" s="217" t="s">
        <v>1</v>
      </c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218" t="s">
        <v>163</v>
      </c>
      <c r="AT226" s="218" t="s">
        <v>159</v>
      </c>
      <c r="AU226" s="218" t="s">
        <v>81</v>
      </c>
      <c r="AY226" s="14" t="s">
        <v>153</v>
      </c>
      <c r="BE226" s="219">
        <f>IF(N226="základní",J226,0)</f>
        <v>0</v>
      </c>
      <c r="BF226" s="219">
        <f>IF(N226="snížená",J226,0)</f>
        <v>0</v>
      </c>
      <c r="BG226" s="219">
        <f>IF(N226="zákl. přenesená",J226,0)</f>
        <v>0</v>
      </c>
      <c r="BH226" s="219">
        <f>IF(N226="sníž. přenesená",J226,0)</f>
        <v>0</v>
      </c>
      <c r="BI226" s="219">
        <f>IF(N226="nulová",J226,0)</f>
        <v>0</v>
      </c>
      <c r="BJ226" s="14" t="s">
        <v>79</v>
      </c>
      <c r="BK226" s="219">
        <f>ROUND(I226*H226,2)</f>
        <v>0</v>
      </c>
      <c r="BL226" s="14" t="s">
        <v>164</v>
      </c>
      <c r="BM226" s="218" t="s">
        <v>1142</v>
      </c>
    </row>
    <row r="227" spans="1:65" s="2" customFormat="1" ht="19.2">
      <c r="A227" s="31"/>
      <c r="B227" s="32"/>
      <c r="C227" s="33"/>
      <c r="D227" s="220" t="s">
        <v>166</v>
      </c>
      <c r="E227" s="33"/>
      <c r="F227" s="221" t="s">
        <v>1143</v>
      </c>
      <c r="G227" s="33"/>
      <c r="H227" s="33"/>
      <c r="I227" s="119"/>
      <c r="J227" s="33"/>
      <c r="K227" s="33"/>
      <c r="L227" s="36"/>
      <c r="M227" s="222"/>
      <c r="N227" s="223"/>
      <c r="O227" s="68"/>
      <c r="P227" s="68"/>
      <c r="Q227" s="68"/>
      <c r="R227" s="68"/>
      <c r="S227" s="68"/>
      <c r="T227" s="68"/>
      <c r="U227" s="69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T227" s="14" t="s">
        <v>166</v>
      </c>
      <c r="AU227" s="14" t="s">
        <v>81</v>
      </c>
    </row>
    <row r="228" spans="1:65" s="2" customFormat="1" ht="14.4" customHeight="1">
      <c r="A228" s="31"/>
      <c r="B228" s="32"/>
      <c r="C228" s="224" t="s">
        <v>1144</v>
      </c>
      <c r="D228" s="224" t="s">
        <v>176</v>
      </c>
      <c r="E228" s="225" t="s">
        <v>1145</v>
      </c>
      <c r="F228" s="226" t="s">
        <v>1146</v>
      </c>
      <c r="G228" s="227" t="s">
        <v>203</v>
      </c>
      <c r="H228" s="228">
        <v>1</v>
      </c>
      <c r="I228" s="229"/>
      <c r="J228" s="230">
        <f>ROUND(I228*H228,2)</f>
        <v>0</v>
      </c>
      <c r="K228" s="231"/>
      <c r="L228" s="36"/>
      <c r="M228" s="232" t="s">
        <v>1</v>
      </c>
      <c r="N228" s="233" t="s">
        <v>37</v>
      </c>
      <c r="O228" s="68"/>
      <c r="P228" s="216">
        <f>O228*H228</f>
        <v>0</v>
      </c>
      <c r="Q228" s="216">
        <v>6.9999999999999994E-5</v>
      </c>
      <c r="R228" s="216">
        <f>Q228*H228</f>
        <v>6.9999999999999994E-5</v>
      </c>
      <c r="S228" s="216">
        <v>0</v>
      </c>
      <c r="T228" s="216">
        <f>S228*H228</f>
        <v>0</v>
      </c>
      <c r="U228" s="217" t="s">
        <v>1</v>
      </c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218" t="s">
        <v>164</v>
      </c>
      <c r="AT228" s="218" t="s">
        <v>176</v>
      </c>
      <c r="AU228" s="218" t="s">
        <v>81</v>
      </c>
      <c r="AY228" s="14" t="s">
        <v>153</v>
      </c>
      <c r="BE228" s="219">
        <f>IF(N228="základní",J228,0)</f>
        <v>0</v>
      </c>
      <c r="BF228" s="219">
        <f>IF(N228="snížená",J228,0)</f>
        <v>0</v>
      </c>
      <c r="BG228" s="219">
        <f>IF(N228="zákl. přenesená",J228,0)</f>
        <v>0</v>
      </c>
      <c r="BH228" s="219">
        <f>IF(N228="sníž. přenesená",J228,0)</f>
        <v>0</v>
      </c>
      <c r="BI228" s="219">
        <f>IF(N228="nulová",J228,0)</f>
        <v>0</v>
      </c>
      <c r="BJ228" s="14" t="s">
        <v>79</v>
      </c>
      <c r="BK228" s="219">
        <f>ROUND(I228*H228,2)</f>
        <v>0</v>
      </c>
      <c r="BL228" s="14" t="s">
        <v>164</v>
      </c>
      <c r="BM228" s="218" t="s">
        <v>1147</v>
      </c>
    </row>
    <row r="229" spans="1:65" s="2" customFormat="1" ht="28.8">
      <c r="A229" s="31"/>
      <c r="B229" s="32"/>
      <c r="C229" s="33"/>
      <c r="D229" s="220" t="s">
        <v>166</v>
      </c>
      <c r="E229" s="33"/>
      <c r="F229" s="221" t="s">
        <v>1148</v>
      </c>
      <c r="G229" s="33"/>
      <c r="H229" s="33"/>
      <c r="I229" s="119"/>
      <c r="J229" s="33"/>
      <c r="K229" s="33"/>
      <c r="L229" s="36"/>
      <c r="M229" s="222"/>
      <c r="N229" s="223"/>
      <c r="O229" s="68"/>
      <c r="P229" s="68"/>
      <c r="Q229" s="68"/>
      <c r="R229" s="68"/>
      <c r="S229" s="68"/>
      <c r="T229" s="68"/>
      <c r="U229" s="69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T229" s="14" t="s">
        <v>166</v>
      </c>
      <c r="AU229" s="14" t="s">
        <v>81</v>
      </c>
    </row>
    <row r="230" spans="1:65" s="2" customFormat="1" ht="14.4" customHeight="1">
      <c r="A230" s="31"/>
      <c r="B230" s="32"/>
      <c r="C230" s="205" t="s">
        <v>625</v>
      </c>
      <c r="D230" s="205" t="s">
        <v>159</v>
      </c>
      <c r="E230" s="206" t="s">
        <v>1149</v>
      </c>
      <c r="F230" s="207" t="s">
        <v>1150</v>
      </c>
      <c r="G230" s="208" t="s">
        <v>203</v>
      </c>
      <c r="H230" s="209">
        <v>1</v>
      </c>
      <c r="I230" s="210"/>
      <c r="J230" s="211">
        <f>ROUND(I230*H230,2)</f>
        <v>0</v>
      </c>
      <c r="K230" s="212"/>
      <c r="L230" s="213"/>
      <c r="M230" s="214" t="s">
        <v>1</v>
      </c>
      <c r="N230" s="215" t="s">
        <v>37</v>
      </c>
      <c r="O230" s="68"/>
      <c r="P230" s="216">
        <f>O230*H230</f>
        <v>0</v>
      </c>
      <c r="Q230" s="216">
        <v>2.2000000000000001E-3</v>
      </c>
      <c r="R230" s="216">
        <f>Q230*H230</f>
        <v>2.2000000000000001E-3</v>
      </c>
      <c r="S230" s="216">
        <v>0</v>
      </c>
      <c r="T230" s="216">
        <f>S230*H230</f>
        <v>0</v>
      </c>
      <c r="U230" s="217" t="s">
        <v>1</v>
      </c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218" t="s">
        <v>163</v>
      </c>
      <c r="AT230" s="218" t="s">
        <v>159</v>
      </c>
      <c r="AU230" s="218" t="s">
        <v>81</v>
      </c>
      <c r="AY230" s="14" t="s">
        <v>153</v>
      </c>
      <c r="BE230" s="219">
        <f>IF(N230="základní",J230,0)</f>
        <v>0</v>
      </c>
      <c r="BF230" s="219">
        <f>IF(N230="snížená",J230,0)</f>
        <v>0</v>
      </c>
      <c r="BG230" s="219">
        <f>IF(N230="zákl. přenesená",J230,0)</f>
        <v>0</v>
      </c>
      <c r="BH230" s="219">
        <f>IF(N230="sníž. přenesená",J230,0)</f>
        <v>0</v>
      </c>
      <c r="BI230" s="219">
        <f>IF(N230="nulová",J230,0)</f>
        <v>0</v>
      </c>
      <c r="BJ230" s="14" t="s">
        <v>79</v>
      </c>
      <c r="BK230" s="219">
        <f>ROUND(I230*H230,2)</f>
        <v>0</v>
      </c>
      <c r="BL230" s="14" t="s">
        <v>164</v>
      </c>
      <c r="BM230" s="218" t="s">
        <v>1151</v>
      </c>
    </row>
    <row r="231" spans="1:65" s="2" customFormat="1" ht="19.2">
      <c r="A231" s="31"/>
      <c r="B231" s="32"/>
      <c r="C231" s="33"/>
      <c r="D231" s="220" t="s">
        <v>166</v>
      </c>
      <c r="E231" s="33"/>
      <c r="F231" s="221" t="s">
        <v>1152</v>
      </c>
      <c r="G231" s="33"/>
      <c r="H231" s="33"/>
      <c r="I231" s="119"/>
      <c r="J231" s="33"/>
      <c r="K231" s="33"/>
      <c r="L231" s="36"/>
      <c r="M231" s="222"/>
      <c r="N231" s="223"/>
      <c r="O231" s="68"/>
      <c r="P231" s="68"/>
      <c r="Q231" s="68"/>
      <c r="R231" s="68"/>
      <c r="S231" s="68"/>
      <c r="T231" s="68"/>
      <c r="U231" s="69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T231" s="14" t="s">
        <v>166</v>
      </c>
      <c r="AU231" s="14" t="s">
        <v>81</v>
      </c>
    </row>
    <row r="232" spans="1:65" s="2" customFormat="1" ht="19.8" customHeight="1">
      <c r="A232" s="31"/>
      <c r="B232" s="32"/>
      <c r="C232" s="224" t="s">
        <v>271</v>
      </c>
      <c r="D232" s="224" t="s">
        <v>176</v>
      </c>
      <c r="E232" s="225" t="s">
        <v>1153</v>
      </c>
      <c r="F232" s="226" t="s">
        <v>1154</v>
      </c>
      <c r="G232" s="227" t="s">
        <v>203</v>
      </c>
      <c r="H232" s="228">
        <v>0.66</v>
      </c>
      <c r="I232" s="229"/>
      <c r="J232" s="230">
        <f>ROUND(I232*H232,2)</f>
        <v>0</v>
      </c>
      <c r="K232" s="231"/>
      <c r="L232" s="36"/>
      <c r="M232" s="232" t="s">
        <v>1</v>
      </c>
      <c r="N232" s="233" t="s">
        <v>37</v>
      </c>
      <c r="O232" s="68"/>
      <c r="P232" s="216">
        <f>O232*H232</f>
        <v>0</v>
      </c>
      <c r="Q232" s="216">
        <v>6.9999999999999994E-5</v>
      </c>
      <c r="R232" s="216">
        <f>Q232*H232</f>
        <v>4.6199999999999998E-5</v>
      </c>
      <c r="S232" s="216">
        <v>0</v>
      </c>
      <c r="T232" s="216">
        <f>S232*H232</f>
        <v>0</v>
      </c>
      <c r="U232" s="217" t="s">
        <v>1</v>
      </c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218" t="s">
        <v>164</v>
      </c>
      <c r="AT232" s="218" t="s">
        <v>176</v>
      </c>
      <c r="AU232" s="218" t="s">
        <v>81</v>
      </c>
      <c r="AY232" s="14" t="s">
        <v>153</v>
      </c>
      <c r="BE232" s="219">
        <f>IF(N232="základní",J232,0)</f>
        <v>0</v>
      </c>
      <c r="BF232" s="219">
        <f>IF(N232="snížená",J232,0)</f>
        <v>0</v>
      </c>
      <c r="BG232" s="219">
        <f>IF(N232="zákl. přenesená",J232,0)</f>
        <v>0</v>
      </c>
      <c r="BH232" s="219">
        <f>IF(N232="sníž. přenesená",J232,0)</f>
        <v>0</v>
      </c>
      <c r="BI232" s="219">
        <f>IF(N232="nulová",J232,0)</f>
        <v>0</v>
      </c>
      <c r="BJ232" s="14" t="s">
        <v>79</v>
      </c>
      <c r="BK232" s="219">
        <f>ROUND(I232*H232,2)</f>
        <v>0</v>
      </c>
      <c r="BL232" s="14" t="s">
        <v>164</v>
      </c>
      <c r="BM232" s="218" t="s">
        <v>1155</v>
      </c>
    </row>
    <row r="233" spans="1:65" s="2" customFormat="1" ht="28.8">
      <c r="A233" s="31"/>
      <c r="B233" s="32"/>
      <c r="C233" s="33"/>
      <c r="D233" s="220" t="s">
        <v>166</v>
      </c>
      <c r="E233" s="33"/>
      <c r="F233" s="221" t="s">
        <v>1156</v>
      </c>
      <c r="G233" s="33"/>
      <c r="H233" s="33"/>
      <c r="I233" s="119"/>
      <c r="J233" s="33"/>
      <c r="K233" s="33"/>
      <c r="L233" s="36"/>
      <c r="M233" s="222"/>
      <c r="N233" s="223"/>
      <c r="O233" s="68"/>
      <c r="P233" s="68"/>
      <c r="Q233" s="68"/>
      <c r="R233" s="68"/>
      <c r="S233" s="68"/>
      <c r="T233" s="68"/>
      <c r="U233" s="69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T233" s="14" t="s">
        <v>166</v>
      </c>
      <c r="AU233" s="14" t="s">
        <v>81</v>
      </c>
    </row>
    <row r="234" spans="1:65" s="2" customFormat="1" ht="14.4" customHeight="1">
      <c r="A234" s="31"/>
      <c r="B234" s="32"/>
      <c r="C234" s="205" t="s">
        <v>632</v>
      </c>
      <c r="D234" s="205" t="s">
        <v>159</v>
      </c>
      <c r="E234" s="206" t="s">
        <v>1157</v>
      </c>
      <c r="F234" s="207" t="s">
        <v>1158</v>
      </c>
      <c r="G234" s="208" t="s">
        <v>203</v>
      </c>
      <c r="H234" s="209">
        <v>2</v>
      </c>
      <c r="I234" s="210"/>
      <c r="J234" s="211">
        <f>ROUND(I234*H234,2)</f>
        <v>0</v>
      </c>
      <c r="K234" s="212"/>
      <c r="L234" s="213"/>
      <c r="M234" s="214" t="s">
        <v>1</v>
      </c>
      <c r="N234" s="215" t="s">
        <v>37</v>
      </c>
      <c r="O234" s="68"/>
      <c r="P234" s="216">
        <f>O234*H234</f>
        <v>0</v>
      </c>
      <c r="Q234" s="216">
        <v>3.2000000000000002E-3</v>
      </c>
      <c r="R234" s="216">
        <f>Q234*H234</f>
        <v>6.4000000000000003E-3</v>
      </c>
      <c r="S234" s="216">
        <v>0</v>
      </c>
      <c r="T234" s="216">
        <f>S234*H234</f>
        <v>0</v>
      </c>
      <c r="U234" s="217" t="s">
        <v>1</v>
      </c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218" t="s">
        <v>163</v>
      </c>
      <c r="AT234" s="218" t="s">
        <v>159</v>
      </c>
      <c r="AU234" s="218" t="s">
        <v>81</v>
      </c>
      <c r="AY234" s="14" t="s">
        <v>153</v>
      </c>
      <c r="BE234" s="219">
        <f>IF(N234="základní",J234,0)</f>
        <v>0</v>
      </c>
      <c r="BF234" s="219">
        <f>IF(N234="snížená",J234,0)</f>
        <v>0</v>
      </c>
      <c r="BG234" s="219">
        <f>IF(N234="zákl. přenesená",J234,0)</f>
        <v>0</v>
      </c>
      <c r="BH234" s="219">
        <f>IF(N234="sníž. přenesená",J234,0)</f>
        <v>0</v>
      </c>
      <c r="BI234" s="219">
        <f>IF(N234="nulová",J234,0)</f>
        <v>0</v>
      </c>
      <c r="BJ234" s="14" t="s">
        <v>79</v>
      </c>
      <c r="BK234" s="219">
        <f>ROUND(I234*H234,2)</f>
        <v>0</v>
      </c>
      <c r="BL234" s="14" t="s">
        <v>164</v>
      </c>
      <c r="BM234" s="218" t="s">
        <v>1159</v>
      </c>
    </row>
    <row r="235" spans="1:65" s="2" customFormat="1" ht="10.199999999999999">
      <c r="A235" s="31"/>
      <c r="B235" s="32"/>
      <c r="C235" s="33"/>
      <c r="D235" s="220" t="s">
        <v>166</v>
      </c>
      <c r="E235" s="33"/>
      <c r="F235" s="221" t="s">
        <v>1160</v>
      </c>
      <c r="G235" s="33"/>
      <c r="H235" s="33"/>
      <c r="I235" s="119"/>
      <c r="J235" s="33"/>
      <c r="K235" s="33"/>
      <c r="L235" s="36"/>
      <c r="M235" s="222"/>
      <c r="N235" s="223"/>
      <c r="O235" s="68"/>
      <c r="P235" s="68"/>
      <c r="Q235" s="68"/>
      <c r="R235" s="68"/>
      <c r="S235" s="68"/>
      <c r="T235" s="68"/>
      <c r="U235" s="69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T235" s="14" t="s">
        <v>166</v>
      </c>
      <c r="AU235" s="14" t="s">
        <v>81</v>
      </c>
    </row>
    <row r="236" spans="1:65" s="2" customFormat="1" ht="19.8" customHeight="1">
      <c r="A236" s="31"/>
      <c r="B236" s="32"/>
      <c r="C236" s="224" t="s">
        <v>275</v>
      </c>
      <c r="D236" s="224" t="s">
        <v>176</v>
      </c>
      <c r="E236" s="225" t="s">
        <v>1161</v>
      </c>
      <c r="F236" s="226" t="s">
        <v>1162</v>
      </c>
      <c r="G236" s="227" t="s">
        <v>1064</v>
      </c>
      <c r="H236" s="228">
        <v>0.34</v>
      </c>
      <c r="I236" s="229"/>
      <c r="J236" s="230">
        <f>ROUND(I236*H236,2)</f>
        <v>0</v>
      </c>
      <c r="K236" s="231"/>
      <c r="L236" s="36"/>
      <c r="M236" s="232" t="s">
        <v>1</v>
      </c>
      <c r="N236" s="233" t="s">
        <v>37</v>
      </c>
      <c r="O236" s="68"/>
      <c r="P236" s="216">
        <f>O236*H236</f>
        <v>0</v>
      </c>
      <c r="Q236" s="216">
        <v>0</v>
      </c>
      <c r="R236" s="216">
        <f>Q236*H236</f>
        <v>0</v>
      </c>
      <c r="S236" s="216">
        <v>0</v>
      </c>
      <c r="T236" s="216">
        <f>S236*H236</f>
        <v>0</v>
      </c>
      <c r="U236" s="217" t="s">
        <v>1</v>
      </c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218" t="s">
        <v>164</v>
      </c>
      <c r="AT236" s="218" t="s">
        <v>176</v>
      </c>
      <c r="AU236" s="218" t="s">
        <v>81</v>
      </c>
      <c r="AY236" s="14" t="s">
        <v>153</v>
      </c>
      <c r="BE236" s="219">
        <f>IF(N236="základní",J236,0)</f>
        <v>0</v>
      </c>
      <c r="BF236" s="219">
        <f>IF(N236="snížená",J236,0)</f>
        <v>0</v>
      </c>
      <c r="BG236" s="219">
        <f>IF(N236="zákl. přenesená",J236,0)</f>
        <v>0</v>
      </c>
      <c r="BH236" s="219">
        <f>IF(N236="sníž. přenesená",J236,0)</f>
        <v>0</v>
      </c>
      <c r="BI236" s="219">
        <f>IF(N236="nulová",J236,0)</f>
        <v>0</v>
      </c>
      <c r="BJ236" s="14" t="s">
        <v>79</v>
      </c>
      <c r="BK236" s="219">
        <f>ROUND(I236*H236,2)</f>
        <v>0</v>
      </c>
      <c r="BL236" s="14" t="s">
        <v>164</v>
      </c>
      <c r="BM236" s="218" t="s">
        <v>1163</v>
      </c>
    </row>
    <row r="237" spans="1:65" s="2" customFormat="1" ht="57.6">
      <c r="A237" s="31"/>
      <c r="B237" s="32"/>
      <c r="C237" s="33"/>
      <c r="D237" s="220" t="s">
        <v>166</v>
      </c>
      <c r="E237" s="33"/>
      <c r="F237" s="221" t="s">
        <v>1164</v>
      </c>
      <c r="G237" s="33"/>
      <c r="H237" s="33"/>
      <c r="I237" s="119"/>
      <c r="J237" s="33"/>
      <c r="K237" s="33"/>
      <c r="L237" s="36"/>
      <c r="M237" s="222"/>
      <c r="N237" s="223"/>
      <c r="O237" s="68"/>
      <c r="P237" s="68"/>
      <c r="Q237" s="68"/>
      <c r="R237" s="68"/>
      <c r="S237" s="68"/>
      <c r="T237" s="68"/>
      <c r="U237" s="69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T237" s="14" t="s">
        <v>166</v>
      </c>
      <c r="AU237" s="14" t="s">
        <v>81</v>
      </c>
    </row>
    <row r="238" spans="1:65" s="12" customFormat="1" ht="22.8" customHeight="1">
      <c r="B238" s="189"/>
      <c r="C238" s="190"/>
      <c r="D238" s="191" t="s">
        <v>71</v>
      </c>
      <c r="E238" s="203" t="s">
        <v>1165</v>
      </c>
      <c r="F238" s="203" t="s">
        <v>1166</v>
      </c>
      <c r="G238" s="190"/>
      <c r="H238" s="190"/>
      <c r="I238" s="193"/>
      <c r="J238" s="204">
        <f>BK238</f>
        <v>0</v>
      </c>
      <c r="K238" s="190"/>
      <c r="L238" s="195"/>
      <c r="M238" s="196"/>
      <c r="N238" s="197"/>
      <c r="O238" s="197"/>
      <c r="P238" s="198">
        <f>SUM(P239:P250)</f>
        <v>0</v>
      </c>
      <c r="Q238" s="197"/>
      <c r="R238" s="198">
        <f>SUM(R239:R250)</f>
        <v>0.16</v>
      </c>
      <c r="S238" s="197"/>
      <c r="T238" s="198">
        <f>SUM(T239:T250)</f>
        <v>0</v>
      </c>
      <c r="U238" s="199"/>
      <c r="AR238" s="200" t="s">
        <v>81</v>
      </c>
      <c r="AT238" s="201" t="s">
        <v>71</v>
      </c>
      <c r="AU238" s="201" t="s">
        <v>79</v>
      </c>
      <c r="AY238" s="200" t="s">
        <v>153</v>
      </c>
      <c r="BK238" s="202">
        <f>SUM(BK239:BK250)</f>
        <v>0</v>
      </c>
    </row>
    <row r="239" spans="1:65" s="2" customFormat="1" ht="30" customHeight="1">
      <c r="A239" s="31"/>
      <c r="B239" s="32"/>
      <c r="C239" s="224" t="s">
        <v>593</v>
      </c>
      <c r="D239" s="224" t="s">
        <v>176</v>
      </c>
      <c r="E239" s="225" t="s">
        <v>1167</v>
      </c>
      <c r="F239" s="226" t="s">
        <v>1168</v>
      </c>
      <c r="G239" s="227" t="s">
        <v>203</v>
      </c>
      <c r="H239" s="228">
        <v>1</v>
      </c>
      <c r="I239" s="229"/>
      <c r="J239" s="230">
        <f>ROUND(I239*H239,2)</f>
        <v>0</v>
      </c>
      <c r="K239" s="231"/>
      <c r="L239" s="36"/>
      <c r="M239" s="232" t="s">
        <v>1</v>
      </c>
      <c r="N239" s="233" t="s">
        <v>37</v>
      </c>
      <c r="O239" s="68"/>
      <c r="P239" s="216">
        <f>O239*H239</f>
        <v>0</v>
      </c>
      <c r="Q239" s="216">
        <v>0</v>
      </c>
      <c r="R239" s="216">
        <f>Q239*H239</f>
        <v>0</v>
      </c>
      <c r="S239" s="216">
        <v>0</v>
      </c>
      <c r="T239" s="216">
        <f>S239*H239</f>
        <v>0</v>
      </c>
      <c r="U239" s="217" t="s">
        <v>1</v>
      </c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218" t="s">
        <v>164</v>
      </c>
      <c r="AT239" s="218" t="s">
        <v>176</v>
      </c>
      <c r="AU239" s="218" t="s">
        <v>81</v>
      </c>
      <c r="AY239" s="14" t="s">
        <v>153</v>
      </c>
      <c r="BE239" s="219">
        <f>IF(N239="základní",J239,0)</f>
        <v>0</v>
      </c>
      <c r="BF239" s="219">
        <f>IF(N239="snížená",J239,0)</f>
        <v>0</v>
      </c>
      <c r="BG239" s="219">
        <f>IF(N239="zákl. přenesená",J239,0)</f>
        <v>0</v>
      </c>
      <c r="BH239" s="219">
        <f>IF(N239="sníž. přenesená",J239,0)</f>
        <v>0</v>
      </c>
      <c r="BI239" s="219">
        <f>IF(N239="nulová",J239,0)</f>
        <v>0</v>
      </c>
      <c r="BJ239" s="14" t="s">
        <v>79</v>
      </c>
      <c r="BK239" s="219">
        <f>ROUND(I239*H239,2)</f>
        <v>0</v>
      </c>
      <c r="BL239" s="14" t="s">
        <v>164</v>
      </c>
      <c r="BM239" s="218" t="s">
        <v>1169</v>
      </c>
    </row>
    <row r="240" spans="1:65" s="2" customFormat="1" ht="28.8">
      <c r="A240" s="31"/>
      <c r="B240" s="32"/>
      <c r="C240" s="33"/>
      <c r="D240" s="220" t="s">
        <v>166</v>
      </c>
      <c r="E240" s="33"/>
      <c r="F240" s="221" t="s">
        <v>1170</v>
      </c>
      <c r="G240" s="33"/>
      <c r="H240" s="33"/>
      <c r="I240" s="119"/>
      <c r="J240" s="33"/>
      <c r="K240" s="33"/>
      <c r="L240" s="36"/>
      <c r="M240" s="222"/>
      <c r="N240" s="223"/>
      <c r="O240" s="68"/>
      <c r="P240" s="68"/>
      <c r="Q240" s="68"/>
      <c r="R240" s="68"/>
      <c r="S240" s="68"/>
      <c r="T240" s="68"/>
      <c r="U240" s="69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T240" s="14" t="s">
        <v>166</v>
      </c>
      <c r="AU240" s="14" t="s">
        <v>81</v>
      </c>
    </row>
    <row r="241" spans="1:65" s="2" customFormat="1" ht="30" customHeight="1">
      <c r="A241" s="31"/>
      <c r="B241" s="32"/>
      <c r="C241" s="224" t="s">
        <v>597</v>
      </c>
      <c r="D241" s="224" t="s">
        <v>176</v>
      </c>
      <c r="E241" s="225" t="s">
        <v>1171</v>
      </c>
      <c r="F241" s="226" t="s">
        <v>1172</v>
      </c>
      <c r="G241" s="227" t="s">
        <v>203</v>
      </c>
      <c r="H241" s="228">
        <v>2</v>
      </c>
      <c r="I241" s="229"/>
      <c r="J241" s="230">
        <f>ROUND(I241*H241,2)</f>
        <v>0</v>
      </c>
      <c r="K241" s="231"/>
      <c r="L241" s="36"/>
      <c r="M241" s="232" t="s">
        <v>1</v>
      </c>
      <c r="N241" s="233" t="s">
        <v>37</v>
      </c>
      <c r="O241" s="68"/>
      <c r="P241" s="216">
        <f>O241*H241</f>
        <v>0</v>
      </c>
      <c r="Q241" s="216">
        <v>0</v>
      </c>
      <c r="R241" s="216">
        <f>Q241*H241</f>
        <v>0</v>
      </c>
      <c r="S241" s="216">
        <v>0</v>
      </c>
      <c r="T241" s="216">
        <f>S241*H241</f>
        <v>0</v>
      </c>
      <c r="U241" s="217" t="s">
        <v>1</v>
      </c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218" t="s">
        <v>164</v>
      </c>
      <c r="AT241" s="218" t="s">
        <v>176</v>
      </c>
      <c r="AU241" s="218" t="s">
        <v>81</v>
      </c>
      <c r="AY241" s="14" t="s">
        <v>153</v>
      </c>
      <c r="BE241" s="219">
        <f>IF(N241="základní",J241,0)</f>
        <v>0</v>
      </c>
      <c r="BF241" s="219">
        <f>IF(N241="snížená",J241,0)</f>
        <v>0</v>
      </c>
      <c r="BG241" s="219">
        <f>IF(N241="zákl. přenesená",J241,0)</f>
        <v>0</v>
      </c>
      <c r="BH241" s="219">
        <f>IF(N241="sníž. přenesená",J241,0)</f>
        <v>0</v>
      </c>
      <c r="BI241" s="219">
        <f>IF(N241="nulová",J241,0)</f>
        <v>0</v>
      </c>
      <c r="BJ241" s="14" t="s">
        <v>79</v>
      </c>
      <c r="BK241" s="219">
        <f>ROUND(I241*H241,2)</f>
        <v>0</v>
      </c>
      <c r="BL241" s="14" t="s">
        <v>164</v>
      </c>
      <c r="BM241" s="218" t="s">
        <v>1173</v>
      </c>
    </row>
    <row r="242" spans="1:65" s="2" customFormat="1" ht="28.8">
      <c r="A242" s="31"/>
      <c r="B242" s="32"/>
      <c r="C242" s="33"/>
      <c r="D242" s="220" t="s">
        <v>166</v>
      </c>
      <c r="E242" s="33"/>
      <c r="F242" s="221" t="s">
        <v>1174</v>
      </c>
      <c r="G242" s="33"/>
      <c r="H242" s="33"/>
      <c r="I242" s="119"/>
      <c r="J242" s="33"/>
      <c r="K242" s="33"/>
      <c r="L242" s="36"/>
      <c r="M242" s="222"/>
      <c r="N242" s="223"/>
      <c r="O242" s="68"/>
      <c r="P242" s="68"/>
      <c r="Q242" s="68"/>
      <c r="R242" s="68"/>
      <c r="S242" s="68"/>
      <c r="T242" s="68"/>
      <c r="U242" s="69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T242" s="14" t="s">
        <v>166</v>
      </c>
      <c r="AU242" s="14" t="s">
        <v>81</v>
      </c>
    </row>
    <row r="243" spans="1:65" s="2" customFormat="1" ht="19.8" customHeight="1">
      <c r="A243" s="31"/>
      <c r="B243" s="32"/>
      <c r="C243" s="224" t="s">
        <v>1175</v>
      </c>
      <c r="D243" s="224" t="s">
        <v>176</v>
      </c>
      <c r="E243" s="225" t="s">
        <v>1176</v>
      </c>
      <c r="F243" s="226" t="s">
        <v>1177</v>
      </c>
      <c r="G243" s="227" t="s">
        <v>257</v>
      </c>
      <c r="H243" s="228">
        <v>1</v>
      </c>
      <c r="I243" s="229"/>
      <c r="J243" s="230">
        <f>ROUND(I243*H243,2)</f>
        <v>0</v>
      </c>
      <c r="K243" s="231"/>
      <c r="L243" s="36"/>
      <c r="M243" s="232" t="s">
        <v>1</v>
      </c>
      <c r="N243" s="233" t="s">
        <v>37</v>
      </c>
      <c r="O243" s="68"/>
      <c r="P243" s="216">
        <f>O243*H243</f>
        <v>0</v>
      </c>
      <c r="Q243" s="216">
        <v>0</v>
      </c>
      <c r="R243" s="216">
        <f>Q243*H243</f>
        <v>0</v>
      </c>
      <c r="S243" s="216">
        <v>0</v>
      </c>
      <c r="T243" s="216">
        <f>S243*H243</f>
        <v>0</v>
      </c>
      <c r="U243" s="217" t="s">
        <v>1</v>
      </c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218" t="s">
        <v>164</v>
      </c>
      <c r="AT243" s="218" t="s">
        <v>176</v>
      </c>
      <c r="AU243" s="218" t="s">
        <v>81</v>
      </c>
      <c r="AY243" s="14" t="s">
        <v>153</v>
      </c>
      <c r="BE243" s="219">
        <f>IF(N243="základní",J243,0)</f>
        <v>0</v>
      </c>
      <c r="BF243" s="219">
        <f>IF(N243="snížená",J243,0)</f>
        <v>0</v>
      </c>
      <c r="BG243" s="219">
        <f>IF(N243="zákl. přenesená",J243,0)</f>
        <v>0</v>
      </c>
      <c r="BH243" s="219">
        <f>IF(N243="sníž. přenesená",J243,0)</f>
        <v>0</v>
      </c>
      <c r="BI243" s="219">
        <f>IF(N243="nulová",J243,0)</f>
        <v>0</v>
      </c>
      <c r="BJ243" s="14" t="s">
        <v>79</v>
      </c>
      <c r="BK243" s="219">
        <f>ROUND(I243*H243,2)</f>
        <v>0</v>
      </c>
      <c r="BL243" s="14" t="s">
        <v>164</v>
      </c>
      <c r="BM243" s="218" t="s">
        <v>1178</v>
      </c>
    </row>
    <row r="244" spans="1:65" s="2" customFormat="1" ht="19.2">
      <c r="A244" s="31"/>
      <c r="B244" s="32"/>
      <c r="C244" s="33"/>
      <c r="D244" s="220" t="s">
        <v>166</v>
      </c>
      <c r="E244" s="33"/>
      <c r="F244" s="221" t="s">
        <v>1179</v>
      </c>
      <c r="G244" s="33"/>
      <c r="H244" s="33"/>
      <c r="I244" s="119"/>
      <c r="J244" s="33"/>
      <c r="K244" s="33"/>
      <c r="L244" s="36"/>
      <c r="M244" s="222"/>
      <c r="N244" s="223"/>
      <c r="O244" s="68"/>
      <c r="P244" s="68"/>
      <c r="Q244" s="68"/>
      <c r="R244" s="68"/>
      <c r="S244" s="68"/>
      <c r="T244" s="68"/>
      <c r="U244" s="69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T244" s="14" t="s">
        <v>166</v>
      </c>
      <c r="AU244" s="14" t="s">
        <v>81</v>
      </c>
    </row>
    <row r="245" spans="1:65" s="2" customFormat="1" ht="14.4" customHeight="1">
      <c r="A245" s="31"/>
      <c r="B245" s="32"/>
      <c r="C245" s="224" t="s">
        <v>589</v>
      </c>
      <c r="D245" s="224" t="s">
        <v>176</v>
      </c>
      <c r="E245" s="225" t="s">
        <v>1180</v>
      </c>
      <c r="F245" s="226" t="s">
        <v>1181</v>
      </c>
      <c r="G245" s="227" t="s">
        <v>203</v>
      </c>
      <c r="H245" s="228">
        <v>2</v>
      </c>
      <c r="I245" s="229"/>
      <c r="J245" s="230">
        <f>ROUND(I245*H245,2)</f>
        <v>0</v>
      </c>
      <c r="K245" s="231"/>
      <c r="L245" s="36"/>
      <c r="M245" s="232" t="s">
        <v>1</v>
      </c>
      <c r="N245" s="233" t="s">
        <v>37</v>
      </c>
      <c r="O245" s="68"/>
      <c r="P245" s="216">
        <f>O245*H245</f>
        <v>0</v>
      </c>
      <c r="Q245" s="216">
        <v>0</v>
      </c>
      <c r="R245" s="216">
        <f>Q245*H245</f>
        <v>0</v>
      </c>
      <c r="S245" s="216">
        <v>0</v>
      </c>
      <c r="T245" s="216">
        <f>S245*H245</f>
        <v>0</v>
      </c>
      <c r="U245" s="217" t="s">
        <v>1</v>
      </c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218" t="s">
        <v>164</v>
      </c>
      <c r="AT245" s="218" t="s">
        <v>176</v>
      </c>
      <c r="AU245" s="218" t="s">
        <v>81</v>
      </c>
      <c r="AY245" s="14" t="s">
        <v>153</v>
      </c>
      <c r="BE245" s="219">
        <f>IF(N245="základní",J245,0)</f>
        <v>0</v>
      </c>
      <c r="BF245" s="219">
        <f>IF(N245="snížená",J245,0)</f>
        <v>0</v>
      </c>
      <c r="BG245" s="219">
        <f>IF(N245="zákl. přenesená",J245,0)</f>
        <v>0</v>
      </c>
      <c r="BH245" s="219">
        <f>IF(N245="sníž. přenesená",J245,0)</f>
        <v>0</v>
      </c>
      <c r="BI245" s="219">
        <f>IF(N245="nulová",J245,0)</f>
        <v>0</v>
      </c>
      <c r="BJ245" s="14" t="s">
        <v>79</v>
      </c>
      <c r="BK245" s="219">
        <f>ROUND(I245*H245,2)</f>
        <v>0</v>
      </c>
      <c r="BL245" s="14" t="s">
        <v>164</v>
      </c>
      <c r="BM245" s="218" t="s">
        <v>1182</v>
      </c>
    </row>
    <row r="246" spans="1:65" s="2" customFormat="1" ht="10.199999999999999">
      <c r="A246" s="31"/>
      <c r="B246" s="32"/>
      <c r="C246" s="33"/>
      <c r="D246" s="220" t="s">
        <v>166</v>
      </c>
      <c r="E246" s="33"/>
      <c r="F246" s="221" t="s">
        <v>1183</v>
      </c>
      <c r="G246" s="33"/>
      <c r="H246" s="33"/>
      <c r="I246" s="119"/>
      <c r="J246" s="33"/>
      <c r="K246" s="33"/>
      <c r="L246" s="36"/>
      <c r="M246" s="222"/>
      <c r="N246" s="223"/>
      <c r="O246" s="68"/>
      <c r="P246" s="68"/>
      <c r="Q246" s="68"/>
      <c r="R246" s="68"/>
      <c r="S246" s="68"/>
      <c r="T246" s="68"/>
      <c r="U246" s="69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T246" s="14" t="s">
        <v>166</v>
      </c>
      <c r="AU246" s="14" t="s">
        <v>81</v>
      </c>
    </row>
    <row r="247" spans="1:65" s="2" customFormat="1" ht="19.8" customHeight="1">
      <c r="A247" s="31"/>
      <c r="B247" s="32"/>
      <c r="C247" s="224" t="s">
        <v>1184</v>
      </c>
      <c r="D247" s="224" t="s">
        <v>176</v>
      </c>
      <c r="E247" s="225" t="s">
        <v>1185</v>
      </c>
      <c r="F247" s="226" t="s">
        <v>1186</v>
      </c>
      <c r="G247" s="227" t="s">
        <v>203</v>
      </c>
      <c r="H247" s="228">
        <v>5</v>
      </c>
      <c r="I247" s="229"/>
      <c r="J247" s="230">
        <f>ROUND(I247*H247,2)</f>
        <v>0</v>
      </c>
      <c r="K247" s="231"/>
      <c r="L247" s="36"/>
      <c r="M247" s="232" t="s">
        <v>1</v>
      </c>
      <c r="N247" s="233" t="s">
        <v>37</v>
      </c>
      <c r="O247" s="68"/>
      <c r="P247" s="216">
        <f>O247*H247</f>
        <v>0</v>
      </c>
      <c r="Q247" s="216">
        <v>0</v>
      </c>
      <c r="R247" s="216">
        <f>Q247*H247</f>
        <v>0</v>
      </c>
      <c r="S247" s="216">
        <v>0</v>
      </c>
      <c r="T247" s="216">
        <f>S247*H247</f>
        <v>0</v>
      </c>
      <c r="U247" s="217" t="s">
        <v>1</v>
      </c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218" t="s">
        <v>164</v>
      </c>
      <c r="AT247" s="218" t="s">
        <v>176</v>
      </c>
      <c r="AU247" s="218" t="s">
        <v>81</v>
      </c>
      <c r="AY247" s="14" t="s">
        <v>153</v>
      </c>
      <c r="BE247" s="219">
        <f>IF(N247="základní",J247,0)</f>
        <v>0</v>
      </c>
      <c r="BF247" s="219">
        <f>IF(N247="snížená",J247,0)</f>
        <v>0</v>
      </c>
      <c r="BG247" s="219">
        <f>IF(N247="zákl. přenesená",J247,0)</f>
        <v>0</v>
      </c>
      <c r="BH247" s="219">
        <f>IF(N247="sníž. přenesená",J247,0)</f>
        <v>0</v>
      </c>
      <c r="BI247" s="219">
        <f>IF(N247="nulová",J247,0)</f>
        <v>0</v>
      </c>
      <c r="BJ247" s="14" t="s">
        <v>79</v>
      </c>
      <c r="BK247" s="219">
        <f>ROUND(I247*H247,2)</f>
        <v>0</v>
      </c>
      <c r="BL247" s="14" t="s">
        <v>164</v>
      </c>
      <c r="BM247" s="218" t="s">
        <v>1187</v>
      </c>
    </row>
    <row r="248" spans="1:65" s="2" customFormat="1" ht="19.2">
      <c r="A248" s="31"/>
      <c r="B248" s="32"/>
      <c r="C248" s="33"/>
      <c r="D248" s="220" t="s">
        <v>166</v>
      </c>
      <c r="E248" s="33"/>
      <c r="F248" s="221" t="s">
        <v>1188</v>
      </c>
      <c r="G248" s="33"/>
      <c r="H248" s="33"/>
      <c r="I248" s="119"/>
      <c r="J248" s="33"/>
      <c r="K248" s="33"/>
      <c r="L248" s="36"/>
      <c r="M248" s="222"/>
      <c r="N248" s="223"/>
      <c r="O248" s="68"/>
      <c r="P248" s="68"/>
      <c r="Q248" s="68"/>
      <c r="R248" s="68"/>
      <c r="S248" s="68"/>
      <c r="T248" s="68"/>
      <c r="U248" s="69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T248" s="14" t="s">
        <v>166</v>
      </c>
      <c r="AU248" s="14" t="s">
        <v>81</v>
      </c>
    </row>
    <row r="249" spans="1:65" s="2" customFormat="1" ht="19.8" customHeight="1">
      <c r="A249" s="31"/>
      <c r="B249" s="32"/>
      <c r="C249" s="205" t="s">
        <v>1189</v>
      </c>
      <c r="D249" s="205" t="s">
        <v>159</v>
      </c>
      <c r="E249" s="206" t="s">
        <v>1190</v>
      </c>
      <c r="F249" s="207" t="s">
        <v>1191</v>
      </c>
      <c r="G249" s="208" t="s">
        <v>203</v>
      </c>
      <c r="H249" s="209">
        <v>5</v>
      </c>
      <c r="I249" s="210"/>
      <c r="J249" s="211">
        <f>ROUND(I249*H249,2)</f>
        <v>0</v>
      </c>
      <c r="K249" s="212"/>
      <c r="L249" s="213"/>
      <c r="M249" s="214" t="s">
        <v>1</v>
      </c>
      <c r="N249" s="215" t="s">
        <v>37</v>
      </c>
      <c r="O249" s="68"/>
      <c r="P249" s="216">
        <f>O249*H249</f>
        <v>0</v>
      </c>
      <c r="Q249" s="216">
        <v>3.2000000000000001E-2</v>
      </c>
      <c r="R249" s="216">
        <f>Q249*H249</f>
        <v>0.16</v>
      </c>
      <c r="S249" s="216">
        <v>0</v>
      </c>
      <c r="T249" s="216">
        <f>S249*H249</f>
        <v>0</v>
      </c>
      <c r="U249" s="217" t="s">
        <v>1</v>
      </c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218" t="s">
        <v>163</v>
      </c>
      <c r="AT249" s="218" t="s">
        <v>159</v>
      </c>
      <c r="AU249" s="218" t="s">
        <v>81</v>
      </c>
      <c r="AY249" s="14" t="s">
        <v>153</v>
      </c>
      <c r="BE249" s="219">
        <f>IF(N249="základní",J249,0)</f>
        <v>0</v>
      </c>
      <c r="BF249" s="219">
        <f>IF(N249="snížená",J249,0)</f>
        <v>0</v>
      </c>
      <c r="BG249" s="219">
        <f>IF(N249="zákl. přenesená",J249,0)</f>
        <v>0</v>
      </c>
      <c r="BH249" s="219">
        <f>IF(N249="sníž. přenesená",J249,0)</f>
        <v>0</v>
      </c>
      <c r="BI249" s="219">
        <f>IF(N249="nulová",J249,0)</f>
        <v>0</v>
      </c>
      <c r="BJ249" s="14" t="s">
        <v>79</v>
      </c>
      <c r="BK249" s="219">
        <f>ROUND(I249*H249,2)</f>
        <v>0</v>
      </c>
      <c r="BL249" s="14" t="s">
        <v>164</v>
      </c>
      <c r="BM249" s="218" t="s">
        <v>1192</v>
      </c>
    </row>
    <row r="250" spans="1:65" s="2" customFormat="1" ht="10.199999999999999">
      <c r="A250" s="31"/>
      <c r="B250" s="32"/>
      <c r="C250" s="33"/>
      <c r="D250" s="220" t="s">
        <v>166</v>
      </c>
      <c r="E250" s="33"/>
      <c r="F250" s="221" t="s">
        <v>1193</v>
      </c>
      <c r="G250" s="33"/>
      <c r="H250" s="33"/>
      <c r="I250" s="119"/>
      <c r="J250" s="33"/>
      <c r="K250" s="33"/>
      <c r="L250" s="36"/>
      <c r="M250" s="222"/>
      <c r="N250" s="223"/>
      <c r="O250" s="68"/>
      <c r="P250" s="68"/>
      <c r="Q250" s="68"/>
      <c r="R250" s="68"/>
      <c r="S250" s="68"/>
      <c r="T250" s="68"/>
      <c r="U250" s="69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T250" s="14" t="s">
        <v>166</v>
      </c>
      <c r="AU250" s="14" t="s">
        <v>81</v>
      </c>
    </row>
    <row r="251" spans="1:65" s="12" customFormat="1" ht="22.8" customHeight="1">
      <c r="B251" s="189"/>
      <c r="C251" s="190"/>
      <c r="D251" s="191" t="s">
        <v>71</v>
      </c>
      <c r="E251" s="203" t="s">
        <v>1194</v>
      </c>
      <c r="F251" s="203" t="s">
        <v>1195</v>
      </c>
      <c r="G251" s="190"/>
      <c r="H251" s="190"/>
      <c r="I251" s="193"/>
      <c r="J251" s="204">
        <f>BK251</f>
        <v>0</v>
      </c>
      <c r="K251" s="190"/>
      <c r="L251" s="195"/>
      <c r="M251" s="196"/>
      <c r="N251" s="197"/>
      <c r="O251" s="197"/>
      <c r="P251" s="198">
        <f>SUM(P252:P269)</f>
        <v>0</v>
      </c>
      <c r="Q251" s="197"/>
      <c r="R251" s="198">
        <f>SUM(R252:R269)</f>
        <v>0.90827314999999986</v>
      </c>
      <c r="S251" s="197"/>
      <c r="T251" s="198">
        <f>SUM(T252:T269)</f>
        <v>0</v>
      </c>
      <c r="U251" s="199"/>
      <c r="AR251" s="200" t="s">
        <v>81</v>
      </c>
      <c r="AT251" s="201" t="s">
        <v>71</v>
      </c>
      <c r="AU251" s="201" t="s">
        <v>79</v>
      </c>
      <c r="AY251" s="200" t="s">
        <v>153</v>
      </c>
      <c r="BK251" s="202">
        <f>SUM(BK252:BK269)</f>
        <v>0</v>
      </c>
    </row>
    <row r="252" spans="1:65" s="2" customFormat="1" ht="14.4" customHeight="1">
      <c r="A252" s="31"/>
      <c r="B252" s="32"/>
      <c r="C252" s="224" t="s">
        <v>279</v>
      </c>
      <c r="D252" s="224" t="s">
        <v>176</v>
      </c>
      <c r="E252" s="225" t="s">
        <v>1196</v>
      </c>
      <c r="F252" s="226" t="s">
        <v>1197</v>
      </c>
      <c r="G252" s="227" t="s">
        <v>840</v>
      </c>
      <c r="H252" s="228">
        <v>6</v>
      </c>
      <c r="I252" s="229"/>
      <c r="J252" s="230">
        <f>ROUND(I252*H252,2)</f>
        <v>0</v>
      </c>
      <c r="K252" s="231"/>
      <c r="L252" s="36"/>
      <c r="M252" s="232" t="s">
        <v>1</v>
      </c>
      <c r="N252" s="233" t="s">
        <v>37</v>
      </c>
      <c r="O252" s="68"/>
      <c r="P252" s="216">
        <f>O252*H252</f>
        <v>0</v>
      </c>
      <c r="Q252" s="216">
        <v>0</v>
      </c>
      <c r="R252" s="216">
        <f>Q252*H252</f>
        <v>0</v>
      </c>
      <c r="S252" s="216">
        <v>0</v>
      </c>
      <c r="T252" s="216">
        <f>S252*H252</f>
        <v>0</v>
      </c>
      <c r="U252" s="217" t="s">
        <v>1</v>
      </c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218" t="s">
        <v>164</v>
      </c>
      <c r="AT252" s="218" t="s">
        <v>176</v>
      </c>
      <c r="AU252" s="218" t="s">
        <v>81</v>
      </c>
      <c r="AY252" s="14" t="s">
        <v>153</v>
      </c>
      <c r="BE252" s="219">
        <f>IF(N252="základní",J252,0)</f>
        <v>0</v>
      </c>
      <c r="BF252" s="219">
        <f>IF(N252="snížená",J252,0)</f>
        <v>0</v>
      </c>
      <c r="BG252" s="219">
        <f>IF(N252="zákl. přenesená",J252,0)</f>
        <v>0</v>
      </c>
      <c r="BH252" s="219">
        <f>IF(N252="sníž. přenesená",J252,0)</f>
        <v>0</v>
      </c>
      <c r="BI252" s="219">
        <f>IF(N252="nulová",J252,0)</f>
        <v>0</v>
      </c>
      <c r="BJ252" s="14" t="s">
        <v>79</v>
      </c>
      <c r="BK252" s="219">
        <f>ROUND(I252*H252,2)</f>
        <v>0</v>
      </c>
      <c r="BL252" s="14" t="s">
        <v>164</v>
      </c>
      <c r="BM252" s="218" t="s">
        <v>1198</v>
      </c>
    </row>
    <row r="253" spans="1:65" s="2" customFormat="1" ht="19.2">
      <c r="A253" s="31"/>
      <c r="B253" s="32"/>
      <c r="C253" s="33"/>
      <c r="D253" s="220" t="s">
        <v>166</v>
      </c>
      <c r="E253" s="33"/>
      <c r="F253" s="221" t="s">
        <v>1199</v>
      </c>
      <c r="G253" s="33"/>
      <c r="H253" s="33"/>
      <c r="I253" s="119"/>
      <c r="J253" s="33"/>
      <c r="K253" s="33"/>
      <c r="L253" s="36"/>
      <c r="M253" s="222"/>
      <c r="N253" s="223"/>
      <c r="O253" s="68"/>
      <c r="P253" s="68"/>
      <c r="Q253" s="68"/>
      <c r="R253" s="68"/>
      <c r="S253" s="68"/>
      <c r="T253" s="68"/>
      <c r="U253" s="69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T253" s="14" t="s">
        <v>166</v>
      </c>
      <c r="AU253" s="14" t="s">
        <v>81</v>
      </c>
    </row>
    <row r="254" spans="1:65" s="2" customFormat="1" ht="14.4" customHeight="1">
      <c r="A254" s="31"/>
      <c r="B254" s="32"/>
      <c r="C254" s="224" t="s">
        <v>283</v>
      </c>
      <c r="D254" s="224" t="s">
        <v>176</v>
      </c>
      <c r="E254" s="225" t="s">
        <v>1200</v>
      </c>
      <c r="F254" s="226" t="s">
        <v>1201</v>
      </c>
      <c r="G254" s="227" t="s">
        <v>840</v>
      </c>
      <c r="H254" s="228">
        <v>6</v>
      </c>
      <c r="I254" s="229"/>
      <c r="J254" s="230">
        <f>ROUND(I254*H254,2)</f>
        <v>0</v>
      </c>
      <c r="K254" s="231"/>
      <c r="L254" s="36"/>
      <c r="M254" s="232" t="s">
        <v>1</v>
      </c>
      <c r="N254" s="233" t="s">
        <v>37</v>
      </c>
      <c r="O254" s="68"/>
      <c r="P254" s="216">
        <f>O254*H254</f>
        <v>0</v>
      </c>
      <c r="Q254" s="216">
        <v>2.9999999999999997E-4</v>
      </c>
      <c r="R254" s="216">
        <f>Q254*H254</f>
        <v>1.8E-3</v>
      </c>
      <c r="S254" s="216">
        <v>0</v>
      </c>
      <c r="T254" s="216">
        <f>S254*H254</f>
        <v>0</v>
      </c>
      <c r="U254" s="217" t="s">
        <v>1</v>
      </c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218" t="s">
        <v>164</v>
      </c>
      <c r="AT254" s="218" t="s">
        <v>176</v>
      </c>
      <c r="AU254" s="218" t="s">
        <v>81</v>
      </c>
      <c r="AY254" s="14" t="s">
        <v>153</v>
      </c>
      <c r="BE254" s="219">
        <f>IF(N254="základní",J254,0)</f>
        <v>0</v>
      </c>
      <c r="BF254" s="219">
        <f>IF(N254="snížená",J254,0)</f>
        <v>0</v>
      </c>
      <c r="BG254" s="219">
        <f>IF(N254="zákl. přenesená",J254,0)</f>
        <v>0</v>
      </c>
      <c r="BH254" s="219">
        <f>IF(N254="sníž. přenesená",J254,0)</f>
        <v>0</v>
      </c>
      <c r="BI254" s="219">
        <f>IF(N254="nulová",J254,0)</f>
        <v>0</v>
      </c>
      <c r="BJ254" s="14" t="s">
        <v>79</v>
      </c>
      <c r="BK254" s="219">
        <f>ROUND(I254*H254,2)</f>
        <v>0</v>
      </c>
      <c r="BL254" s="14" t="s">
        <v>164</v>
      </c>
      <c r="BM254" s="218" t="s">
        <v>1202</v>
      </c>
    </row>
    <row r="255" spans="1:65" s="2" customFormat="1" ht="19.2">
      <c r="A255" s="31"/>
      <c r="B255" s="32"/>
      <c r="C255" s="33"/>
      <c r="D255" s="220" t="s">
        <v>166</v>
      </c>
      <c r="E255" s="33"/>
      <c r="F255" s="221" t="s">
        <v>1203</v>
      </c>
      <c r="G255" s="33"/>
      <c r="H255" s="33"/>
      <c r="I255" s="119"/>
      <c r="J255" s="33"/>
      <c r="K255" s="33"/>
      <c r="L255" s="36"/>
      <c r="M255" s="222"/>
      <c r="N255" s="223"/>
      <c r="O255" s="68"/>
      <c r="P255" s="68"/>
      <c r="Q255" s="68"/>
      <c r="R255" s="68"/>
      <c r="S255" s="68"/>
      <c r="T255" s="68"/>
      <c r="U255" s="69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T255" s="14" t="s">
        <v>166</v>
      </c>
      <c r="AU255" s="14" t="s">
        <v>81</v>
      </c>
    </row>
    <row r="256" spans="1:65" s="2" customFormat="1" ht="19.8" customHeight="1">
      <c r="A256" s="31"/>
      <c r="B256" s="32"/>
      <c r="C256" s="224" t="s">
        <v>289</v>
      </c>
      <c r="D256" s="224" t="s">
        <v>176</v>
      </c>
      <c r="E256" s="225" t="s">
        <v>1204</v>
      </c>
      <c r="F256" s="226" t="s">
        <v>1205</v>
      </c>
      <c r="G256" s="227" t="s">
        <v>840</v>
      </c>
      <c r="H256" s="228">
        <v>6</v>
      </c>
      <c r="I256" s="229"/>
      <c r="J256" s="230">
        <f>ROUND(I256*H256,2)</f>
        <v>0</v>
      </c>
      <c r="K256" s="231"/>
      <c r="L256" s="36"/>
      <c r="M256" s="232" t="s">
        <v>1</v>
      </c>
      <c r="N256" s="233" t="s">
        <v>37</v>
      </c>
      <c r="O256" s="68"/>
      <c r="P256" s="216">
        <f>O256*H256</f>
        <v>0</v>
      </c>
      <c r="Q256" s="216">
        <v>4.5500000000000002E-3</v>
      </c>
      <c r="R256" s="216">
        <f>Q256*H256</f>
        <v>2.7300000000000001E-2</v>
      </c>
      <c r="S256" s="216">
        <v>0</v>
      </c>
      <c r="T256" s="216">
        <f>S256*H256</f>
        <v>0</v>
      </c>
      <c r="U256" s="217" t="s">
        <v>1</v>
      </c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218" t="s">
        <v>164</v>
      </c>
      <c r="AT256" s="218" t="s">
        <v>176</v>
      </c>
      <c r="AU256" s="218" t="s">
        <v>81</v>
      </c>
      <c r="AY256" s="14" t="s">
        <v>153</v>
      </c>
      <c r="BE256" s="219">
        <f>IF(N256="základní",J256,0)</f>
        <v>0</v>
      </c>
      <c r="BF256" s="219">
        <f>IF(N256="snížená",J256,0)</f>
        <v>0</v>
      </c>
      <c r="BG256" s="219">
        <f>IF(N256="zákl. přenesená",J256,0)</f>
        <v>0</v>
      </c>
      <c r="BH256" s="219">
        <f>IF(N256="sníž. přenesená",J256,0)</f>
        <v>0</v>
      </c>
      <c r="BI256" s="219">
        <f>IF(N256="nulová",J256,0)</f>
        <v>0</v>
      </c>
      <c r="BJ256" s="14" t="s">
        <v>79</v>
      </c>
      <c r="BK256" s="219">
        <f>ROUND(I256*H256,2)</f>
        <v>0</v>
      </c>
      <c r="BL256" s="14" t="s">
        <v>164</v>
      </c>
      <c r="BM256" s="218" t="s">
        <v>1206</v>
      </c>
    </row>
    <row r="257" spans="1:65" s="2" customFormat="1" ht="28.8">
      <c r="A257" s="31"/>
      <c r="B257" s="32"/>
      <c r="C257" s="33"/>
      <c r="D257" s="220" t="s">
        <v>166</v>
      </c>
      <c r="E257" s="33"/>
      <c r="F257" s="221" t="s">
        <v>1207</v>
      </c>
      <c r="G257" s="33"/>
      <c r="H257" s="33"/>
      <c r="I257" s="119"/>
      <c r="J257" s="33"/>
      <c r="K257" s="33"/>
      <c r="L257" s="36"/>
      <c r="M257" s="222"/>
      <c r="N257" s="223"/>
      <c r="O257" s="68"/>
      <c r="P257" s="68"/>
      <c r="Q257" s="68"/>
      <c r="R257" s="68"/>
      <c r="S257" s="68"/>
      <c r="T257" s="68"/>
      <c r="U257" s="69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T257" s="14" t="s">
        <v>166</v>
      </c>
      <c r="AU257" s="14" t="s">
        <v>81</v>
      </c>
    </row>
    <row r="258" spans="1:65" s="2" customFormat="1" ht="19.8" customHeight="1">
      <c r="A258" s="31"/>
      <c r="B258" s="32"/>
      <c r="C258" s="224" t="s">
        <v>293</v>
      </c>
      <c r="D258" s="224" t="s">
        <v>176</v>
      </c>
      <c r="E258" s="225" t="s">
        <v>1208</v>
      </c>
      <c r="F258" s="226" t="s">
        <v>1209</v>
      </c>
      <c r="G258" s="227" t="s">
        <v>162</v>
      </c>
      <c r="H258" s="228">
        <v>15.95</v>
      </c>
      <c r="I258" s="229"/>
      <c r="J258" s="230">
        <f>ROUND(I258*H258,2)</f>
        <v>0</v>
      </c>
      <c r="K258" s="231"/>
      <c r="L258" s="36"/>
      <c r="M258" s="232" t="s">
        <v>1</v>
      </c>
      <c r="N258" s="233" t="s">
        <v>37</v>
      </c>
      <c r="O258" s="68"/>
      <c r="P258" s="216">
        <f>O258*H258</f>
        <v>0</v>
      </c>
      <c r="Q258" s="216">
        <v>5.8E-4</v>
      </c>
      <c r="R258" s="216">
        <f>Q258*H258</f>
        <v>9.2509999999999988E-3</v>
      </c>
      <c r="S258" s="216">
        <v>0</v>
      </c>
      <c r="T258" s="216">
        <f>S258*H258</f>
        <v>0</v>
      </c>
      <c r="U258" s="217" t="s">
        <v>1</v>
      </c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R258" s="218" t="s">
        <v>164</v>
      </c>
      <c r="AT258" s="218" t="s">
        <v>176</v>
      </c>
      <c r="AU258" s="218" t="s">
        <v>81</v>
      </c>
      <c r="AY258" s="14" t="s">
        <v>153</v>
      </c>
      <c r="BE258" s="219">
        <f>IF(N258="základní",J258,0)</f>
        <v>0</v>
      </c>
      <c r="BF258" s="219">
        <f>IF(N258="snížená",J258,0)</f>
        <v>0</v>
      </c>
      <c r="BG258" s="219">
        <f>IF(N258="zákl. přenesená",J258,0)</f>
        <v>0</v>
      </c>
      <c r="BH258" s="219">
        <f>IF(N258="sníž. přenesená",J258,0)</f>
        <v>0</v>
      </c>
      <c r="BI258" s="219">
        <f>IF(N258="nulová",J258,0)</f>
        <v>0</v>
      </c>
      <c r="BJ258" s="14" t="s">
        <v>79</v>
      </c>
      <c r="BK258" s="219">
        <f>ROUND(I258*H258,2)</f>
        <v>0</v>
      </c>
      <c r="BL258" s="14" t="s">
        <v>164</v>
      </c>
      <c r="BM258" s="218" t="s">
        <v>1210</v>
      </c>
    </row>
    <row r="259" spans="1:65" s="2" customFormat="1" ht="28.8">
      <c r="A259" s="31"/>
      <c r="B259" s="32"/>
      <c r="C259" s="33"/>
      <c r="D259" s="220" t="s">
        <v>166</v>
      </c>
      <c r="E259" s="33"/>
      <c r="F259" s="221" t="s">
        <v>1211</v>
      </c>
      <c r="G259" s="33"/>
      <c r="H259" s="33"/>
      <c r="I259" s="119"/>
      <c r="J259" s="33"/>
      <c r="K259" s="33"/>
      <c r="L259" s="36"/>
      <c r="M259" s="222"/>
      <c r="N259" s="223"/>
      <c r="O259" s="68"/>
      <c r="P259" s="68"/>
      <c r="Q259" s="68"/>
      <c r="R259" s="68"/>
      <c r="S259" s="68"/>
      <c r="T259" s="68"/>
      <c r="U259" s="69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T259" s="14" t="s">
        <v>166</v>
      </c>
      <c r="AU259" s="14" t="s">
        <v>81</v>
      </c>
    </row>
    <row r="260" spans="1:65" s="2" customFormat="1" ht="14.4" customHeight="1">
      <c r="A260" s="31"/>
      <c r="B260" s="32"/>
      <c r="C260" s="205" t="s">
        <v>297</v>
      </c>
      <c r="D260" s="205" t="s">
        <v>159</v>
      </c>
      <c r="E260" s="206" t="s">
        <v>1212</v>
      </c>
      <c r="F260" s="207" t="s">
        <v>1213</v>
      </c>
      <c r="G260" s="208" t="s">
        <v>203</v>
      </c>
      <c r="H260" s="209">
        <v>17.545000000000002</v>
      </c>
      <c r="I260" s="210"/>
      <c r="J260" s="211">
        <f>ROUND(I260*H260,2)</f>
        <v>0</v>
      </c>
      <c r="K260" s="212"/>
      <c r="L260" s="213"/>
      <c r="M260" s="214" t="s">
        <v>1</v>
      </c>
      <c r="N260" s="215" t="s">
        <v>37</v>
      </c>
      <c r="O260" s="68"/>
      <c r="P260" s="216">
        <f>O260*H260</f>
        <v>0</v>
      </c>
      <c r="Q260" s="216">
        <v>1.67E-3</v>
      </c>
      <c r="R260" s="216">
        <f>Q260*H260</f>
        <v>2.9300150000000004E-2</v>
      </c>
      <c r="S260" s="216">
        <v>0</v>
      </c>
      <c r="T260" s="216">
        <f>S260*H260</f>
        <v>0</v>
      </c>
      <c r="U260" s="217" t="s">
        <v>1</v>
      </c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R260" s="218" t="s">
        <v>163</v>
      </c>
      <c r="AT260" s="218" t="s">
        <v>159</v>
      </c>
      <c r="AU260" s="218" t="s">
        <v>81</v>
      </c>
      <c r="AY260" s="14" t="s">
        <v>153</v>
      </c>
      <c r="BE260" s="219">
        <f>IF(N260="základní",J260,0)</f>
        <v>0</v>
      </c>
      <c r="BF260" s="219">
        <f>IF(N260="snížená",J260,0)</f>
        <v>0</v>
      </c>
      <c r="BG260" s="219">
        <f>IF(N260="zákl. přenesená",J260,0)</f>
        <v>0</v>
      </c>
      <c r="BH260" s="219">
        <f>IF(N260="sníž. přenesená",J260,0)</f>
        <v>0</v>
      </c>
      <c r="BI260" s="219">
        <f>IF(N260="nulová",J260,0)</f>
        <v>0</v>
      </c>
      <c r="BJ260" s="14" t="s">
        <v>79</v>
      </c>
      <c r="BK260" s="219">
        <f>ROUND(I260*H260,2)</f>
        <v>0</v>
      </c>
      <c r="BL260" s="14" t="s">
        <v>164</v>
      </c>
      <c r="BM260" s="218" t="s">
        <v>1214</v>
      </c>
    </row>
    <row r="261" spans="1:65" s="2" customFormat="1" ht="19.2">
      <c r="A261" s="31"/>
      <c r="B261" s="32"/>
      <c r="C261" s="33"/>
      <c r="D261" s="220" t="s">
        <v>166</v>
      </c>
      <c r="E261" s="33"/>
      <c r="F261" s="221" t="s">
        <v>1215</v>
      </c>
      <c r="G261" s="33"/>
      <c r="H261" s="33"/>
      <c r="I261" s="119"/>
      <c r="J261" s="33"/>
      <c r="K261" s="33"/>
      <c r="L261" s="36"/>
      <c r="M261" s="222"/>
      <c r="N261" s="223"/>
      <c r="O261" s="68"/>
      <c r="P261" s="68"/>
      <c r="Q261" s="68"/>
      <c r="R261" s="68"/>
      <c r="S261" s="68"/>
      <c r="T261" s="68"/>
      <c r="U261" s="69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T261" s="14" t="s">
        <v>166</v>
      </c>
      <c r="AU261" s="14" t="s">
        <v>81</v>
      </c>
    </row>
    <row r="262" spans="1:65" s="2" customFormat="1" ht="30" customHeight="1">
      <c r="A262" s="31"/>
      <c r="B262" s="32"/>
      <c r="C262" s="224" t="s">
        <v>1216</v>
      </c>
      <c r="D262" s="224" t="s">
        <v>176</v>
      </c>
      <c r="E262" s="225" t="s">
        <v>1217</v>
      </c>
      <c r="F262" s="226" t="s">
        <v>1218</v>
      </c>
      <c r="G262" s="227" t="s">
        <v>840</v>
      </c>
      <c r="H262" s="228">
        <v>26.7</v>
      </c>
      <c r="I262" s="229"/>
      <c r="J262" s="230">
        <f>ROUND(I262*H262,2)</f>
        <v>0</v>
      </c>
      <c r="K262" s="231"/>
      <c r="L262" s="36"/>
      <c r="M262" s="232" t="s">
        <v>1</v>
      </c>
      <c r="N262" s="233" t="s">
        <v>37</v>
      </c>
      <c r="O262" s="68"/>
      <c r="P262" s="216">
        <f>O262*H262</f>
        <v>0</v>
      </c>
      <c r="Q262" s="216">
        <v>8.9999999999999993E-3</v>
      </c>
      <c r="R262" s="216">
        <f>Q262*H262</f>
        <v>0.24029999999999999</v>
      </c>
      <c r="S262" s="216">
        <v>0</v>
      </c>
      <c r="T262" s="216">
        <f>S262*H262</f>
        <v>0</v>
      </c>
      <c r="U262" s="217" t="s">
        <v>1</v>
      </c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218" t="s">
        <v>164</v>
      </c>
      <c r="AT262" s="218" t="s">
        <v>176</v>
      </c>
      <c r="AU262" s="218" t="s">
        <v>81</v>
      </c>
      <c r="AY262" s="14" t="s">
        <v>153</v>
      </c>
      <c r="BE262" s="219">
        <f>IF(N262="základní",J262,0)</f>
        <v>0</v>
      </c>
      <c r="BF262" s="219">
        <f>IF(N262="snížená",J262,0)</f>
        <v>0</v>
      </c>
      <c r="BG262" s="219">
        <f>IF(N262="zákl. přenesená",J262,0)</f>
        <v>0</v>
      </c>
      <c r="BH262" s="219">
        <f>IF(N262="sníž. přenesená",J262,0)</f>
        <v>0</v>
      </c>
      <c r="BI262" s="219">
        <f>IF(N262="nulová",J262,0)</f>
        <v>0</v>
      </c>
      <c r="BJ262" s="14" t="s">
        <v>79</v>
      </c>
      <c r="BK262" s="219">
        <f>ROUND(I262*H262,2)</f>
        <v>0</v>
      </c>
      <c r="BL262" s="14" t="s">
        <v>164</v>
      </c>
      <c r="BM262" s="218" t="s">
        <v>1219</v>
      </c>
    </row>
    <row r="263" spans="1:65" s="2" customFormat="1" ht="28.8">
      <c r="A263" s="31"/>
      <c r="B263" s="32"/>
      <c r="C263" s="33"/>
      <c r="D263" s="220" t="s">
        <v>166</v>
      </c>
      <c r="E263" s="33"/>
      <c r="F263" s="221" t="s">
        <v>1220</v>
      </c>
      <c r="G263" s="33"/>
      <c r="H263" s="33"/>
      <c r="I263" s="119"/>
      <c r="J263" s="33"/>
      <c r="K263" s="33"/>
      <c r="L263" s="36"/>
      <c r="M263" s="222"/>
      <c r="N263" s="223"/>
      <c r="O263" s="68"/>
      <c r="P263" s="68"/>
      <c r="Q263" s="68"/>
      <c r="R263" s="68"/>
      <c r="S263" s="68"/>
      <c r="T263" s="68"/>
      <c r="U263" s="69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T263" s="14" t="s">
        <v>166</v>
      </c>
      <c r="AU263" s="14" t="s">
        <v>81</v>
      </c>
    </row>
    <row r="264" spans="1:65" s="2" customFormat="1" ht="19.8" customHeight="1">
      <c r="A264" s="31"/>
      <c r="B264" s="32"/>
      <c r="C264" s="205" t="s">
        <v>1221</v>
      </c>
      <c r="D264" s="205" t="s">
        <v>159</v>
      </c>
      <c r="E264" s="206" t="s">
        <v>1222</v>
      </c>
      <c r="F264" s="207" t="s">
        <v>1223</v>
      </c>
      <c r="G264" s="208" t="s">
        <v>840</v>
      </c>
      <c r="H264" s="209">
        <v>30.704999999999998</v>
      </c>
      <c r="I264" s="210"/>
      <c r="J264" s="211">
        <f>ROUND(I264*H264,2)</f>
        <v>0</v>
      </c>
      <c r="K264" s="212"/>
      <c r="L264" s="213"/>
      <c r="M264" s="214" t="s">
        <v>1</v>
      </c>
      <c r="N264" s="215" t="s">
        <v>37</v>
      </c>
      <c r="O264" s="68"/>
      <c r="P264" s="216">
        <f>O264*H264</f>
        <v>0</v>
      </c>
      <c r="Q264" s="216">
        <v>1.9199999999999998E-2</v>
      </c>
      <c r="R264" s="216">
        <f>Q264*H264</f>
        <v>0.58953599999999995</v>
      </c>
      <c r="S264" s="216">
        <v>0</v>
      </c>
      <c r="T264" s="216">
        <f>S264*H264</f>
        <v>0</v>
      </c>
      <c r="U264" s="217" t="s">
        <v>1</v>
      </c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218" t="s">
        <v>163</v>
      </c>
      <c r="AT264" s="218" t="s">
        <v>159</v>
      </c>
      <c r="AU264" s="218" t="s">
        <v>81</v>
      </c>
      <c r="AY264" s="14" t="s">
        <v>153</v>
      </c>
      <c r="BE264" s="219">
        <f>IF(N264="základní",J264,0)</f>
        <v>0</v>
      </c>
      <c r="BF264" s="219">
        <f>IF(N264="snížená",J264,0)</f>
        <v>0</v>
      </c>
      <c r="BG264" s="219">
        <f>IF(N264="zákl. přenesená",J264,0)</f>
        <v>0</v>
      </c>
      <c r="BH264" s="219">
        <f>IF(N264="sníž. přenesená",J264,0)</f>
        <v>0</v>
      </c>
      <c r="BI264" s="219">
        <f>IF(N264="nulová",J264,0)</f>
        <v>0</v>
      </c>
      <c r="BJ264" s="14" t="s">
        <v>79</v>
      </c>
      <c r="BK264" s="219">
        <f>ROUND(I264*H264,2)</f>
        <v>0</v>
      </c>
      <c r="BL264" s="14" t="s">
        <v>164</v>
      </c>
      <c r="BM264" s="218" t="s">
        <v>1224</v>
      </c>
    </row>
    <row r="265" spans="1:65" s="2" customFormat="1" ht="19.2">
      <c r="A265" s="31"/>
      <c r="B265" s="32"/>
      <c r="C265" s="33"/>
      <c r="D265" s="220" t="s">
        <v>166</v>
      </c>
      <c r="E265" s="33"/>
      <c r="F265" s="221" t="s">
        <v>1225</v>
      </c>
      <c r="G265" s="33"/>
      <c r="H265" s="33"/>
      <c r="I265" s="119"/>
      <c r="J265" s="33"/>
      <c r="K265" s="33"/>
      <c r="L265" s="36"/>
      <c r="M265" s="222"/>
      <c r="N265" s="223"/>
      <c r="O265" s="68"/>
      <c r="P265" s="68"/>
      <c r="Q265" s="68"/>
      <c r="R265" s="68"/>
      <c r="S265" s="68"/>
      <c r="T265" s="68"/>
      <c r="U265" s="69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T265" s="14" t="s">
        <v>166</v>
      </c>
      <c r="AU265" s="14" t="s">
        <v>81</v>
      </c>
    </row>
    <row r="266" spans="1:65" s="2" customFormat="1" ht="19.8" customHeight="1">
      <c r="A266" s="31"/>
      <c r="B266" s="32"/>
      <c r="C266" s="224" t="s">
        <v>1226</v>
      </c>
      <c r="D266" s="224" t="s">
        <v>176</v>
      </c>
      <c r="E266" s="225" t="s">
        <v>1227</v>
      </c>
      <c r="F266" s="226" t="s">
        <v>1228</v>
      </c>
      <c r="G266" s="227" t="s">
        <v>203</v>
      </c>
      <c r="H266" s="228">
        <v>53.93</v>
      </c>
      <c r="I266" s="229"/>
      <c r="J266" s="230">
        <f>ROUND(I266*H266,2)</f>
        <v>0</v>
      </c>
      <c r="K266" s="231"/>
      <c r="L266" s="36"/>
      <c r="M266" s="232" t="s">
        <v>1</v>
      </c>
      <c r="N266" s="233" t="s">
        <v>37</v>
      </c>
      <c r="O266" s="68"/>
      <c r="P266" s="216">
        <f>O266*H266</f>
        <v>0</v>
      </c>
      <c r="Q266" s="216">
        <v>1.7000000000000001E-4</v>
      </c>
      <c r="R266" s="216">
        <f>Q266*H266</f>
        <v>9.1681000000000002E-3</v>
      </c>
      <c r="S266" s="216">
        <v>0</v>
      </c>
      <c r="T266" s="216">
        <f>S266*H266</f>
        <v>0</v>
      </c>
      <c r="U266" s="217" t="s">
        <v>1</v>
      </c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218" t="s">
        <v>164</v>
      </c>
      <c r="AT266" s="218" t="s">
        <v>176</v>
      </c>
      <c r="AU266" s="218" t="s">
        <v>81</v>
      </c>
      <c r="AY266" s="14" t="s">
        <v>153</v>
      </c>
      <c r="BE266" s="219">
        <f>IF(N266="základní",J266,0)</f>
        <v>0</v>
      </c>
      <c r="BF266" s="219">
        <f>IF(N266="snížená",J266,0)</f>
        <v>0</v>
      </c>
      <c r="BG266" s="219">
        <f>IF(N266="zákl. přenesená",J266,0)</f>
        <v>0</v>
      </c>
      <c r="BH266" s="219">
        <f>IF(N266="sníž. přenesená",J266,0)</f>
        <v>0</v>
      </c>
      <c r="BI266" s="219">
        <f>IF(N266="nulová",J266,0)</f>
        <v>0</v>
      </c>
      <c r="BJ266" s="14" t="s">
        <v>79</v>
      </c>
      <c r="BK266" s="219">
        <f>ROUND(I266*H266,2)</f>
        <v>0</v>
      </c>
      <c r="BL266" s="14" t="s">
        <v>164</v>
      </c>
      <c r="BM266" s="218" t="s">
        <v>1229</v>
      </c>
    </row>
    <row r="267" spans="1:65" s="2" customFormat="1" ht="19.2">
      <c r="A267" s="31"/>
      <c r="B267" s="32"/>
      <c r="C267" s="33"/>
      <c r="D267" s="220" t="s">
        <v>166</v>
      </c>
      <c r="E267" s="33"/>
      <c r="F267" s="221" t="s">
        <v>1230</v>
      </c>
      <c r="G267" s="33"/>
      <c r="H267" s="33"/>
      <c r="I267" s="119"/>
      <c r="J267" s="33"/>
      <c r="K267" s="33"/>
      <c r="L267" s="36"/>
      <c r="M267" s="222"/>
      <c r="N267" s="223"/>
      <c r="O267" s="68"/>
      <c r="P267" s="68"/>
      <c r="Q267" s="68"/>
      <c r="R267" s="68"/>
      <c r="S267" s="68"/>
      <c r="T267" s="68"/>
      <c r="U267" s="69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T267" s="14" t="s">
        <v>166</v>
      </c>
      <c r="AU267" s="14" t="s">
        <v>81</v>
      </c>
    </row>
    <row r="268" spans="1:65" s="2" customFormat="1" ht="14.4" customHeight="1">
      <c r="A268" s="31"/>
      <c r="B268" s="32"/>
      <c r="C268" s="205" t="s">
        <v>1231</v>
      </c>
      <c r="D268" s="205" t="s">
        <v>159</v>
      </c>
      <c r="E268" s="206" t="s">
        <v>1232</v>
      </c>
      <c r="F268" s="207" t="s">
        <v>1233</v>
      </c>
      <c r="G268" s="208" t="s">
        <v>203</v>
      </c>
      <c r="H268" s="209">
        <v>53.93</v>
      </c>
      <c r="I268" s="210"/>
      <c r="J268" s="211">
        <f>ROUND(I268*H268,2)</f>
        <v>0</v>
      </c>
      <c r="K268" s="212"/>
      <c r="L268" s="213"/>
      <c r="M268" s="214" t="s">
        <v>1</v>
      </c>
      <c r="N268" s="215" t="s">
        <v>37</v>
      </c>
      <c r="O268" s="68"/>
      <c r="P268" s="216">
        <f>O268*H268</f>
        <v>0</v>
      </c>
      <c r="Q268" s="216">
        <v>3.0000000000000001E-5</v>
      </c>
      <c r="R268" s="216">
        <f>Q268*H268</f>
        <v>1.6179E-3</v>
      </c>
      <c r="S268" s="216">
        <v>0</v>
      </c>
      <c r="T268" s="216">
        <f>S268*H268</f>
        <v>0</v>
      </c>
      <c r="U268" s="217" t="s">
        <v>1</v>
      </c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218" t="s">
        <v>163</v>
      </c>
      <c r="AT268" s="218" t="s">
        <v>159</v>
      </c>
      <c r="AU268" s="218" t="s">
        <v>81</v>
      </c>
      <c r="AY268" s="14" t="s">
        <v>153</v>
      </c>
      <c r="BE268" s="219">
        <f>IF(N268="základní",J268,0)</f>
        <v>0</v>
      </c>
      <c r="BF268" s="219">
        <f>IF(N268="snížená",J268,0)</f>
        <v>0</v>
      </c>
      <c r="BG268" s="219">
        <f>IF(N268="zákl. přenesená",J268,0)</f>
        <v>0</v>
      </c>
      <c r="BH268" s="219">
        <f>IF(N268="sníž. přenesená",J268,0)</f>
        <v>0</v>
      </c>
      <c r="BI268" s="219">
        <f>IF(N268="nulová",J268,0)</f>
        <v>0</v>
      </c>
      <c r="BJ268" s="14" t="s">
        <v>79</v>
      </c>
      <c r="BK268" s="219">
        <f>ROUND(I268*H268,2)</f>
        <v>0</v>
      </c>
      <c r="BL268" s="14" t="s">
        <v>164</v>
      </c>
      <c r="BM268" s="218" t="s">
        <v>1234</v>
      </c>
    </row>
    <row r="269" spans="1:65" s="2" customFormat="1" ht="10.199999999999999">
      <c r="A269" s="31"/>
      <c r="B269" s="32"/>
      <c r="C269" s="33"/>
      <c r="D269" s="220" t="s">
        <v>166</v>
      </c>
      <c r="E269" s="33"/>
      <c r="F269" s="221" t="s">
        <v>1233</v>
      </c>
      <c r="G269" s="33"/>
      <c r="H269" s="33"/>
      <c r="I269" s="119"/>
      <c r="J269" s="33"/>
      <c r="K269" s="33"/>
      <c r="L269" s="36"/>
      <c r="M269" s="222"/>
      <c r="N269" s="223"/>
      <c r="O269" s="68"/>
      <c r="P269" s="68"/>
      <c r="Q269" s="68"/>
      <c r="R269" s="68"/>
      <c r="S269" s="68"/>
      <c r="T269" s="68"/>
      <c r="U269" s="69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T269" s="14" t="s">
        <v>166</v>
      </c>
      <c r="AU269" s="14" t="s">
        <v>81</v>
      </c>
    </row>
    <row r="270" spans="1:65" s="12" customFormat="1" ht="22.8" customHeight="1">
      <c r="B270" s="189"/>
      <c r="C270" s="190"/>
      <c r="D270" s="191" t="s">
        <v>71</v>
      </c>
      <c r="E270" s="203" t="s">
        <v>1235</v>
      </c>
      <c r="F270" s="203" t="s">
        <v>1236</v>
      </c>
      <c r="G270" s="190"/>
      <c r="H270" s="190"/>
      <c r="I270" s="193"/>
      <c r="J270" s="204">
        <f>BK270</f>
        <v>0</v>
      </c>
      <c r="K270" s="190"/>
      <c r="L270" s="195"/>
      <c r="M270" s="196"/>
      <c r="N270" s="197"/>
      <c r="O270" s="197"/>
      <c r="P270" s="198">
        <f>SUM(P271:P274)</f>
        <v>0</v>
      </c>
      <c r="Q270" s="197"/>
      <c r="R270" s="198">
        <f>SUM(R271:R274)</f>
        <v>0</v>
      </c>
      <c r="S270" s="197"/>
      <c r="T270" s="198">
        <f>SUM(T271:T274)</f>
        <v>9.0626999999999999E-2</v>
      </c>
      <c r="U270" s="199"/>
      <c r="AR270" s="200" t="s">
        <v>81</v>
      </c>
      <c r="AT270" s="201" t="s">
        <v>71</v>
      </c>
      <c r="AU270" s="201" t="s">
        <v>79</v>
      </c>
      <c r="AY270" s="200" t="s">
        <v>153</v>
      </c>
      <c r="BK270" s="202">
        <f>SUM(BK271:BK274)</f>
        <v>0</v>
      </c>
    </row>
    <row r="271" spans="1:65" s="2" customFormat="1" ht="19.8" customHeight="1">
      <c r="A271" s="31"/>
      <c r="B271" s="32"/>
      <c r="C271" s="224" t="s">
        <v>321</v>
      </c>
      <c r="D271" s="224" t="s">
        <v>176</v>
      </c>
      <c r="E271" s="225" t="s">
        <v>1237</v>
      </c>
      <c r="F271" s="226" t="s">
        <v>1238</v>
      </c>
      <c r="G271" s="227" t="s">
        <v>840</v>
      </c>
      <c r="H271" s="228">
        <v>24.815999999999999</v>
      </c>
      <c r="I271" s="229"/>
      <c r="J271" s="230">
        <f>ROUND(I271*H271,2)</f>
        <v>0</v>
      </c>
      <c r="K271" s="231"/>
      <c r="L271" s="36"/>
      <c r="M271" s="232" t="s">
        <v>1</v>
      </c>
      <c r="N271" s="233" t="s">
        <v>37</v>
      </c>
      <c r="O271" s="68"/>
      <c r="P271" s="216">
        <f>O271*H271</f>
        <v>0</v>
      </c>
      <c r="Q271" s="216">
        <v>0</v>
      </c>
      <c r="R271" s="216">
        <f>Q271*H271</f>
        <v>0</v>
      </c>
      <c r="S271" s="216">
        <v>3.0000000000000001E-3</v>
      </c>
      <c r="T271" s="216">
        <f>S271*H271</f>
        <v>7.4448E-2</v>
      </c>
      <c r="U271" s="217" t="s">
        <v>1</v>
      </c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R271" s="218" t="s">
        <v>164</v>
      </c>
      <c r="AT271" s="218" t="s">
        <v>176</v>
      </c>
      <c r="AU271" s="218" t="s">
        <v>81</v>
      </c>
      <c r="AY271" s="14" t="s">
        <v>153</v>
      </c>
      <c r="BE271" s="219">
        <f>IF(N271="základní",J271,0)</f>
        <v>0</v>
      </c>
      <c r="BF271" s="219">
        <f>IF(N271="snížená",J271,0)</f>
        <v>0</v>
      </c>
      <c r="BG271" s="219">
        <f>IF(N271="zákl. přenesená",J271,0)</f>
        <v>0</v>
      </c>
      <c r="BH271" s="219">
        <f>IF(N271="sníž. přenesená",J271,0)</f>
        <v>0</v>
      </c>
      <c r="BI271" s="219">
        <f>IF(N271="nulová",J271,0)</f>
        <v>0</v>
      </c>
      <c r="BJ271" s="14" t="s">
        <v>79</v>
      </c>
      <c r="BK271" s="219">
        <f>ROUND(I271*H271,2)</f>
        <v>0</v>
      </c>
      <c r="BL271" s="14" t="s">
        <v>164</v>
      </c>
      <c r="BM271" s="218" t="s">
        <v>1239</v>
      </c>
    </row>
    <row r="272" spans="1:65" s="2" customFormat="1" ht="19.2">
      <c r="A272" s="31"/>
      <c r="B272" s="32"/>
      <c r="C272" s="33"/>
      <c r="D272" s="220" t="s">
        <v>166</v>
      </c>
      <c r="E272" s="33"/>
      <c r="F272" s="221" t="s">
        <v>1240</v>
      </c>
      <c r="G272" s="33"/>
      <c r="H272" s="33"/>
      <c r="I272" s="119"/>
      <c r="J272" s="33"/>
      <c r="K272" s="33"/>
      <c r="L272" s="36"/>
      <c r="M272" s="222"/>
      <c r="N272" s="223"/>
      <c r="O272" s="68"/>
      <c r="P272" s="68"/>
      <c r="Q272" s="68"/>
      <c r="R272" s="68"/>
      <c r="S272" s="68"/>
      <c r="T272" s="68"/>
      <c r="U272" s="69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T272" s="14" t="s">
        <v>166</v>
      </c>
      <c r="AU272" s="14" t="s">
        <v>81</v>
      </c>
    </row>
    <row r="273" spans="1:65" s="2" customFormat="1" ht="19.8" customHeight="1">
      <c r="A273" s="31"/>
      <c r="B273" s="32"/>
      <c r="C273" s="224" t="s">
        <v>1241</v>
      </c>
      <c r="D273" s="224" t="s">
        <v>176</v>
      </c>
      <c r="E273" s="225" t="s">
        <v>1242</v>
      </c>
      <c r="F273" s="226" t="s">
        <v>1243</v>
      </c>
      <c r="G273" s="227" t="s">
        <v>162</v>
      </c>
      <c r="H273" s="228">
        <v>53.93</v>
      </c>
      <c r="I273" s="229"/>
      <c r="J273" s="230">
        <f>ROUND(I273*H273,2)</f>
        <v>0</v>
      </c>
      <c r="K273" s="231"/>
      <c r="L273" s="36"/>
      <c r="M273" s="232" t="s">
        <v>1</v>
      </c>
      <c r="N273" s="233" t="s">
        <v>37</v>
      </c>
      <c r="O273" s="68"/>
      <c r="P273" s="216">
        <f>O273*H273</f>
        <v>0</v>
      </c>
      <c r="Q273" s="216">
        <v>0</v>
      </c>
      <c r="R273" s="216">
        <f>Q273*H273</f>
        <v>0</v>
      </c>
      <c r="S273" s="216">
        <v>2.9999999999999997E-4</v>
      </c>
      <c r="T273" s="216">
        <f>S273*H273</f>
        <v>1.6178999999999999E-2</v>
      </c>
      <c r="U273" s="217" t="s">
        <v>1</v>
      </c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R273" s="218" t="s">
        <v>164</v>
      </c>
      <c r="AT273" s="218" t="s">
        <v>176</v>
      </c>
      <c r="AU273" s="218" t="s">
        <v>81</v>
      </c>
      <c r="AY273" s="14" t="s">
        <v>153</v>
      </c>
      <c r="BE273" s="219">
        <f>IF(N273="základní",J273,0)</f>
        <v>0</v>
      </c>
      <c r="BF273" s="219">
        <f>IF(N273="snížená",J273,0)</f>
        <v>0</v>
      </c>
      <c r="BG273" s="219">
        <f>IF(N273="zákl. přenesená",J273,0)</f>
        <v>0</v>
      </c>
      <c r="BH273" s="219">
        <f>IF(N273="sníž. přenesená",J273,0)</f>
        <v>0</v>
      </c>
      <c r="BI273" s="219">
        <f>IF(N273="nulová",J273,0)</f>
        <v>0</v>
      </c>
      <c r="BJ273" s="14" t="s">
        <v>79</v>
      </c>
      <c r="BK273" s="219">
        <f>ROUND(I273*H273,2)</f>
        <v>0</v>
      </c>
      <c r="BL273" s="14" t="s">
        <v>164</v>
      </c>
      <c r="BM273" s="218" t="s">
        <v>1244</v>
      </c>
    </row>
    <row r="274" spans="1:65" s="2" customFormat="1" ht="19.2">
      <c r="A274" s="31"/>
      <c r="B274" s="32"/>
      <c r="C274" s="33"/>
      <c r="D274" s="220" t="s">
        <v>166</v>
      </c>
      <c r="E274" s="33"/>
      <c r="F274" s="221" t="s">
        <v>1245</v>
      </c>
      <c r="G274" s="33"/>
      <c r="H274" s="33"/>
      <c r="I274" s="119"/>
      <c r="J274" s="33"/>
      <c r="K274" s="33"/>
      <c r="L274" s="36"/>
      <c r="M274" s="222"/>
      <c r="N274" s="223"/>
      <c r="O274" s="68"/>
      <c r="P274" s="68"/>
      <c r="Q274" s="68"/>
      <c r="R274" s="68"/>
      <c r="S274" s="68"/>
      <c r="T274" s="68"/>
      <c r="U274" s="69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T274" s="14" t="s">
        <v>166</v>
      </c>
      <c r="AU274" s="14" t="s">
        <v>81</v>
      </c>
    </row>
    <row r="275" spans="1:65" s="12" customFormat="1" ht="22.8" customHeight="1">
      <c r="B275" s="189"/>
      <c r="C275" s="190"/>
      <c r="D275" s="191" t="s">
        <v>71</v>
      </c>
      <c r="E275" s="203" t="s">
        <v>1246</v>
      </c>
      <c r="F275" s="203" t="s">
        <v>1247</v>
      </c>
      <c r="G275" s="190"/>
      <c r="H275" s="190"/>
      <c r="I275" s="193"/>
      <c r="J275" s="204">
        <f>BK275</f>
        <v>0</v>
      </c>
      <c r="K275" s="190"/>
      <c r="L275" s="195"/>
      <c r="M275" s="196"/>
      <c r="N275" s="197"/>
      <c r="O275" s="197"/>
      <c r="P275" s="198">
        <f>SUM(P276:P317)</f>
        <v>0</v>
      </c>
      <c r="Q275" s="197"/>
      <c r="R275" s="198">
        <f>SUM(R276:R317)</f>
        <v>2.2983023500000002</v>
      </c>
      <c r="S275" s="197"/>
      <c r="T275" s="198">
        <f>SUM(T276:T317)</f>
        <v>0</v>
      </c>
      <c r="U275" s="199"/>
      <c r="AR275" s="200" t="s">
        <v>81</v>
      </c>
      <c r="AT275" s="201" t="s">
        <v>71</v>
      </c>
      <c r="AU275" s="201" t="s">
        <v>79</v>
      </c>
      <c r="AY275" s="200" t="s">
        <v>153</v>
      </c>
      <c r="BK275" s="202">
        <f>SUM(BK276:BK317)</f>
        <v>0</v>
      </c>
    </row>
    <row r="276" spans="1:65" s="2" customFormat="1" ht="19.8" customHeight="1">
      <c r="A276" s="31"/>
      <c r="B276" s="32"/>
      <c r="C276" s="224" t="s">
        <v>1248</v>
      </c>
      <c r="D276" s="224" t="s">
        <v>176</v>
      </c>
      <c r="E276" s="225" t="s">
        <v>1249</v>
      </c>
      <c r="F276" s="226" t="s">
        <v>1250</v>
      </c>
      <c r="G276" s="227" t="s">
        <v>840</v>
      </c>
      <c r="H276" s="228">
        <v>69.316999999999993</v>
      </c>
      <c r="I276" s="229"/>
      <c r="J276" s="230">
        <f>ROUND(I276*H276,2)</f>
        <v>0</v>
      </c>
      <c r="K276" s="231"/>
      <c r="L276" s="36"/>
      <c r="M276" s="232" t="s">
        <v>1</v>
      </c>
      <c r="N276" s="233" t="s">
        <v>37</v>
      </c>
      <c r="O276" s="68"/>
      <c r="P276" s="216">
        <f>O276*H276</f>
        <v>0</v>
      </c>
      <c r="Q276" s="216">
        <v>0</v>
      </c>
      <c r="R276" s="216">
        <f>Q276*H276</f>
        <v>0</v>
      </c>
      <c r="S276" s="216">
        <v>0</v>
      </c>
      <c r="T276" s="216">
        <f>S276*H276</f>
        <v>0</v>
      </c>
      <c r="U276" s="217" t="s">
        <v>1</v>
      </c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218" t="s">
        <v>164</v>
      </c>
      <c r="AT276" s="218" t="s">
        <v>176</v>
      </c>
      <c r="AU276" s="218" t="s">
        <v>81</v>
      </c>
      <c r="AY276" s="14" t="s">
        <v>153</v>
      </c>
      <c r="BE276" s="219">
        <f>IF(N276="základní",J276,0)</f>
        <v>0</v>
      </c>
      <c r="BF276" s="219">
        <f>IF(N276="snížená",J276,0)</f>
        <v>0</v>
      </c>
      <c r="BG276" s="219">
        <f>IF(N276="zákl. přenesená",J276,0)</f>
        <v>0</v>
      </c>
      <c r="BH276" s="219">
        <f>IF(N276="sníž. přenesená",J276,0)</f>
        <v>0</v>
      </c>
      <c r="BI276" s="219">
        <f>IF(N276="nulová",J276,0)</f>
        <v>0</v>
      </c>
      <c r="BJ276" s="14" t="s">
        <v>79</v>
      </c>
      <c r="BK276" s="219">
        <f>ROUND(I276*H276,2)</f>
        <v>0</v>
      </c>
      <c r="BL276" s="14" t="s">
        <v>164</v>
      </c>
      <c r="BM276" s="218" t="s">
        <v>1251</v>
      </c>
    </row>
    <row r="277" spans="1:65" s="2" customFormat="1" ht="19.2">
      <c r="A277" s="31"/>
      <c r="B277" s="32"/>
      <c r="C277" s="33"/>
      <c r="D277" s="220" t="s">
        <v>166</v>
      </c>
      <c r="E277" s="33"/>
      <c r="F277" s="221" t="s">
        <v>1252</v>
      </c>
      <c r="G277" s="33"/>
      <c r="H277" s="33"/>
      <c r="I277" s="119"/>
      <c r="J277" s="33"/>
      <c r="K277" s="33"/>
      <c r="L277" s="36"/>
      <c r="M277" s="222"/>
      <c r="N277" s="223"/>
      <c r="O277" s="68"/>
      <c r="P277" s="68"/>
      <c r="Q277" s="68"/>
      <c r="R277" s="68"/>
      <c r="S277" s="68"/>
      <c r="T277" s="68"/>
      <c r="U277" s="69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T277" s="14" t="s">
        <v>166</v>
      </c>
      <c r="AU277" s="14" t="s">
        <v>81</v>
      </c>
    </row>
    <row r="278" spans="1:65" s="2" customFormat="1" ht="14.4" customHeight="1">
      <c r="A278" s="31"/>
      <c r="B278" s="32"/>
      <c r="C278" s="224" t="s">
        <v>325</v>
      </c>
      <c r="D278" s="224" t="s">
        <v>176</v>
      </c>
      <c r="E278" s="225" t="s">
        <v>1253</v>
      </c>
      <c r="F278" s="226" t="s">
        <v>1254</v>
      </c>
      <c r="G278" s="227" t="s">
        <v>840</v>
      </c>
      <c r="H278" s="228">
        <v>69.316999999999993</v>
      </c>
      <c r="I278" s="229"/>
      <c r="J278" s="230">
        <f>ROUND(I278*H278,2)</f>
        <v>0</v>
      </c>
      <c r="K278" s="231"/>
      <c r="L278" s="36"/>
      <c r="M278" s="232" t="s">
        <v>1</v>
      </c>
      <c r="N278" s="233" t="s">
        <v>37</v>
      </c>
      <c r="O278" s="68"/>
      <c r="P278" s="216">
        <f>O278*H278</f>
        <v>0</v>
      </c>
      <c r="Q278" s="216">
        <v>2.9999999999999997E-4</v>
      </c>
      <c r="R278" s="216">
        <f>Q278*H278</f>
        <v>2.0795099999999997E-2</v>
      </c>
      <c r="S278" s="216">
        <v>0</v>
      </c>
      <c r="T278" s="216">
        <f>S278*H278</f>
        <v>0</v>
      </c>
      <c r="U278" s="217" t="s">
        <v>1</v>
      </c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218" t="s">
        <v>164</v>
      </c>
      <c r="AT278" s="218" t="s">
        <v>176</v>
      </c>
      <c r="AU278" s="218" t="s">
        <v>81</v>
      </c>
      <c r="AY278" s="14" t="s">
        <v>153</v>
      </c>
      <c r="BE278" s="219">
        <f>IF(N278="základní",J278,0)</f>
        <v>0</v>
      </c>
      <c r="BF278" s="219">
        <f>IF(N278="snížená",J278,0)</f>
        <v>0</v>
      </c>
      <c r="BG278" s="219">
        <f>IF(N278="zákl. přenesená",J278,0)</f>
        <v>0</v>
      </c>
      <c r="BH278" s="219">
        <f>IF(N278="sníž. přenesená",J278,0)</f>
        <v>0</v>
      </c>
      <c r="BI278" s="219">
        <f>IF(N278="nulová",J278,0)</f>
        <v>0</v>
      </c>
      <c r="BJ278" s="14" t="s">
        <v>79</v>
      </c>
      <c r="BK278" s="219">
        <f>ROUND(I278*H278,2)</f>
        <v>0</v>
      </c>
      <c r="BL278" s="14" t="s">
        <v>164</v>
      </c>
      <c r="BM278" s="218" t="s">
        <v>1255</v>
      </c>
    </row>
    <row r="279" spans="1:65" s="2" customFormat="1" ht="19.2">
      <c r="A279" s="31"/>
      <c r="B279" s="32"/>
      <c r="C279" s="33"/>
      <c r="D279" s="220" t="s">
        <v>166</v>
      </c>
      <c r="E279" s="33"/>
      <c r="F279" s="221" t="s">
        <v>1256</v>
      </c>
      <c r="G279" s="33"/>
      <c r="H279" s="33"/>
      <c r="I279" s="119"/>
      <c r="J279" s="33"/>
      <c r="K279" s="33"/>
      <c r="L279" s="36"/>
      <c r="M279" s="222"/>
      <c r="N279" s="223"/>
      <c r="O279" s="68"/>
      <c r="P279" s="68"/>
      <c r="Q279" s="68"/>
      <c r="R279" s="68"/>
      <c r="S279" s="68"/>
      <c r="T279" s="68"/>
      <c r="U279" s="69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T279" s="14" t="s">
        <v>166</v>
      </c>
      <c r="AU279" s="14" t="s">
        <v>81</v>
      </c>
    </row>
    <row r="280" spans="1:65" s="2" customFormat="1" ht="14.4" customHeight="1">
      <c r="A280" s="31"/>
      <c r="B280" s="32"/>
      <c r="C280" s="224" t="s">
        <v>329</v>
      </c>
      <c r="D280" s="224" t="s">
        <v>176</v>
      </c>
      <c r="E280" s="225" t="s">
        <v>1257</v>
      </c>
      <c r="F280" s="226" t="s">
        <v>1258</v>
      </c>
      <c r="G280" s="227" t="s">
        <v>203</v>
      </c>
      <c r="H280" s="228">
        <v>69.316999999999993</v>
      </c>
      <c r="I280" s="229"/>
      <c r="J280" s="230">
        <f>ROUND(I280*H280,2)</f>
        <v>0</v>
      </c>
      <c r="K280" s="231"/>
      <c r="L280" s="36"/>
      <c r="M280" s="232" t="s">
        <v>1</v>
      </c>
      <c r="N280" s="233" t="s">
        <v>37</v>
      </c>
      <c r="O280" s="68"/>
      <c r="P280" s="216">
        <f>O280*H280</f>
        <v>0</v>
      </c>
      <c r="Q280" s="216">
        <v>4.3499999999999997E-3</v>
      </c>
      <c r="R280" s="216">
        <f>Q280*H280</f>
        <v>0.30152894999999996</v>
      </c>
      <c r="S280" s="216">
        <v>0</v>
      </c>
      <c r="T280" s="216">
        <f>S280*H280</f>
        <v>0</v>
      </c>
      <c r="U280" s="217" t="s">
        <v>1</v>
      </c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218" t="s">
        <v>164</v>
      </c>
      <c r="AT280" s="218" t="s">
        <v>176</v>
      </c>
      <c r="AU280" s="218" t="s">
        <v>81</v>
      </c>
      <c r="AY280" s="14" t="s">
        <v>153</v>
      </c>
      <c r="BE280" s="219">
        <f>IF(N280="základní",J280,0)</f>
        <v>0</v>
      </c>
      <c r="BF280" s="219">
        <f>IF(N280="snížená",J280,0)</f>
        <v>0</v>
      </c>
      <c r="BG280" s="219">
        <f>IF(N280="zákl. přenesená",J280,0)</f>
        <v>0</v>
      </c>
      <c r="BH280" s="219">
        <f>IF(N280="sníž. přenesená",J280,0)</f>
        <v>0</v>
      </c>
      <c r="BI280" s="219">
        <f>IF(N280="nulová",J280,0)</f>
        <v>0</v>
      </c>
      <c r="BJ280" s="14" t="s">
        <v>79</v>
      </c>
      <c r="BK280" s="219">
        <f>ROUND(I280*H280,2)</f>
        <v>0</v>
      </c>
      <c r="BL280" s="14" t="s">
        <v>164</v>
      </c>
      <c r="BM280" s="218" t="s">
        <v>1259</v>
      </c>
    </row>
    <row r="281" spans="1:65" s="2" customFormat="1" ht="28.8">
      <c r="A281" s="31"/>
      <c r="B281" s="32"/>
      <c r="C281" s="33"/>
      <c r="D281" s="220" t="s">
        <v>166</v>
      </c>
      <c r="E281" s="33"/>
      <c r="F281" s="221" t="s">
        <v>1260</v>
      </c>
      <c r="G281" s="33"/>
      <c r="H281" s="33"/>
      <c r="I281" s="119"/>
      <c r="J281" s="33"/>
      <c r="K281" s="33"/>
      <c r="L281" s="36"/>
      <c r="M281" s="222"/>
      <c r="N281" s="223"/>
      <c r="O281" s="68"/>
      <c r="P281" s="68"/>
      <c r="Q281" s="68"/>
      <c r="R281" s="68"/>
      <c r="S281" s="68"/>
      <c r="T281" s="68"/>
      <c r="U281" s="69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T281" s="14" t="s">
        <v>166</v>
      </c>
      <c r="AU281" s="14" t="s">
        <v>81</v>
      </c>
    </row>
    <row r="282" spans="1:65" s="2" customFormat="1" ht="19.8" customHeight="1">
      <c r="A282" s="31"/>
      <c r="B282" s="32"/>
      <c r="C282" s="224" t="s">
        <v>333</v>
      </c>
      <c r="D282" s="224" t="s">
        <v>176</v>
      </c>
      <c r="E282" s="225" t="s">
        <v>1261</v>
      </c>
      <c r="F282" s="226" t="s">
        <v>1262</v>
      </c>
      <c r="G282" s="227" t="s">
        <v>840</v>
      </c>
      <c r="H282" s="228">
        <v>69.316999999999993</v>
      </c>
      <c r="I282" s="229"/>
      <c r="J282" s="230">
        <f>ROUND(I282*H282,2)</f>
        <v>0</v>
      </c>
      <c r="K282" s="231"/>
      <c r="L282" s="36"/>
      <c r="M282" s="232" t="s">
        <v>1</v>
      </c>
      <c r="N282" s="233" t="s">
        <v>37</v>
      </c>
      <c r="O282" s="68"/>
      <c r="P282" s="216">
        <f>O282*H282</f>
        <v>0</v>
      </c>
      <c r="Q282" s="216">
        <v>4.4999999999999997E-3</v>
      </c>
      <c r="R282" s="216">
        <f>Q282*H282</f>
        <v>0.31192649999999994</v>
      </c>
      <c r="S282" s="216">
        <v>0</v>
      </c>
      <c r="T282" s="216">
        <f>S282*H282</f>
        <v>0</v>
      </c>
      <c r="U282" s="217" t="s">
        <v>1</v>
      </c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218" t="s">
        <v>164</v>
      </c>
      <c r="AT282" s="218" t="s">
        <v>176</v>
      </c>
      <c r="AU282" s="218" t="s">
        <v>81</v>
      </c>
      <c r="AY282" s="14" t="s">
        <v>153</v>
      </c>
      <c r="BE282" s="219">
        <f>IF(N282="základní",J282,0)</f>
        <v>0</v>
      </c>
      <c r="BF282" s="219">
        <f>IF(N282="snížená",J282,0)</f>
        <v>0</v>
      </c>
      <c r="BG282" s="219">
        <f>IF(N282="zákl. přenesená",J282,0)</f>
        <v>0</v>
      </c>
      <c r="BH282" s="219">
        <f>IF(N282="sníž. přenesená",J282,0)</f>
        <v>0</v>
      </c>
      <c r="BI282" s="219">
        <f>IF(N282="nulová",J282,0)</f>
        <v>0</v>
      </c>
      <c r="BJ282" s="14" t="s">
        <v>79</v>
      </c>
      <c r="BK282" s="219">
        <f>ROUND(I282*H282,2)</f>
        <v>0</v>
      </c>
      <c r="BL282" s="14" t="s">
        <v>164</v>
      </c>
      <c r="BM282" s="218" t="s">
        <v>1263</v>
      </c>
    </row>
    <row r="283" spans="1:65" s="2" customFormat="1" ht="28.8">
      <c r="A283" s="31"/>
      <c r="B283" s="32"/>
      <c r="C283" s="33"/>
      <c r="D283" s="220" t="s">
        <v>166</v>
      </c>
      <c r="E283" s="33"/>
      <c r="F283" s="221" t="s">
        <v>1264</v>
      </c>
      <c r="G283" s="33"/>
      <c r="H283" s="33"/>
      <c r="I283" s="119"/>
      <c r="J283" s="33"/>
      <c r="K283" s="33"/>
      <c r="L283" s="36"/>
      <c r="M283" s="222"/>
      <c r="N283" s="223"/>
      <c r="O283" s="68"/>
      <c r="P283" s="68"/>
      <c r="Q283" s="68"/>
      <c r="R283" s="68"/>
      <c r="S283" s="68"/>
      <c r="T283" s="68"/>
      <c r="U283" s="69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T283" s="14" t="s">
        <v>166</v>
      </c>
      <c r="AU283" s="14" t="s">
        <v>81</v>
      </c>
    </row>
    <row r="284" spans="1:65" s="2" customFormat="1" ht="19.8" customHeight="1">
      <c r="A284" s="31"/>
      <c r="B284" s="32"/>
      <c r="C284" s="224" t="s">
        <v>337</v>
      </c>
      <c r="D284" s="224" t="s">
        <v>176</v>
      </c>
      <c r="E284" s="225" t="s">
        <v>1265</v>
      </c>
      <c r="F284" s="226" t="s">
        <v>1266</v>
      </c>
      <c r="G284" s="227" t="s">
        <v>162</v>
      </c>
      <c r="H284" s="228">
        <v>79.8</v>
      </c>
      <c r="I284" s="229"/>
      <c r="J284" s="230">
        <f>ROUND(I284*H284,2)</f>
        <v>0</v>
      </c>
      <c r="K284" s="231"/>
      <c r="L284" s="36"/>
      <c r="M284" s="232" t="s">
        <v>1</v>
      </c>
      <c r="N284" s="233" t="s">
        <v>37</v>
      </c>
      <c r="O284" s="68"/>
      <c r="P284" s="216">
        <f>O284*H284</f>
        <v>0</v>
      </c>
      <c r="Q284" s="216">
        <v>2.0000000000000001E-4</v>
      </c>
      <c r="R284" s="216">
        <f>Q284*H284</f>
        <v>1.5959999999999998E-2</v>
      </c>
      <c r="S284" s="216">
        <v>0</v>
      </c>
      <c r="T284" s="216">
        <f>S284*H284</f>
        <v>0</v>
      </c>
      <c r="U284" s="217" t="s">
        <v>1</v>
      </c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218" t="s">
        <v>164</v>
      </c>
      <c r="AT284" s="218" t="s">
        <v>176</v>
      </c>
      <c r="AU284" s="218" t="s">
        <v>81</v>
      </c>
      <c r="AY284" s="14" t="s">
        <v>153</v>
      </c>
      <c r="BE284" s="219">
        <f>IF(N284="základní",J284,0)</f>
        <v>0</v>
      </c>
      <c r="BF284" s="219">
        <f>IF(N284="snížená",J284,0)</f>
        <v>0</v>
      </c>
      <c r="BG284" s="219">
        <f>IF(N284="zákl. přenesená",J284,0)</f>
        <v>0</v>
      </c>
      <c r="BH284" s="219">
        <f>IF(N284="sníž. přenesená",J284,0)</f>
        <v>0</v>
      </c>
      <c r="BI284" s="219">
        <f>IF(N284="nulová",J284,0)</f>
        <v>0</v>
      </c>
      <c r="BJ284" s="14" t="s">
        <v>79</v>
      </c>
      <c r="BK284" s="219">
        <f>ROUND(I284*H284,2)</f>
        <v>0</v>
      </c>
      <c r="BL284" s="14" t="s">
        <v>164</v>
      </c>
      <c r="BM284" s="218" t="s">
        <v>1267</v>
      </c>
    </row>
    <row r="285" spans="1:65" s="2" customFormat="1" ht="19.2">
      <c r="A285" s="31"/>
      <c r="B285" s="32"/>
      <c r="C285" s="33"/>
      <c r="D285" s="220" t="s">
        <v>166</v>
      </c>
      <c r="E285" s="33"/>
      <c r="F285" s="221" t="s">
        <v>1268</v>
      </c>
      <c r="G285" s="33"/>
      <c r="H285" s="33"/>
      <c r="I285" s="119"/>
      <c r="J285" s="33"/>
      <c r="K285" s="33"/>
      <c r="L285" s="36"/>
      <c r="M285" s="222"/>
      <c r="N285" s="223"/>
      <c r="O285" s="68"/>
      <c r="P285" s="68"/>
      <c r="Q285" s="68"/>
      <c r="R285" s="68"/>
      <c r="S285" s="68"/>
      <c r="T285" s="68"/>
      <c r="U285" s="69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T285" s="14" t="s">
        <v>166</v>
      </c>
      <c r="AU285" s="14" t="s">
        <v>81</v>
      </c>
    </row>
    <row r="286" spans="1:65" s="2" customFormat="1" ht="19.8" customHeight="1">
      <c r="A286" s="31"/>
      <c r="B286" s="32"/>
      <c r="C286" s="205" t="s">
        <v>343</v>
      </c>
      <c r="D286" s="205" t="s">
        <v>159</v>
      </c>
      <c r="E286" s="206" t="s">
        <v>1269</v>
      </c>
      <c r="F286" s="207" t="s">
        <v>1270</v>
      </c>
      <c r="G286" s="208" t="s">
        <v>162</v>
      </c>
      <c r="H286" s="209">
        <v>87.78</v>
      </c>
      <c r="I286" s="210"/>
      <c r="J286" s="211">
        <f>ROUND(I286*H286,2)</f>
        <v>0</v>
      </c>
      <c r="K286" s="212"/>
      <c r="L286" s="213"/>
      <c r="M286" s="214" t="s">
        <v>1</v>
      </c>
      <c r="N286" s="215" t="s">
        <v>37</v>
      </c>
      <c r="O286" s="68"/>
      <c r="P286" s="216">
        <f>O286*H286</f>
        <v>0</v>
      </c>
      <c r="Q286" s="216">
        <v>6.9999999999999994E-5</v>
      </c>
      <c r="R286" s="216">
        <f>Q286*H286</f>
        <v>6.1445999999999992E-3</v>
      </c>
      <c r="S286" s="216">
        <v>0</v>
      </c>
      <c r="T286" s="216">
        <f>S286*H286</f>
        <v>0</v>
      </c>
      <c r="U286" s="217" t="s">
        <v>1</v>
      </c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218" t="s">
        <v>163</v>
      </c>
      <c r="AT286" s="218" t="s">
        <v>159</v>
      </c>
      <c r="AU286" s="218" t="s">
        <v>81</v>
      </c>
      <c r="AY286" s="14" t="s">
        <v>153</v>
      </c>
      <c r="BE286" s="219">
        <f>IF(N286="základní",J286,0)</f>
        <v>0</v>
      </c>
      <c r="BF286" s="219">
        <f>IF(N286="snížená",J286,0)</f>
        <v>0</v>
      </c>
      <c r="BG286" s="219">
        <f>IF(N286="zákl. přenesená",J286,0)</f>
        <v>0</v>
      </c>
      <c r="BH286" s="219">
        <f>IF(N286="sníž. přenesená",J286,0)</f>
        <v>0</v>
      </c>
      <c r="BI286" s="219">
        <f>IF(N286="nulová",J286,0)</f>
        <v>0</v>
      </c>
      <c r="BJ286" s="14" t="s">
        <v>79</v>
      </c>
      <c r="BK286" s="219">
        <f>ROUND(I286*H286,2)</f>
        <v>0</v>
      </c>
      <c r="BL286" s="14" t="s">
        <v>164</v>
      </c>
      <c r="BM286" s="218" t="s">
        <v>1271</v>
      </c>
    </row>
    <row r="287" spans="1:65" s="2" customFormat="1" ht="19.2">
      <c r="A287" s="31"/>
      <c r="B287" s="32"/>
      <c r="C287" s="33"/>
      <c r="D287" s="220" t="s">
        <v>166</v>
      </c>
      <c r="E287" s="33"/>
      <c r="F287" s="221" t="s">
        <v>1270</v>
      </c>
      <c r="G287" s="33"/>
      <c r="H287" s="33"/>
      <c r="I287" s="119"/>
      <c r="J287" s="33"/>
      <c r="K287" s="33"/>
      <c r="L287" s="36"/>
      <c r="M287" s="222"/>
      <c r="N287" s="223"/>
      <c r="O287" s="68"/>
      <c r="P287" s="68"/>
      <c r="Q287" s="68"/>
      <c r="R287" s="68"/>
      <c r="S287" s="68"/>
      <c r="T287" s="68"/>
      <c r="U287" s="69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T287" s="14" t="s">
        <v>166</v>
      </c>
      <c r="AU287" s="14" t="s">
        <v>81</v>
      </c>
    </row>
    <row r="288" spans="1:65" s="2" customFormat="1" ht="30" customHeight="1">
      <c r="A288" s="31"/>
      <c r="B288" s="32"/>
      <c r="C288" s="224" t="s">
        <v>1272</v>
      </c>
      <c r="D288" s="224" t="s">
        <v>176</v>
      </c>
      <c r="E288" s="225" t="s">
        <v>1273</v>
      </c>
      <c r="F288" s="226" t="s">
        <v>1274</v>
      </c>
      <c r="G288" s="227" t="s">
        <v>840</v>
      </c>
      <c r="H288" s="228">
        <v>12.17</v>
      </c>
      <c r="I288" s="229"/>
      <c r="J288" s="230">
        <f>ROUND(I288*H288,2)</f>
        <v>0</v>
      </c>
      <c r="K288" s="231"/>
      <c r="L288" s="36"/>
      <c r="M288" s="232" t="s">
        <v>1</v>
      </c>
      <c r="N288" s="233" t="s">
        <v>37</v>
      </c>
      <c r="O288" s="68"/>
      <c r="P288" s="216">
        <f>O288*H288</f>
        <v>0</v>
      </c>
      <c r="Q288" s="216">
        <v>4.8999999999999998E-3</v>
      </c>
      <c r="R288" s="216">
        <f>Q288*H288</f>
        <v>5.9632999999999999E-2</v>
      </c>
      <c r="S288" s="216">
        <v>0</v>
      </c>
      <c r="T288" s="216">
        <f>S288*H288</f>
        <v>0</v>
      </c>
      <c r="U288" s="217" t="s">
        <v>1</v>
      </c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218" t="s">
        <v>164</v>
      </c>
      <c r="AT288" s="218" t="s">
        <v>176</v>
      </c>
      <c r="AU288" s="218" t="s">
        <v>81</v>
      </c>
      <c r="AY288" s="14" t="s">
        <v>153</v>
      </c>
      <c r="BE288" s="219">
        <f>IF(N288="základní",J288,0)</f>
        <v>0</v>
      </c>
      <c r="BF288" s="219">
        <f>IF(N288="snížená",J288,0)</f>
        <v>0</v>
      </c>
      <c r="BG288" s="219">
        <f>IF(N288="zákl. přenesená",J288,0)</f>
        <v>0</v>
      </c>
      <c r="BH288" s="219">
        <f>IF(N288="sníž. přenesená",J288,0)</f>
        <v>0</v>
      </c>
      <c r="BI288" s="219">
        <f>IF(N288="nulová",J288,0)</f>
        <v>0</v>
      </c>
      <c r="BJ288" s="14" t="s">
        <v>79</v>
      </c>
      <c r="BK288" s="219">
        <f>ROUND(I288*H288,2)</f>
        <v>0</v>
      </c>
      <c r="BL288" s="14" t="s">
        <v>164</v>
      </c>
      <c r="BM288" s="218" t="s">
        <v>1275</v>
      </c>
    </row>
    <row r="289" spans="1:65" s="2" customFormat="1" ht="28.8">
      <c r="A289" s="31"/>
      <c r="B289" s="32"/>
      <c r="C289" s="33"/>
      <c r="D289" s="220" t="s">
        <v>166</v>
      </c>
      <c r="E289" s="33"/>
      <c r="F289" s="221" t="s">
        <v>1276</v>
      </c>
      <c r="G289" s="33"/>
      <c r="H289" s="33"/>
      <c r="I289" s="119"/>
      <c r="J289" s="33"/>
      <c r="K289" s="33"/>
      <c r="L289" s="36"/>
      <c r="M289" s="222"/>
      <c r="N289" s="223"/>
      <c r="O289" s="68"/>
      <c r="P289" s="68"/>
      <c r="Q289" s="68"/>
      <c r="R289" s="68"/>
      <c r="S289" s="68"/>
      <c r="T289" s="68"/>
      <c r="U289" s="69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T289" s="14" t="s">
        <v>166</v>
      </c>
      <c r="AU289" s="14" t="s">
        <v>81</v>
      </c>
    </row>
    <row r="290" spans="1:65" s="2" customFormat="1" ht="14.4" customHeight="1">
      <c r="A290" s="31"/>
      <c r="B290" s="32"/>
      <c r="C290" s="205" t="s">
        <v>1277</v>
      </c>
      <c r="D290" s="205" t="s">
        <v>159</v>
      </c>
      <c r="E290" s="206" t="s">
        <v>1278</v>
      </c>
      <c r="F290" s="207" t="s">
        <v>1279</v>
      </c>
      <c r="G290" s="208" t="s">
        <v>840</v>
      </c>
      <c r="H290" s="209">
        <v>13.387</v>
      </c>
      <c r="I290" s="210"/>
      <c r="J290" s="211">
        <f>ROUND(I290*H290,2)</f>
        <v>0</v>
      </c>
      <c r="K290" s="212"/>
      <c r="L290" s="213"/>
      <c r="M290" s="214" t="s">
        <v>1</v>
      </c>
      <c r="N290" s="215" t="s">
        <v>37</v>
      </c>
      <c r="O290" s="68"/>
      <c r="P290" s="216">
        <f>O290*H290</f>
        <v>0</v>
      </c>
      <c r="Q290" s="216">
        <v>2.01E-2</v>
      </c>
      <c r="R290" s="216">
        <f>Q290*H290</f>
        <v>0.2690787</v>
      </c>
      <c r="S290" s="216">
        <v>0</v>
      </c>
      <c r="T290" s="216">
        <f>S290*H290</f>
        <v>0</v>
      </c>
      <c r="U290" s="217" t="s">
        <v>1</v>
      </c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218" t="s">
        <v>163</v>
      </c>
      <c r="AT290" s="218" t="s">
        <v>159</v>
      </c>
      <c r="AU290" s="218" t="s">
        <v>81</v>
      </c>
      <c r="AY290" s="14" t="s">
        <v>153</v>
      </c>
      <c r="BE290" s="219">
        <f>IF(N290="základní",J290,0)</f>
        <v>0</v>
      </c>
      <c r="BF290" s="219">
        <f>IF(N290="snížená",J290,0)</f>
        <v>0</v>
      </c>
      <c r="BG290" s="219">
        <f>IF(N290="zákl. přenesená",J290,0)</f>
        <v>0</v>
      </c>
      <c r="BH290" s="219">
        <f>IF(N290="sníž. přenesená",J290,0)</f>
        <v>0</v>
      </c>
      <c r="BI290" s="219">
        <f>IF(N290="nulová",J290,0)</f>
        <v>0</v>
      </c>
      <c r="BJ290" s="14" t="s">
        <v>79</v>
      </c>
      <c r="BK290" s="219">
        <f>ROUND(I290*H290,2)</f>
        <v>0</v>
      </c>
      <c r="BL290" s="14" t="s">
        <v>164</v>
      </c>
      <c r="BM290" s="218" t="s">
        <v>1280</v>
      </c>
    </row>
    <row r="291" spans="1:65" s="2" customFormat="1" ht="10.199999999999999">
      <c r="A291" s="31"/>
      <c r="B291" s="32"/>
      <c r="C291" s="33"/>
      <c r="D291" s="220" t="s">
        <v>166</v>
      </c>
      <c r="E291" s="33"/>
      <c r="F291" s="221" t="s">
        <v>1281</v>
      </c>
      <c r="G291" s="33"/>
      <c r="H291" s="33"/>
      <c r="I291" s="119"/>
      <c r="J291" s="33"/>
      <c r="K291" s="33"/>
      <c r="L291" s="36"/>
      <c r="M291" s="222"/>
      <c r="N291" s="223"/>
      <c r="O291" s="68"/>
      <c r="P291" s="68"/>
      <c r="Q291" s="68"/>
      <c r="R291" s="68"/>
      <c r="S291" s="68"/>
      <c r="T291" s="68"/>
      <c r="U291" s="69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T291" s="14" t="s">
        <v>166</v>
      </c>
      <c r="AU291" s="14" t="s">
        <v>81</v>
      </c>
    </row>
    <row r="292" spans="1:65" s="2" customFormat="1" ht="30" customHeight="1">
      <c r="A292" s="31"/>
      <c r="B292" s="32"/>
      <c r="C292" s="224" t="s">
        <v>1282</v>
      </c>
      <c r="D292" s="224" t="s">
        <v>176</v>
      </c>
      <c r="E292" s="225" t="s">
        <v>1283</v>
      </c>
      <c r="F292" s="226" t="s">
        <v>1284</v>
      </c>
      <c r="G292" s="227" t="s">
        <v>840</v>
      </c>
      <c r="H292" s="228">
        <v>51.7</v>
      </c>
      <c r="I292" s="229"/>
      <c r="J292" s="230">
        <f>ROUND(I292*H292,2)</f>
        <v>0</v>
      </c>
      <c r="K292" s="231"/>
      <c r="L292" s="36"/>
      <c r="M292" s="232" t="s">
        <v>1</v>
      </c>
      <c r="N292" s="233" t="s">
        <v>37</v>
      </c>
      <c r="O292" s="68"/>
      <c r="P292" s="216">
        <f>O292*H292</f>
        <v>0</v>
      </c>
      <c r="Q292" s="216">
        <v>8.9999999999999993E-3</v>
      </c>
      <c r="R292" s="216">
        <f>Q292*H292</f>
        <v>0.46529999999999999</v>
      </c>
      <c r="S292" s="216">
        <v>0</v>
      </c>
      <c r="T292" s="216">
        <f>S292*H292</f>
        <v>0</v>
      </c>
      <c r="U292" s="217" t="s">
        <v>1</v>
      </c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218" t="s">
        <v>164</v>
      </c>
      <c r="AT292" s="218" t="s">
        <v>176</v>
      </c>
      <c r="AU292" s="218" t="s">
        <v>81</v>
      </c>
      <c r="AY292" s="14" t="s">
        <v>153</v>
      </c>
      <c r="BE292" s="219">
        <f>IF(N292="základní",J292,0)</f>
        <v>0</v>
      </c>
      <c r="BF292" s="219">
        <f>IF(N292="snížená",J292,0)</f>
        <v>0</v>
      </c>
      <c r="BG292" s="219">
        <f>IF(N292="zákl. přenesená",J292,0)</f>
        <v>0</v>
      </c>
      <c r="BH292" s="219">
        <f>IF(N292="sníž. přenesená",J292,0)</f>
        <v>0</v>
      </c>
      <c r="BI292" s="219">
        <f>IF(N292="nulová",J292,0)</f>
        <v>0</v>
      </c>
      <c r="BJ292" s="14" t="s">
        <v>79</v>
      </c>
      <c r="BK292" s="219">
        <f>ROUND(I292*H292,2)</f>
        <v>0</v>
      </c>
      <c r="BL292" s="14" t="s">
        <v>164</v>
      </c>
      <c r="BM292" s="218" t="s">
        <v>1285</v>
      </c>
    </row>
    <row r="293" spans="1:65" s="2" customFormat="1" ht="28.8">
      <c r="A293" s="31"/>
      <c r="B293" s="32"/>
      <c r="C293" s="33"/>
      <c r="D293" s="220" t="s">
        <v>166</v>
      </c>
      <c r="E293" s="33"/>
      <c r="F293" s="221" t="s">
        <v>1286</v>
      </c>
      <c r="G293" s="33"/>
      <c r="H293" s="33"/>
      <c r="I293" s="119"/>
      <c r="J293" s="33"/>
      <c r="K293" s="33"/>
      <c r="L293" s="36"/>
      <c r="M293" s="222"/>
      <c r="N293" s="223"/>
      <c r="O293" s="68"/>
      <c r="P293" s="68"/>
      <c r="Q293" s="68"/>
      <c r="R293" s="68"/>
      <c r="S293" s="68"/>
      <c r="T293" s="68"/>
      <c r="U293" s="69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T293" s="14" t="s">
        <v>166</v>
      </c>
      <c r="AU293" s="14" t="s">
        <v>81</v>
      </c>
    </row>
    <row r="294" spans="1:65" s="2" customFormat="1" ht="14.4" customHeight="1">
      <c r="A294" s="31"/>
      <c r="B294" s="32"/>
      <c r="C294" s="205" t="s">
        <v>355</v>
      </c>
      <c r="D294" s="205" t="s">
        <v>159</v>
      </c>
      <c r="E294" s="206" t="s">
        <v>1287</v>
      </c>
      <c r="F294" s="207" t="s">
        <v>1288</v>
      </c>
      <c r="G294" s="208" t="s">
        <v>840</v>
      </c>
      <c r="H294" s="209">
        <v>59.454999999999998</v>
      </c>
      <c r="I294" s="210"/>
      <c r="J294" s="211">
        <f>ROUND(I294*H294,2)</f>
        <v>0</v>
      </c>
      <c r="K294" s="212"/>
      <c r="L294" s="213"/>
      <c r="M294" s="214" t="s">
        <v>1</v>
      </c>
      <c r="N294" s="215" t="s">
        <v>37</v>
      </c>
      <c r="O294" s="68"/>
      <c r="P294" s="216">
        <f>O294*H294</f>
        <v>0</v>
      </c>
      <c r="Q294" s="216">
        <v>1.29E-2</v>
      </c>
      <c r="R294" s="216">
        <f>Q294*H294</f>
        <v>0.76696949999999997</v>
      </c>
      <c r="S294" s="216">
        <v>0</v>
      </c>
      <c r="T294" s="216">
        <f>S294*H294</f>
        <v>0</v>
      </c>
      <c r="U294" s="217" t="s">
        <v>1</v>
      </c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218" t="s">
        <v>163</v>
      </c>
      <c r="AT294" s="218" t="s">
        <v>159</v>
      </c>
      <c r="AU294" s="218" t="s">
        <v>81</v>
      </c>
      <c r="AY294" s="14" t="s">
        <v>153</v>
      </c>
      <c r="BE294" s="219">
        <f>IF(N294="základní",J294,0)</f>
        <v>0</v>
      </c>
      <c r="BF294" s="219">
        <f>IF(N294="snížená",J294,0)</f>
        <v>0</v>
      </c>
      <c r="BG294" s="219">
        <f>IF(N294="zákl. přenesená",J294,0)</f>
        <v>0</v>
      </c>
      <c r="BH294" s="219">
        <f>IF(N294="sníž. přenesená",J294,0)</f>
        <v>0</v>
      </c>
      <c r="BI294" s="219">
        <f>IF(N294="nulová",J294,0)</f>
        <v>0</v>
      </c>
      <c r="BJ294" s="14" t="s">
        <v>79</v>
      </c>
      <c r="BK294" s="219">
        <f>ROUND(I294*H294,2)</f>
        <v>0</v>
      </c>
      <c r="BL294" s="14" t="s">
        <v>164</v>
      </c>
      <c r="BM294" s="218" t="s">
        <v>1289</v>
      </c>
    </row>
    <row r="295" spans="1:65" s="2" customFormat="1" ht="10.199999999999999">
      <c r="A295" s="31"/>
      <c r="B295" s="32"/>
      <c r="C295" s="33"/>
      <c r="D295" s="220" t="s">
        <v>166</v>
      </c>
      <c r="E295" s="33"/>
      <c r="F295" s="221" t="s">
        <v>1290</v>
      </c>
      <c r="G295" s="33"/>
      <c r="H295" s="33"/>
      <c r="I295" s="119"/>
      <c r="J295" s="33"/>
      <c r="K295" s="33"/>
      <c r="L295" s="36"/>
      <c r="M295" s="222"/>
      <c r="N295" s="223"/>
      <c r="O295" s="68"/>
      <c r="P295" s="68"/>
      <c r="Q295" s="68"/>
      <c r="R295" s="68"/>
      <c r="S295" s="68"/>
      <c r="T295" s="68"/>
      <c r="U295" s="69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T295" s="14" t="s">
        <v>166</v>
      </c>
      <c r="AU295" s="14" t="s">
        <v>81</v>
      </c>
    </row>
    <row r="296" spans="1:65" s="2" customFormat="1" ht="19.8" customHeight="1">
      <c r="A296" s="31"/>
      <c r="B296" s="32"/>
      <c r="C296" s="224" t="s">
        <v>1291</v>
      </c>
      <c r="D296" s="224" t="s">
        <v>176</v>
      </c>
      <c r="E296" s="225" t="s">
        <v>1292</v>
      </c>
      <c r="F296" s="226" t="s">
        <v>1293</v>
      </c>
      <c r="G296" s="227" t="s">
        <v>840</v>
      </c>
      <c r="H296" s="228">
        <v>6</v>
      </c>
      <c r="I296" s="229"/>
      <c r="J296" s="230">
        <f>ROUND(I296*H296,2)</f>
        <v>0</v>
      </c>
      <c r="K296" s="231"/>
      <c r="L296" s="36"/>
      <c r="M296" s="232" t="s">
        <v>1</v>
      </c>
      <c r="N296" s="233" t="s">
        <v>37</v>
      </c>
      <c r="O296" s="68"/>
      <c r="P296" s="216">
        <f>O296*H296</f>
        <v>0</v>
      </c>
      <c r="Q296" s="216">
        <v>6.3000000000000003E-4</v>
      </c>
      <c r="R296" s="216">
        <f>Q296*H296</f>
        <v>3.7800000000000004E-3</v>
      </c>
      <c r="S296" s="216">
        <v>0</v>
      </c>
      <c r="T296" s="216">
        <f>S296*H296</f>
        <v>0</v>
      </c>
      <c r="U296" s="217" t="s">
        <v>1</v>
      </c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R296" s="218" t="s">
        <v>164</v>
      </c>
      <c r="AT296" s="218" t="s">
        <v>176</v>
      </c>
      <c r="AU296" s="218" t="s">
        <v>81</v>
      </c>
      <c r="AY296" s="14" t="s">
        <v>153</v>
      </c>
      <c r="BE296" s="219">
        <f>IF(N296="základní",J296,0)</f>
        <v>0</v>
      </c>
      <c r="BF296" s="219">
        <f>IF(N296="snížená",J296,0)</f>
        <v>0</v>
      </c>
      <c r="BG296" s="219">
        <f>IF(N296="zákl. přenesená",J296,0)</f>
        <v>0</v>
      </c>
      <c r="BH296" s="219">
        <f>IF(N296="sníž. přenesená",J296,0)</f>
        <v>0</v>
      </c>
      <c r="BI296" s="219">
        <f>IF(N296="nulová",J296,0)</f>
        <v>0</v>
      </c>
      <c r="BJ296" s="14" t="s">
        <v>79</v>
      </c>
      <c r="BK296" s="219">
        <f>ROUND(I296*H296,2)</f>
        <v>0</v>
      </c>
      <c r="BL296" s="14" t="s">
        <v>164</v>
      </c>
      <c r="BM296" s="218" t="s">
        <v>1294</v>
      </c>
    </row>
    <row r="297" spans="1:65" s="2" customFormat="1" ht="19.2">
      <c r="A297" s="31"/>
      <c r="B297" s="32"/>
      <c r="C297" s="33"/>
      <c r="D297" s="220" t="s">
        <v>166</v>
      </c>
      <c r="E297" s="33"/>
      <c r="F297" s="221" t="s">
        <v>1295</v>
      </c>
      <c r="G297" s="33"/>
      <c r="H297" s="33"/>
      <c r="I297" s="119"/>
      <c r="J297" s="33"/>
      <c r="K297" s="33"/>
      <c r="L297" s="36"/>
      <c r="M297" s="222"/>
      <c r="N297" s="223"/>
      <c r="O297" s="68"/>
      <c r="P297" s="68"/>
      <c r="Q297" s="68"/>
      <c r="R297" s="68"/>
      <c r="S297" s="68"/>
      <c r="T297" s="68"/>
      <c r="U297" s="69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T297" s="14" t="s">
        <v>166</v>
      </c>
      <c r="AU297" s="14" t="s">
        <v>81</v>
      </c>
    </row>
    <row r="298" spans="1:65" s="2" customFormat="1" ht="14.4" customHeight="1">
      <c r="A298" s="31"/>
      <c r="B298" s="32"/>
      <c r="C298" s="205" t="s">
        <v>301</v>
      </c>
      <c r="D298" s="205" t="s">
        <v>159</v>
      </c>
      <c r="E298" s="206" t="s">
        <v>1296</v>
      </c>
      <c r="F298" s="207" t="s">
        <v>1297</v>
      </c>
      <c r="G298" s="208" t="s">
        <v>840</v>
      </c>
      <c r="H298" s="209">
        <v>6.6</v>
      </c>
      <c r="I298" s="210"/>
      <c r="J298" s="211">
        <f>ROUND(I298*H298,2)</f>
        <v>0</v>
      </c>
      <c r="K298" s="212"/>
      <c r="L298" s="213"/>
      <c r="M298" s="214" t="s">
        <v>1</v>
      </c>
      <c r="N298" s="215" t="s">
        <v>37</v>
      </c>
      <c r="O298" s="68"/>
      <c r="P298" s="216">
        <f>O298*H298</f>
        <v>0</v>
      </c>
      <c r="Q298" s="216">
        <v>0.01</v>
      </c>
      <c r="R298" s="216">
        <f>Q298*H298</f>
        <v>6.6000000000000003E-2</v>
      </c>
      <c r="S298" s="216">
        <v>0</v>
      </c>
      <c r="T298" s="216">
        <f>S298*H298</f>
        <v>0</v>
      </c>
      <c r="U298" s="217" t="s">
        <v>1</v>
      </c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R298" s="218" t="s">
        <v>163</v>
      </c>
      <c r="AT298" s="218" t="s">
        <v>159</v>
      </c>
      <c r="AU298" s="218" t="s">
        <v>81</v>
      </c>
      <c r="AY298" s="14" t="s">
        <v>153</v>
      </c>
      <c r="BE298" s="219">
        <f>IF(N298="základní",J298,0)</f>
        <v>0</v>
      </c>
      <c r="BF298" s="219">
        <f>IF(N298="snížená",J298,0)</f>
        <v>0</v>
      </c>
      <c r="BG298" s="219">
        <f>IF(N298="zákl. přenesená",J298,0)</f>
        <v>0</v>
      </c>
      <c r="BH298" s="219">
        <f>IF(N298="sníž. přenesená",J298,0)</f>
        <v>0</v>
      </c>
      <c r="BI298" s="219">
        <f>IF(N298="nulová",J298,0)</f>
        <v>0</v>
      </c>
      <c r="BJ298" s="14" t="s">
        <v>79</v>
      </c>
      <c r="BK298" s="219">
        <f>ROUND(I298*H298,2)</f>
        <v>0</v>
      </c>
      <c r="BL298" s="14" t="s">
        <v>164</v>
      </c>
      <c r="BM298" s="218" t="s">
        <v>1298</v>
      </c>
    </row>
    <row r="299" spans="1:65" s="2" customFormat="1" ht="19.2">
      <c r="A299" s="31"/>
      <c r="B299" s="32"/>
      <c r="C299" s="33"/>
      <c r="D299" s="220" t="s">
        <v>166</v>
      </c>
      <c r="E299" s="33"/>
      <c r="F299" s="221" t="s">
        <v>1299</v>
      </c>
      <c r="G299" s="33"/>
      <c r="H299" s="33"/>
      <c r="I299" s="119"/>
      <c r="J299" s="33"/>
      <c r="K299" s="33"/>
      <c r="L299" s="36"/>
      <c r="M299" s="222"/>
      <c r="N299" s="223"/>
      <c r="O299" s="68"/>
      <c r="P299" s="68"/>
      <c r="Q299" s="68"/>
      <c r="R299" s="68"/>
      <c r="S299" s="68"/>
      <c r="T299" s="68"/>
      <c r="U299" s="69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T299" s="14" t="s">
        <v>166</v>
      </c>
      <c r="AU299" s="14" t="s">
        <v>81</v>
      </c>
    </row>
    <row r="300" spans="1:65" s="2" customFormat="1" ht="19.8" customHeight="1">
      <c r="A300" s="31"/>
      <c r="B300" s="32"/>
      <c r="C300" s="224" t="s">
        <v>309</v>
      </c>
      <c r="D300" s="224" t="s">
        <v>176</v>
      </c>
      <c r="E300" s="225" t="s">
        <v>1300</v>
      </c>
      <c r="F300" s="226" t="s">
        <v>1301</v>
      </c>
      <c r="G300" s="227" t="s">
        <v>203</v>
      </c>
      <c r="H300" s="228">
        <v>1</v>
      </c>
      <c r="I300" s="229"/>
      <c r="J300" s="230">
        <f>ROUND(I300*H300,2)</f>
        <v>0</v>
      </c>
      <c r="K300" s="231"/>
      <c r="L300" s="36"/>
      <c r="M300" s="232" t="s">
        <v>1</v>
      </c>
      <c r="N300" s="233" t="s">
        <v>37</v>
      </c>
      <c r="O300" s="68"/>
      <c r="P300" s="216">
        <f>O300*H300</f>
        <v>0</v>
      </c>
      <c r="Q300" s="216">
        <v>2.0000000000000001E-4</v>
      </c>
      <c r="R300" s="216">
        <f>Q300*H300</f>
        <v>2.0000000000000001E-4</v>
      </c>
      <c r="S300" s="216">
        <v>0</v>
      </c>
      <c r="T300" s="216">
        <f>S300*H300</f>
        <v>0</v>
      </c>
      <c r="U300" s="217" t="s">
        <v>1</v>
      </c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R300" s="218" t="s">
        <v>164</v>
      </c>
      <c r="AT300" s="218" t="s">
        <v>176</v>
      </c>
      <c r="AU300" s="218" t="s">
        <v>81</v>
      </c>
      <c r="AY300" s="14" t="s">
        <v>153</v>
      </c>
      <c r="BE300" s="219">
        <f>IF(N300="základní",J300,0)</f>
        <v>0</v>
      </c>
      <c r="BF300" s="219">
        <f>IF(N300="snížená",J300,0)</f>
        <v>0</v>
      </c>
      <c r="BG300" s="219">
        <f>IF(N300="zákl. přenesená",J300,0)</f>
        <v>0</v>
      </c>
      <c r="BH300" s="219">
        <f>IF(N300="sníž. přenesená",J300,0)</f>
        <v>0</v>
      </c>
      <c r="BI300" s="219">
        <f>IF(N300="nulová",J300,0)</f>
        <v>0</v>
      </c>
      <c r="BJ300" s="14" t="s">
        <v>79</v>
      </c>
      <c r="BK300" s="219">
        <f>ROUND(I300*H300,2)</f>
        <v>0</v>
      </c>
      <c r="BL300" s="14" t="s">
        <v>164</v>
      </c>
      <c r="BM300" s="218" t="s">
        <v>1302</v>
      </c>
    </row>
    <row r="301" spans="1:65" s="2" customFormat="1" ht="19.2">
      <c r="A301" s="31"/>
      <c r="B301" s="32"/>
      <c r="C301" s="33"/>
      <c r="D301" s="220" t="s">
        <v>166</v>
      </c>
      <c r="E301" s="33"/>
      <c r="F301" s="221" t="s">
        <v>1303</v>
      </c>
      <c r="G301" s="33"/>
      <c r="H301" s="33"/>
      <c r="I301" s="119"/>
      <c r="J301" s="33"/>
      <c r="K301" s="33"/>
      <c r="L301" s="36"/>
      <c r="M301" s="222"/>
      <c r="N301" s="223"/>
      <c r="O301" s="68"/>
      <c r="P301" s="68"/>
      <c r="Q301" s="68"/>
      <c r="R301" s="68"/>
      <c r="S301" s="68"/>
      <c r="T301" s="68"/>
      <c r="U301" s="69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T301" s="14" t="s">
        <v>166</v>
      </c>
      <c r="AU301" s="14" t="s">
        <v>81</v>
      </c>
    </row>
    <row r="302" spans="1:65" s="2" customFormat="1" ht="19.8" customHeight="1">
      <c r="A302" s="31"/>
      <c r="B302" s="32"/>
      <c r="C302" s="224" t="s">
        <v>305</v>
      </c>
      <c r="D302" s="224" t="s">
        <v>176</v>
      </c>
      <c r="E302" s="225" t="s">
        <v>1304</v>
      </c>
      <c r="F302" s="226" t="s">
        <v>1305</v>
      </c>
      <c r="G302" s="227" t="s">
        <v>162</v>
      </c>
      <c r="H302" s="228">
        <v>4</v>
      </c>
      <c r="I302" s="229"/>
      <c r="J302" s="230">
        <f>ROUND(I302*H302,2)</f>
        <v>0</v>
      </c>
      <c r="K302" s="231"/>
      <c r="L302" s="36"/>
      <c r="M302" s="232" t="s">
        <v>1</v>
      </c>
      <c r="N302" s="233" t="s">
        <v>37</v>
      </c>
      <c r="O302" s="68"/>
      <c r="P302" s="216">
        <f>O302*H302</f>
        <v>0</v>
      </c>
      <c r="Q302" s="216">
        <v>5.5000000000000003E-4</v>
      </c>
      <c r="R302" s="216">
        <f>Q302*H302</f>
        <v>2.2000000000000001E-3</v>
      </c>
      <c r="S302" s="216">
        <v>0</v>
      </c>
      <c r="T302" s="216">
        <f>S302*H302</f>
        <v>0</v>
      </c>
      <c r="U302" s="217" t="s">
        <v>1</v>
      </c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R302" s="218" t="s">
        <v>164</v>
      </c>
      <c r="AT302" s="218" t="s">
        <v>176</v>
      </c>
      <c r="AU302" s="218" t="s">
        <v>81</v>
      </c>
      <c r="AY302" s="14" t="s">
        <v>153</v>
      </c>
      <c r="BE302" s="219">
        <f>IF(N302="základní",J302,0)</f>
        <v>0</v>
      </c>
      <c r="BF302" s="219">
        <f>IF(N302="snížená",J302,0)</f>
        <v>0</v>
      </c>
      <c r="BG302" s="219">
        <f>IF(N302="zákl. přenesená",J302,0)</f>
        <v>0</v>
      </c>
      <c r="BH302" s="219">
        <f>IF(N302="sníž. přenesená",J302,0)</f>
        <v>0</v>
      </c>
      <c r="BI302" s="219">
        <f>IF(N302="nulová",J302,0)</f>
        <v>0</v>
      </c>
      <c r="BJ302" s="14" t="s">
        <v>79</v>
      </c>
      <c r="BK302" s="219">
        <f>ROUND(I302*H302,2)</f>
        <v>0</v>
      </c>
      <c r="BL302" s="14" t="s">
        <v>164</v>
      </c>
      <c r="BM302" s="218" t="s">
        <v>1306</v>
      </c>
    </row>
    <row r="303" spans="1:65" s="2" customFormat="1" ht="19.2">
      <c r="A303" s="31"/>
      <c r="B303" s="32"/>
      <c r="C303" s="33"/>
      <c r="D303" s="220" t="s">
        <v>166</v>
      </c>
      <c r="E303" s="33"/>
      <c r="F303" s="221" t="s">
        <v>1307</v>
      </c>
      <c r="G303" s="33"/>
      <c r="H303" s="33"/>
      <c r="I303" s="119"/>
      <c r="J303" s="33"/>
      <c r="K303" s="33"/>
      <c r="L303" s="36"/>
      <c r="M303" s="222"/>
      <c r="N303" s="223"/>
      <c r="O303" s="68"/>
      <c r="P303" s="68"/>
      <c r="Q303" s="68"/>
      <c r="R303" s="68"/>
      <c r="S303" s="68"/>
      <c r="T303" s="68"/>
      <c r="U303" s="69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T303" s="14" t="s">
        <v>166</v>
      </c>
      <c r="AU303" s="14" t="s">
        <v>81</v>
      </c>
    </row>
    <row r="304" spans="1:65" s="2" customFormat="1" ht="19.8" customHeight="1">
      <c r="A304" s="31"/>
      <c r="B304" s="32"/>
      <c r="C304" s="224" t="s">
        <v>313</v>
      </c>
      <c r="D304" s="224" t="s">
        <v>176</v>
      </c>
      <c r="E304" s="225" t="s">
        <v>1308</v>
      </c>
      <c r="F304" s="226" t="s">
        <v>1309</v>
      </c>
      <c r="G304" s="227" t="s">
        <v>162</v>
      </c>
      <c r="H304" s="228">
        <v>4</v>
      </c>
      <c r="I304" s="229"/>
      <c r="J304" s="230">
        <f>ROUND(I304*H304,2)</f>
        <v>0</v>
      </c>
      <c r="K304" s="231"/>
      <c r="L304" s="36"/>
      <c r="M304" s="232" t="s">
        <v>1</v>
      </c>
      <c r="N304" s="233" t="s">
        <v>37</v>
      </c>
      <c r="O304" s="68"/>
      <c r="P304" s="216">
        <f>O304*H304</f>
        <v>0</v>
      </c>
      <c r="Q304" s="216">
        <v>5.0000000000000001E-4</v>
      </c>
      <c r="R304" s="216">
        <f>Q304*H304</f>
        <v>2E-3</v>
      </c>
      <c r="S304" s="216">
        <v>0</v>
      </c>
      <c r="T304" s="216">
        <f>S304*H304</f>
        <v>0</v>
      </c>
      <c r="U304" s="217" t="s">
        <v>1</v>
      </c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R304" s="218" t="s">
        <v>164</v>
      </c>
      <c r="AT304" s="218" t="s">
        <v>176</v>
      </c>
      <c r="AU304" s="218" t="s">
        <v>81</v>
      </c>
      <c r="AY304" s="14" t="s">
        <v>153</v>
      </c>
      <c r="BE304" s="219">
        <f>IF(N304="základní",J304,0)</f>
        <v>0</v>
      </c>
      <c r="BF304" s="219">
        <f>IF(N304="snížená",J304,0)</f>
        <v>0</v>
      </c>
      <c r="BG304" s="219">
        <f>IF(N304="zákl. přenesená",J304,0)</f>
        <v>0</v>
      </c>
      <c r="BH304" s="219">
        <f>IF(N304="sníž. přenesená",J304,0)</f>
        <v>0</v>
      </c>
      <c r="BI304" s="219">
        <f>IF(N304="nulová",J304,0)</f>
        <v>0</v>
      </c>
      <c r="BJ304" s="14" t="s">
        <v>79</v>
      </c>
      <c r="BK304" s="219">
        <f>ROUND(I304*H304,2)</f>
        <v>0</v>
      </c>
      <c r="BL304" s="14" t="s">
        <v>164</v>
      </c>
      <c r="BM304" s="218" t="s">
        <v>1310</v>
      </c>
    </row>
    <row r="305" spans="1:65" s="2" customFormat="1" ht="19.2">
      <c r="A305" s="31"/>
      <c r="B305" s="32"/>
      <c r="C305" s="33"/>
      <c r="D305" s="220" t="s">
        <v>166</v>
      </c>
      <c r="E305" s="33"/>
      <c r="F305" s="221" t="s">
        <v>1311</v>
      </c>
      <c r="G305" s="33"/>
      <c r="H305" s="33"/>
      <c r="I305" s="119"/>
      <c r="J305" s="33"/>
      <c r="K305" s="33"/>
      <c r="L305" s="36"/>
      <c r="M305" s="222"/>
      <c r="N305" s="223"/>
      <c r="O305" s="68"/>
      <c r="P305" s="68"/>
      <c r="Q305" s="68"/>
      <c r="R305" s="68"/>
      <c r="S305" s="68"/>
      <c r="T305" s="68"/>
      <c r="U305" s="69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T305" s="14" t="s">
        <v>166</v>
      </c>
      <c r="AU305" s="14" t="s">
        <v>81</v>
      </c>
    </row>
    <row r="306" spans="1:65" s="2" customFormat="1" ht="14.4" customHeight="1">
      <c r="A306" s="31"/>
      <c r="B306" s="32"/>
      <c r="C306" s="224" t="s">
        <v>317</v>
      </c>
      <c r="D306" s="224" t="s">
        <v>176</v>
      </c>
      <c r="E306" s="225" t="s">
        <v>1312</v>
      </c>
      <c r="F306" s="226" t="s">
        <v>1313</v>
      </c>
      <c r="G306" s="227" t="s">
        <v>162</v>
      </c>
      <c r="H306" s="228">
        <v>3</v>
      </c>
      <c r="I306" s="229"/>
      <c r="J306" s="230">
        <f>ROUND(I306*H306,2)</f>
        <v>0</v>
      </c>
      <c r="K306" s="231"/>
      <c r="L306" s="36"/>
      <c r="M306" s="232" t="s">
        <v>1</v>
      </c>
      <c r="N306" s="233" t="s">
        <v>37</v>
      </c>
      <c r="O306" s="68"/>
      <c r="P306" s="216">
        <f>O306*H306</f>
        <v>0</v>
      </c>
      <c r="Q306" s="216">
        <v>3.0000000000000001E-5</v>
      </c>
      <c r="R306" s="216">
        <f>Q306*H306</f>
        <v>9.0000000000000006E-5</v>
      </c>
      <c r="S306" s="216">
        <v>0</v>
      </c>
      <c r="T306" s="216">
        <f>S306*H306</f>
        <v>0</v>
      </c>
      <c r="U306" s="217" t="s">
        <v>1</v>
      </c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218" t="s">
        <v>164</v>
      </c>
      <c r="AT306" s="218" t="s">
        <v>176</v>
      </c>
      <c r="AU306" s="218" t="s">
        <v>81</v>
      </c>
      <c r="AY306" s="14" t="s">
        <v>153</v>
      </c>
      <c r="BE306" s="219">
        <f>IF(N306="základní",J306,0)</f>
        <v>0</v>
      </c>
      <c r="BF306" s="219">
        <f>IF(N306="snížená",J306,0)</f>
        <v>0</v>
      </c>
      <c r="BG306" s="219">
        <f>IF(N306="zákl. přenesená",J306,0)</f>
        <v>0</v>
      </c>
      <c r="BH306" s="219">
        <f>IF(N306="sníž. přenesená",J306,0)</f>
        <v>0</v>
      </c>
      <c r="BI306" s="219">
        <f>IF(N306="nulová",J306,0)</f>
        <v>0</v>
      </c>
      <c r="BJ306" s="14" t="s">
        <v>79</v>
      </c>
      <c r="BK306" s="219">
        <f>ROUND(I306*H306,2)</f>
        <v>0</v>
      </c>
      <c r="BL306" s="14" t="s">
        <v>164</v>
      </c>
      <c r="BM306" s="218" t="s">
        <v>1314</v>
      </c>
    </row>
    <row r="307" spans="1:65" s="2" customFormat="1" ht="19.2">
      <c r="A307" s="31"/>
      <c r="B307" s="32"/>
      <c r="C307" s="33"/>
      <c r="D307" s="220" t="s">
        <v>166</v>
      </c>
      <c r="E307" s="33"/>
      <c r="F307" s="221" t="s">
        <v>1315</v>
      </c>
      <c r="G307" s="33"/>
      <c r="H307" s="33"/>
      <c r="I307" s="119"/>
      <c r="J307" s="33"/>
      <c r="K307" s="33"/>
      <c r="L307" s="36"/>
      <c r="M307" s="222"/>
      <c r="N307" s="223"/>
      <c r="O307" s="68"/>
      <c r="P307" s="68"/>
      <c r="Q307" s="68"/>
      <c r="R307" s="68"/>
      <c r="S307" s="68"/>
      <c r="T307" s="68"/>
      <c r="U307" s="69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T307" s="14" t="s">
        <v>166</v>
      </c>
      <c r="AU307" s="14" t="s">
        <v>81</v>
      </c>
    </row>
    <row r="308" spans="1:65" s="2" customFormat="1" ht="14.4" customHeight="1">
      <c r="A308" s="31"/>
      <c r="B308" s="32"/>
      <c r="C308" s="224" t="s">
        <v>359</v>
      </c>
      <c r="D308" s="224" t="s">
        <v>176</v>
      </c>
      <c r="E308" s="225" t="s">
        <v>1316</v>
      </c>
      <c r="F308" s="226" t="s">
        <v>1317</v>
      </c>
      <c r="G308" s="227" t="s">
        <v>162</v>
      </c>
      <c r="H308" s="228">
        <v>3</v>
      </c>
      <c r="I308" s="229"/>
      <c r="J308" s="230">
        <f>ROUND(I308*H308,2)</f>
        <v>0</v>
      </c>
      <c r="K308" s="231"/>
      <c r="L308" s="36"/>
      <c r="M308" s="232" t="s">
        <v>1</v>
      </c>
      <c r="N308" s="233" t="s">
        <v>37</v>
      </c>
      <c r="O308" s="68"/>
      <c r="P308" s="216">
        <f>O308*H308</f>
        <v>0</v>
      </c>
      <c r="Q308" s="216">
        <v>1.1E-4</v>
      </c>
      <c r="R308" s="216">
        <f>Q308*H308</f>
        <v>3.3E-4</v>
      </c>
      <c r="S308" s="216">
        <v>0</v>
      </c>
      <c r="T308" s="216">
        <f>S308*H308</f>
        <v>0</v>
      </c>
      <c r="U308" s="217" t="s">
        <v>1</v>
      </c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R308" s="218" t="s">
        <v>164</v>
      </c>
      <c r="AT308" s="218" t="s">
        <v>176</v>
      </c>
      <c r="AU308" s="218" t="s">
        <v>81</v>
      </c>
      <c r="AY308" s="14" t="s">
        <v>153</v>
      </c>
      <c r="BE308" s="219">
        <f>IF(N308="základní",J308,0)</f>
        <v>0</v>
      </c>
      <c r="BF308" s="219">
        <f>IF(N308="snížená",J308,0)</f>
        <v>0</v>
      </c>
      <c r="BG308" s="219">
        <f>IF(N308="zákl. přenesená",J308,0)</f>
        <v>0</v>
      </c>
      <c r="BH308" s="219">
        <f>IF(N308="sníž. přenesená",J308,0)</f>
        <v>0</v>
      </c>
      <c r="BI308" s="219">
        <f>IF(N308="nulová",J308,0)</f>
        <v>0</v>
      </c>
      <c r="BJ308" s="14" t="s">
        <v>79</v>
      </c>
      <c r="BK308" s="219">
        <f>ROUND(I308*H308,2)</f>
        <v>0</v>
      </c>
      <c r="BL308" s="14" t="s">
        <v>164</v>
      </c>
      <c r="BM308" s="218" t="s">
        <v>1318</v>
      </c>
    </row>
    <row r="309" spans="1:65" s="2" customFormat="1" ht="19.2">
      <c r="A309" s="31"/>
      <c r="B309" s="32"/>
      <c r="C309" s="33"/>
      <c r="D309" s="220" t="s">
        <v>166</v>
      </c>
      <c r="E309" s="33"/>
      <c r="F309" s="221" t="s">
        <v>1319</v>
      </c>
      <c r="G309" s="33"/>
      <c r="H309" s="33"/>
      <c r="I309" s="119"/>
      <c r="J309" s="33"/>
      <c r="K309" s="33"/>
      <c r="L309" s="36"/>
      <c r="M309" s="222"/>
      <c r="N309" s="223"/>
      <c r="O309" s="68"/>
      <c r="P309" s="68"/>
      <c r="Q309" s="68"/>
      <c r="R309" s="68"/>
      <c r="S309" s="68"/>
      <c r="T309" s="68"/>
      <c r="U309" s="69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T309" s="14" t="s">
        <v>166</v>
      </c>
      <c r="AU309" s="14" t="s">
        <v>81</v>
      </c>
    </row>
    <row r="310" spans="1:65" s="2" customFormat="1" ht="14.4" customHeight="1">
      <c r="A310" s="31"/>
      <c r="B310" s="32"/>
      <c r="C310" s="224" t="s">
        <v>349</v>
      </c>
      <c r="D310" s="224" t="s">
        <v>176</v>
      </c>
      <c r="E310" s="225" t="s">
        <v>1320</v>
      </c>
      <c r="F310" s="226" t="s">
        <v>1321</v>
      </c>
      <c r="G310" s="227" t="s">
        <v>203</v>
      </c>
      <c r="H310" s="228">
        <v>3</v>
      </c>
      <c r="I310" s="229"/>
      <c r="J310" s="230">
        <f>ROUND(I310*H310,2)</f>
        <v>0</v>
      </c>
      <c r="K310" s="231"/>
      <c r="L310" s="36"/>
      <c r="M310" s="232" t="s">
        <v>1</v>
      </c>
      <c r="N310" s="233" t="s">
        <v>37</v>
      </c>
      <c r="O310" s="68"/>
      <c r="P310" s="216">
        <f>O310*H310</f>
        <v>0</v>
      </c>
      <c r="Q310" s="216">
        <v>0</v>
      </c>
      <c r="R310" s="216">
        <f>Q310*H310</f>
        <v>0</v>
      </c>
      <c r="S310" s="216">
        <v>0</v>
      </c>
      <c r="T310" s="216">
        <f>S310*H310</f>
        <v>0</v>
      </c>
      <c r="U310" s="217" t="s">
        <v>1</v>
      </c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R310" s="218" t="s">
        <v>164</v>
      </c>
      <c r="AT310" s="218" t="s">
        <v>176</v>
      </c>
      <c r="AU310" s="218" t="s">
        <v>81</v>
      </c>
      <c r="AY310" s="14" t="s">
        <v>153</v>
      </c>
      <c r="BE310" s="219">
        <f>IF(N310="základní",J310,0)</f>
        <v>0</v>
      </c>
      <c r="BF310" s="219">
        <f>IF(N310="snížená",J310,0)</f>
        <v>0</v>
      </c>
      <c r="BG310" s="219">
        <f>IF(N310="zákl. přenesená",J310,0)</f>
        <v>0</v>
      </c>
      <c r="BH310" s="219">
        <f>IF(N310="sníž. přenesená",J310,0)</f>
        <v>0</v>
      </c>
      <c r="BI310" s="219">
        <f>IF(N310="nulová",J310,0)</f>
        <v>0</v>
      </c>
      <c r="BJ310" s="14" t="s">
        <v>79</v>
      </c>
      <c r="BK310" s="219">
        <f>ROUND(I310*H310,2)</f>
        <v>0</v>
      </c>
      <c r="BL310" s="14" t="s">
        <v>164</v>
      </c>
      <c r="BM310" s="218" t="s">
        <v>1322</v>
      </c>
    </row>
    <row r="311" spans="1:65" s="2" customFormat="1" ht="19.2">
      <c r="A311" s="31"/>
      <c r="B311" s="32"/>
      <c r="C311" s="33"/>
      <c r="D311" s="220" t="s">
        <v>166</v>
      </c>
      <c r="E311" s="33"/>
      <c r="F311" s="221" t="s">
        <v>1323</v>
      </c>
      <c r="G311" s="33"/>
      <c r="H311" s="33"/>
      <c r="I311" s="119"/>
      <c r="J311" s="33"/>
      <c r="K311" s="33"/>
      <c r="L311" s="36"/>
      <c r="M311" s="222"/>
      <c r="N311" s="223"/>
      <c r="O311" s="68"/>
      <c r="P311" s="68"/>
      <c r="Q311" s="68"/>
      <c r="R311" s="68"/>
      <c r="S311" s="68"/>
      <c r="T311" s="68"/>
      <c r="U311" s="69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T311" s="14" t="s">
        <v>166</v>
      </c>
      <c r="AU311" s="14" t="s">
        <v>81</v>
      </c>
    </row>
    <row r="312" spans="1:65" s="2" customFormat="1" ht="19.8" customHeight="1">
      <c r="A312" s="31"/>
      <c r="B312" s="32"/>
      <c r="C312" s="224" t="s">
        <v>1324</v>
      </c>
      <c r="D312" s="224" t="s">
        <v>176</v>
      </c>
      <c r="E312" s="225" t="s">
        <v>1325</v>
      </c>
      <c r="F312" s="226" t="s">
        <v>1326</v>
      </c>
      <c r="G312" s="227" t="s">
        <v>840</v>
      </c>
      <c r="H312" s="228">
        <v>3</v>
      </c>
      <c r="I312" s="229"/>
      <c r="J312" s="230">
        <f>ROUND(I312*H312,2)</f>
        <v>0</v>
      </c>
      <c r="K312" s="231"/>
      <c r="L312" s="36"/>
      <c r="M312" s="232" t="s">
        <v>1</v>
      </c>
      <c r="N312" s="233" t="s">
        <v>37</v>
      </c>
      <c r="O312" s="68"/>
      <c r="P312" s="216">
        <f>O312*H312</f>
        <v>0</v>
      </c>
      <c r="Q312" s="216">
        <v>0</v>
      </c>
      <c r="R312" s="216">
        <f>Q312*H312</f>
        <v>0</v>
      </c>
      <c r="S312" s="216">
        <v>0</v>
      </c>
      <c r="T312" s="216">
        <f>S312*H312</f>
        <v>0</v>
      </c>
      <c r="U312" s="217" t="s">
        <v>1</v>
      </c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218" t="s">
        <v>164</v>
      </c>
      <c r="AT312" s="218" t="s">
        <v>176</v>
      </c>
      <c r="AU312" s="218" t="s">
        <v>81</v>
      </c>
      <c r="AY312" s="14" t="s">
        <v>153</v>
      </c>
      <c r="BE312" s="219">
        <f>IF(N312="základní",J312,0)</f>
        <v>0</v>
      </c>
      <c r="BF312" s="219">
        <f>IF(N312="snížená",J312,0)</f>
        <v>0</v>
      </c>
      <c r="BG312" s="219">
        <f>IF(N312="zákl. přenesená",J312,0)</f>
        <v>0</v>
      </c>
      <c r="BH312" s="219">
        <f>IF(N312="sníž. přenesená",J312,0)</f>
        <v>0</v>
      </c>
      <c r="BI312" s="219">
        <f>IF(N312="nulová",J312,0)</f>
        <v>0</v>
      </c>
      <c r="BJ312" s="14" t="s">
        <v>79</v>
      </c>
      <c r="BK312" s="219">
        <f>ROUND(I312*H312,2)</f>
        <v>0</v>
      </c>
      <c r="BL312" s="14" t="s">
        <v>164</v>
      </c>
      <c r="BM312" s="218" t="s">
        <v>1327</v>
      </c>
    </row>
    <row r="313" spans="1:65" s="2" customFormat="1" ht="19.2">
      <c r="A313" s="31"/>
      <c r="B313" s="32"/>
      <c r="C313" s="33"/>
      <c r="D313" s="220" t="s">
        <v>166</v>
      </c>
      <c r="E313" s="33"/>
      <c r="F313" s="221" t="s">
        <v>1328</v>
      </c>
      <c r="G313" s="33"/>
      <c r="H313" s="33"/>
      <c r="I313" s="119"/>
      <c r="J313" s="33"/>
      <c r="K313" s="33"/>
      <c r="L313" s="36"/>
      <c r="M313" s="222"/>
      <c r="N313" s="223"/>
      <c r="O313" s="68"/>
      <c r="P313" s="68"/>
      <c r="Q313" s="68"/>
      <c r="R313" s="68"/>
      <c r="S313" s="68"/>
      <c r="T313" s="68"/>
      <c r="U313" s="69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T313" s="14" t="s">
        <v>166</v>
      </c>
      <c r="AU313" s="14" t="s">
        <v>81</v>
      </c>
    </row>
    <row r="314" spans="1:65" s="2" customFormat="1" ht="19.8" customHeight="1">
      <c r="A314" s="31"/>
      <c r="B314" s="32"/>
      <c r="C314" s="224" t="s">
        <v>1329</v>
      </c>
      <c r="D314" s="224" t="s">
        <v>176</v>
      </c>
      <c r="E314" s="225" t="s">
        <v>1330</v>
      </c>
      <c r="F314" s="226" t="s">
        <v>1331</v>
      </c>
      <c r="G314" s="227" t="s">
        <v>840</v>
      </c>
      <c r="H314" s="228">
        <v>3</v>
      </c>
      <c r="I314" s="229"/>
      <c r="J314" s="230">
        <f>ROUND(I314*H314,2)</f>
        <v>0</v>
      </c>
      <c r="K314" s="231"/>
      <c r="L314" s="36"/>
      <c r="M314" s="232" t="s">
        <v>1</v>
      </c>
      <c r="N314" s="233" t="s">
        <v>37</v>
      </c>
      <c r="O314" s="68"/>
      <c r="P314" s="216">
        <f>O314*H314</f>
        <v>0</v>
      </c>
      <c r="Q314" s="216">
        <v>5.0000000000000002E-5</v>
      </c>
      <c r="R314" s="216">
        <f>Q314*H314</f>
        <v>1.5000000000000001E-4</v>
      </c>
      <c r="S314" s="216">
        <v>0</v>
      </c>
      <c r="T314" s="216">
        <f>S314*H314</f>
        <v>0</v>
      </c>
      <c r="U314" s="217" t="s">
        <v>1</v>
      </c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R314" s="218" t="s">
        <v>164</v>
      </c>
      <c r="AT314" s="218" t="s">
        <v>176</v>
      </c>
      <c r="AU314" s="218" t="s">
        <v>81</v>
      </c>
      <c r="AY314" s="14" t="s">
        <v>153</v>
      </c>
      <c r="BE314" s="219">
        <f>IF(N314="základní",J314,0)</f>
        <v>0</v>
      </c>
      <c r="BF314" s="219">
        <f>IF(N314="snížená",J314,0)</f>
        <v>0</v>
      </c>
      <c r="BG314" s="219">
        <f>IF(N314="zákl. přenesená",J314,0)</f>
        <v>0</v>
      </c>
      <c r="BH314" s="219">
        <f>IF(N314="sníž. přenesená",J314,0)</f>
        <v>0</v>
      </c>
      <c r="BI314" s="219">
        <f>IF(N314="nulová",J314,0)</f>
        <v>0</v>
      </c>
      <c r="BJ314" s="14" t="s">
        <v>79</v>
      </c>
      <c r="BK314" s="219">
        <f>ROUND(I314*H314,2)</f>
        <v>0</v>
      </c>
      <c r="BL314" s="14" t="s">
        <v>164</v>
      </c>
      <c r="BM314" s="218" t="s">
        <v>1332</v>
      </c>
    </row>
    <row r="315" spans="1:65" s="2" customFormat="1" ht="19.2">
      <c r="A315" s="31"/>
      <c r="B315" s="32"/>
      <c r="C315" s="33"/>
      <c r="D315" s="220" t="s">
        <v>166</v>
      </c>
      <c r="E315" s="33"/>
      <c r="F315" s="221" t="s">
        <v>1333</v>
      </c>
      <c r="G315" s="33"/>
      <c r="H315" s="33"/>
      <c r="I315" s="119"/>
      <c r="J315" s="33"/>
      <c r="K315" s="33"/>
      <c r="L315" s="36"/>
      <c r="M315" s="222"/>
      <c r="N315" s="223"/>
      <c r="O315" s="68"/>
      <c r="P315" s="68"/>
      <c r="Q315" s="68"/>
      <c r="R315" s="68"/>
      <c r="S315" s="68"/>
      <c r="T315" s="68"/>
      <c r="U315" s="69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T315" s="14" t="s">
        <v>166</v>
      </c>
      <c r="AU315" s="14" t="s">
        <v>81</v>
      </c>
    </row>
    <row r="316" spans="1:65" s="2" customFormat="1" ht="19.8" customHeight="1">
      <c r="A316" s="31"/>
      <c r="B316" s="32"/>
      <c r="C316" s="224" t="s">
        <v>1334</v>
      </c>
      <c r="D316" s="224" t="s">
        <v>176</v>
      </c>
      <c r="E316" s="225" t="s">
        <v>1335</v>
      </c>
      <c r="F316" s="226" t="s">
        <v>1336</v>
      </c>
      <c r="G316" s="227" t="s">
        <v>162</v>
      </c>
      <c r="H316" s="228">
        <v>8.4</v>
      </c>
      <c r="I316" s="229"/>
      <c r="J316" s="230">
        <f>ROUND(I316*H316,2)</f>
        <v>0</v>
      </c>
      <c r="K316" s="231"/>
      <c r="L316" s="36"/>
      <c r="M316" s="232" t="s">
        <v>1</v>
      </c>
      <c r="N316" s="233" t="s">
        <v>37</v>
      </c>
      <c r="O316" s="68"/>
      <c r="P316" s="216">
        <f>O316*H316</f>
        <v>0</v>
      </c>
      <c r="Q316" s="216">
        <v>7.3999999999999999E-4</v>
      </c>
      <c r="R316" s="216">
        <f>Q316*H316</f>
        <v>6.2160000000000002E-3</v>
      </c>
      <c r="S316" s="216">
        <v>0</v>
      </c>
      <c r="T316" s="216">
        <f>S316*H316</f>
        <v>0</v>
      </c>
      <c r="U316" s="217" t="s">
        <v>1</v>
      </c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218" t="s">
        <v>164</v>
      </c>
      <c r="AT316" s="218" t="s">
        <v>176</v>
      </c>
      <c r="AU316" s="218" t="s">
        <v>81</v>
      </c>
      <c r="AY316" s="14" t="s">
        <v>153</v>
      </c>
      <c r="BE316" s="219">
        <f>IF(N316="základní",J316,0)</f>
        <v>0</v>
      </c>
      <c r="BF316" s="219">
        <f>IF(N316="snížená",J316,0)</f>
        <v>0</v>
      </c>
      <c r="BG316" s="219">
        <f>IF(N316="zákl. přenesená",J316,0)</f>
        <v>0</v>
      </c>
      <c r="BH316" s="219">
        <f>IF(N316="sníž. přenesená",J316,0)</f>
        <v>0</v>
      </c>
      <c r="BI316" s="219">
        <f>IF(N316="nulová",J316,0)</f>
        <v>0</v>
      </c>
      <c r="BJ316" s="14" t="s">
        <v>79</v>
      </c>
      <c r="BK316" s="219">
        <f>ROUND(I316*H316,2)</f>
        <v>0</v>
      </c>
      <c r="BL316" s="14" t="s">
        <v>164</v>
      </c>
      <c r="BM316" s="218" t="s">
        <v>1337</v>
      </c>
    </row>
    <row r="317" spans="1:65" s="2" customFormat="1" ht="28.8">
      <c r="A317" s="31"/>
      <c r="B317" s="32"/>
      <c r="C317" s="33"/>
      <c r="D317" s="220" t="s">
        <v>166</v>
      </c>
      <c r="E317" s="33"/>
      <c r="F317" s="221" t="s">
        <v>1338</v>
      </c>
      <c r="G317" s="33"/>
      <c r="H317" s="33"/>
      <c r="I317" s="119"/>
      <c r="J317" s="33"/>
      <c r="K317" s="33"/>
      <c r="L317" s="36"/>
      <c r="M317" s="222"/>
      <c r="N317" s="223"/>
      <c r="O317" s="68"/>
      <c r="P317" s="68"/>
      <c r="Q317" s="68"/>
      <c r="R317" s="68"/>
      <c r="S317" s="68"/>
      <c r="T317" s="68"/>
      <c r="U317" s="69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T317" s="14" t="s">
        <v>166</v>
      </c>
      <c r="AU317" s="14" t="s">
        <v>81</v>
      </c>
    </row>
    <row r="318" spans="1:65" s="12" customFormat="1" ht="22.8" customHeight="1">
      <c r="B318" s="189"/>
      <c r="C318" s="190"/>
      <c r="D318" s="191" t="s">
        <v>71</v>
      </c>
      <c r="E318" s="203" t="s">
        <v>1339</v>
      </c>
      <c r="F318" s="203" t="s">
        <v>1340</v>
      </c>
      <c r="G318" s="190"/>
      <c r="H318" s="190"/>
      <c r="I318" s="193"/>
      <c r="J318" s="204">
        <f>BK318</f>
        <v>0</v>
      </c>
      <c r="K318" s="190"/>
      <c r="L318" s="195"/>
      <c r="M318" s="196"/>
      <c r="N318" s="197"/>
      <c r="O318" s="197"/>
      <c r="P318" s="198">
        <f>SUM(P319:P320)</f>
        <v>0</v>
      </c>
      <c r="Q318" s="197"/>
      <c r="R318" s="198">
        <f>SUM(R319:R320)</f>
        <v>1.2132899999999999E-2</v>
      </c>
      <c r="S318" s="197"/>
      <c r="T318" s="198">
        <f>SUM(T319:T320)</f>
        <v>0</v>
      </c>
      <c r="U318" s="199"/>
      <c r="AR318" s="200" t="s">
        <v>81</v>
      </c>
      <c r="AT318" s="201" t="s">
        <v>71</v>
      </c>
      <c r="AU318" s="201" t="s">
        <v>79</v>
      </c>
      <c r="AY318" s="200" t="s">
        <v>153</v>
      </c>
      <c r="BK318" s="202">
        <f>SUM(BK319:BK320)</f>
        <v>0</v>
      </c>
    </row>
    <row r="319" spans="1:65" s="2" customFormat="1" ht="30" customHeight="1">
      <c r="A319" s="31"/>
      <c r="B319" s="32"/>
      <c r="C319" s="224" t="s">
        <v>1341</v>
      </c>
      <c r="D319" s="224" t="s">
        <v>176</v>
      </c>
      <c r="E319" s="225" t="s">
        <v>1342</v>
      </c>
      <c r="F319" s="226" t="s">
        <v>1343</v>
      </c>
      <c r="G319" s="227" t="s">
        <v>840</v>
      </c>
      <c r="H319" s="228">
        <v>93.33</v>
      </c>
      <c r="I319" s="229"/>
      <c r="J319" s="230">
        <f>ROUND(I319*H319,2)</f>
        <v>0</v>
      </c>
      <c r="K319" s="231"/>
      <c r="L319" s="36"/>
      <c r="M319" s="232" t="s">
        <v>1</v>
      </c>
      <c r="N319" s="233" t="s">
        <v>37</v>
      </c>
      <c r="O319" s="68"/>
      <c r="P319" s="216">
        <f>O319*H319</f>
        <v>0</v>
      </c>
      <c r="Q319" s="216">
        <v>1.2999999999999999E-4</v>
      </c>
      <c r="R319" s="216">
        <f>Q319*H319</f>
        <v>1.2132899999999999E-2</v>
      </c>
      <c r="S319" s="216">
        <v>0</v>
      </c>
      <c r="T319" s="216">
        <f>S319*H319</f>
        <v>0</v>
      </c>
      <c r="U319" s="217" t="s">
        <v>1</v>
      </c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R319" s="218" t="s">
        <v>164</v>
      </c>
      <c r="AT319" s="218" t="s">
        <v>176</v>
      </c>
      <c r="AU319" s="218" t="s">
        <v>81</v>
      </c>
      <c r="AY319" s="14" t="s">
        <v>153</v>
      </c>
      <c r="BE319" s="219">
        <f>IF(N319="základní",J319,0)</f>
        <v>0</v>
      </c>
      <c r="BF319" s="219">
        <f>IF(N319="snížená",J319,0)</f>
        <v>0</v>
      </c>
      <c r="BG319" s="219">
        <f>IF(N319="zákl. přenesená",J319,0)</f>
        <v>0</v>
      </c>
      <c r="BH319" s="219">
        <f>IF(N319="sníž. přenesená",J319,0)</f>
        <v>0</v>
      </c>
      <c r="BI319" s="219">
        <f>IF(N319="nulová",J319,0)</f>
        <v>0</v>
      </c>
      <c r="BJ319" s="14" t="s">
        <v>79</v>
      </c>
      <c r="BK319" s="219">
        <f>ROUND(I319*H319,2)</f>
        <v>0</v>
      </c>
      <c r="BL319" s="14" t="s">
        <v>164</v>
      </c>
      <c r="BM319" s="218" t="s">
        <v>1344</v>
      </c>
    </row>
    <row r="320" spans="1:65" s="2" customFormat="1" ht="28.8">
      <c r="A320" s="31"/>
      <c r="B320" s="32"/>
      <c r="C320" s="33"/>
      <c r="D320" s="220" t="s">
        <v>166</v>
      </c>
      <c r="E320" s="33"/>
      <c r="F320" s="221" t="s">
        <v>1345</v>
      </c>
      <c r="G320" s="33"/>
      <c r="H320" s="33"/>
      <c r="I320" s="119"/>
      <c r="J320" s="33"/>
      <c r="K320" s="33"/>
      <c r="L320" s="36"/>
      <c r="M320" s="234"/>
      <c r="N320" s="235"/>
      <c r="O320" s="236"/>
      <c r="P320" s="236"/>
      <c r="Q320" s="236"/>
      <c r="R320" s="236"/>
      <c r="S320" s="236"/>
      <c r="T320" s="236"/>
      <c r="U320" s="237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T320" s="14" t="s">
        <v>166</v>
      </c>
      <c r="AU320" s="14" t="s">
        <v>81</v>
      </c>
    </row>
    <row r="321" spans="1:31" s="2" customFormat="1" ht="6.9" customHeight="1">
      <c r="A321" s="31"/>
      <c r="B321" s="51"/>
      <c r="C321" s="52"/>
      <c r="D321" s="52"/>
      <c r="E321" s="52"/>
      <c r="F321" s="52"/>
      <c r="G321" s="52"/>
      <c r="H321" s="52"/>
      <c r="I321" s="155"/>
      <c r="J321" s="52"/>
      <c r="K321" s="52"/>
      <c r="L321" s="36"/>
      <c r="M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</row>
  </sheetData>
  <sheetProtection algorithmName="SHA-512" hashValue="ayggIPXiRWBSWxKzQSGjIrPq/lV/LyrqhNdIQWlH31A8cPBNibLLDTpahSbAMJOuBBBinjtVooVMMnLmSDE/hA==" saltValue="36ANC1Zf6SlAmFw+apbVnLFDIV0K4tbLFJf1tu+ixwoXJ1psuT778YSR19U8s4Vew6no0PIFUg74JGxNhM6o8g==" spinCount="100000" sheet="1" objects="1" scenarios="1" formatColumns="0" formatRows="0" autoFilter="0"/>
  <autoFilter ref="C132:K320" xr:uid="{00000000-0009-0000-0000-000007000000}"/>
  <mergeCells count="12">
    <mergeCell ref="E125:H125"/>
    <mergeCell ref="L2:V2"/>
    <mergeCell ref="E85:H85"/>
    <mergeCell ref="E87:H87"/>
    <mergeCell ref="E89:H89"/>
    <mergeCell ref="E121:H121"/>
    <mergeCell ref="E123:H12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321"/>
  <sheetViews>
    <sheetView showGridLines="0" workbookViewId="0"/>
  </sheetViews>
  <sheetFormatPr defaultRowHeight="14.4"/>
  <cols>
    <col min="1" max="1" width="7.140625" style="1" customWidth="1"/>
    <col min="2" max="2" width="1.42578125" style="1" customWidth="1"/>
    <col min="3" max="3" width="3.5703125" style="1" customWidth="1"/>
    <col min="4" max="4" width="3.7109375" style="1" customWidth="1"/>
    <col min="5" max="5" width="14.7109375" style="1" customWidth="1"/>
    <col min="6" max="6" width="43.5703125" style="1" customWidth="1"/>
    <col min="7" max="7" width="6" style="1" customWidth="1"/>
    <col min="8" max="8" width="9.85546875" style="1" customWidth="1"/>
    <col min="9" max="9" width="17.28515625" style="112" customWidth="1"/>
    <col min="10" max="10" width="17.28515625" style="1" customWidth="1"/>
    <col min="11" max="11" width="17.28515625" style="1" hidden="1" customWidth="1"/>
    <col min="12" max="12" width="8" style="1" customWidth="1"/>
    <col min="13" max="13" width="9.28515625" style="1" hidden="1" customWidth="1"/>
    <col min="14" max="14" width="9.140625" style="1" hidden="1"/>
    <col min="15" max="21" width="12.140625" style="1" hidden="1" customWidth="1"/>
    <col min="22" max="22" width="10.5703125" style="1" customWidth="1"/>
    <col min="23" max="23" width="14" style="1" customWidth="1"/>
    <col min="24" max="24" width="10.5703125" style="1" customWidth="1"/>
    <col min="25" max="25" width="12.85546875" style="1" customWidth="1"/>
    <col min="26" max="26" width="9.42578125" style="1" customWidth="1"/>
    <col min="27" max="27" width="12.85546875" style="1" customWidth="1"/>
    <col min="28" max="28" width="14" style="1" customWidth="1"/>
    <col min="29" max="29" width="9.42578125" style="1" customWidth="1"/>
    <col min="30" max="30" width="12.85546875" style="1" customWidth="1"/>
    <col min="31" max="31" width="14" style="1" customWidth="1"/>
    <col min="44" max="65" width="9.140625" style="1" hidden="1"/>
  </cols>
  <sheetData>
    <row r="2" spans="1:46" s="1" customFormat="1" ht="36.9" customHeight="1">
      <c r="I2" s="112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4" t="s">
        <v>111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81</v>
      </c>
    </row>
    <row r="4" spans="1:46" s="1" customFormat="1" ht="24.9" customHeight="1">
      <c r="B4" s="17"/>
      <c r="D4" s="116" t="s">
        <v>118</v>
      </c>
      <c r="I4" s="112"/>
      <c r="L4" s="17"/>
      <c r="M4" s="117" t="s">
        <v>10</v>
      </c>
      <c r="AT4" s="14" t="s">
        <v>4</v>
      </c>
    </row>
    <row r="5" spans="1:46" s="1" customFormat="1" ht="6.9" customHeight="1">
      <c r="B5" s="17"/>
      <c r="I5" s="112"/>
      <c r="L5" s="17"/>
    </row>
    <row r="6" spans="1:46" s="1" customFormat="1" ht="12" customHeight="1">
      <c r="B6" s="17"/>
      <c r="D6" s="118" t="s">
        <v>16</v>
      </c>
      <c r="I6" s="112"/>
      <c r="L6" s="17"/>
    </row>
    <row r="7" spans="1:46" s="1" customFormat="1" ht="14.4" customHeight="1">
      <c r="B7" s="17"/>
      <c r="E7" s="283" t="str">
        <f>'Rekapitulace stavby'!K6</f>
        <v>MŠ Šumperk Prievidzská</v>
      </c>
      <c r="F7" s="284"/>
      <c r="G7" s="284"/>
      <c r="H7" s="284"/>
      <c r="I7" s="112"/>
      <c r="L7" s="17"/>
    </row>
    <row r="8" spans="1:46" s="1" customFormat="1" ht="12" customHeight="1">
      <c r="B8" s="17"/>
      <c r="D8" s="118" t="s">
        <v>119</v>
      </c>
      <c r="I8" s="112"/>
      <c r="L8" s="17"/>
    </row>
    <row r="9" spans="1:46" s="2" customFormat="1" ht="14.4" customHeight="1">
      <c r="A9" s="31"/>
      <c r="B9" s="36"/>
      <c r="C9" s="31"/>
      <c r="D9" s="31"/>
      <c r="E9" s="283" t="s">
        <v>950</v>
      </c>
      <c r="F9" s="285"/>
      <c r="G9" s="285"/>
      <c r="H9" s="285"/>
      <c r="I9" s="119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18" t="s">
        <v>121</v>
      </c>
      <c r="E10" s="31"/>
      <c r="F10" s="31"/>
      <c r="G10" s="31"/>
      <c r="H10" s="31"/>
      <c r="I10" s="119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4.4" customHeight="1">
      <c r="A11" s="31"/>
      <c r="B11" s="36"/>
      <c r="C11" s="31"/>
      <c r="D11" s="31"/>
      <c r="E11" s="286" t="s">
        <v>1346</v>
      </c>
      <c r="F11" s="285"/>
      <c r="G11" s="285"/>
      <c r="H11" s="285"/>
      <c r="I11" s="119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0.199999999999999">
      <c r="A12" s="31"/>
      <c r="B12" s="36"/>
      <c r="C12" s="31"/>
      <c r="D12" s="31"/>
      <c r="E12" s="31"/>
      <c r="F12" s="31"/>
      <c r="G12" s="31"/>
      <c r="H12" s="31"/>
      <c r="I12" s="119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18" t="s">
        <v>18</v>
      </c>
      <c r="E13" s="31"/>
      <c r="F13" s="107" t="s">
        <v>1</v>
      </c>
      <c r="G13" s="31"/>
      <c r="H13" s="31"/>
      <c r="I13" s="120" t="s">
        <v>19</v>
      </c>
      <c r="J13" s="107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8" t="s">
        <v>20</v>
      </c>
      <c r="E14" s="31"/>
      <c r="F14" s="107" t="s">
        <v>21</v>
      </c>
      <c r="G14" s="31"/>
      <c r="H14" s="31"/>
      <c r="I14" s="120" t="s">
        <v>22</v>
      </c>
      <c r="J14" s="121">
        <f>'Rekapitulace stavby'!AN8</f>
        <v>0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8" customHeight="1">
      <c r="A15" s="31"/>
      <c r="B15" s="36"/>
      <c r="C15" s="31"/>
      <c r="D15" s="31"/>
      <c r="E15" s="31"/>
      <c r="F15" s="31"/>
      <c r="G15" s="31"/>
      <c r="H15" s="31"/>
      <c r="I15" s="119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23</v>
      </c>
      <c r="E16" s="31"/>
      <c r="F16" s="31"/>
      <c r="G16" s="31"/>
      <c r="H16" s="31"/>
      <c r="I16" s="120" t="s">
        <v>24</v>
      </c>
      <c r="J16" s="107" t="str">
        <f>IF('Rekapitulace stavby'!AN10="","",'Rekapitulace stavby'!AN10)</f>
        <v/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07" t="str">
        <f>IF('Rekapitulace stavby'!E11="","",'Rekapitulace stavby'!E11)</f>
        <v xml:space="preserve"> </v>
      </c>
      <c r="F17" s="31"/>
      <c r="G17" s="31"/>
      <c r="H17" s="31"/>
      <c r="I17" s="120" t="s">
        <v>25</v>
      </c>
      <c r="J17" s="107" t="str">
        <f>IF('Rekapitulace stavby'!AN11="","",'Rekapitulace stavby'!AN11)</f>
        <v/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" customHeight="1">
      <c r="A18" s="31"/>
      <c r="B18" s="36"/>
      <c r="C18" s="31"/>
      <c r="D18" s="31"/>
      <c r="E18" s="31"/>
      <c r="F18" s="31"/>
      <c r="G18" s="31"/>
      <c r="H18" s="31"/>
      <c r="I18" s="119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18" t="s">
        <v>26</v>
      </c>
      <c r="E19" s="31"/>
      <c r="F19" s="31"/>
      <c r="G19" s="31"/>
      <c r="H19" s="31"/>
      <c r="I19" s="120" t="s">
        <v>24</v>
      </c>
      <c r="J19" s="27">
        <f>'Rekapitulace stavby'!AN13</f>
        <v>0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287" t="str">
        <f>'Rekapitulace stavby'!E14</f>
        <v>Vyplň údaj</v>
      </c>
      <c r="F20" s="288"/>
      <c r="G20" s="288"/>
      <c r="H20" s="288"/>
      <c r="I20" s="120" t="s">
        <v>25</v>
      </c>
      <c r="J20" s="27">
        <f>'Rekapitulace stavby'!AN14</f>
        <v>0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" customHeight="1">
      <c r="A21" s="31"/>
      <c r="B21" s="36"/>
      <c r="C21" s="31"/>
      <c r="D21" s="31"/>
      <c r="E21" s="31"/>
      <c r="F21" s="31"/>
      <c r="G21" s="31"/>
      <c r="H21" s="31"/>
      <c r="I21" s="119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18" t="s">
        <v>28</v>
      </c>
      <c r="E22" s="31"/>
      <c r="F22" s="31"/>
      <c r="G22" s="31"/>
      <c r="H22" s="31"/>
      <c r="I22" s="120" t="s">
        <v>24</v>
      </c>
      <c r="J22" s="107" t="str">
        <f>IF('Rekapitulace stavby'!AN16="","",'Rekapitulace stavby'!AN16)</f>
        <v/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07" t="str">
        <f>IF('Rekapitulace stavby'!E17="","",'Rekapitulace stavby'!E17)</f>
        <v xml:space="preserve"> </v>
      </c>
      <c r="F23" s="31"/>
      <c r="G23" s="31"/>
      <c r="H23" s="31"/>
      <c r="I23" s="120" t="s">
        <v>25</v>
      </c>
      <c r="J23" s="107" t="str">
        <f>IF('Rekapitulace stavby'!AN17="","",'Rekapitulace stavby'!AN17)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" customHeight="1">
      <c r="A24" s="31"/>
      <c r="B24" s="36"/>
      <c r="C24" s="31"/>
      <c r="D24" s="31"/>
      <c r="E24" s="31"/>
      <c r="F24" s="31"/>
      <c r="G24" s="31"/>
      <c r="H24" s="31"/>
      <c r="I24" s="119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18" t="s">
        <v>30</v>
      </c>
      <c r="E25" s="31"/>
      <c r="F25" s="31"/>
      <c r="G25" s="31"/>
      <c r="H25" s="31"/>
      <c r="I25" s="120" t="s">
        <v>24</v>
      </c>
      <c r="J25" s="107" t="str">
        <f>IF('Rekapitulace stavby'!AN19="","",'Rekapitulace stavby'!AN19)</f>
        <v/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07" t="str">
        <f>IF('Rekapitulace stavby'!E20="","",'Rekapitulace stavby'!E20)</f>
        <v xml:space="preserve"> </v>
      </c>
      <c r="F26" s="31"/>
      <c r="G26" s="31"/>
      <c r="H26" s="31"/>
      <c r="I26" s="120" t="s">
        <v>25</v>
      </c>
      <c r="J26" s="107" t="str">
        <f>IF('Rekapitulace stavby'!AN20="","",'Rekapitulace stavby'!AN20)</f>
        <v/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" customHeight="1">
      <c r="A27" s="31"/>
      <c r="B27" s="36"/>
      <c r="C27" s="31"/>
      <c r="D27" s="31"/>
      <c r="E27" s="31"/>
      <c r="F27" s="31"/>
      <c r="G27" s="31"/>
      <c r="H27" s="31"/>
      <c r="I27" s="119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18" t="s">
        <v>31</v>
      </c>
      <c r="E28" s="31"/>
      <c r="F28" s="31"/>
      <c r="G28" s="31"/>
      <c r="H28" s="31"/>
      <c r="I28" s="119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4.4" customHeight="1">
      <c r="A29" s="122"/>
      <c r="B29" s="123"/>
      <c r="C29" s="122"/>
      <c r="D29" s="122"/>
      <c r="E29" s="289" t="s">
        <v>1</v>
      </c>
      <c r="F29" s="289"/>
      <c r="G29" s="289"/>
      <c r="H29" s="289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" customHeight="1">
      <c r="A30" s="31"/>
      <c r="B30" s="36"/>
      <c r="C30" s="31"/>
      <c r="D30" s="31"/>
      <c r="E30" s="31"/>
      <c r="F30" s="31"/>
      <c r="G30" s="31"/>
      <c r="H30" s="31"/>
      <c r="I30" s="119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6"/>
      <c r="C31" s="31"/>
      <c r="D31" s="126"/>
      <c r="E31" s="126"/>
      <c r="F31" s="126"/>
      <c r="G31" s="126"/>
      <c r="H31" s="126"/>
      <c r="I31" s="127"/>
      <c r="J31" s="126"/>
      <c r="K31" s="126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8" t="s">
        <v>32</v>
      </c>
      <c r="E32" s="31"/>
      <c r="F32" s="31"/>
      <c r="G32" s="31"/>
      <c r="H32" s="31"/>
      <c r="I32" s="119"/>
      <c r="J32" s="129">
        <f>ROUND(J133,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" customHeight="1">
      <c r="A33" s="31"/>
      <c r="B33" s="36"/>
      <c r="C33" s="31"/>
      <c r="D33" s="126"/>
      <c r="E33" s="126"/>
      <c r="F33" s="126"/>
      <c r="G33" s="126"/>
      <c r="H33" s="126"/>
      <c r="I33" s="127"/>
      <c r="J33" s="126"/>
      <c r="K33" s="126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31"/>
      <c r="F34" s="130" t="s">
        <v>34</v>
      </c>
      <c r="G34" s="31"/>
      <c r="H34" s="31"/>
      <c r="I34" s="131" t="s">
        <v>33</v>
      </c>
      <c r="J34" s="130" t="s">
        <v>35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customHeight="1">
      <c r="A35" s="31"/>
      <c r="B35" s="36"/>
      <c r="C35" s="31"/>
      <c r="D35" s="132" t="s">
        <v>36</v>
      </c>
      <c r="E35" s="118" t="s">
        <v>37</v>
      </c>
      <c r="F35" s="133">
        <f>ROUND((SUM(BE133:BE320)),  2)</f>
        <v>0</v>
      </c>
      <c r="G35" s="31"/>
      <c r="H35" s="31"/>
      <c r="I35" s="134">
        <v>0.21</v>
      </c>
      <c r="J35" s="133">
        <f>ROUND(((SUM(BE133:BE320))*I35),  2)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customHeight="1">
      <c r="A36" s="31"/>
      <c r="B36" s="36"/>
      <c r="C36" s="31"/>
      <c r="D36" s="31"/>
      <c r="E36" s="118" t="s">
        <v>38</v>
      </c>
      <c r="F36" s="133">
        <f>ROUND((SUM(BF133:BF320)),  2)</f>
        <v>0</v>
      </c>
      <c r="G36" s="31"/>
      <c r="H36" s="31"/>
      <c r="I36" s="134">
        <v>0.15</v>
      </c>
      <c r="J36" s="133">
        <f>ROUND(((SUM(BF133:BF320))*I36),  2)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18" t="s">
        <v>39</v>
      </c>
      <c r="F37" s="133">
        <f>ROUND((SUM(BG133:BG320)),  2)</f>
        <v>0</v>
      </c>
      <c r="G37" s="31"/>
      <c r="H37" s="31"/>
      <c r="I37" s="134">
        <v>0.21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" hidden="1" customHeight="1">
      <c r="A38" s="31"/>
      <c r="B38" s="36"/>
      <c r="C38" s="31"/>
      <c r="D38" s="31"/>
      <c r="E38" s="118" t="s">
        <v>40</v>
      </c>
      <c r="F38" s="133">
        <f>ROUND((SUM(BH133:BH320)),  2)</f>
        <v>0</v>
      </c>
      <c r="G38" s="31"/>
      <c r="H38" s="31"/>
      <c r="I38" s="134">
        <v>0.15</v>
      </c>
      <c r="J38" s="133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" hidden="1" customHeight="1">
      <c r="A39" s="31"/>
      <c r="B39" s="36"/>
      <c r="C39" s="31"/>
      <c r="D39" s="31"/>
      <c r="E39" s="118" t="s">
        <v>41</v>
      </c>
      <c r="F39" s="133">
        <f>ROUND((SUM(BI133:BI320)),  2)</f>
        <v>0</v>
      </c>
      <c r="G39" s="31"/>
      <c r="H39" s="31"/>
      <c r="I39" s="134">
        <v>0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" customHeight="1">
      <c r="A40" s="31"/>
      <c r="B40" s="36"/>
      <c r="C40" s="31"/>
      <c r="D40" s="31"/>
      <c r="E40" s="31"/>
      <c r="F40" s="31"/>
      <c r="G40" s="31"/>
      <c r="H40" s="31"/>
      <c r="I40" s="119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5"/>
      <c r="D41" s="136" t="s">
        <v>42</v>
      </c>
      <c r="E41" s="137"/>
      <c r="F41" s="137"/>
      <c r="G41" s="138" t="s">
        <v>43</v>
      </c>
      <c r="H41" s="139" t="s">
        <v>44</v>
      </c>
      <c r="I41" s="140"/>
      <c r="J41" s="141">
        <f>SUM(J32:J39)</f>
        <v>0</v>
      </c>
      <c r="K41" s="142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" customHeight="1">
      <c r="A42" s="31"/>
      <c r="B42" s="36"/>
      <c r="C42" s="31"/>
      <c r="D42" s="31"/>
      <c r="E42" s="31"/>
      <c r="F42" s="31"/>
      <c r="G42" s="31"/>
      <c r="H42" s="31"/>
      <c r="I42" s="119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" customHeight="1">
      <c r="B43" s="17"/>
      <c r="I43" s="112"/>
      <c r="L43" s="17"/>
    </row>
    <row r="44" spans="1:31" s="1" customFormat="1" ht="14.4" customHeight="1">
      <c r="B44" s="17"/>
      <c r="I44" s="112"/>
      <c r="L44" s="17"/>
    </row>
    <row r="45" spans="1:31" s="1" customFormat="1" ht="14.4" customHeight="1">
      <c r="B45" s="17"/>
      <c r="I45" s="112"/>
      <c r="L45" s="17"/>
    </row>
    <row r="46" spans="1:31" s="1" customFormat="1" ht="14.4" customHeight="1">
      <c r="B46" s="17"/>
      <c r="I46" s="112"/>
      <c r="L46" s="17"/>
    </row>
    <row r="47" spans="1:31" s="1" customFormat="1" ht="14.4" customHeight="1">
      <c r="B47" s="17"/>
      <c r="I47" s="112"/>
      <c r="L47" s="17"/>
    </row>
    <row r="48" spans="1:31" s="1" customFormat="1" ht="14.4" customHeight="1">
      <c r="B48" s="17"/>
      <c r="I48" s="112"/>
      <c r="L48" s="17"/>
    </row>
    <row r="49" spans="1:31" s="1" customFormat="1" ht="14.4" customHeight="1">
      <c r="B49" s="17"/>
      <c r="I49" s="112"/>
      <c r="L49" s="17"/>
    </row>
    <row r="50" spans="1:31" s="2" customFormat="1" ht="14.4" customHeight="1">
      <c r="B50" s="48"/>
      <c r="D50" s="143" t="s">
        <v>45</v>
      </c>
      <c r="E50" s="144"/>
      <c r="F50" s="144"/>
      <c r="G50" s="143" t="s">
        <v>46</v>
      </c>
      <c r="H50" s="144"/>
      <c r="I50" s="145"/>
      <c r="J50" s="144"/>
      <c r="K50" s="144"/>
      <c r="L50" s="48"/>
    </row>
    <row r="51" spans="1:31" ht="10.199999999999999">
      <c r="B51" s="17"/>
      <c r="L51" s="17"/>
    </row>
    <row r="52" spans="1:31" ht="10.199999999999999">
      <c r="B52" s="17"/>
      <c r="L52" s="17"/>
    </row>
    <row r="53" spans="1:31" ht="10.199999999999999">
      <c r="B53" s="17"/>
      <c r="L53" s="17"/>
    </row>
    <row r="54" spans="1:31" ht="10.199999999999999">
      <c r="B54" s="17"/>
      <c r="L54" s="17"/>
    </row>
    <row r="55" spans="1:31" ht="10.199999999999999">
      <c r="B55" s="17"/>
      <c r="L55" s="17"/>
    </row>
    <row r="56" spans="1:31" ht="10.199999999999999">
      <c r="B56" s="17"/>
      <c r="L56" s="17"/>
    </row>
    <row r="57" spans="1:31" ht="10.199999999999999">
      <c r="B57" s="17"/>
      <c r="L57" s="17"/>
    </row>
    <row r="58" spans="1:31" ht="10.199999999999999">
      <c r="B58" s="17"/>
      <c r="L58" s="17"/>
    </row>
    <row r="59" spans="1:31" ht="10.199999999999999">
      <c r="B59" s="17"/>
      <c r="L59" s="17"/>
    </row>
    <row r="60" spans="1:31" ht="10.199999999999999">
      <c r="B60" s="17"/>
      <c r="L60" s="17"/>
    </row>
    <row r="61" spans="1:31" s="2" customFormat="1" ht="13.2">
      <c r="A61" s="31"/>
      <c r="B61" s="36"/>
      <c r="C61" s="31"/>
      <c r="D61" s="146" t="s">
        <v>47</v>
      </c>
      <c r="E61" s="147"/>
      <c r="F61" s="148" t="s">
        <v>48</v>
      </c>
      <c r="G61" s="146" t="s">
        <v>47</v>
      </c>
      <c r="H61" s="147"/>
      <c r="I61" s="149"/>
      <c r="J61" s="150" t="s">
        <v>48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.199999999999999">
      <c r="B62" s="17"/>
      <c r="L62" s="17"/>
    </row>
    <row r="63" spans="1:31" ht="10.199999999999999">
      <c r="B63" s="17"/>
      <c r="L63" s="17"/>
    </row>
    <row r="64" spans="1:31" ht="10.199999999999999">
      <c r="B64" s="17"/>
      <c r="L64" s="17"/>
    </row>
    <row r="65" spans="1:31" s="2" customFormat="1" ht="13.2">
      <c r="A65" s="31"/>
      <c r="B65" s="36"/>
      <c r="C65" s="31"/>
      <c r="D65" s="143" t="s">
        <v>49</v>
      </c>
      <c r="E65" s="151"/>
      <c r="F65" s="151"/>
      <c r="G65" s="143" t="s">
        <v>50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.199999999999999">
      <c r="B66" s="17"/>
      <c r="L66" s="17"/>
    </row>
    <row r="67" spans="1:31" ht="10.199999999999999">
      <c r="B67" s="17"/>
      <c r="L67" s="17"/>
    </row>
    <row r="68" spans="1:31" ht="10.199999999999999">
      <c r="B68" s="17"/>
      <c r="L68" s="17"/>
    </row>
    <row r="69" spans="1:31" ht="10.199999999999999">
      <c r="B69" s="17"/>
      <c r="L69" s="17"/>
    </row>
    <row r="70" spans="1:31" ht="10.199999999999999">
      <c r="B70" s="17"/>
      <c r="L70" s="17"/>
    </row>
    <row r="71" spans="1:31" ht="10.199999999999999">
      <c r="B71" s="17"/>
      <c r="L71" s="17"/>
    </row>
    <row r="72" spans="1:31" ht="10.199999999999999">
      <c r="B72" s="17"/>
      <c r="L72" s="17"/>
    </row>
    <row r="73" spans="1:31" ht="10.199999999999999">
      <c r="B73" s="17"/>
      <c r="L73" s="17"/>
    </row>
    <row r="74" spans="1:31" ht="10.199999999999999">
      <c r="B74" s="17"/>
      <c r="L74" s="17"/>
    </row>
    <row r="75" spans="1:31" ht="10.199999999999999">
      <c r="B75" s="17"/>
      <c r="L75" s="17"/>
    </row>
    <row r="76" spans="1:31" s="2" customFormat="1" ht="13.2">
      <c r="A76" s="31"/>
      <c r="B76" s="36"/>
      <c r="C76" s="31"/>
      <c r="D76" s="146" t="s">
        <v>47</v>
      </c>
      <c r="E76" s="147"/>
      <c r="F76" s="148" t="s">
        <v>48</v>
      </c>
      <c r="G76" s="146" t="s">
        <v>47</v>
      </c>
      <c r="H76" s="147"/>
      <c r="I76" s="149"/>
      <c r="J76" s="150" t="s">
        <v>48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" customHeight="1">
      <c r="A82" s="31"/>
      <c r="B82" s="32"/>
      <c r="C82" s="20" t="s">
        <v>124</v>
      </c>
      <c r="D82" s="33"/>
      <c r="E82" s="33"/>
      <c r="F82" s="33"/>
      <c r="G82" s="33"/>
      <c r="H82" s="33"/>
      <c r="I82" s="119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119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19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4.4" customHeight="1">
      <c r="A85" s="31"/>
      <c r="B85" s="32"/>
      <c r="C85" s="33"/>
      <c r="D85" s="33"/>
      <c r="E85" s="290" t="str">
        <f>E7</f>
        <v>MŠ Šumperk Prievidzská</v>
      </c>
      <c r="F85" s="291"/>
      <c r="G85" s="291"/>
      <c r="H85" s="291"/>
      <c r="I85" s="119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18"/>
      <c r="C86" s="26" t="s">
        <v>119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2" customFormat="1" ht="14.4" customHeight="1">
      <c r="A87" s="31"/>
      <c r="B87" s="32"/>
      <c r="C87" s="33"/>
      <c r="D87" s="33"/>
      <c r="E87" s="290" t="s">
        <v>950</v>
      </c>
      <c r="F87" s="292"/>
      <c r="G87" s="292"/>
      <c r="H87" s="292"/>
      <c r="I87" s="119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6" t="s">
        <v>121</v>
      </c>
      <c r="D88" s="33"/>
      <c r="E88" s="33"/>
      <c r="F88" s="33"/>
      <c r="G88" s="33"/>
      <c r="H88" s="33"/>
      <c r="I88" s="119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4.4" customHeight="1">
      <c r="A89" s="31"/>
      <c r="B89" s="32"/>
      <c r="C89" s="33"/>
      <c r="D89" s="33"/>
      <c r="E89" s="243" t="str">
        <f>E11</f>
        <v>SO02 - Pavilon A1, 2.NP</v>
      </c>
      <c r="F89" s="292"/>
      <c r="G89" s="292"/>
      <c r="H89" s="292"/>
      <c r="I89" s="119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" customHeight="1">
      <c r="A90" s="31"/>
      <c r="B90" s="32"/>
      <c r="C90" s="33"/>
      <c r="D90" s="33"/>
      <c r="E90" s="33"/>
      <c r="F90" s="33"/>
      <c r="G90" s="33"/>
      <c r="H90" s="33"/>
      <c r="I90" s="119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6" t="s">
        <v>20</v>
      </c>
      <c r="D91" s="33"/>
      <c r="E91" s="33"/>
      <c r="F91" s="24" t="str">
        <f>F14</f>
        <v xml:space="preserve"> </v>
      </c>
      <c r="G91" s="33"/>
      <c r="H91" s="33"/>
      <c r="I91" s="120" t="s">
        <v>22</v>
      </c>
      <c r="J91" s="63">
        <f>IF(J14="","",J14)</f>
        <v>0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" customHeight="1">
      <c r="A92" s="31"/>
      <c r="B92" s="32"/>
      <c r="C92" s="33"/>
      <c r="D92" s="33"/>
      <c r="E92" s="33"/>
      <c r="F92" s="33"/>
      <c r="G92" s="33"/>
      <c r="H92" s="33"/>
      <c r="I92" s="119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6" customHeight="1">
      <c r="A93" s="31"/>
      <c r="B93" s="32"/>
      <c r="C93" s="26" t="s">
        <v>23</v>
      </c>
      <c r="D93" s="33"/>
      <c r="E93" s="33"/>
      <c r="F93" s="24" t="str">
        <f>E17</f>
        <v xml:space="preserve"> </v>
      </c>
      <c r="G93" s="33"/>
      <c r="H93" s="33"/>
      <c r="I93" s="120" t="s">
        <v>28</v>
      </c>
      <c r="J93" s="29" t="str">
        <f>E23</f>
        <v xml:space="preserve"> 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6" customHeight="1">
      <c r="A94" s="31"/>
      <c r="B94" s="32"/>
      <c r="C94" s="26" t="s">
        <v>26</v>
      </c>
      <c r="D94" s="33"/>
      <c r="E94" s="33"/>
      <c r="F94" s="24" t="str">
        <f>IF(E20="","",E20)</f>
        <v>Vyplň údaj</v>
      </c>
      <c r="G94" s="33"/>
      <c r="H94" s="33"/>
      <c r="I94" s="120" t="s">
        <v>30</v>
      </c>
      <c r="J94" s="29" t="str">
        <f>E26</f>
        <v xml:space="preserve"> 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9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9" t="s">
        <v>125</v>
      </c>
      <c r="D96" s="160"/>
      <c r="E96" s="160"/>
      <c r="F96" s="160"/>
      <c r="G96" s="160"/>
      <c r="H96" s="160"/>
      <c r="I96" s="161"/>
      <c r="J96" s="162" t="s">
        <v>126</v>
      </c>
      <c r="K96" s="160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119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8" customHeight="1">
      <c r="A98" s="31"/>
      <c r="B98" s="32"/>
      <c r="C98" s="163" t="s">
        <v>127</v>
      </c>
      <c r="D98" s="33"/>
      <c r="E98" s="33"/>
      <c r="F98" s="33"/>
      <c r="G98" s="33"/>
      <c r="H98" s="33"/>
      <c r="I98" s="119"/>
      <c r="J98" s="81">
        <f>J133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128</v>
      </c>
    </row>
    <row r="99" spans="1:47" s="9" customFormat="1" ht="24.9" customHeight="1">
      <c r="B99" s="164"/>
      <c r="C99" s="165"/>
      <c r="D99" s="166" t="s">
        <v>129</v>
      </c>
      <c r="E99" s="167"/>
      <c r="F99" s="167"/>
      <c r="G99" s="167"/>
      <c r="H99" s="167"/>
      <c r="I99" s="168"/>
      <c r="J99" s="169">
        <f>J134</f>
        <v>0</v>
      </c>
      <c r="K99" s="165"/>
      <c r="L99" s="170"/>
    </row>
    <row r="100" spans="1:47" s="10" customFormat="1" ht="19.95" customHeight="1">
      <c r="B100" s="171"/>
      <c r="C100" s="101"/>
      <c r="D100" s="172" t="s">
        <v>952</v>
      </c>
      <c r="E100" s="173"/>
      <c r="F100" s="173"/>
      <c r="G100" s="173"/>
      <c r="H100" s="173"/>
      <c r="I100" s="174"/>
      <c r="J100" s="175">
        <f>J135</f>
        <v>0</v>
      </c>
      <c r="K100" s="101"/>
      <c r="L100" s="176"/>
    </row>
    <row r="101" spans="1:47" s="10" customFormat="1" ht="19.95" customHeight="1">
      <c r="B101" s="171"/>
      <c r="C101" s="101"/>
      <c r="D101" s="172" t="s">
        <v>953</v>
      </c>
      <c r="E101" s="173"/>
      <c r="F101" s="173"/>
      <c r="G101" s="173"/>
      <c r="H101" s="173"/>
      <c r="I101" s="174"/>
      <c r="J101" s="175">
        <f>J158</f>
        <v>0</v>
      </c>
      <c r="K101" s="101"/>
      <c r="L101" s="176"/>
    </row>
    <row r="102" spans="1:47" s="10" customFormat="1" ht="19.95" customHeight="1">
      <c r="B102" s="171"/>
      <c r="C102" s="101"/>
      <c r="D102" s="172" t="s">
        <v>954</v>
      </c>
      <c r="E102" s="173"/>
      <c r="F102" s="173"/>
      <c r="G102" s="173"/>
      <c r="H102" s="173"/>
      <c r="I102" s="174"/>
      <c r="J102" s="175">
        <f>J185</f>
        <v>0</v>
      </c>
      <c r="K102" s="101"/>
      <c r="L102" s="176"/>
    </row>
    <row r="103" spans="1:47" s="9" customFormat="1" ht="24.9" customHeight="1">
      <c r="B103" s="164"/>
      <c r="C103" s="165"/>
      <c r="D103" s="166" t="s">
        <v>130</v>
      </c>
      <c r="E103" s="167"/>
      <c r="F103" s="167"/>
      <c r="G103" s="167"/>
      <c r="H103" s="167"/>
      <c r="I103" s="168"/>
      <c r="J103" s="169">
        <f>J202</f>
        <v>0</v>
      </c>
      <c r="K103" s="165"/>
      <c r="L103" s="170"/>
    </row>
    <row r="104" spans="1:47" s="10" customFormat="1" ht="19.95" customHeight="1">
      <c r="B104" s="171"/>
      <c r="C104" s="101"/>
      <c r="D104" s="172" t="s">
        <v>955</v>
      </c>
      <c r="E104" s="173"/>
      <c r="F104" s="173"/>
      <c r="G104" s="173"/>
      <c r="H104" s="173"/>
      <c r="I104" s="174"/>
      <c r="J104" s="175">
        <f>J203</f>
        <v>0</v>
      </c>
      <c r="K104" s="101"/>
      <c r="L104" s="176"/>
    </row>
    <row r="105" spans="1:47" s="10" customFormat="1" ht="19.95" customHeight="1">
      <c r="B105" s="171"/>
      <c r="C105" s="101"/>
      <c r="D105" s="172" t="s">
        <v>364</v>
      </c>
      <c r="E105" s="173"/>
      <c r="F105" s="173"/>
      <c r="G105" s="173"/>
      <c r="H105" s="173"/>
      <c r="I105" s="174"/>
      <c r="J105" s="175">
        <f>J210</f>
        <v>0</v>
      </c>
      <c r="K105" s="101"/>
      <c r="L105" s="176"/>
    </row>
    <row r="106" spans="1:47" s="10" customFormat="1" ht="19.95" customHeight="1">
      <c r="B106" s="171"/>
      <c r="C106" s="101"/>
      <c r="D106" s="172" t="s">
        <v>956</v>
      </c>
      <c r="E106" s="173"/>
      <c r="F106" s="173"/>
      <c r="G106" s="173"/>
      <c r="H106" s="173"/>
      <c r="I106" s="174"/>
      <c r="J106" s="175">
        <f>J213</f>
        <v>0</v>
      </c>
      <c r="K106" s="101"/>
      <c r="L106" s="176"/>
    </row>
    <row r="107" spans="1:47" s="10" customFormat="1" ht="19.95" customHeight="1">
      <c r="B107" s="171"/>
      <c r="C107" s="101"/>
      <c r="D107" s="172" t="s">
        <v>957</v>
      </c>
      <c r="E107" s="173"/>
      <c r="F107" s="173"/>
      <c r="G107" s="173"/>
      <c r="H107" s="173"/>
      <c r="I107" s="174"/>
      <c r="J107" s="175">
        <f>J238</f>
        <v>0</v>
      </c>
      <c r="K107" s="101"/>
      <c r="L107" s="176"/>
    </row>
    <row r="108" spans="1:47" s="10" customFormat="1" ht="19.95" customHeight="1">
      <c r="B108" s="171"/>
      <c r="C108" s="101"/>
      <c r="D108" s="172" t="s">
        <v>958</v>
      </c>
      <c r="E108" s="173"/>
      <c r="F108" s="173"/>
      <c r="G108" s="173"/>
      <c r="H108" s="173"/>
      <c r="I108" s="174"/>
      <c r="J108" s="175">
        <f>J251</f>
        <v>0</v>
      </c>
      <c r="K108" s="101"/>
      <c r="L108" s="176"/>
    </row>
    <row r="109" spans="1:47" s="10" customFormat="1" ht="19.95" customHeight="1">
      <c r="B109" s="171"/>
      <c r="C109" s="101"/>
      <c r="D109" s="172" t="s">
        <v>959</v>
      </c>
      <c r="E109" s="173"/>
      <c r="F109" s="173"/>
      <c r="G109" s="173"/>
      <c r="H109" s="173"/>
      <c r="I109" s="174"/>
      <c r="J109" s="175">
        <f>J270</f>
        <v>0</v>
      </c>
      <c r="K109" s="101"/>
      <c r="L109" s="176"/>
    </row>
    <row r="110" spans="1:47" s="10" customFormat="1" ht="19.95" customHeight="1">
      <c r="B110" s="171"/>
      <c r="C110" s="101"/>
      <c r="D110" s="172" t="s">
        <v>960</v>
      </c>
      <c r="E110" s="173"/>
      <c r="F110" s="173"/>
      <c r="G110" s="173"/>
      <c r="H110" s="173"/>
      <c r="I110" s="174"/>
      <c r="J110" s="175">
        <f>J275</f>
        <v>0</v>
      </c>
      <c r="K110" s="101"/>
      <c r="L110" s="176"/>
    </row>
    <row r="111" spans="1:47" s="10" customFormat="1" ht="19.95" customHeight="1">
      <c r="B111" s="171"/>
      <c r="C111" s="101"/>
      <c r="D111" s="172" t="s">
        <v>961</v>
      </c>
      <c r="E111" s="173"/>
      <c r="F111" s="173"/>
      <c r="G111" s="173"/>
      <c r="H111" s="173"/>
      <c r="I111" s="174"/>
      <c r="J111" s="175">
        <f>J318</f>
        <v>0</v>
      </c>
      <c r="K111" s="101"/>
      <c r="L111" s="176"/>
    </row>
    <row r="112" spans="1:47" s="2" customFormat="1" ht="21.75" customHeight="1">
      <c r="A112" s="31"/>
      <c r="B112" s="32"/>
      <c r="C112" s="33"/>
      <c r="D112" s="33"/>
      <c r="E112" s="33"/>
      <c r="F112" s="33"/>
      <c r="G112" s="33"/>
      <c r="H112" s="33"/>
      <c r="I112" s="119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s="2" customFormat="1" ht="6.9" customHeight="1">
      <c r="A113" s="31"/>
      <c r="B113" s="51"/>
      <c r="C113" s="52"/>
      <c r="D113" s="52"/>
      <c r="E113" s="52"/>
      <c r="F113" s="52"/>
      <c r="G113" s="52"/>
      <c r="H113" s="52"/>
      <c r="I113" s="155"/>
      <c r="J113" s="52"/>
      <c r="K113" s="52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7" spans="1:31" s="2" customFormat="1" ht="6.9" customHeight="1">
      <c r="A117" s="31"/>
      <c r="B117" s="53"/>
      <c r="C117" s="54"/>
      <c r="D117" s="54"/>
      <c r="E117" s="54"/>
      <c r="F117" s="54"/>
      <c r="G117" s="54"/>
      <c r="H117" s="54"/>
      <c r="I117" s="158"/>
      <c r="J117" s="54"/>
      <c r="K117" s="54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24.9" customHeight="1">
      <c r="A118" s="31"/>
      <c r="B118" s="32"/>
      <c r="C118" s="20" t="s">
        <v>137</v>
      </c>
      <c r="D118" s="33"/>
      <c r="E118" s="33"/>
      <c r="F118" s="33"/>
      <c r="G118" s="33"/>
      <c r="H118" s="33"/>
      <c r="I118" s="119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6.9" customHeight="1">
      <c r="A119" s="31"/>
      <c r="B119" s="32"/>
      <c r="C119" s="33"/>
      <c r="D119" s="33"/>
      <c r="E119" s="33"/>
      <c r="F119" s="33"/>
      <c r="G119" s="33"/>
      <c r="H119" s="33"/>
      <c r="I119" s="119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>
      <c r="A120" s="31"/>
      <c r="B120" s="32"/>
      <c r="C120" s="26" t="s">
        <v>16</v>
      </c>
      <c r="D120" s="33"/>
      <c r="E120" s="33"/>
      <c r="F120" s="33"/>
      <c r="G120" s="33"/>
      <c r="H120" s="33"/>
      <c r="I120" s="119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4.4" customHeight="1">
      <c r="A121" s="31"/>
      <c r="B121" s="32"/>
      <c r="C121" s="33"/>
      <c r="D121" s="33"/>
      <c r="E121" s="290" t="str">
        <f>E7</f>
        <v>MŠ Šumperk Prievidzská</v>
      </c>
      <c r="F121" s="291"/>
      <c r="G121" s="291"/>
      <c r="H121" s="291"/>
      <c r="I121" s="119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1" customFormat="1" ht="12" customHeight="1">
      <c r="B122" s="18"/>
      <c r="C122" s="26" t="s">
        <v>119</v>
      </c>
      <c r="D122" s="19"/>
      <c r="E122" s="19"/>
      <c r="F122" s="19"/>
      <c r="G122" s="19"/>
      <c r="H122" s="19"/>
      <c r="I122" s="112"/>
      <c r="J122" s="19"/>
      <c r="K122" s="19"/>
      <c r="L122" s="17"/>
    </row>
    <row r="123" spans="1:31" s="2" customFormat="1" ht="14.4" customHeight="1">
      <c r="A123" s="31"/>
      <c r="B123" s="32"/>
      <c r="C123" s="33"/>
      <c r="D123" s="33"/>
      <c r="E123" s="290" t="s">
        <v>950</v>
      </c>
      <c r="F123" s="292"/>
      <c r="G123" s="292"/>
      <c r="H123" s="292"/>
      <c r="I123" s="119"/>
      <c r="J123" s="33"/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2" customHeight="1">
      <c r="A124" s="31"/>
      <c r="B124" s="32"/>
      <c r="C124" s="26" t="s">
        <v>121</v>
      </c>
      <c r="D124" s="33"/>
      <c r="E124" s="33"/>
      <c r="F124" s="33"/>
      <c r="G124" s="33"/>
      <c r="H124" s="33"/>
      <c r="I124" s="119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4.4" customHeight="1">
      <c r="A125" s="31"/>
      <c r="B125" s="32"/>
      <c r="C125" s="33"/>
      <c r="D125" s="33"/>
      <c r="E125" s="243" t="str">
        <f>E11</f>
        <v>SO02 - Pavilon A1, 2.NP</v>
      </c>
      <c r="F125" s="292"/>
      <c r="G125" s="292"/>
      <c r="H125" s="292"/>
      <c r="I125" s="119"/>
      <c r="J125" s="33"/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6.9" customHeight="1">
      <c r="A126" s="31"/>
      <c r="B126" s="32"/>
      <c r="C126" s="33"/>
      <c r="D126" s="33"/>
      <c r="E126" s="33"/>
      <c r="F126" s="33"/>
      <c r="G126" s="33"/>
      <c r="H126" s="33"/>
      <c r="I126" s="119"/>
      <c r="J126" s="33"/>
      <c r="K126" s="33"/>
      <c r="L126" s="48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2" customHeight="1">
      <c r="A127" s="31"/>
      <c r="B127" s="32"/>
      <c r="C127" s="26" t="s">
        <v>20</v>
      </c>
      <c r="D127" s="33"/>
      <c r="E127" s="33"/>
      <c r="F127" s="24" t="str">
        <f>F14</f>
        <v xml:space="preserve"> </v>
      </c>
      <c r="G127" s="33"/>
      <c r="H127" s="33"/>
      <c r="I127" s="120" t="s">
        <v>22</v>
      </c>
      <c r="J127" s="63">
        <f>IF(J14="","",J14)</f>
        <v>0</v>
      </c>
      <c r="K127" s="33"/>
      <c r="L127" s="48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6.9" customHeight="1">
      <c r="A128" s="31"/>
      <c r="B128" s="32"/>
      <c r="C128" s="33"/>
      <c r="D128" s="33"/>
      <c r="E128" s="33"/>
      <c r="F128" s="33"/>
      <c r="G128" s="33"/>
      <c r="H128" s="33"/>
      <c r="I128" s="119"/>
      <c r="J128" s="33"/>
      <c r="K128" s="33"/>
      <c r="L128" s="48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5.6" customHeight="1">
      <c r="A129" s="31"/>
      <c r="B129" s="32"/>
      <c r="C129" s="26" t="s">
        <v>23</v>
      </c>
      <c r="D129" s="33"/>
      <c r="E129" s="33"/>
      <c r="F129" s="24" t="str">
        <f>E17</f>
        <v xml:space="preserve"> </v>
      </c>
      <c r="G129" s="33"/>
      <c r="H129" s="33"/>
      <c r="I129" s="120" t="s">
        <v>28</v>
      </c>
      <c r="J129" s="29" t="str">
        <f>E23</f>
        <v xml:space="preserve"> </v>
      </c>
      <c r="K129" s="33"/>
      <c r="L129" s="48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5.6" customHeight="1">
      <c r="A130" s="31"/>
      <c r="B130" s="32"/>
      <c r="C130" s="26" t="s">
        <v>26</v>
      </c>
      <c r="D130" s="33"/>
      <c r="E130" s="33"/>
      <c r="F130" s="24" t="str">
        <f>IF(E20="","",E20)</f>
        <v>Vyplň údaj</v>
      </c>
      <c r="G130" s="33"/>
      <c r="H130" s="33"/>
      <c r="I130" s="120" t="s">
        <v>30</v>
      </c>
      <c r="J130" s="29" t="str">
        <f>E26</f>
        <v xml:space="preserve"> </v>
      </c>
      <c r="K130" s="33"/>
      <c r="L130" s="48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10.35" customHeight="1">
      <c r="A131" s="31"/>
      <c r="B131" s="32"/>
      <c r="C131" s="33"/>
      <c r="D131" s="33"/>
      <c r="E131" s="33"/>
      <c r="F131" s="33"/>
      <c r="G131" s="33"/>
      <c r="H131" s="33"/>
      <c r="I131" s="119"/>
      <c r="J131" s="33"/>
      <c r="K131" s="33"/>
      <c r="L131" s="48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11" customFormat="1" ht="29.25" customHeight="1">
      <c r="A132" s="177"/>
      <c r="B132" s="178"/>
      <c r="C132" s="179" t="s">
        <v>138</v>
      </c>
      <c r="D132" s="180" t="s">
        <v>57</v>
      </c>
      <c r="E132" s="180" t="s">
        <v>53</v>
      </c>
      <c r="F132" s="180" t="s">
        <v>54</v>
      </c>
      <c r="G132" s="180" t="s">
        <v>139</v>
      </c>
      <c r="H132" s="180" t="s">
        <v>140</v>
      </c>
      <c r="I132" s="181" t="s">
        <v>141</v>
      </c>
      <c r="J132" s="182" t="s">
        <v>126</v>
      </c>
      <c r="K132" s="183" t="s">
        <v>142</v>
      </c>
      <c r="L132" s="184"/>
      <c r="M132" s="72" t="s">
        <v>1</v>
      </c>
      <c r="N132" s="73" t="s">
        <v>36</v>
      </c>
      <c r="O132" s="73" t="s">
        <v>143</v>
      </c>
      <c r="P132" s="73" t="s">
        <v>144</v>
      </c>
      <c r="Q132" s="73" t="s">
        <v>145</v>
      </c>
      <c r="R132" s="73" t="s">
        <v>146</v>
      </c>
      <c r="S132" s="73" t="s">
        <v>147</v>
      </c>
      <c r="T132" s="73" t="s">
        <v>148</v>
      </c>
      <c r="U132" s="74" t="s">
        <v>149</v>
      </c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</row>
    <row r="133" spans="1:65" s="2" customFormat="1" ht="22.8" customHeight="1">
      <c r="A133" s="31"/>
      <c r="B133" s="32"/>
      <c r="C133" s="79" t="s">
        <v>150</v>
      </c>
      <c r="D133" s="33"/>
      <c r="E133" s="33"/>
      <c r="F133" s="33"/>
      <c r="G133" s="33"/>
      <c r="H133" s="33"/>
      <c r="I133" s="119"/>
      <c r="J133" s="185">
        <f>BK133</f>
        <v>0</v>
      </c>
      <c r="K133" s="33"/>
      <c r="L133" s="36"/>
      <c r="M133" s="75"/>
      <c r="N133" s="186"/>
      <c r="O133" s="76"/>
      <c r="P133" s="187">
        <f>P134+P202</f>
        <v>0</v>
      </c>
      <c r="Q133" s="76"/>
      <c r="R133" s="187">
        <f>R134+R202</f>
        <v>7.8214808999999992</v>
      </c>
      <c r="S133" s="76"/>
      <c r="T133" s="187">
        <f>T134+T202</f>
        <v>90.232827000000015</v>
      </c>
      <c r="U133" s="77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T133" s="14" t="s">
        <v>71</v>
      </c>
      <c r="AU133" s="14" t="s">
        <v>128</v>
      </c>
      <c r="BK133" s="188">
        <f>BK134+BK202</f>
        <v>0</v>
      </c>
    </row>
    <row r="134" spans="1:65" s="12" customFormat="1" ht="25.95" customHeight="1">
      <c r="B134" s="189"/>
      <c r="C134" s="190"/>
      <c r="D134" s="191" t="s">
        <v>71</v>
      </c>
      <c r="E134" s="192" t="s">
        <v>151</v>
      </c>
      <c r="F134" s="192" t="s">
        <v>152</v>
      </c>
      <c r="G134" s="190"/>
      <c r="H134" s="190"/>
      <c r="I134" s="193"/>
      <c r="J134" s="194">
        <f>BK134</f>
        <v>0</v>
      </c>
      <c r="K134" s="190"/>
      <c r="L134" s="195"/>
      <c r="M134" s="196"/>
      <c r="N134" s="197"/>
      <c r="O134" s="197"/>
      <c r="P134" s="198">
        <f>P135+P158+P185</f>
        <v>0</v>
      </c>
      <c r="Q134" s="197"/>
      <c r="R134" s="198">
        <f>R135+R158+R185</f>
        <v>4.0304021999999993</v>
      </c>
      <c r="S134" s="197"/>
      <c r="T134" s="198">
        <f>T135+T158+T185</f>
        <v>90.136200000000017</v>
      </c>
      <c r="U134" s="199"/>
      <c r="AR134" s="200" t="s">
        <v>79</v>
      </c>
      <c r="AT134" s="201" t="s">
        <v>71</v>
      </c>
      <c r="AU134" s="201" t="s">
        <v>72</v>
      </c>
      <c r="AY134" s="200" t="s">
        <v>153</v>
      </c>
      <c r="BK134" s="202">
        <f>BK135+BK158+BK185</f>
        <v>0</v>
      </c>
    </row>
    <row r="135" spans="1:65" s="12" customFormat="1" ht="22.8" customHeight="1">
      <c r="B135" s="189"/>
      <c r="C135" s="190"/>
      <c r="D135" s="191" t="s">
        <v>71</v>
      </c>
      <c r="E135" s="203" t="s">
        <v>727</v>
      </c>
      <c r="F135" s="203" t="s">
        <v>962</v>
      </c>
      <c r="G135" s="190"/>
      <c r="H135" s="190"/>
      <c r="I135" s="193"/>
      <c r="J135" s="204">
        <f>BK135</f>
        <v>0</v>
      </c>
      <c r="K135" s="190"/>
      <c r="L135" s="195"/>
      <c r="M135" s="196"/>
      <c r="N135" s="197"/>
      <c r="O135" s="197"/>
      <c r="P135" s="198">
        <f>SUM(P136:P157)</f>
        <v>0</v>
      </c>
      <c r="Q135" s="197"/>
      <c r="R135" s="198">
        <f>SUM(R136:R157)</f>
        <v>4.0304021999999993</v>
      </c>
      <c r="S135" s="197"/>
      <c r="T135" s="198">
        <f>SUM(T136:T157)</f>
        <v>0</v>
      </c>
      <c r="U135" s="199"/>
      <c r="AR135" s="200" t="s">
        <v>79</v>
      </c>
      <c r="AT135" s="201" t="s">
        <v>71</v>
      </c>
      <c r="AU135" s="201" t="s">
        <v>79</v>
      </c>
      <c r="AY135" s="200" t="s">
        <v>153</v>
      </c>
      <c r="BK135" s="202">
        <f>SUM(BK136:BK157)</f>
        <v>0</v>
      </c>
    </row>
    <row r="136" spans="1:65" s="2" customFormat="1" ht="19.8" customHeight="1">
      <c r="A136" s="31"/>
      <c r="B136" s="32"/>
      <c r="C136" s="224" t="s">
        <v>79</v>
      </c>
      <c r="D136" s="224" t="s">
        <v>176</v>
      </c>
      <c r="E136" s="225" t="s">
        <v>963</v>
      </c>
      <c r="F136" s="226" t="s">
        <v>964</v>
      </c>
      <c r="G136" s="227" t="s">
        <v>840</v>
      </c>
      <c r="H136" s="228">
        <v>68.52</v>
      </c>
      <c r="I136" s="229"/>
      <c r="J136" s="230">
        <f>ROUND(I136*H136,2)</f>
        <v>0</v>
      </c>
      <c r="K136" s="231"/>
      <c r="L136" s="36"/>
      <c r="M136" s="232" t="s">
        <v>1</v>
      </c>
      <c r="N136" s="233" t="s">
        <v>37</v>
      </c>
      <c r="O136" s="68"/>
      <c r="P136" s="216">
        <f>O136*H136</f>
        <v>0</v>
      </c>
      <c r="Q136" s="216">
        <v>1.8380000000000001E-2</v>
      </c>
      <c r="R136" s="216">
        <f>Q136*H136</f>
        <v>1.2593976</v>
      </c>
      <c r="S136" s="216">
        <v>0</v>
      </c>
      <c r="T136" s="216">
        <f>S136*H136</f>
        <v>0</v>
      </c>
      <c r="U136" s="217" t="s">
        <v>1</v>
      </c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158</v>
      </c>
      <c r="AT136" s="218" t="s">
        <v>176</v>
      </c>
      <c r="AU136" s="218" t="s">
        <v>81</v>
      </c>
      <c r="AY136" s="14" t="s">
        <v>153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14" t="s">
        <v>79</v>
      </c>
      <c r="BK136" s="219">
        <f>ROUND(I136*H136,2)</f>
        <v>0</v>
      </c>
      <c r="BL136" s="14" t="s">
        <v>158</v>
      </c>
      <c r="BM136" s="218" t="s">
        <v>1347</v>
      </c>
    </row>
    <row r="137" spans="1:65" s="2" customFormat="1" ht="38.4">
      <c r="A137" s="31"/>
      <c r="B137" s="32"/>
      <c r="C137" s="33"/>
      <c r="D137" s="220" t="s">
        <v>166</v>
      </c>
      <c r="E137" s="33"/>
      <c r="F137" s="221" t="s">
        <v>966</v>
      </c>
      <c r="G137" s="33"/>
      <c r="H137" s="33"/>
      <c r="I137" s="119"/>
      <c r="J137" s="33"/>
      <c r="K137" s="33"/>
      <c r="L137" s="36"/>
      <c r="M137" s="222"/>
      <c r="N137" s="223"/>
      <c r="O137" s="68"/>
      <c r="P137" s="68"/>
      <c r="Q137" s="68"/>
      <c r="R137" s="68"/>
      <c r="S137" s="68"/>
      <c r="T137" s="68"/>
      <c r="U137" s="69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T137" s="14" t="s">
        <v>166</v>
      </c>
      <c r="AU137" s="14" t="s">
        <v>81</v>
      </c>
    </row>
    <row r="138" spans="1:65" s="2" customFormat="1" ht="30" customHeight="1">
      <c r="A138" s="31"/>
      <c r="B138" s="32"/>
      <c r="C138" s="224" t="s">
        <v>81</v>
      </c>
      <c r="D138" s="224" t="s">
        <v>176</v>
      </c>
      <c r="E138" s="225" t="s">
        <v>967</v>
      </c>
      <c r="F138" s="226" t="s">
        <v>968</v>
      </c>
      <c r="G138" s="227" t="s">
        <v>840</v>
      </c>
      <c r="H138" s="228">
        <v>12.8</v>
      </c>
      <c r="I138" s="229"/>
      <c r="J138" s="230">
        <f>ROUND(I138*H138,2)</f>
        <v>0</v>
      </c>
      <c r="K138" s="231"/>
      <c r="L138" s="36"/>
      <c r="M138" s="232" t="s">
        <v>1</v>
      </c>
      <c r="N138" s="233" t="s">
        <v>37</v>
      </c>
      <c r="O138" s="68"/>
      <c r="P138" s="216">
        <f>O138*H138</f>
        <v>0</v>
      </c>
      <c r="Q138" s="216">
        <v>0</v>
      </c>
      <c r="R138" s="216">
        <f>Q138*H138</f>
        <v>0</v>
      </c>
      <c r="S138" s="216">
        <v>0</v>
      </c>
      <c r="T138" s="216">
        <f>S138*H138</f>
        <v>0</v>
      </c>
      <c r="U138" s="217" t="s">
        <v>1</v>
      </c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158</v>
      </c>
      <c r="AT138" s="218" t="s">
        <v>176</v>
      </c>
      <c r="AU138" s="218" t="s">
        <v>81</v>
      </c>
      <c r="AY138" s="14" t="s">
        <v>153</v>
      </c>
      <c r="BE138" s="219">
        <f>IF(N138="základní",J138,0)</f>
        <v>0</v>
      </c>
      <c r="BF138" s="219">
        <f>IF(N138="snížená",J138,0)</f>
        <v>0</v>
      </c>
      <c r="BG138" s="219">
        <f>IF(N138="zákl. přenesená",J138,0)</f>
        <v>0</v>
      </c>
      <c r="BH138" s="219">
        <f>IF(N138="sníž. přenesená",J138,0)</f>
        <v>0</v>
      </c>
      <c r="BI138" s="219">
        <f>IF(N138="nulová",J138,0)</f>
        <v>0</v>
      </c>
      <c r="BJ138" s="14" t="s">
        <v>79</v>
      </c>
      <c r="BK138" s="219">
        <f>ROUND(I138*H138,2)</f>
        <v>0</v>
      </c>
      <c r="BL138" s="14" t="s">
        <v>158</v>
      </c>
      <c r="BM138" s="218" t="s">
        <v>1348</v>
      </c>
    </row>
    <row r="139" spans="1:65" s="2" customFormat="1" ht="28.8">
      <c r="A139" s="31"/>
      <c r="B139" s="32"/>
      <c r="C139" s="33"/>
      <c r="D139" s="220" t="s">
        <v>166</v>
      </c>
      <c r="E139" s="33"/>
      <c r="F139" s="221" t="s">
        <v>970</v>
      </c>
      <c r="G139" s="33"/>
      <c r="H139" s="33"/>
      <c r="I139" s="119"/>
      <c r="J139" s="33"/>
      <c r="K139" s="33"/>
      <c r="L139" s="36"/>
      <c r="M139" s="222"/>
      <c r="N139" s="223"/>
      <c r="O139" s="68"/>
      <c r="P139" s="68"/>
      <c r="Q139" s="68"/>
      <c r="R139" s="68"/>
      <c r="S139" s="68"/>
      <c r="T139" s="68"/>
      <c r="U139" s="69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T139" s="14" t="s">
        <v>166</v>
      </c>
      <c r="AU139" s="14" t="s">
        <v>81</v>
      </c>
    </row>
    <row r="140" spans="1:65" s="2" customFormat="1" ht="19.8" customHeight="1">
      <c r="A140" s="31"/>
      <c r="B140" s="32"/>
      <c r="C140" s="224" t="s">
        <v>380</v>
      </c>
      <c r="D140" s="224" t="s">
        <v>176</v>
      </c>
      <c r="E140" s="225" t="s">
        <v>971</v>
      </c>
      <c r="F140" s="226" t="s">
        <v>972</v>
      </c>
      <c r="G140" s="227" t="s">
        <v>849</v>
      </c>
      <c r="H140" s="228">
        <v>4</v>
      </c>
      <c r="I140" s="229"/>
      <c r="J140" s="230">
        <f>ROUND(I140*H140,2)</f>
        <v>0</v>
      </c>
      <c r="K140" s="231"/>
      <c r="L140" s="36"/>
      <c r="M140" s="232" t="s">
        <v>1</v>
      </c>
      <c r="N140" s="233" t="s">
        <v>37</v>
      </c>
      <c r="O140" s="68"/>
      <c r="P140" s="216">
        <f>O140*H140</f>
        <v>0</v>
      </c>
      <c r="Q140" s="216">
        <v>0</v>
      </c>
      <c r="R140" s="216">
        <f>Q140*H140</f>
        <v>0</v>
      </c>
      <c r="S140" s="216">
        <v>0</v>
      </c>
      <c r="T140" s="216">
        <f>S140*H140</f>
        <v>0</v>
      </c>
      <c r="U140" s="217" t="s">
        <v>1</v>
      </c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158</v>
      </c>
      <c r="AT140" s="218" t="s">
        <v>176</v>
      </c>
      <c r="AU140" s="218" t="s">
        <v>81</v>
      </c>
      <c r="AY140" s="14" t="s">
        <v>153</v>
      </c>
      <c r="BE140" s="219">
        <f>IF(N140="základní",J140,0)</f>
        <v>0</v>
      </c>
      <c r="BF140" s="219">
        <f>IF(N140="snížená",J140,0)</f>
        <v>0</v>
      </c>
      <c r="BG140" s="219">
        <f>IF(N140="zákl. přenesená",J140,0)</f>
        <v>0</v>
      </c>
      <c r="BH140" s="219">
        <f>IF(N140="sníž. přenesená",J140,0)</f>
        <v>0</v>
      </c>
      <c r="BI140" s="219">
        <f>IF(N140="nulová",J140,0)</f>
        <v>0</v>
      </c>
      <c r="BJ140" s="14" t="s">
        <v>79</v>
      </c>
      <c r="BK140" s="219">
        <f>ROUND(I140*H140,2)</f>
        <v>0</v>
      </c>
      <c r="BL140" s="14" t="s">
        <v>158</v>
      </c>
      <c r="BM140" s="218" t="s">
        <v>1349</v>
      </c>
    </row>
    <row r="141" spans="1:65" s="2" customFormat="1" ht="28.8">
      <c r="A141" s="31"/>
      <c r="B141" s="32"/>
      <c r="C141" s="33"/>
      <c r="D141" s="220" t="s">
        <v>166</v>
      </c>
      <c r="E141" s="33"/>
      <c r="F141" s="221" t="s">
        <v>974</v>
      </c>
      <c r="G141" s="33"/>
      <c r="H141" s="33"/>
      <c r="I141" s="119"/>
      <c r="J141" s="33"/>
      <c r="K141" s="33"/>
      <c r="L141" s="36"/>
      <c r="M141" s="222"/>
      <c r="N141" s="223"/>
      <c r="O141" s="68"/>
      <c r="P141" s="68"/>
      <c r="Q141" s="68"/>
      <c r="R141" s="68"/>
      <c r="S141" s="68"/>
      <c r="T141" s="68"/>
      <c r="U141" s="69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T141" s="14" t="s">
        <v>166</v>
      </c>
      <c r="AU141" s="14" t="s">
        <v>81</v>
      </c>
    </row>
    <row r="142" spans="1:65" s="2" customFormat="1" ht="19.8" customHeight="1">
      <c r="A142" s="31"/>
      <c r="B142" s="32"/>
      <c r="C142" s="224" t="s">
        <v>158</v>
      </c>
      <c r="D142" s="224" t="s">
        <v>176</v>
      </c>
      <c r="E142" s="225" t="s">
        <v>975</v>
      </c>
      <c r="F142" s="226" t="s">
        <v>976</v>
      </c>
      <c r="G142" s="227" t="s">
        <v>840</v>
      </c>
      <c r="H142" s="228">
        <v>24.815999999999999</v>
      </c>
      <c r="I142" s="229"/>
      <c r="J142" s="230">
        <f>ROUND(I142*H142,2)</f>
        <v>0</v>
      </c>
      <c r="K142" s="231"/>
      <c r="L142" s="36"/>
      <c r="M142" s="232" t="s">
        <v>1</v>
      </c>
      <c r="N142" s="233" t="s">
        <v>37</v>
      </c>
      <c r="O142" s="68"/>
      <c r="P142" s="216">
        <f>O142*H142</f>
        <v>0</v>
      </c>
      <c r="Q142" s="216">
        <v>9.9000000000000005E-2</v>
      </c>
      <c r="R142" s="216">
        <f>Q142*H142</f>
        <v>2.4567839999999999</v>
      </c>
      <c r="S142" s="216">
        <v>0</v>
      </c>
      <c r="T142" s="216">
        <f>S142*H142</f>
        <v>0</v>
      </c>
      <c r="U142" s="217" t="s">
        <v>1</v>
      </c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8" t="s">
        <v>158</v>
      </c>
      <c r="AT142" s="218" t="s">
        <v>176</v>
      </c>
      <c r="AU142" s="218" t="s">
        <v>81</v>
      </c>
      <c r="AY142" s="14" t="s">
        <v>153</v>
      </c>
      <c r="BE142" s="219">
        <f>IF(N142="základní",J142,0)</f>
        <v>0</v>
      </c>
      <c r="BF142" s="219">
        <f>IF(N142="snížená",J142,0)</f>
        <v>0</v>
      </c>
      <c r="BG142" s="219">
        <f>IF(N142="zákl. přenesená",J142,0)</f>
        <v>0</v>
      </c>
      <c r="BH142" s="219">
        <f>IF(N142="sníž. přenesená",J142,0)</f>
        <v>0</v>
      </c>
      <c r="BI142" s="219">
        <f>IF(N142="nulová",J142,0)</f>
        <v>0</v>
      </c>
      <c r="BJ142" s="14" t="s">
        <v>79</v>
      </c>
      <c r="BK142" s="219">
        <f>ROUND(I142*H142,2)</f>
        <v>0</v>
      </c>
      <c r="BL142" s="14" t="s">
        <v>158</v>
      </c>
      <c r="BM142" s="218" t="s">
        <v>1350</v>
      </c>
    </row>
    <row r="143" spans="1:65" s="2" customFormat="1" ht="19.2">
      <c r="A143" s="31"/>
      <c r="B143" s="32"/>
      <c r="C143" s="33"/>
      <c r="D143" s="220" t="s">
        <v>166</v>
      </c>
      <c r="E143" s="33"/>
      <c r="F143" s="221" t="s">
        <v>976</v>
      </c>
      <c r="G143" s="33"/>
      <c r="H143" s="33"/>
      <c r="I143" s="119"/>
      <c r="J143" s="33"/>
      <c r="K143" s="33"/>
      <c r="L143" s="36"/>
      <c r="M143" s="222"/>
      <c r="N143" s="223"/>
      <c r="O143" s="68"/>
      <c r="P143" s="68"/>
      <c r="Q143" s="68"/>
      <c r="R143" s="68"/>
      <c r="S143" s="68"/>
      <c r="T143" s="68"/>
      <c r="U143" s="69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T143" s="14" t="s">
        <v>166</v>
      </c>
      <c r="AU143" s="14" t="s">
        <v>81</v>
      </c>
    </row>
    <row r="144" spans="1:65" s="2" customFormat="1" ht="30" customHeight="1">
      <c r="A144" s="31"/>
      <c r="B144" s="32"/>
      <c r="C144" s="224" t="s">
        <v>167</v>
      </c>
      <c r="D144" s="224" t="s">
        <v>176</v>
      </c>
      <c r="E144" s="225" t="s">
        <v>978</v>
      </c>
      <c r="F144" s="226" t="s">
        <v>979</v>
      </c>
      <c r="G144" s="227" t="s">
        <v>840</v>
      </c>
      <c r="H144" s="228">
        <v>24.815999999999999</v>
      </c>
      <c r="I144" s="229"/>
      <c r="J144" s="230">
        <f>ROUND(I144*H144,2)</f>
        <v>0</v>
      </c>
      <c r="K144" s="231"/>
      <c r="L144" s="36"/>
      <c r="M144" s="232" t="s">
        <v>1</v>
      </c>
      <c r="N144" s="233" t="s">
        <v>37</v>
      </c>
      <c r="O144" s="68"/>
      <c r="P144" s="216">
        <f>O144*H144</f>
        <v>0</v>
      </c>
      <c r="Q144" s="216">
        <v>1.0999999999999999E-2</v>
      </c>
      <c r="R144" s="216">
        <f>Q144*H144</f>
        <v>0.272976</v>
      </c>
      <c r="S144" s="216">
        <v>0</v>
      </c>
      <c r="T144" s="216">
        <f>S144*H144</f>
        <v>0</v>
      </c>
      <c r="U144" s="217" t="s">
        <v>1</v>
      </c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8" t="s">
        <v>158</v>
      </c>
      <c r="AT144" s="218" t="s">
        <v>176</v>
      </c>
      <c r="AU144" s="218" t="s">
        <v>81</v>
      </c>
      <c r="AY144" s="14" t="s">
        <v>153</v>
      </c>
      <c r="BE144" s="219">
        <f>IF(N144="základní",J144,0)</f>
        <v>0</v>
      </c>
      <c r="BF144" s="219">
        <f>IF(N144="snížená",J144,0)</f>
        <v>0</v>
      </c>
      <c r="BG144" s="219">
        <f>IF(N144="zákl. přenesená",J144,0)</f>
        <v>0</v>
      </c>
      <c r="BH144" s="219">
        <f>IF(N144="sníž. přenesená",J144,0)</f>
        <v>0</v>
      </c>
      <c r="BI144" s="219">
        <f>IF(N144="nulová",J144,0)</f>
        <v>0</v>
      </c>
      <c r="BJ144" s="14" t="s">
        <v>79</v>
      </c>
      <c r="BK144" s="219">
        <f>ROUND(I144*H144,2)</f>
        <v>0</v>
      </c>
      <c r="BL144" s="14" t="s">
        <v>158</v>
      </c>
      <c r="BM144" s="218" t="s">
        <v>1351</v>
      </c>
    </row>
    <row r="145" spans="1:65" s="2" customFormat="1" ht="28.8">
      <c r="A145" s="31"/>
      <c r="B145" s="32"/>
      <c r="C145" s="33"/>
      <c r="D145" s="220" t="s">
        <v>166</v>
      </c>
      <c r="E145" s="33"/>
      <c r="F145" s="221" t="s">
        <v>979</v>
      </c>
      <c r="G145" s="33"/>
      <c r="H145" s="33"/>
      <c r="I145" s="119"/>
      <c r="J145" s="33"/>
      <c r="K145" s="33"/>
      <c r="L145" s="36"/>
      <c r="M145" s="222"/>
      <c r="N145" s="223"/>
      <c r="O145" s="68"/>
      <c r="P145" s="68"/>
      <c r="Q145" s="68"/>
      <c r="R145" s="68"/>
      <c r="S145" s="68"/>
      <c r="T145" s="68"/>
      <c r="U145" s="69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T145" s="14" t="s">
        <v>166</v>
      </c>
      <c r="AU145" s="14" t="s">
        <v>81</v>
      </c>
    </row>
    <row r="146" spans="1:65" s="2" customFormat="1" ht="14.4" customHeight="1">
      <c r="A146" s="31"/>
      <c r="B146" s="32"/>
      <c r="C146" s="224" t="s">
        <v>727</v>
      </c>
      <c r="D146" s="224" t="s">
        <v>176</v>
      </c>
      <c r="E146" s="225" t="s">
        <v>981</v>
      </c>
      <c r="F146" s="226" t="s">
        <v>982</v>
      </c>
      <c r="G146" s="227" t="s">
        <v>840</v>
      </c>
      <c r="H146" s="228">
        <v>24.815999999999999</v>
      </c>
      <c r="I146" s="229"/>
      <c r="J146" s="230">
        <f>ROUND(I146*H146,2)</f>
        <v>0</v>
      </c>
      <c r="K146" s="231"/>
      <c r="L146" s="36"/>
      <c r="M146" s="232" t="s">
        <v>1</v>
      </c>
      <c r="N146" s="233" t="s">
        <v>37</v>
      </c>
      <c r="O146" s="68"/>
      <c r="P146" s="216">
        <f>O146*H146</f>
        <v>0</v>
      </c>
      <c r="Q146" s="216">
        <v>1E-3</v>
      </c>
      <c r="R146" s="216">
        <f>Q146*H146</f>
        <v>2.4815999999999998E-2</v>
      </c>
      <c r="S146" s="216">
        <v>0</v>
      </c>
      <c r="T146" s="216">
        <f>S146*H146</f>
        <v>0</v>
      </c>
      <c r="U146" s="217" t="s">
        <v>1</v>
      </c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8" t="s">
        <v>158</v>
      </c>
      <c r="AT146" s="218" t="s">
        <v>176</v>
      </c>
      <c r="AU146" s="218" t="s">
        <v>81</v>
      </c>
      <c r="AY146" s="14" t="s">
        <v>153</v>
      </c>
      <c r="BE146" s="219">
        <f>IF(N146="základní",J146,0)</f>
        <v>0</v>
      </c>
      <c r="BF146" s="219">
        <f>IF(N146="snížená",J146,0)</f>
        <v>0</v>
      </c>
      <c r="BG146" s="219">
        <f>IF(N146="zákl. přenesená",J146,0)</f>
        <v>0</v>
      </c>
      <c r="BH146" s="219">
        <f>IF(N146="sníž. přenesená",J146,0)</f>
        <v>0</v>
      </c>
      <c r="BI146" s="219">
        <f>IF(N146="nulová",J146,0)</f>
        <v>0</v>
      </c>
      <c r="BJ146" s="14" t="s">
        <v>79</v>
      </c>
      <c r="BK146" s="219">
        <f>ROUND(I146*H146,2)</f>
        <v>0</v>
      </c>
      <c r="BL146" s="14" t="s">
        <v>158</v>
      </c>
      <c r="BM146" s="218" t="s">
        <v>1352</v>
      </c>
    </row>
    <row r="147" spans="1:65" s="2" customFormat="1" ht="19.2">
      <c r="A147" s="31"/>
      <c r="B147" s="32"/>
      <c r="C147" s="33"/>
      <c r="D147" s="220" t="s">
        <v>166</v>
      </c>
      <c r="E147" s="33"/>
      <c r="F147" s="221" t="s">
        <v>984</v>
      </c>
      <c r="G147" s="33"/>
      <c r="H147" s="33"/>
      <c r="I147" s="119"/>
      <c r="J147" s="33"/>
      <c r="K147" s="33"/>
      <c r="L147" s="36"/>
      <c r="M147" s="222"/>
      <c r="N147" s="223"/>
      <c r="O147" s="68"/>
      <c r="P147" s="68"/>
      <c r="Q147" s="68"/>
      <c r="R147" s="68"/>
      <c r="S147" s="68"/>
      <c r="T147" s="68"/>
      <c r="U147" s="69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T147" s="14" t="s">
        <v>166</v>
      </c>
      <c r="AU147" s="14" t="s">
        <v>81</v>
      </c>
    </row>
    <row r="148" spans="1:65" s="2" customFormat="1" ht="19.8" customHeight="1">
      <c r="A148" s="31"/>
      <c r="B148" s="32"/>
      <c r="C148" s="224" t="s">
        <v>171</v>
      </c>
      <c r="D148" s="224" t="s">
        <v>176</v>
      </c>
      <c r="E148" s="225" t="s">
        <v>985</v>
      </c>
      <c r="F148" s="226" t="s">
        <v>986</v>
      </c>
      <c r="G148" s="227" t="s">
        <v>840</v>
      </c>
      <c r="H148" s="228">
        <v>24.815999999999999</v>
      </c>
      <c r="I148" s="229"/>
      <c r="J148" s="230">
        <f>ROUND(I148*H148,2)</f>
        <v>0</v>
      </c>
      <c r="K148" s="231"/>
      <c r="L148" s="36"/>
      <c r="M148" s="232" t="s">
        <v>1</v>
      </c>
      <c r="N148" s="233" t="s">
        <v>37</v>
      </c>
      <c r="O148" s="68"/>
      <c r="P148" s="216">
        <f>O148*H148</f>
        <v>0</v>
      </c>
      <c r="Q148" s="216">
        <v>0</v>
      </c>
      <c r="R148" s="216">
        <f>Q148*H148</f>
        <v>0</v>
      </c>
      <c r="S148" s="216">
        <v>0</v>
      </c>
      <c r="T148" s="216">
        <f>S148*H148</f>
        <v>0</v>
      </c>
      <c r="U148" s="217" t="s">
        <v>1</v>
      </c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8" t="s">
        <v>158</v>
      </c>
      <c r="AT148" s="218" t="s">
        <v>176</v>
      </c>
      <c r="AU148" s="218" t="s">
        <v>81</v>
      </c>
      <c r="AY148" s="14" t="s">
        <v>153</v>
      </c>
      <c r="BE148" s="219">
        <f>IF(N148="základní",J148,0)</f>
        <v>0</v>
      </c>
      <c r="BF148" s="219">
        <f>IF(N148="snížená",J148,0)</f>
        <v>0</v>
      </c>
      <c r="BG148" s="219">
        <f>IF(N148="zákl. přenesená",J148,0)</f>
        <v>0</v>
      </c>
      <c r="BH148" s="219">
        <f>IF(N148="sníž. přenesená",J148,0)</f>
        <v>0</v>
      </c>
      <c r="BI148" s="219">
        <f>IF(N148="nulová",J148,0)</f>
        <v>0</v>
      </c>
      <c r="BJ148" s="14" t="s">
        <v>79</v>
      </c>
      <c r="BK148" s="219">
        <f>ROUND(I148*H148,2)</f>
        <v>0</v>
      </c>
      <c r="BL148" s="14" t="s">
        <v>158</v>
      </c>
      <c r="BM148" s="218" t="s">
        <v>1353</v>
      </c>
    </row>
    <row r="149" spans="1:65" s="2" customFormat="1" ht="19.2">
      <c r="A149" s="31"/>
      <c r="B149" s="32"/>
      <c r="C149" s="33"/>
      <c r="D149" s="220" t="s">
        <v>166</v>
      </c>
      <c r="E149" s="33"/>
      <c r="F149" s="221" t="s">
        <v>988</v>
      </c>
      <c r="G149" s="33"/>
      <c r="H149" s="33"/>
      <c r="I149" s="119"/>
      <c r="J149" s="33"/>
      <c r="K149" s="33"/>
      <c r="L149" s="36"/>
      <c r="M149" s="222"/>
      <c r="N149" s="223"/>
      <c r="O149" s="68"/>
      <c r="P149" s="68"/>
      <c r="Q149" s="68"/>
      <c r="R149" s="68"/>
      <c r="S149" s="68"/>
      <c r="T149" s="68"/>
      <c r="U149" s="69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T149" s="14" t="s">
        <v>166</v>
      </c>
      <c r="AU149" s="14" t="s">
        <v>81</v>
      </c>
    </row>
    <row r="150" spans="1:65" s="2" customFormat="1" ht="19.8" customHeight="1">
      <c r="A150" s="31"/>
      <c r="B150" s="32"/>
      <c r="C150" s="224" t="s">
        <v>369</v>
      </c>
      <c r="D150" s="224" t="s">
        <v>176</v>
      </c>
      <c r="E150" s="225" t="s">
        <v>989</v>
      </c>
      <c r="F150" s="226" t="s">
        <v>990</v>
      </c>
      <c r="G150" s="227" t="s">
        <v>840</v>
      </c>
      <c r="H150" s="228">
        <v>5.42</v>
      </c>
      <c r="I150" s="229"/>
      <c r="J150" s="230">
        <f>ROUND(I150*H150,2)</f>
        <v>0</v>
      </c>
      <c r="K150" s="231"/>
      <c r="L150" s="36"/>
      <c r="M150" s="232" t="s">
        <v>1</v>
      </c>
      <c r="N150" s="233" t="s">
        <v>37</v>
      </c>
      <c r="O150" s="68"/>
      <c r="P150" s="216">
        <f>O150*H150</f>
        <v>0</v>
      </c>
      <c r="Q150" s="216">
        <v>0</v>
      </c>
      <c r="R150" s="216">
        <f>Q150*H150</f>
        <v>0</v>
      </c>
      <c r="S150" s="216">
        <v>0</v>
      </c>
      <c r="T150" s="216">
        <f>S150*H150</f>
        <v>0</v>
      </c>
      <c r="U150" s="217" t="s">
        <v>1</v>
      </c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8" t="s">
        <v>158</v>
      </c>
      <c r="AT150" s="218" t="s">
        <v>176</v>
      </c>
      <c r="AU150" s="218" t="s">
        <v>81</v>
      </c>
      <c r="AY150" s="14" t="s">
        <v>153</v>
      </c>
      <c r="BE150" s="219">
        <f>IF(N150="základní",J150,0)</f>
        <v>0</v>
      </c>
      <c r="BF150" s="219">
        <f>IF(N150="snížená",J150,0)</f>
        <v>0</v>
      </c>
      <c r="BG150" s="219">
        <f>IF(N150="zákl. přenesená",J150,0)</f>
        <v>0</v>
      </c>
      <c r="BH150" s="219">
        <f>IF(N150="sníž. přenesená",J150,0)</f>
        <v>0</v>
      </c>
      <c r="BI150" s="219">
        <f>IF(N150="nulová",J150,0)</f>
        <v>0</v>
      </c>
      <c r="BJ150" s="14" t="s">
        <v>79</v>
      </c>
      <c r="BK150" s="219">
        <f>ROUND(I150*H150,2)</f>
        <v>0</v>
      </c>
      <c r="BL150" s="14" t="s">
        <v>158</v>
      </c>
      <c r="BM150" s="218" t="s">
        <v>1354</v>
      </c>
    </row>
    <row r="151" spans="1:65" s="2" customFormat="1" ht="19.2">
      <c r="A151" s="31"/>
      <c r="B151" s="32"/>
      <c r="C151" s="33"/>
      <c r="D151" s="220" t="s">
        <v>166</v>
      </c>
      <c r="E151" s="33"/>
      <c r="F151" s="221" t="s">
        <v>992</v>
      </c>
      <c r="G151" s="33"/>
      <c r="H151" s="33"/>
      <c r="I151" s="119"/>
      <c r="J151" s="33"/>
      <c r="K151" s="33"/>
      <c r="L151" s="36"/>
      <c r="M151" s="222"/>
      <c r="N151" s="223"/>
      <c r="O151" s="68"/>
      <c r="P151" s="68"/>
      <c r="Q151" s="68"/>
      <c r="R151" s="68"/>
      <c r="S151" s="68"/>
      <c r="T151" s="68"/>
      <c r="U151" s="69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T151" s="14" t="s">
        <v>166</v>
      </c>
      <c r="AU151" s="14" t="s">
        <v>81</v>
      </c>
    </row>
    <row r="152" spans="1:65" s="2" customFormat="1" ht="30" customHeight="1">
      <c r="A152" s="31"/>
      <c r="B152" s="32"/>
      <c r="C152" s="224" t="s">
        <v>175</v>
      </c>
      <c r="D152" s="224" t="s">
        <v>176</v>
      </c>
      <c r="E152" s="225" t="s">
        <v>993</v>
      </c>
      <c r="F152" s="226" t="s">
        <v>994</v>
      </c>
      <c r="G152" s="227" t="s">
        <v>162</v>
      </c>
      <c r="H152" s="228">
        <v>53.93</v>
      </c>
      <c r="I152" s="229"/>
      <c r="J152" s="230">
        <f>ROUND(I152*H152,2)</f>
        <v>0</v>
      </c>
      <c r="K152" s="231"/>
      <c r="L152" s="36"/>
      <c r="M152" s="232" t="s">
        <v>1</v>
      </c>
      <c r="N152" s="233" t="s">
        <v>37</v>
      </c>
      <c r="O152" s="68"/>
      <c r="P152" s="216">
        <f>O152*H152</f>
        <v>0</v>
      </c>
      <c r="Q152" s="216">
        <v>2.0000000000000002E-5</v>
      </c>
      <c r="R152" s="216">
        <f>Q152*H152</f>
        <v>1.0786000000000001E-3</v>
      </c>
      <c r="S152" s="216">
        <v>0</v>
      </c>
      <c r="T152" s="216">
        <f>S152*H152</f>
        <v>0</v>
      </c>
      <c r="U152" s="217" t="s">
        <v>1</v>
      </c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8" t="s">
        <v>158</v>
      </c>
      <c r="AT152" s="218" t="s">
        <v>176</v>
      </c>
      <c r="AU152" s="218" t="s">
        <v>81</v>
      </c>
      <c r="AY152" s="14" t="s">
        <v>153</v>
      </c>
      <c r="BE152" s="219">
        <f>IF(N152="základní",J152,0)</f>
        <v>0</v>
      </c>
      <c r="BF152" s="219">
        <f>IF(N152="snížená",J152,0)</f>
        <v>0</v>
      </c>
      <c r="BG152" s="219">
        <f>IF(N152="zákl. přenesená",J152,0)</f>
        <v>0</v>
      </c>
      <c r="BH152" s="219">
        <f>IF(N152="sníž. přenesená",J152,0)</f>
        <v>0</v>
      </c>
      <c r="BI152" s="219">
        <f>IF(N152="nulová",J152,0)</f>
        <v>0</v>
      </c>
      <c r="BJ152" s="14" t="s">
        <v>79</v>
      </c>
      <c r="BK152" s="219">
        <f>ROUND(I152*H152,2)</f>
        <v>0</v>
      </c>
      <c r="BL152" s="14" t="s">
        <v>158</v>
      </c>
      <c r="BM152" s="218" t="s">
        <v>1355</v>
      </c>
    </row>
    <row r="153" spans="1:65" s="2" customFormat="1" ht="28.8">
      <c r="A153" s="31"/>
      <c r="B153" s="32"/>
      <c r="C153" s="33"/>
      <c r="D153" s="220" t="s">
        <v>166</v>
      </c>
      <c r="E153" s="33"/>
      <c r="F153" s="221" t="s">
        <v>996</v>
      </c>
      <c r="G153" s="33"/>
      <c r="H153" s="33"/>
      <c r="I153" s="119"/>
      <c r="J153" s="33"/>
      <c r="K153" s="33"/>
      <c r="L153" s="36"/>
      <c r="M153" s="222"/>
      <c r="N153" s="223"/>
      <c r="O153" s="68"/>
      <c r="P153" s="68"/>
      <c r="Q153" s="68"/>
      <c r="R153" s="68"/>
      <c r="S153" s="68"/>
      <c r="T153" s="68"/>
      <c r="U153" s="69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T153" s="14" t="s">
        <v>166</v>
      </c>
      <c r="AU153" s="14" t="s">
        <v>81</v>
      </c>
    </row>
    <row r="154" spans="1:65" s="2" customFormat="1" ht="14.4" customHeight="1">
      <c r="A154" s="31"/>
      <c r="B154" s="32"/>
      <c r="C154" s="224" t="s">
        <v>180</v>
      </c>
      <c r="D154" s="224" t="s">
        <v>176</v>
      </c>
      <c r="E154" s="225" t="s">
        <v>997</v>
      </c>
      <c r="F154" s="226" t="s">
        <v>998</v>
      </c>
      <c r="G154" s="227" t="s">
        <v>999</v>
      </c>
      <c r="H154" s="228">
        <v>1</v>
      </c>
      <c r="I154" s="229"/>
      <c r="J154" s="230">
        <f>ROUND(I154*H154,2)</f>
        <v>0</v>
      </c>
      <c r="K154" s="231"/>
      <c r="L154" s="36"/>
      <c r="M154" s="232" t="s">
        <v>1</v>
      </c>
      <c r="N154" s="233" t="s">
        <v>37</v>
      </c>
      <c r="O154" s="68"/>
      <c r="P154" s="216">
        <f>O154*H154</f>
        <v>0</v>
      </c>
      <c r="Q154" s="216">
        <v>2.0000000000000002E-5</v>
      </c>
      <c r="R154" s="216">
        <f>Q154*H154</f>
        <v>2.0000000000000002E-5</v>
      </c>
      <c r="S154" s="216">
        <v>0</v>
      </c>
      <c r="T154" s="216">
        <f>S154*H154</f>
        <v>0</v>
      </c>
      <c r="U154" s="217" t="s">
        <v>1</v>
      </c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18" t="s">
        <v>158</v>
      </c>
      <c r="AT154" s="218" t="s">
        <v>176</v>
      </c>
      <c r="AU154" s="218" t="s">
        <v>81</v>
      </c>
      <c r="AY154" s="14" t="s">
        <v>153</v>
      </c>
      <c r="BE154" s="219">
        <f>IF(N154="základní",J154,0)</f>
        <v>0</v>
      </c>
      <c r="BF154" s="219">
        <f>IF(N154="snížená",J154,0)</f>
        <v>0</v>
      </c>
      <c r="BG154" s="219">
        <f>IF(N154="zákl. přenesená",J154,0)</f>
        <v>0</v>
      </c>
      <c r="BH154" s="219">
        <f>IF(N154="sníž. přenesená",J154,0)</f>
        <v>0</v>
      </c>
      <c r="BI154" s="219">
        <f>IF(N154="nulová",J154,0)</f>
        <v>0</v>
      </c>
      <c r="BJ154" s="14" t="s">
        <v>79</v>
      </c>
      <c r="BK154" s="219">
        <f>ROUND(I154*H154,2)</f>
        <v>0</v>
      </c>
      <c r="BL154" s="14" t="s">
        <v>158</v>
      </c>
      <c r="BM154" s="218" t="s">
        <v>1356</v>
      </c>
    </row>
    <row r="155" spans="1:65" s="2" customFormat="1" ht="28.8">
      <c r="A155" s="31"/>
      <c r="B155" s="32"/>
      <c r="C155" s="33"/>
      <c r="D155" s="220" t="s">
        <v>166</v>
      </c>
      <c r="E155" s="33"/>
      <c r="F155" s="221" t="s">
        <v>1001</v>
      </c>
      <c r="G155" s="33"/>
      <c r="H155" s="33"/>
      <c r="I155" s="119"/>
      <c r="J155" s="33"/>
      <c r="K155" s="33"/>
      <c r="L155" s="36"/>
      <c r="M155" s="222"/>
      <c r="N155" s="223"/>
      <c r="O155" s="68"/>
      <c r="P155" s="68"/>
      <c r="Q155" s="68"/>
      <c r="R155" s="68"/>
      <c r="S155" s="68"/>
      <c r="T155" s="68"/>
      <c r="U155" s="69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T155" s="14" t="s">
        <v>166</v>
      </c>
      <c r="AU155" s="14" t="s">
        <v>81</v>
      </c>
    </row>
    <row r="156" spans="1:65" s="2" customFormat="1" ht="14.4" customHeight="1">
      <c r="A156" s="31"/>
      <c r="B156" s="32"/>
      <c r="C156" s="224" t="s">
        <v>408</v>
      </c>
      <c r="D156" s="224" t="s">
        <v>176</v>
      </c>
      <c r="E156" s="225" t="s">
        <v>1002</v>
      </c>
      <c r="F156" s="226" t="s">
        <v>1003</v>
      </c>
      <c r="G156" s="227" t="s">
        <v>352</v>
      </c>
      <c r="H156" s="228">
        <v>3</v>
      </c>
      <c r="I156" s="229"/>
      <c r="J156" s="230">
        <f>ROUND(I156*H156,2)</f>
        <v>0</v>
      </c>
      <c r="K156" s="231"/>
      <c r="L156" s="36"/>
      <c r="M156" s="232" t="s">
        <v>1</v>
      </c>
      <c r="N156" s="233" t="s">
        <v>37</v>
      </c>
      <c r="O156" s="68"/>
      <c r="P156" s="216">
        <f>O156*H156</f>
        <v>0</v>
      </c>
      <c r="Q156" s="216">
        <v>5.11E-3</v>
      </c>
      <c r="R156" s="216">
        <f>Q156*H156</f>
        <v>1.533E-2</v>
      </c>
      <c r="S156" s="216">
        <v>0</v>
      </c>
      <c r="T156" s="216">
        <f>S156*H156</f>
        <v>0</v>
      </c>
      <c r="U156" s="217" t="s">
        <v>1</v>
      </c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8" t="s">
        <v>158</v>
      </c>
      <c r="AT156" s="218" t="s">
        <v>176</v>
      </c>
      <c r="AU156" s="218" t="s">
        <v>81</v>
      </c>
      <c r="AY156" s="14" t="s">
        <v>153</v>
      </c>
      <c r="BE156" s="219">
        <f>IF(N156="základní",J156,0)</f>
        <v>0</v>
      </c>
      <c r="BF156" s="219">
        <f>IF(N156="snížená",J156,0)</f>
        <v>0</v>
      </c>
      <c r="BG156" s="219">
        <f>IF(N156="zákl. přenesená",J156,0)</f>
        <v>0</v>
      </c>
      <c r="BH156" s="219">
        <f>IF(N156="sníž. přenesená",J156,0)</f>
        <v>0</v>
      </c>
      <c r="BI156" s="219">
        <f>IF(N156="nulová",J156,0)</f>
        <v>0</v>
      </c>
      <c r="BJ156" s="14" t="s">
        <v>79</v>
      </c>
      <c r="BK156" s="219">
        <f>ROUND(I156*H156,2)</f>
        <v>0</v>
      </c>
      <c r="BL156" s="14" t="s">
        <v>158</v>
      </c>
      <c r="BM156" s="218" t="s">
        <v>1357</v>
      </c>
    </row>
    <row r="157" spans="1:65" s="2" customFormat="1" ht="19.2">
      <c r="A157" s="31"/>
      <c r="B157" s="32"/>
      <c r="C157" s="33"/>
      <c r="D157" s="220" t="s">
        <v>166</v>
      </c>
      <c r="E157" s="33"/>
      <c r="F157" s="221" t="s">
        <v>1005</v>
      </c>
      <c r="G157" s="33"/>
      <c r="H157" s="33"/>
      <c r="I157" s="119"/>
      <c r="J157" s="33"/>
      <c r="K157" s="33"/>
      <c r="L157" s="36"/>
      <c r="M157" s="222"/>
      <c r="N157" s="223"/>
      <c r="O157" s="68"/>
      <c r="P157" s="68"/>
      <c r="Q157" s="68"/>
      <c r="R157" s="68"/>
      <c r="S157" s="68"/>
      <c r="T157" s="68"/>
      <c r="U157" s="69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T157" s="14" t="s">
        <v>166</v>
      </c>
      <c r="AU157" s="14" t="s">
        <v>81</v>
      </c>
    </row>
    <row r="158" spans="1:65" s="12" customFormat="1" ht="22.8" customHeight="1">
      <c r="B158" s="189"/>
      <c r="C158" s="190"/>
      <c r="D158" s="191" t="s">
        <v>71</v>
      </c>
      <c r="E158" s="203" t="s">
        <v>175</v>
      </c>
      <c r="F158" s="203" t="s">
        <v>1006</v>
      </c>
      <c r="G158" s="190"/>
      <c r="H158" s="190"/>
      <c r="I158" s="193"/>
      <c r="J158" s="204">
        <f>BK158</f>
        <v>0</v>
      </c>
      <c r="K158" s="190"/>
      <c r="L158" s="195"/>
      <c r="M158" s="196"/>
      <c r="N158" s="197"/>
      <c r="O158" s="197"/>
      <c r="P158" s="198">
        <f>SUM(P159:P184)</f>
        <v>0</v>
      </c>
      <c r="Q158" s="197"/>
      <c r="R158" s="198">
        <f>SUM(R159:R184)</f>
        <v>0</v>
      </c>
      <c r="S158" s="197"/>
      <c r="T158" s="198">
        <f>SUM(T159:T184)</f>
        <v>90.136200000000017</v>
      </c>
      <c r="U158" s="199"/>
      <c r="AR158" s="200" t="s">
        <v>79</v>
      </c>
      <c r="AT158" s="201" t="s">
        <v>71</v>
      </c>
      <c r="AU158" s="201" t="s">
        <v>79</v>
      </c>
      <c r="AY158" s="200" t="s">
        <v>153</v>
      </c>
      <c r="BK158" s="202">
        <f>SUM(BK159:BK184)</f>
        <v>0</v>
      </c>
    </row>
    <row r="159" spans="1:65" s="2" customFormat="1" ht="30" customHeight="1">
      <c r="A159" s="31"/>
      <c r="B159" s="32"/>
      <c r="C159" s="224" t="s">
        <v>412</v>
      </c>
      <c r="D159" s="224" t="s">
        <v>176</v>
      </c>
      <c r="E159" s="225" t="s">
        <v>1007</v>
      </c>
      <c r="F159" s="226" t="s">
        <v>1008</v>
      </c>
      <c r="G159" s="227" t="s">
        <v>840</v>
      </c>
      <c r="H159" s="228">
        <v>4</v>
      </c>
      <c r="I159" s="229"/>
      <c r="J159" s="230">
        <f>ROUND(I159*H159,2)</f>
        <v>0</v>
      </c>
      <c r="K159" s="231"/>
      <c r="L159" s="36"/>
      <c r="M159" s="232" t="s">
        <v>1</v>
      </c>
      <c r="N159" s="233" t="s">
        <v>37</v>
      </c>
      <c r="O159" s="68"/>
      <c r="P159" s="216">
        <f>O159*H159</f>
        <v>0</v>
      </c>
      <c r="Q159" s="216">
        <v>0</v>
      </c>
      <c r="R159" s="216">
        <f>Q159*H159</f>
        <v>0</v>
      </c>
      <c r="S159" s="216">
        <v>0</v>
      </c>
      <c r="T159" s="216">
        <f>S159*H159</f>
        <v>0</v>
      </c>
      <c r="U159" s="217" t="s">
        <v>1</v>
      </c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18" t="s">
        <v>158</v>
      </c>
      <c r="AT159" s="218" t="s">
        <v>176</v>
      </c>
      <c r="AU159" s="218" t="s">
        <v>81</v>
      </c>
      <c r="AY159" s="14" t="s">
        <v>153</v>
      </c>
      <c r="BE159" s="219">
        <f>IF(N159="základní",J159,0)</f>
        <v>0</v>
      </c>
      <c r="BF159" s="219">
        <f>IF(N159="snížená",J159,0)</f>
        <v>0</v>
      </c>
      <c r="BG159" s="219">
        <f>IF(N159="zákl. přenesená",J159,0)</f>
        <v>0</v>
      </c>
      <c r="BH159" s="219">
        <f>IF(N159="sníž. přenesená",J159,0)</f>
        <v>0</v>
      </c>
      <c r="BI159" s="219">
        <f>IF(N159="nulová",J159,0)</f>
        <v>0</v>
      </c>
      <c r="BJ159" s="14" t="s">
        <v>79</v>
      </c>
      <c r="BK159" s="219">
        <f>ROUND(I159*H159,2)</f>
        <v>0</v>
      </c>
      <c r="BL159" s="14" t="s">
        <v>158</v>
      </c>
      <c r="BM159" s="218" t="s">
        <v>1358</v>
      </c>
    </row>
    <row r="160" spans="1:65" s="2" customFormat="1" ht="38.4">
      <c r="A160" s="31"/>
      <c r="B160" s="32"/>
      <c r="C160" s="33"/>
      <c r="D160" s="220" t="s">
        <v>166</v>
      </c>
      <c r="E160" s="33"/>
      <c r="F160" s="221" t="s">
        <v>1010</v>
      </c>
      <c r="G160" s="33"/>
      <c r="H160" s="33"/>
      <c r="I160" s="119"/>
      <c r="J160" s="33"/>
      <c r="K160" s="33"/>
      <c r="L160" s="36"/>
      <c r="M160" s="222"/>
      <c r="N160" s="223"/>
      <c r="O160" s="68"/>
      <c r="P160" s="68"/>
      <c r="Q160" s="68"/>
      <c r="R160" s="68"/>
      <c r="S160" s="68"/>
      <c r="T160" s="68"/>
      <c r="U160" s="69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T160" s="14" t="s">
        <v>166</v>
      </c>
      <c r="AU160" s="14" t="s">
        <v>81</v>
      </c>
    </row>
    <row r="161" spans="1:65" s="2" customFormat="1" ht="30" customHeight="1">
      <c r="A161" s="31"/>
      <c r="B161" s="32"/>
      <c r="C161" s="224" t="s">
        <v>416</v>
      </c>
      <c r="D161" s="224" t="s">
        <v>176</v>
      </c>
      <c r="E161" s="225" t="s">
        <v>1011</v>
      </c>
      <c r="F161" s="226" t="s">
        <v>1012</v>
      </c>
      <c r="G161" s="227" t="s">
        <v>840</v>
      </c>
      <c r="H161" s="228">
        <v>4</v>
      </c>
      <c r="I161" s="229"/>
      <c r="J161" s="230">
        <f>ROUND(I161*H161,2)</f>
        <v>0</v>
      </c>
      <c r="K161" s="231"/>
      <c r="L161" s="36"/>
      <c r="M161" s="232" t="s">
        <v>1</v>
      </c>
      <c r="N161" s="233" t="s">
        <v>37</v>
      </c>
      <c r="O161" s="68"/>
      <c r="P161" s="216">
        <f>O161*H161</f>
        <v>0</v>
      </c>
      <c r="Q161" s="216">
        <v>0</v>
      </c>
      <c r="R161" s="216">
        <f>Q161*H161</f>
        <v>0</v>
      </c>
      <c r="S161" s="216">
        <v>0</v>
      </c>
      <c r="T161" s="216">
        <f>S161*H161</f>
        <v>0</v>
      </c>
      <c r="U161" s="217" t="s">
        <v>1</v>
      </c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18" t="s">
        <v>158</v>
      </c>
      <c r="AT161" s="218" t="s">
        <v>176</v>
      </c>
      <c r="AU161" s="218" t="s">
        <v>81</v>
      </c>
      <c r="AY161" s="14" t="s">
        <v>153</v>
      </c>
      <c r="BE161" s="219">
        <f>IF(N161="základní",J161,0)</f>
        <v>0</v>
      </c>
      <c r="BF161" s="219">
        <f>IF(N161="snížená",J161,0)</f>
        <v>0</v>
      </c>
      <c r="BG161" s="219">
        <f>IF(N161="zákl. přenesená",J161,0)</f>
        <v>0</v>
      </c>
      <c r="BH161" s="219">
        <f>IF(N161="sníž. přenesená",J161,0)</f>
        <v>0</v>
      </c>
      <c r="BI161" s="219">
        <f>IF(N161="nulová",J161,0)</f>
        <v>0</v>
      </c>
      <c r="BJ161" s="14" t="s">
        <v>79</v>
      </c>
      <c r="BK161" s="219">
        <f>ROUND(I161*H161,2)</f>
        <v>0</v>
      </c>
      <c r="BL161" s="14" t="s">
        <v>158</v>
      </c>
      <c r="BM161" s="218" t="s">
        <v>1359</v>
      </c>
    </row>
    <row r="162" spans="1:65" s="2" customFormat="1" ht="38.4">
      <c r="A162" s="31"/>
      <c r="B162" s="32"/>
      <c r="C162" s="33"/>
      <c r="D162" s="220" t="s">
        <v>166</v>
      </c>
      <c r="E162" s="33"/>
      <c r="F162" s="221" t="s">
        <v>1014</v>
      </c>
      <c r="G162" s="33"/>
      <c r="H162" s="33"/>
      <c r="I162" s="119"/>
      <c r="J162" s="33"/>
      <c r="K162" s="33"/>
      <c r="L162" s="36"/>
      <c r="M162" s="222"/>
      <c r="N162" s="223"/>
      <c r="O162" s="68"/>
      <c r="P162" s="68"/>
      <c r="Q162" s="68"/>
      <c r="R162" s="68"/>
      <c r="S162" s="68"/>
      <c r="T162" s="68"/>
      <c r="U162" s="69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T162" s="14" t="s">
        <v>166</v>
      </c>
      <c r="AU162" s="14" t="s">
        <v>81</v>
      </c>
    </row>
    <row r="163" spans="1:65" s="2" customFormat="1" ht="30" customHeight="1">
      <c r="A163" s="31"/>
      <c r="B163" s="32"/>
      <c r="C163" s="224" t="s">
        <v>186</v>
      </c>
      <c r="D163" s="224" t="s">
        <v>176</v>
      </c>
      <c r="E163" s="225" t="s">
        <v>1015</v>
      </c>
      <c r="F163" s="226" t="s">
        <v>1016</v>
      </c>
      <c r="G163" s="227" t="s">
        <v>840</v>
      </c>
      <c r="H163" s="228">
        <v>4</v>
      </c>
      <c r="I163" s="229"/>
      <c r="J163" s="230">
        <f>ROUND(I163*H163,2)</f>
        <v>0</v>
      </c>
      <c r="K163" s="231"/>
      <c r="L163" s="36"/>
      <c r="M163" s="232" t="s">
        <v>1</v>
      </c>
      <c r="N163" s="233" t="s">
        <v>37</v>
      </c>
      <c r="O163" s="68"/>
      <c r="P163" s="216">
        <f>O163*H163</f>
        <v>0</v>
      </c>
      <c r="Q163" s="216">
        <v>0</v>
      </c>
      <c r="R163" s="216">
        <f>Q163*H163</f>
        <v>0</v>
      </c>
      <c r="S163" s="216">
        <v>0</v>
      </c>
      <c r="T163" s="216">
        <f>S163*H163</f>
        <v>0</v>
      </c>
      <c r="U163" s="217" t="s">
        <v>1</v>
      </c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18" t="s">
        <v>158</v>
      </c>
      <c r="AT163" s="218" t="s">
        <v>176</v>
      </c>
      <c r="AU163" s="218" t="s">
        <v>81</v>
      </c>
      <c r="AY163" s="14" t="s">
        <v>153</v>
      </c>
      <c r="BE163" s="219">
        <f>IF(N163="základní",J163,0)</f>
        <v>0</v>
      </c>
      <c r="BF163" s="219">
        <f>IF(N163="snížená",J163,0)</f>
        <v>0</v>
      </c>
      <c r="BG163" s="219">
        <f>IF(N163="zákl. přenesená",J163,0)</f>
        <v>0</v>
      </c>
      <c r="BH163" s="219">
        <f>IF(N163="sníž. přenesená",J163,0)</f>
        <v>0</v>
      </c>
      <c r="BI163" s="219">
        <f>IF(N163="nulová",J163,0)</f>
        <v>0</v>
      </c>
      <c r="BJ163" s="14" t="s">
        <v>79</v>
      </c>
      <c r="BK163" s="219">
        <f>ROUND(I163*H163,2)</f>
        <v>0</v>
      </c>
      <c r="BL163" s="14" t="s">
        <v>158</v>
      </c>
      <c r="BM163" s="218" t="s">
        <v>1360</v>
      </c>
    </row>
    <row r="164" spans="1:65" s="2" customFormat="1" ht="38.4">
      <c r="A164" s="31"/>
      <c r="B164" s="32"/>
      <c r="C164" s="33"/>
      <c r="D164" s="220" t="s">
        <v>166</v>
      </c>
      <c r="E164" s="33"/>
      <c r="F164" s="221" t="s">
        <v>1018</v>
      </c>
      <c r="G164" s="33"/>
      <c r="H164" s="33"/>
      <c r="I164" s="119"/>
      <c r="J164" s="33"/>
      <c r="K164" s="33"/>
      <c r="L164" s="36"/>
      <c r="M164" s="222"/>
      <c r="N164" s="223"/>
      <c r="O164" s="68"/>
      <c r="P164" s="68"/>
      <c r="Q164" s="68"/>
      <c r="R164" s="68"/>
      <c r="S164" s="68"/>
      <c r="T164" s="68"/>
      <c r="U164" s="69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T164" s="14" t="s">
        <v>166</v>
      </c>
      <c r="AU164" s="14" t="s">
        <v>81</v>
      </c>
    </row>
    <row r="165" spans="1:65" s="2" customFormat="1" ht="14.4" customHeight="1">
      <c r="A165" s="31"/>
      <c r="B165" s="32"/>
      <c r="C165" s="224" t="s">
        <v>8</v>
      </c>
      <c r="D165" s="224" t="s">
        <v>176</v>
      </c>
      <c r="E165" s="225" t="s">
        <v>1019</v>
      </c>
      <c r="F165" s="226" t="s">
        <v>1020</v>
      </c>
      <c r="G165" s="227" t="s">
        <v>840</v>
      </c>
      <c r="H165" s="228">
        <v>1</v>
      </c>
      <c r="I165" s="229"/>
      <c r="J165" s="230">
        <f>ROUND(I165*H165,2)</f>
        <v>0</v>
      </c>
      <c r="K165" s="231"/>
      <c r="L165" s="36"/>
      <c r="M165" s="232" t="s">
        <v>1</v>
      </c>
      <c r="N165" s="233" t="s">
        <v>37</v>
      </c>
      <c r="O165" s="68"/>
      <c r="P165" s="216">
        <f>O165*H165</f>
        <v>0</v>
      </c>
      <c r="Q165" s="216">
        <v>0</v>
      </c>
      <c r="R165" s="216">
        <f>Q165*H165</f>
        <v>0</v>
      </c>
      <c r="S165" s="216">
        <v>0</v>
      </c>
      <c r="T165" s="216">
        <f>S165*H165</f>
        <v>0</v>
      </c>
      <c r="U165" s="217" t="s">
        <v>1</v>
      </c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18" t="s">
        <v>158</v>
      </c>
      <c r="AT165" s="218" t="s">
        <v>176</v>
      </c>
      <c r="AU165" s="218" t="s">
        <v>81</v>
      </c>
      <c r="AY165" s="14" t="s">
        <v>153</v>
      </c>
      <c r="BE165" s="219">
        <f>IF(N165="základní",J165,0)</f>
        <v>0</v>
      </c>
      <c r="BF165" s="219">
        <f>IF(N165="snížená",J165,0)</f>
        <v>0</v>
      </c>
      <c r="BG165" s="219">
        <f>IF(N165="zákl. přenesená",J165,0)</f>
        <v>0</v>
      </c>
      <c r="BH165" s="219">
        <f>IF(N165="sníž. přenesená",J165,0)</f>
        <v>0</v>
      </c>
      <c r="BI165" s="219">
        <f>IF(N165="nulová",J165,0)</f>
        <v>0</v>
      </c>
      <c r="BJ165" s="14" t="s">
        <v>79</v>
      </c>
      <c r="BK165" s="219">
        <f>ROUND(I165*H165,2)</f>
        <v>0</v>
      </c>
      <c r="BL165" s="14" t="s">
        <v>158</v>
      </c>
      <c r="BM165" s="218" t="s">
        <v>1361</v>
      </c>
    </row>
    <row r="166" spans="1:65" s="2" customFormat="1" ht="38.4">
      <c r="A166" s="31"/>
      <c r="B166" s="32"/>
      <c r="C166" s="33"/>
      <c r="D166" s="220" t="s">
        <v>166</v>
      </c>
      <c r="E166" s="33"/>
      <c r="F166" s="221" t="s">
        <v>1022</v>
      </c>
      <c r="G166" s="33"/>
      <c r="H166" s="33"/>
      <c r="I166" s="119"/>
      <c r="J166" s="33"/>
      <c r="K166" s="33"/>
      <c r="L166" s="36"/>
      <c r="M166" s="222"/>
      <c r="N166" s="223"/>
      <c r="O166" s="68"/>
      <c r="P166" s="68"/>
      <c r="Q166" s="68"/>
      <c r="R166" s="68"/>
      <c r="S166" s="68"/>
      <c r="T166" s="68"/>
      <c r="U166" s="69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T166" s="14" t="s">
        <v>166</v>
      </c>
      <c r="AU166" s="14" t="s">
        <v>81</v>
      </c>
    </row>
    <row r="167" spans="1:65" s="2" customFormat="1" ht="19.8" customHeight="1">
      <c r="A167" s="31"/>
      <c r="B167" s="32"/>
      <c r="C167" s="224" t="s">
        <v>164</v>
      </c>
      <c r="D167" s="224" t="s">
        <v>176</v>
      </c>
      <c r="E167" s="225" t="s">
        <v>1023</v>
      </c>
      <c r="F167" s="226" t="s">
        <v>1024</v>
      </c>
      <c r="G167" s="227" t="s">
        <v>840</v>
      </c>
      <c r="H167" s="228">
        <v>28.8</v>
      </c>
      <c r="I167" s="229"/>
      <c r="J167" s="230">
        <f>ROUND(I167*H167,2)</f>
        <v>0</v>
      </c>
      <c r="K167" s="231"/>
      <c r="L167" s="36"/>
      <c r="M167" s="232" t="s">
        <v>1</v>
      </c>
      <c r="N167" s="233" t="s">
        <v>37</v>
      </c>
      <c r="O167" s="68"/>
      <c r="P167" s="216">
        <f>O167*H167</f>
        <v>0</v>
      </c>
      <c r="Q167" s="216">
        <v>0</v>
      </c>
      <c r="R167" s="216">
        <f>Q167*H167</f>
        <v>0</v>
      </c>
      <c r="S167" s="216">
        <v>0.26100000000000001</v>
      </c>
      <c r="T167" s="216">
        <f>S167*H167</f>
        <v>7.5168000000000008</v>
      </c>
      <c r="U167" s="217" t="s">
        <v>1</v>
      </c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18" t="s">
        <v>158</v>
      </c>
      <c r="AT167" s="218" t="s">
        <v>176</v>
      </c>
      <c r="AU167" s="218" t="s">
        <v>81</v>
      </c>
      <c r="AY167" s="14" t="s">
        <v>153</v>
      </c>
      <c r="BE167" s="219">
        <f>IF(N167="základní",J167,0)</f>
        <v>0</v>
      </c>
      <c r="BF167" s="219">
        <f>IF(N167="snížená",J167,0)</f>
        <v>0</v>
      </c>
      <c r="BG167" s="219">
        <f>IF(N167="zákl. přenesená",J167,0)</f>
        <v>0</v>
      </c>
      <c r="BH167" s="219">
        <f>IF(N167="sníž. přenesená",J167,0)</f>
        <v>0</v>
      </c>
      <c r="BI167" s="219">
        <f>IF(N167="nulová",J167,0)</f>
        <v>0</v>
      </c>
      <c r="BJ167" s="14" t="s">
        <v>79</v>
      </c>
      <c r="BK167" s="219">
        <f>ROUND(I167*H167,2)</f>
        <v>0</v>
      </c>
      <c r="BL167" s="14" t="s">
        <v>158</v>
      </c>
      <c r="BM167" s="218" t="s">
        <v>1362</v>
      </c>
    </row>
    <row r="168" spans="1:65" s="2" customFormat="1" ht="28.8">
      <c r="A168" s="31"/>
      <c r="B168" s="32"/>
      <c r="C168" s="33"/>
      <c r="D168" s="220" t="s">
        <v>166</v>
      </c>
      <c r="E168" s="33"/>
      <c r="F168" s="221" t="s">
        <v>1026</v>
      </c>
      <c r="G168" s="33"/>
      <c r="H168" s="33"/>
      <c r="I168" s="119"/>
      <c r="J168" s="33"/>
      <c r="K168" s="33"/>
      <c r="L168" s="36"/>
      <c r="M168" s="222"/>
      <c r="N168" s="223"/>
      <c r="O168" s="68"/>
      <c r="P168" s="68"/>
      <c r="Q168" s="68"/>
      <c r="R168" s="68"/>
      <c r="S168" s="68"/>
      <c r="T168" s="68"/>
      <c r="U168" s="69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T168" s="14" t="s">
        <v>166</v>
      </c>
      <c r="AU168" s="14" t="s">
        <v>81</v>
      </c>
    </row>
    <row r="169" spans="1:65" s="2" customFormat="1" ht="19.8" customHeight="1">
      <c r="A169" s="31"/>
      <c r="B169" s="32"/>
      <c r="C169" s="224" t="s">
        <v>641</v>
      </c>
      <c r="D169" s="224" t="s">
        <v>176</v>
      </c>
      <c r="E169" s="225" t="s">
        <v>1027</v>
      </c>
      <c r="F169" s="226" t="s">
        <v>1028</v>
      </c>
      <c r="G169" s="227" t="s">
        <v>162</v>
      </c>
      <c r="H169" s="228">
        <v>8.52</v>
      </c>
      <c r="I169" s="229"/>
      <c r="J169" s="230">
        <f>ROUND(I169*H169,2)</f>
        <v>0</v>
      </c>
      <c r="K169" s="231"/>
      <c r="L169" s="36"/>
      <c r="M169" s="232" t="s">
        <v>1</v>
      </c>
      <c r="N169" s="233" t="s">
        <v>37</v>
      </c>
      <c r="O169" s="68"/>
      <c r="P169" s="216">
        <f>O169*H169</f>
        <v>0</v>
      </c>
      <c r="Q169" s="216">
        <v>0</v>
      </c>
      <c r="R169" s="216">
        <f>Q169*H169</f>
        <v>0</v>
      </c>
      <c r="S169" s="216">
        <v>8.5999999999999993E-2</v>
      </c>
      <c r="T169" s="216">
        <f>S169*H169</f>
        <v>0.73271999999999993</v>
      </c>
      <c r="U169" s="217" t="s">
        <v>1</v>
      </c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18" t="s">
        <v>158</v>
      </c>
      <c r="AT169" s="218" t="s">
        <v>176</v>
      </c>
      <c r="AU169" s="218" t="s">
        <v>81</v>
      </c>
      <c r="AY169" s="14" t="s">
        <v>153</v>
      </c>
      <c r="BE169" s="219">
        <f>IF(N169="základní",J169,0)</f>
        <v>0</v>
      </c>
      <c r="BF169" s="219">
        <f>IF(N169="snížená",J169,0)</f>
        <v>0</v>
      </c>
      <c r="BG169" s="219">
        <f>IF(N169="zákl. přenesená",J169,0)</f>
        <v>0</v>
      </c>
      <c r="BH169" s="219">
        <f>IF(N169="sníž. přenesená",J169,0)</f>
        <v>0</v>
      </c>
      <c r="BI169" s="219">
        <f>IF(N169="nulová",J169,0)</f>
        <v>0</v>
      </c>
      <c r="BJ169" s="14" t="s">
        <v>79</v>
      </c>
      <c r="BK169" s="219">
        <f>ROUND(I169*H169,2)</f>
        <v>0</v>
      </c>
      <c r="BL169" s="14" t="s">
        <v>158</v>
      </c>
      <c r="BM169" s="218" t="s">
        <v>1363</v>
      </c>
    </row>
    <row r="170" spans="1:65" s="2" customFormat="1" ht="19.2">
      <c r="A170" s="31"/>
      <c r="B170" s="32"/>
      <c r="C170" s="33"/>
      <c r="D170" s="220" t="s">
        <v>166</v>
      </c>
      <c r="E170" s="33"/>
      <c r="F170" s="221" t="s">
        <v>1030</v>
      </c>
      <c r="G170" s="33"/>
      <c r="H170" s="33"/>
      <c r="I170" s="119"/>
      <c r="J170" s="33"/>
      <c r="K170" s="33"/>
      <c r="L170" s="36"/>
      <c r="M170" s="222"/>
      <c r="N170" s="223"/>
      <c r="O170" s="68"/>
      <c r="P170" s="68"/>
      <c r="Q170" s="68"/>
      <c r="R170" s="68"/>
      <c r="S170" s="68"/>
      <c r="T170" s="68"/>
      <c r="U170" s="69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T170" s="14" t="s">
        <v>166</v>
      </c>
      <c r="AU170" s="14" t="s">
        <v>81</v>
      </c>
    </row>
    <row r="171" spans="1:65" s="2" customFormat="1" ht="19.8" customHeight="1">
      <c r="A171" s="31"/>
      <c r="B171" s="32"/>
      <c r="C171" s="224" t="s">
        <v>196</v>
      </c>
      <c r="D171" s="224" t="s">
        <v>176</v>
      </c>
      <c r="E171" s="225" t="s">
        <v>1031</v>
      </c>
      <c r="F171" s="226" t="s">
        <v>1032</v>
      </c>
      <c r="G171" s="227" t="s">
        <v>1033</v>
      </c>
      <c r="H171" s="228">
        <v>24.815999999999999</v>
      </c>
      <c r="I171" s="229"/>
      <c r="J171" s="230">
        <f>ROUND(I171*H171,2)</f>
        <v>0</v>
      </c>
      <c r="K171" s="231"/>
      <c r="L171" s="36"/>
      <c r="M171" s="232" t="s">
        <v>1</v>
      </c>
      <c r="N171" s="233" t="s">
        <v>37</v>
      </c>
      <c r="O171" s="68"/>
      <c r="P171" s="216">
        <f>O171*H171</f>
        <v>0</v>
      </c>
      <c r="Q171" s="216">
        <v>0</v>
      </c>
      <c r="R171" s="216">
        <f>Q171*H171</f>
        <v>0</v>
      </c>
      <c r="S171" s="216">
        <v>1.6</v>
      </c>
      <c r="T171" s="216">
        <f>S171*H171</f>
        <v>39.705600000000004</v>
      </c>
      <c r="U171" s="217" t="s">
        <v>1</v>
      </c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18" t="s">
        <v>158</v>
      </c>
      <c r="AT171" s="218" t="s">
        <v>176</v>
      </c>
      <c r="AU171" s="218" t="s">
        <v>81</v>
      </c>
      <c r="AY171" s="14" t="s">
        <v>153</v>
      </c>
      <c r="BE171" s="219">
        <f>IF(N171="základní",J171,0)</f>
        <v>0</v>
      </c>
      <c r="BF171" s="219">
        <f>IF(N171="snížená",J171,0)</f>
        <v>0</v>
      </c>
      <c r="BG171" s="219">
        <f>IF(N171="zákl. přenesená",J171,0)</f>
        <v>0</v>
      </c>
      <c r="BH171" s="219">
        <f>IF(N171="sníž. přenesená",J171,0)</f>
        <v>0</v>
      </c>
      <c r="BI171" s="219">
        <f>IF(N171="nulová",J171,0)</f>
        <v>0</v>
      </c>
      <c r="BJ171" s="14" t="s">
        <v>79</v>
      </c>
      <c r="BK171" s="219">
        <f>ROUND(I171*H171,2)</f>
        <v>0</v>
      </c>
      <c r="BL171" s="14" t="s">
        <v>158</v>
      </c>
      <c r="BM171" s="218" t="s">
        <v>1364</v>
      </c>
    </row>
    <row r="172" spans="1:65" s="2" customFormat="1" ht="19.2">
      <c r="A172" s="31"/>
      <c r="B172" s="32"/>
      <c r="C172" s="33"/>
      <c r="D172" s="220" t="s">
        <v>166</v>
      </c>
      <c r="E172" s="33"/>
      <c r="F172" s="221" t="s">
        <v>1035</v>
      </c>
      <c r="G172" s="33"/>
      <c r="H172" s="33"/>
      <c r="I172" s="119"/>
      <c r="J172" s="33"/>
      <c r="K172" s="33"/>
      <c r="L172" s="36"/>
      <c r="M172" s="222"/>
      <c r="N172" s="223"/>
      <c r="O172" s="68"/>
      <c r="P172" s="68"/>
      <c r="Q172" s="68"/>
      <c r="R172" s="68"/>
      <c r="S172" s="68"/>
      <c r="T172" s="68"/>
      <c r="U172" s="69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T172" s="14" t="s">
        <v>166</v>
      </c>
      <c r="AU172" s="14" t="s">
        <v>81</v>
      </c>
    </row>
    <row r="173" spans="1:65" s="2" customFormat="1" ht="14.4" customHeight="1">
      <c r="A173" s="31"/>
      <c r="B173" s="32"/>
      <c r="C173" s="224" t="s">
        <v>200</v>
      </c>
      <c r="D173" s="224" t="s">
        <v>176</v>
      </c>
      <c r="E173" s="225" t="s">
        <v>1036</v>
      </c>
      <c r="F173" s="226" t="s">
        <v>1037</v>
      </c>
      <c r="G173" s="227" t="s">
        <v>840</v>
      </c>
      <c r="H173" s="228">
        <v>24.815999999999999</v>
      </c>
      <c r="I173" s="229"/>
      <c r="J173" s="230">
        <f>ROUND(I173*H173,2)</f>
        <v>0</v>
      </c>
      <c r="K173" s="231"/>
      <c r="L173" s="36"/>
      <c r="M173" s="232" t="s">
        <v>1</v>
      </c>
      <c r="N173" s="233" t="s">
        <v>37</v>
      </c>
      <c r="O173" s="68"/>
      <c r="P173" s="216">
        <f>O173*H173</f>
        <v>0</v>
      </c>
      <c r="Q173" s="216">
        <v>0</v>
      </c>
      <c r="R173" s="216">
        <f>Q173*H173</f>
        <v>0</v>
      </c>
      <c r="S173" s="216">
        <v>1.6</v>
      </c>
      <c r="T173" s="216">
        <f>S173*H173</f>
        <v>39.705600000000004</v>
      </c>
      <c r="U173" s="217" t="s">
        <v>1</v>
      </c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18" t="s">
        <v>158</v>
      </c>
      <c r="AT173" s="218" t="s">
        <v>176</v>
      </c>
      <c r="AU173" s="218" t="s">
        <v>81</v>
      </c>
      <c r="AY173" s="14" t="s">
        <v>153</v>
      </c>
      <c r="BE173" s="219">
        <f>IF(N173="základní",J173,0)</f>
        <v>0</v>
      </c>
      <c r="BF173" s="219">
        <f>IF(N173="snížená",J173,0)</f>
        <v>0</v>
      </c>
      <c r="BG173" s="219">
        <f>IF(N173="zákl. přenesená",J173,0)</f>
        <v>0</v>
      </c>
      <c r="BH173" s="219">
        <f>IF(N173="sníž. přenesená",J173,0)</f>
        <v>0</v>
      </c>
      <c r="BI173" s="219">
        <f>IF(N173="nulová",J173,0)</f>
        <v>0</v>
      </c>
      <c r="BJ173" s="14" t="s">
        <v>79</v>
      </c>
      <c r="BK173" s="219">
        <f>ROUND(I173*H173,2)</f>
        <v>0</v>
      </c>
      <c r="BL173" s="14" t="s">
        <v>158</v>
      </c>
      <c r="BM173" s="218" t="s">
        <v>1365</v>
      </c>
    </row>
    <row r="174" spans="1:65" s="2" customFormat="1" ht="19.2">
      <c r="A174" s="31"/>
      <c r="B174" s="32"/>
      <c r="C174" s="33"/>
      <c r="D174" s="220" t="s">
        <v>166</v>
      </c>
      <c r="E174" s="33"/>
      <c r="F174" s="221" t="s">
        <v>1039</v>
      </c>
      <c r="G174" s="33"/>
      <c r="H174" s="33"/>
      <c r="I174" s="119"/>
      <c r="J174" s="33"/>
      <c r="K174" s="33"/>
      <c r="L174" s="36"/>
      <c r="M174" s="222"/>
      <c r="N174" s="223"/>
      <c r="O174" s="68"/>
      <c r="P174" s="68"/>
      <c r="Q174" s="68"/>
      <c r="R174" s="68"/>
      <c r="S174" s="68"/>
      <c r="T174" s="68"/>
      <c r="U174" s="69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T174" s="14" t="s">
        <v>166</v>
      </c>
      <c r="AU174" s="14" t="s">
        <v>81</v>
      </c>
    </row>
    <row r="175" spans="1:65" s="2" customFormat="1" ht="14.4" customHeight="1">
      <c r="A175" s="31"/>
      <c r="B175" s="32"/>
      <c r="C175" s="224" t="s">
        <v>205</v>
      </c>
      <c r="D175" s="224" t="s">
        <v>176</v>
      </c>
      <c r="E175" s="225" t="s">
        <v>1040</v>
      </c>
      <c r="F175" s="226" t="s">
        <v>1041</v>
      </c>
      <c r="G175" s="227" t="s">
        <v>840</v>
      </c>
      <c r="H175" s="228">
        <v>6</v>
      </c>
      <c r="I175" s="229"/>
      <c r="J175" s="230">
        <f>ROUND(I175*H175,2)</f>
        <v>0</v>
      </c>
      <c r="K175" s="231"/>
      <c r="L175" s="36"/>
      <c r="M175" s="232" t="s">
        <v>1</v>
      </c>
      <c r="N175" s="233" t="s">
        <v>37</v>
      </c>
      <c r="O175" s="68"/>
      <c r="P175" s="216">
        <f>O175*H175</f>
        <v>0</v>
      </c>
      <c r="Q175" s="216">
        <v>0</v>
      </c>
      <c r="R175" s="216">
        <f>Q175*H175</f>
        <v>0</v>
      </c>
      <c r="S175" s="216">
        <v>7.5999999999999998E-2</v>
      </c>
      <c r="T175" s="216">
        <f>S175*H175</f>
        <v>0.45599999999999996</v>
      </c>
      <c r="U175" s="217" t="s">
        <v>1</v>
      </c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18" t="s">
        <v>158</v>
      </c>
      <c r="AT175" s="218" t="s">
        <v>176</v>
      </c>
      <c r="AU175" s="218" t="s">
        <v>81</v>
      </c>
      <c r="AY175" s="14" t="s">
        <v>153</v>
      </c>
      <c r="BE175" s="219">
        <f>IF(N175="základní",J175,0)</f>
        <v>0</v>
      </c>
      <c r="BF175" s="219">
        <f>IF(N175="snížená",J175,0)</f>
        <v>0</v>
      </c>
      <c r="BG175" s="219">
        <f>IF(N175="zákl. přenesená",J175,0)</f>
        <v>0</v>
      </c>
      <c r="BH175" s="219">
        <f>IF(N175="sníž. přenesená",J175,0)</f>
        <v>0</v>
      </c>
      <c r="BI175" s="219">
        <f>IF(N175="nulová",J175,0)</f>
        <v>0</v>
      </c>
      <c r="BJ175" s="14" t="s">
        <v>79</v>
      </c>
      <c r="BK175" s="219">
        <f>ROUND(I175*H175,2)</f>
        <v>0</v>
      </c>
      <c r="BL175" s="14" t="s">
        <v>158</v>
      </c>
      <c r="BM175" s="218" t="s">
        <v>1366</v>
      </c>
    </row>
    <row r="176" spans="1:65" s="2" customFormat="1" ht="28.8">
      <c r="A176" s="31"/>
      <c r="B176" s="32"/>
      <c r="C176" s="33"/>
      <c r="D176" s="220" t="s">
        <v>166</v>
      </c>
      <c r="E176" s="33"/>
      <c r="F176" s="221" t="s">
        <v>1043</v>
      </c>
      <c r="G176" s="33"/>
      <c r="H176" s="33"/>
      <c r="I176" s="119"/>
      <c r="J176" s="33"/>
      <c r="K176" s="33"/>
      <c r="L176" s="36"/>
      <c r="M176" s="222"/>
      <c r="N176" s="223"/>
      <c r="O176" s="68"/>
      <c r="P176" s="68"/>
      <c r="Q176" s="68"/>
      <c r="R176" s="68"/>
      <c r="S176" s="68"/>
      <c r="T176" s="68"/>
      <c r="U176" s="69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T176" s="14" t="s">
        <v>166</v>
      </c>
      <c r="AU176" s="14" t="s">
        <v>81</v>
      </c>
    </row>
    <row r="177" spans="1:65" s="2" customFormat="1" ht="14.4" customHeight="1">
      <c r="A177" s="31"/>
      <c r="B177" s="32"/>
      <c r="C177" s="224" t="s">
        <v>7</v>
      </c>
      <c r="D177" s="224" t="s">
        <v>176</v>
      </c>
      <c r="E177" s="225" t="s">
        <v>1044</v>
      </c>
      <c r="F177" s="226" t="s">
        <v>1045</v>
      </c>
      <c r="G177" s="227" t="s">
        <v>840</v>
      </c>
      <c r="H177" s="228">
        <v>6</v>
      </c>
      <c r="I177" s="229"/>
      <c r="J177" s="230">
        <f>ROUND(I177*H177,2)</f>
        <v>0</v>
      </c>
      <c r="K177" s="231"/>
      <c r="L177" s="36"/>
      <c r="M177" s="232" t="s">
        <v>1</v>
      </c>
      <c r="N177" s="233" t="s">
        <v>37</v>
      </c>
      <c r="O177" s="68"/>
      <c r="P177" s="216">
        <f>O177*H177</f>
        <v>0</v>
      </c>
      <c r="Q177" s="216">
        <v>0</v>
      </c>
      <c r="R177" s="216">
        <f>Q177*H177</f>
        <v>0</v>
      </c>
      <c r="S177" s="216">
        <v>6.3E-2</v>
      </c>
      <c r="T177" s="216">
        <f>S177*H177</f>
        <v>0.378</v>
      </c>
      <c r="U177" s="217" t="s">
        <v>1</v>
      </c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18" t="s">
        <v>158</v>
      </c>
      <c r="AT177" s="218" t="s">
        <v>176</v>
      </c>
      <c r="AU177" s="218" t="s">
        <v>81</v>
      </c>
      <c r="AY177" s="14" t="s">
        <v>153</v>
      </c>
      <c r="BE177" s="219">
        <f>IF(N177="základní",J177,0)</f>
        <v>0</v>
      </c>
      <c r="BF177" s="219">
        <f>IF(N177="snížená",J177,0)</f>
        <v>0</v>
      </c>
      <c r="BG177" s="219">
        <f>IF(N177="zákl. přenesená",J177,0)</f>
        <v>0</v>
      </c>
      <c r="BH177" s="219">
        <f>IF(N177="sníž. přenesená",J177,0)</f>
        <v>0</v>
      </c>
      <c r="BI177" s="219">
        <f>IF(N177="nulová",J177,0)</f>
        <v>0</v>
      </c>
      <c r="BJ177" s="14" t="s">
        <v>79</v>
      </c>
      <c r="BK177" s="219">
        <f>ROUND(I177*H177,2)</f>
        <v>0</v>
      </c>
      <c r="BL177" s="14" t="s">
        <v>158</v>
      </c>
      <c r="BM177" s="218" t="s">
        <v>1367</v>
      </c>
    </row>
    <row r="178" spans="1:65" s="2" customFormat="1" ht="28.8">
      <c r="A178" s="31"/>
      <c r="B178" s="32"/>
      <c r="C178" s="33"/>
      <c r="D178" s="220" t="s">
        <v>166</v>
      </c>
      <c r="E178" s="33"/>
      <c r="F178" s="221" t="s">
        <v>1047</v>
      </c>
      <c r="G178" s="33"/>
      <c r="H178" s="33"/>
      <c r="I178" s="119"/>
      <c r="J178" s="33"/>
      <c r="K178" s="33"/>
      <c r="L178" s="36"/>
      <c r="M178" s="222"/>
      <c r="N178" s="223"/>
      <c r="O178" s="68"/>
      <c r="P178" s="68"/>
      <c r="Q178" s="68"/>
      <c r="R178" s="68"/>
      <c r="S178" s="68"/>
      <c r="T178" s="68"/>
      <c r="U178" s="69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T178" s="14" t="s">
        <v>166</v>
      </c>
      <c r="AU178" s="14" t="s">
        <v>81</v>
      </c>
    </row>
    <row r="179" spans="1:65" s="2" customFormat="1" ht="30" customHeight="1">
      <c r="A179" s="31"/>
      <c r="B179" s="32"/>
      <c r="C179" s="224" t="s">
        <v>391</v>
      </c>
      <c r="D179" s="224" t="s">
        <v>176</v>
      </c>
      <c r="E179" s="225" t="s">
        <v>1048</v>
      </c>
      <c r="F179" s="226" t="s">
        <v>1049</v>
      </c>
      <c r="G179" s="227" t="s">
        <v>203</v>
      </c>
      <c r="H179" s="228">
        <v>1</v>
      </c>
      <c r="I179" s="229"/>
      <c r="J179" s="230">
        <f>ROUND(I179*H179,2)</f>
        <v>0</v>
      </c>
      <c r="K179" s="231"/>
      <c r="L179" s="36"/>
      <c r="M179" s="232" t="s">
        <v>1</v>
      </c>
      <c r="N179" s="233" t="s">
        <v>37</v>
      </c>
      <c r="O179" s="68"/>
      <c r="P179" s="216">
        <f>O179*H179</f>
        <v>0</v>
      </c>
      <c r="Q179" s="216">
        <v>0</v>
      </c>
      <c r="R179" s="216">
        <f>Q179*H179</f>
        <v>0</v>
      </c>
      <c r="S179" s="216">
        <v>0.02</v>
      </c>
      <c r="T179" s="216">
        <f>S179*H179</f>
        <v>0.02</v>
      </c>
      <c r="U179" s="217" t="s">
        <v>1</v>
      </c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18" t="s">
        <v>158</v>
      </c>
      <c r="AT179" s="218" t="s">
        <v>176</v>
      </c>
      <c r="AU179" s="218" t="s">
        <v>81</v>
      </c>
      <c r="AY179" s="14" t="s">
        <v>153</v>
      </c>
      <c r="BE179" s="219">
        <f>IF(N179="základní",J179,0)</f>
        <v>0</v>
      </c>
      <c r="BF179" s="219">
        <f>IF(N179="snížená",J179,0)</f>
        <v>0</v>
      </c>
      <c r="BG179" s="219">
        <f>IF(N179="zákl. přenesená",J179,0)</f>
        <v>0</v>
      </c>
      <c r="BH179" s="219">
        <f>IF(N179="sníž. přenesená",J179,0)</f>
        <v>0</v>
      </c>
      <c r="BI179" s="219">
        <f>IF(N179="nulová",J179,0)</f>
        <v>0</v>
      </c>
      <c r="BJ179" s="14" t="s">
        <v>79</v>
      </c>
      <c r="BK179" s="219">
        <f>ROUND(I179*H179,2)</f>
        <v>0</v>
      </c>
      <c r="BL179" s="14" t="s">
        <v>158</v>
      </c>
      <c r="BM179" s="218" t="s">
        <v>1368</v>
      </c>
    </row>
    <row r="180" spans="1:65" s="2" customFormat="1" ht="28.8">
      <c r="A180" s="31"/>
      <c r="B180" s="32"/>
      <c r="C180" s="33"/>
      <c r="D180" s="220" t="s">
        <v>166</v>
      </c>
      <c r="E180" s="33"/>
      <c r="F180" s="221" t="s">
        <v>1051</v>
      </c>
      <c r="G180" s="33"/>
      <c r="H180" s="33"/>
      <c r="I180" s="119"/>
      <c r="J180" s="33"/>
      <c r="K180" s="33"/>
      <c r="L180" s="36"/>
      <c r="M180" s="222"/>
      <c r="N180" s="223"/>
      <c r="O180" s="68"/>
      <c r="P180" s="68"/>
      <c r="Q180" s="68"/>
      <c r="R180" s="68"/>
      <c r="S180" s="68"/>
      <c r="T180" s="68"/>
      <c r="U180" s="69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T180" s="14" t="s">
        <v>166</v>
      </c>
      <c r="AU180" s="14" t="s">
        <v>81</v>
      </c>
    </row>
    <row r="181" spans="1:65" s="2" customFormat="1" ht="30" customHeight="1">
      <c r="A181" s="31"/>
      <c r="B181" s="32"/>
      <c r="C181" s="224" t="s">
        <v>387</v>
      </c>
      <c r="D181" s="224" t="s">
        <v>176</v>
      </c>
      <c r="E181" s="225" t="s">
        <v>1052</v>
      </c>
      <c r="F181" s="226" t="s">
        <v>1053</v>
      </c>
      <c r="G181" s="227" t="s">
        <v>203</v>
      </c>
      <c r="H181" s="228">
        <v>1</v>
      </c>
      <c r="I181" s="229"/>
      <c r="J181" s="230">
        <f>ROUND(I181*H181,2)</f>
        <v>0</v>
      </c>
      <c r="K181" s="231"/>
      <c r="L181" s="36"/>
      <c r="M181" s="232" t="s">
        <v>1</v>
      </c>
      <c r="N181" s="233" t="s">
        <v>37</v>
      </c>
      <c r="O181" s="68"/>
      <c r="P181" s="216">
        <f>O181*H181</f>
        <v>0</v>
      </c>
      <c r="Q181" s="216">
        <v>0</v>
      </c>
      <c r="R181" s="216">
        <f>Q181*H181</f>
        <v>0</v>
      </c>
      <c r="S181" s="216">
        <v>1.6E-2</v>
      </c>
      <c r="T181" s="216">
        <f>S181*H181</f>
        <v>1.6E-2</v>
      </c>
      <c r="U181" s="217" t="s">
        <v>1</v>
      </c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18" t="s">
        <v>158</v>
      </c>
      <c r="AT181" s="218" t="s">
        <v>176</v>
      </c>
      <c r="AU181" s="218" t="s">
        <v>81</v>
      </c>
      <c r="AY181" s="14" t="s">
        <v>153</v>
      </c>
      <c r="BE181" s="219">
        <f>IF(N181="základní",J181,0)</f>
        <v>0</v>
      </c>
      <c r="BF181" s="219">
        <f>IF(N181="snížená",J181,0)</f>
        <v>0</v>
      </c>
      <c r="BG181" s="219">
        <f>IF(N181="zákl. přenesená",J181,0)</f>
        <v>0</v>
      </c>
      <c r="BH181" s="219">
        <f>IF(N181="sníž. přenesená",J181,0)</f>
        <v>0</v>
      </c>
      <c r="BI181" s="219">
        <f>IF(N181="nulová",J181,0)</f>
        <v>0</v>
      </c>
      <c r="BJ181" s="14" t="s">
        <v>79</v>
      </c>
      <c r="BK181" s="219">
        <f>ROUND(I181*H181,2)</f>
        <v>0</v>
      </c>
      <c r="BL181" s="14" t="s">
        <v>158</v>
      </c>
      <c r="BM181" s="218" t="s">
        <v>1369</v>
      </c>
    </row>
    <row r="182" spans="1:65" s="2" customFormat="1" ht="48">
      <c r="A182" s="31"/>
      <c r="B182" s="32"/>
      <c r="C182" s="33"/>
      <c r="D182" s="220" t="s">
        <v>166</v>
      </c>
      <c r="E182" s="33"/>
      <c r="F182" s="221" t="s">
        <v>1055</v>
      </c>
      <c r="G182" s="33"/>
      <c r="H182" s="33"/>
      <c r="I182" s="119"/>
      <c r="J182" s="33"/>
      <c r="K182" s="33"/>
      <c r="L182" s="36"/>
      <c r="M182" s="222"/>
      <c r="N182" s="223"/>
      <c r="O182" s="68"/>
      <c r="P182" s="68"/>
      <c r="Q182" s="68"/>
      <c r="R182" s="68"/>
      <c r="S182" s="68"/>
      <c r="T182" s="68"/>
      <c r="U182" s="69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T182" s="14" t="s">
        <v>166</v>
      </c>
      <c r="AU182" s="14" t="s">
        <v>81</v>
      </c>
    </row>
    <row r="183" spans="1:65" s="2" customFormat="1" ht="19.8" customHeight="1">
      <c r="A183" s="31"/>
      <c r="B183" s="32"/>
      <c r="C183" s="224" t="s">
        <v>420</v>
      </c>
      <c r="D183" s="224" t="s">
        <v>176</v>
      </c>
      <c r="E183" s="225" t="s">
        <v>1056</v>
      </c>
      <c r="F183" s="226" t="s">
        <v>1057</v>
      </c>
      <c r="G183" s="227" t="s">
        <v>840</v>
      </c>
      <c r="H183" s="228">
        <v>23.61</v>
      </c>
      <c r="I183" s="229"/>
      <c r="J183" s="230">
        <f>ROUND(I183*H183,2)</f>
        <v>0</v>
      </c>
      <c r="K183" s="231"/>
      <c r="L183" s="36"/>
      <c r="M183" s="232" t="s">
        <v>1</v>
      </c>
      <c r="N183" s="233" t="s">
        <v>37</v>
      </c>
      <c r="O183" s="68"/>
      <c r="P183" s="216">
        <f>O183*H183</f>
        <v>0</v>
      </c>
      <c r="Q183" s="216">
        <v>0</v>
      </c>
      <c r="R183" s="216">
        <f>Q183*H183</f>
        <v>0</v>
      </c>
      <c r="S183" s="216">
        <v>6.8000000000000005E-2</v>
      </c>
      <c r="T183" s="216">
        <f>S183*H183</f>
        <v>1.60548</v>
      </c>
      <c r="U183" s="217" t="s">
        <v>1</v>
      </c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18" t="s">
        <v>158</v>
      </c>
      <c r="AT183" s="218" t="s">
        <v>176</v>
      </c>
      <c r="AU183" s="218" t="s">
        <v>81</v>
      </c>
      <c r="AY183" s="14" t="s">
        <v>153</v>
      </c>
      <c r="BE183" s="219">
        <f>IF(N183="základní",J183,0)</f>
        <v>0</v>
      </c>
      <c r="BF183" s="219">
        <f>IF(N183="snížená",J183,0)</f>
        <v>0</v>
      </c>
      <c r="BG183" s="219">
        <f>IF(N183="zákl. přenesená",J183,0)</f>
        <v>0</v>
      </c>
      <c r="BH183" s="219">
        <f>IF(N183="sníž. přenesená",J183,0)</f>
        <v>0</v>
      </c>
      <c r="BI183" s="219">
        <f>IF(N183="nulová",J183,0)</f>
        <v>0</v>
      </c>
      <c r="BJ183" s="14" t="s">
        <v>79</v>
      </c>
      <c r="BK183" s="219">
        <f>ROUND(I183*H183,2)</f>
        <v>0</v>
      </c>
      <c r="BL183" s="14" t="s">
        <v>158</v>
      </c>
      <c r="BM183" s="218" t="s">
        <v>1370</v>
      </c>
    </row>
    <row r="184" spans="1:65" s="2" customFormat="1" ht="28.8">
      <c r="A184" s="31"/>
      <c r="B184" s="32"/>
      <c r="C184" s="33"/>
      <c r="D184" s="220" t="s">
        <v>166</v>
      </c>
      <c r="E184" s="33"/>
      <c r="F184" s="221" t="s">
        <v>1059</v>
      </c>
      <c r="G184" s="33"/>
      <c r="H184" s="33"/>
      <c r="I184" s="119"/>
      <c r="J184" s="33"/>
      <c r="K184" s="33"/>
      <c r="L184" s="36"/>
      <c r="M184" s="222"/>
      <c r="N184" s="223"/>
      <c r="O184" s="68"/>
      <c r="P184" s="68"/>
      <c r="Q184" s="68"/>
      <c r="R184" s="68"/>
      <c r="S184" s="68"/>
      <c r="T184" s="68"/>
      <c r="U184" s="69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T184" s="14" t="s">
        <v>166</v>
      </c>
      <c r="AU184" s="14" t="s">
        <v>81</v>
      </c>
    </row>
    <row r="185" spans="1:65" s="12" customFormat="1" ht="22.8" customHeight="1">
      <c r="B185" s="189"/>
      <c r="C185" s="190"/>
      <c r="D185" s="191" t="s">
        <v>71</v>
      </c>
      <c r="E185" s="203" t="s">
        <v>1060</v>
      </c>
      <c r="F185" s="203" t="s">
        <v>1061</v>
      </c>
      <c r="G185" s="190"/>
      <c r="H185" s="190"/>
      <c r="I185" s="193"/>
      <c r="J185" s="204">
        <f>BK185</f>
        <v>0</v>
      </c>
      <c r="K185" s="190"/>
      <c r="L185" s="195"/>
      <c r="M185" s="196"/>
      <c r="N185" s="197"/>
      <c r="O185" s="197"/>
      <c r="P185" s="198">
        <f>SUM(P186:P201)</f>
        <v>0</v>
      </c>
      <c r="Q185" s="197"/>
      <c r="R185" s="198">
        <f>SUM(R186:R201)</f>
        <v>0</v>
      </c>
      <c r="S185" s="197"/>
      <c r="T185" s="198">
        <f>SUM(T186:T201)</f>
        <v>0</v>
      </c>
      <c r="U185" s="199"/>
      <c r="AR185" s="200" t="s">
        <v>79</v>
      </c>
      <c r="AT185" s="201" t="s">
        <v>71</v>
      </c>
      <c r="AU185" s="201" t="s">
        <v>79</v>
      </c>
      <c r="AY185" s="200" t="s">
        <v>153</v>
      </c>
      <c r="BK185" s="202">
        <f>SUM(BK186:BK201)</f>
        <v>0</v>
      </c>
    </row>
    <row r="186" spans="1:65" s="2" customFormat="1" ht="30" customHeight="1">
      <c r="A186" s="31"/>
      <c r="B186" s="32"/>
      <c r="C186" s="224" t="s">
        <v>212</v>
      </c>
      <c r="D186" s="224" t="s">
        <v>176</v>
      </c>
      <c r="E186" s="225" t="s">
        <v>1062</v>
      </c>
      <c r="F186" s="226" t="s">
        <v>1063</v>
      </c>
      <c r="G186" s="227" t="s">
        <v>1064</v>
      </c>
      <c r="H186" s="228">
        <v>30.34</v>
      </c>
      <c r="I186" s="229"/>
      <c r="J186" s="230">
        <f>ROUND(I186*H186,2)</f>
        <v>0</v>
      </c>
      <c r="K186" s="231"/>
      <c r="L186" s="36"/>
      <c r="M186" s="232" t="s">
        <v>1</v>
      </c>
      <c r="N186" s="233" t="s">
        <v>37</v>
      </c>
      <c r="O186" s="68"/>
      <c r="P186" s="216">
        <f>O186*H186</f>
        <v>0</v>
      </c>
      <c r="Q186" s="216">
        <v>0</v>
      </c>
      <c r="R186" s="216">
        <f>Q186*H186</f>
        <v>0</v>
      </c>
      <c r="S186" s="216">
        <v>0</v>
      </c>
      <c r="T186" s="216">
        <f>S186*H186</f>
        <v>0</v>
      </c>
      <c r="U186" s="217" t="s">
        <v>1</v>
      </c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18" t="s">
        <v>158</v>
      </c>
      <c r="AT186" s="218" t="s">
        <v>176</v>
      </c>
      <c r="AU186" s="218" t="s">
        <v>81</v>
      </c>
      <c r="AY186" s="14" t="s">
        <v>153</v>
      </c>
      <c r="BE186" s="219">
        <f>IF(N186="základní",J186,0)</f>
        <v>0</v>
      </c>
      <c r="BF186" s="219">
        <f>IF(N186="snížená",J186,0)</f>
        <v>0</v>
      </c>
      <c r="BG186" s="219">
        <f>IF(N186="zákl. přenesená",J186,0)</f>
        <v>0</v>
      </c>
      <c r="BH186" s="219">
        <f>IF(N186="sníž. přenesená",J186,0)</f>
        <v>0</v>
      </c>
      <c r="BI186" s="219">
        <f>IF(N186="nulová",J186,0)</f>
        <v>0</v>
      </c>
      <c r="BJ186" s="14" t="s">
        <v>79</v>
      </c>
      <c r="BK186" s="219">
        <f>ROUND(I186*H186,2)</f>
        <v>0</v>
      </c>
      <c r="BL186" s="14" t="s">
        <v>158</v>
      </c>
      <c r="BM186" s="218" t="s">
        <v>1371</v>
      </c>
    </row>
    <row r="187" spans="1:65" s="2" customFormat="1" ht="28.8">
      <c r="A187" s="31"/>
      <c r="B187" s="32"/>
      <c r="C187" s="33"/>
      <c r="D187" s="220" t="s">
        <v>166</v>
      </c>
      <c r="E187" s="33"/>
      <c r="F187" s="221" t="s">
        <v>1066</v>
      </c>
      <c r="G187" s="33"/>
      <c r="H187" s="33"/>
      <c r="I187" s="119"/>
      <c r="J187" s="33"/>
      <c r="K187" s="33"/>
      <c r="L187" s="36"/>
      <c r="M187" s="222"/>
      <c r="N187" s="223"/>
      <c r="O187" s="68"/>
      <c r="P187" s="68"/>
      <c r="Q187" s="68"/>
      <c r="R187" s="68"/>
      <c r="S187" s="68"/>
      <c r="T187" s="68"/>
      <c r="U187" s="69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T187" s="14" t="s">
        <v>166</v>
      </c>
      <c r="AU187" s="14" t="s">
        <v>81</v>
      </c>
    </row>
    <row r="188" spans="1:65" s="2" customFormat="1" ht="14.4" customHeight="1">
      <c r="A188" s="31"/>
      <c r="B188" s="32"/>
      <c r="C188" s="224" t="s">
        <v>216</v>
      </c>
      <c r="D188" s="224" t="s">
        <v>176</v>
      </c>
      <c r="E188" s="225" t="s">
        <v>1067</v>
      </c>
      <c r="F188" s="226" t="s">
        <v>1068</v>
      </c>
      <c r="G188" s="227" t="s">
        <v>162</v>
      </c>
      <c r="H188" s="228">
        <v>3</v>
      </c>
      <c r="I188" s="229"/>
      <c r="J188" s="230">
        <f>ROUND(I188*H188,2)</f>
        <v>0</v>
      </c>
      <c r="K188" s="231"/>
      <c r="L188" s="36"/>
      <c r="M188" s="232" t="s">
        <v>1</v>
      </c>
      <c r="N188" s="233" t="s">
        <v>37</v>
      </c>
      <c r="O188" s="68"/>
      <c r="P188" s="216">
        <f>O188*H188</f>
        <v>0</v>
      </c>
      <c r="Q188" s="216">
        <v>0</v>
      </c>
      <c r="R188" s="216">
        <f>Q188*H188</f>
        <v>0</v>
      </c>
      <c r="S188" s="216">
        <v>0</v>
      </c>
      <c r="T188" s="216">
        <f>S188*H188</f>
        <v>0</v>
      </c>
      <c r="U188" s="217" t="s">
        <v>1</v>
      </c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18" t="s">
        <v>158</v>
      </c>
      <c r="AT188" s="218" t="s">
        <v>176</v>
      </c>
      <c r="AU188" s="218" t="s">
        <v>81</v>
      </c>
      <c r="AY188" s="14" t="s">
        <v>153</v>
      </c>
      <c r="BE188" s="219">
        <f>IF(N188="základní",J188,0)</f>
        <v>0</v>
      </c>
      <c r="BF188" s="219">
        <f>IF(N188="snížená",J188,0)</f>
        <v>0</v>
      </c>
      <c r="BG188" s="219">
        <f>IF(N188="zákl. přenesená",J188,0)</f>
        <v>0</v>
      </c>
      <c r="BH188" s="219">
        <f>IF(N188="sníž. přenesená",J188,0)</f>
        <v>0</v>
      </c>
      <c r="BI188" s="219">
        <f>IF(N188="nulová",J188,0)</f>
        <v>0</v>
      </c>
      <c r="BJ188" s="14" t="s">
        <v>79</v>
      </c>
      <c r="BK188" s="219">
        <f>ROUND(I188*H188,2)</f>
        <v>0</v>
      </c>
      <c r="BL188" s="14" t="s">
        <v>158</v>
      </c>
      <c r="BM188" s="218" t="s">
        <v>1372</v>
      </c>
    </row>
    <row r="189" spans="1:65" s="2" customFormat="1" ht="19.2">
      <c r="A189" s="31"/>
      <c r="B189" s="32"/>
      <c r="C189" s="33"/>
      <c r="D189" s="220" t="s">
        <v>166</v>
      </c>
      <c r="E189" s="33"/>
      <c r="F189" s="221" t="s">
        <v>1070</v>
      </c>
      <c r="G189" s="33"/>
      <c r="H189" s="33"/>
      <c r="I189" s="119"/>
      <c r="J189" s="33"/>
      <c r="K189" s="33"/>
      <c r="L189" s="36"/>
      <c r="M189" s="222"/>
      <c r="N189" s="223"/>
      <c r="O189" s="68"/>
      <c r="P189" s="68"/>
      <c r="Q189" s="68"/>
      <c r="R189" s="68"/>
      <c r="S189" s="68"/>
      <c r="T189" s="68"/>
      <c r="U189" s="69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T189" s="14" t="s">
        <v>166</v>
      </c>
      <c r="AU189" s="14" t="s">
        <v>81</v>
      </c>
    </row>
    <row r="190" spans="1:65" s="2" customFormat="1" ht="19.8" customHeight="1">
      <c r="A190" s="31"/>
      <c r="B190" s="32"/>
      <c r="C190" s="224" t="s">
        <v>1071</v>
      </c>
      <c r="D190" s="224" t="s">
        <v>176</v>
      </c>
      <c r="E190" s="225" t="s">
        <v>1072</v>
      </c>
      <c r="F190" s="226" t="s">
        <v>1073</v>
      </c>
      <c r="G190" s="227" t="s">
        <v>162</v>
      </c>
      <c r="H190" s="228">
        <v>30</v>
      </c>
      <c r="I190" s="229"/>
      <c r="J190" s="230">
        <f>ROUND(I190*H190,2)</f>
        <v>0</v>
      </c>
      <c r="K190" s="231"/>
      <c r="L190" s="36"/>
      <c r="M190" s="232" t="s">
        <v>1</v>
      </c>
      <c r="N190" s="233" t="s">
        <v>37</v>
      </c>
      <c r="O190" s="68"/>
      <c r="P190" s="216">
        <f>O190*H190</f>
        <v>0</v>
      </c>
      <c r="Q190" s="216">
        <v>0</v>
      </c>
      <c r="R190" s="216">
        <f>Q190*H190</f>
        <v>0</v>
      </c>
      <c r="S190" s="216">
        <v>0</v>
      </c>
      <c r="T190" s="216">
        <f>S190*H190</f>
        <v>0</v>
      </c>
      <c r="U190" s="217" t="s">
        <v>1</v>
      </c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18" t="s">
        <v>158</v>
      </c>
      <c r="AT190" s="218" t="s">
        <v>176</v>
      </c>
      <c r="AU190" s="218" t="s">
        <v>81</v>
      </c>
      <c r="AY190" s="14" t="s">
        <v>153</v>
      </c>
      <c r="BE190" s="219">
        <f>IF(N190="základní",J190,0)</f>
        <v>0</v>
      </c>
      <c r="BF190" s="219">
        <f>IF(N190="snížená",J190,0)</f>
        <v>0</v>
      </c>
      <c r="BG190" s="219">
        <f>IF(N190="zákl. přenesená",J190,0)</f>
        <v>0</v>
      </c>
      <c r="BH190" s="219">
        <f>IF(N190="sníž. přenesená",J190,0)</f>
        <v>0</v>
      </c>
      <c r="BI190" s="219">
        <f>IF(N190="nulová",J190,0)</f>
        <v>0</v>
      </c>
      <c r="BJ190" s="14" t="s">
        <v>79</v>
      </c>
      <c r="BK190" s="219">
        <f>ROUND(I190*H190,2)</f>
        <v>0</v>
      </c>
      <c r="BL190" s="14" t="s">
        <v>158</v>
      </c>
      <c r="BM190" s="218" t="s">
        <v>1373</v>
      </c>
    </row>
    <row r="191" spans="1:65" s="2" customFormat="1" ht="28.8">
      <c r="A191" s="31"/>
      <c r="B191" s="32"/>
      <c r="C191" s="33"/>
      <c r="D191" s="220" t="s">
        <v>166</v>
      </c>
      <c r="E191" s="33"/>
      <c r="F191" s="221" t="s">
        <v>1075</v>
      </c>
      <c r="G191" s="33"/>
      <c r="H191" s="33"/>
      <c r="I191" s="119"/>
      <c r="J191" s="33"/>
      <c r="K191" s="33"/>
      <c r="L191" s="36"/>
      <c r="M191" s="222"/>
      <c r="N191" s="223"/>
      <c r="O191" s="68"/>
      <c r="P191" s="68"/>
      <c r="Q191" s="68"/>
      <c r="R191" s="68"/>
      <c r="S191" s="68"/>
      <c r="T191" s="68"/>
      <c r="U191" s="69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T191" s="14" t="s">
        <v>166</v>
      </c>
      <c r="AU191" s="14" t="s">
        <v>81</v>
      </c>
    </row>
    <row r="192" spans="1:65" s="2" customFormat="1" ht="19.8" customHeight="1">
      <c r="A192" s="31"/>
      <c r="B192" s="32"/>
      <c r="C192" s="224" t="s">
        <v>222</v>
      </c>
      <c r="D192" s="224" t="s">
        <v>176</v>
      </c>
      <c r="E192" s="225" t="s">
        <v>1076</v>
      </c>
      <c r="F192" s="226" t="s">
        <v>1077</v>
      </c>
      <c r="G192" s="227" t="s">
        <v>1064</v>
      </c>
      <c r="H192" s="228">
        <v>30.34</v>
      </c>
      <c r="I192" s="229"/>
      <c r="J192" s="230">
        <f>ROUND(I192*H192,2)</f>
        <v>0</v>
      </c>
      <c r="K192" s="231"/>
      <c r="L192" s="36"/>
      <c r="M192" s="232" t="s">
        <v>1</v>
      </c>
      <c r="N192" s="233" t="s">
        <v>37</v>
      </c>
      <c r="O192" s="68"/>
      <c r="P192" s="216">
        <f>O192*H192</f>
        <v>0</v>
      </c>
      <c r="Q192" s="216">
        <v>0</v>
      </c>
      <c r="R192" s="216">
        <f>Q192*H192</f>
        <v>0</v>
      </c>
      <c r="S192" s="216">
        <v>0</v>
      </c>
      <c r="T192" s="216">
        <f>S192*H192</f>
        <v>0</v>
      </c>
      <c r="U192" s="217" t="s">
        <v>1</v>
      </c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18" t="s">
        <v>158</v>
      </c>
      <c r="AT192" s="218" t="s">
        <v>176</v>
      </c>
      <c r="AU192" s="218" t="s">
        <v>81</v>
      </c>
      <c r="AY192" s="14" t="s">
        <v>153</v>
      </c>
      <c r="BE192" s="219">
        <f>IF(N192="základní",J192,0)</f>
        <v>0</v>
      </c>
      <c r="BF192" s="219">
        <f>IF(N192="snížená",J192,0)</f>
        <v>0</v>
      </c>
      <c r="BG192" s="219">
        <f>IF(N192="zákl. přenesená",J192,0)</f>
        <v>0</v>
      </c>
      <c r="BH192" s="219">
        <f>IF(N192="sníž. přenesená",J192,0)</f>
        <v>0</v>
      </c>
      <c r="BI192" s="219">
        <f>IF(N192="nulová",J192,0)</f>
        <v>0</v>
      </c>
      <c r="BJ192" s="14" t="s">
        <v>79</v>
      </c>
      <c r="BK192" s="219">
        <f>ROUND(I192*H192,2)</f>
        <v>0</v>
      </c>
      <c r="BL192" s="14" t="s">
        <v>158</v>
      </c>
      <c r="BM192" s="218" t="s">
        <v>1374</v>
      </c>
    </row>
    <row r="193" spans="1:65" s="2" customFormat="1" ht="19.2">
      <c r="A193" s="31"/>
      <c r="B193" s="32"/>
      <c r="C193" s="33"/>
      <c r="D193" s="220" t="s">
        <v>166</v>
      </c>
      <c r="E193" s="33"/>
      <c r="F193" s="221" t="s">
        <v>1079</v>
      </c>
      <c r="G193" s="33"/>
      <c r="H193" s="33"/>
      <c r="I193" s="119"/>
      <c r="J193" s="33"/>
      <c r="K193" s="33"/>
      <c r="L193" s="36"/>
      <c r="M193" s="222"/>
      <c r="N193" s="223"/>
      <c r="O193" s="68"/>
      <c r="P193" s="68"/>
      <c r="Q193" s="68"/>
      <c r="R193" s="68"/>
      <c r="S193" s="68"/>
      <c r="T193" s="68"/>
      <c r="U193" s="69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T193" s="14" t="s">
        <v>166</v>
      </c>
      <c r="AU193" s="14" t="s">
        <v>81</v>
      </c>
    </row>
    <row r="194" spans="1:65" s="2" customFormat="1" ht="19.8" customHeight="1">
      <c r="A194" s="31"/>
      <c r="B194" s="32"/>
      <c r="C194" s="224" t="s">
        <v>226</v>
      </c>
      <c r="D194" s="224" t="s">
        <v>176</v>
      </c>
      <c r="E194" s="225" t="s">
        <v>1080</v>
      </c>
      <c r="F194" s="226" t="s">
        <v>1081</v>
      </c>
      <c r="G194" s="227" t="s">
        <v>1064</v>
      </c>
      <c r="H194" s="228">
        <v>606.79999999999995</v>
      </c>
      <c r="I194" s="229"/>
      <c r="J194" s="230">
        <f>ROUND(I194*H194,2)</f>
        <v>0</v>
      </c>
      <c r="K194" s="231"/>
      <c r="L194" s="36"/>
      <c r="M194" s="232" t="s">
        <v>1</v>
      </c>
      <c r="N194" s="233" t="s">
        <v>37</v>
      </c>
      <c r="O194" s="68"/>
      <c r="P194" s="216">
        <f>O194*H194</f>
        <v>0</v>
      </c>
      <c r="Q194" s="216">
        <v>0</v>
      </c>
      <c r="R194" s="216">
        <f>Q194*H194</f>
        <v>0</v>
      </c>
      <c r="S194" s="216">
        <v>0</v>
      </c>
      <c r="T194" s="216">
        <f>S194*H194</f>
        <v>0</v>
      </c>
      <c r="U194" s="217" t="s">
        <v>1</v>
      </c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218" t="s">
        <v>158</v>
      </c>
      <c r="AT194" s="218" t="s">
        <v>176</v>
      </c>
      <c r="AU194" s="218" t="s">
        <v>81</v>
      </c>
      <c r="AY194" s="14" t="s">
        <v>153</v>
      </c>
      <c r="BE194" s="219">
        <f>IF(N194="základní",J194,0)</f>
        <v>0</v>
      </c>
      <c r="BF194" s="219">
        <f>IF(N194="snížená",J194,0)</f>
        <v>0</v>
      </c>
      <c r="BG194" s="219">
        <f>IF(N194="zákl. přenesená",J194,0)</f>
        <v>0</v>
      </c>
      <c r="BH194" s="219">
        <f>IF(N194="sníž. přenesená",J194,0)</f>
        <v>0</v>
      </c>
      <c r="BI194" s="219">
        <f>IF(N194="nulová",J194,0)</f>
        <v>0</v>
      </c>
      <c r="BJ194" s="14" t="s">
        <v>79</v>
      </c>
      <c r="BK194" s="219">
        <f>ROUND(I194*H194,2)</f>
        <v>0</v>
      </c>
      <c r="BL194" s="14" t="s">
        <v>158</v>
      </c>
      <c r="BM194" s="218" t="s">
        <v>1375</v>
      </c>
    </row>
    <row r="195" spans="1:65" s="2" customFormat="1" ht="28.8">
      <c r="A195" s="31"/>
      <c r="B195" s="32"/>
      <c r="C195" s="33"/>
      <c r="D195" s="220" t="s">
        <v>166</v>
      </c>
      <c r="E195" s="33"/>
      <c r="F195" s="221" t="s">
        <v>1083</v>
      </c>
      <c r="G195" s="33"/>
      <c r="H195" s="33"/>
      <c r="I195" s="119"/>
      <c r="J195" s="33"/>
      <c r="K195" s="33"/>
      <c r="L195" s="36"/>
      <c r="M195" s="222"/>
      <c r="N195" s="223"/>
      <c r="O195" s="68"/>
      <c r="P195" s="68"/>
      <c r="Q195" s="68"/>
      <c r="R195" s="68"/>
      <c r="S195" s="68"/>
      <c r="T195" s="68"/>
      <c r="U195" s="69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T195" s="14" t="s">
        <v>166</v>
      </c>
      <c r="AU195" s="14" t="s">
        <v>81</v>
      </c>
    </row>
    <row r="196" spans="1:65" s="2" customFormat="1" ht="40.200000000000003" customHeight="1">
      <c r="A196" s="31"/>
      <c r="B196" s="32"/>
      <c r="C196" s="224" t="s">
        <v>230</v>
      </c>
      <c r="D196" s="224" t="s">
        <v>176</v>
      </c>
      <c r="E196" s="225" t="s">
        <v>1084</v>
      </c>
      <c r="F196" s="226" t="s">
        <v>1085</v>
      </c>
      <c r="G196" s="227" t="s">
        <v>1064</v>
      </c>
      <c r="H196" s="228">
        <v>30.34</v>
      </c>
      <c r="I196" s="229"/>
      <c r="J196" s="230">
        <f>ROUND(I196*H196,2)</f>
        <v>0</v>
      </c>
      <c r="K196" s="231"/>
      <c r="L196" s="36"/>
      <c r="M196" s="232" t="s">
        <v>1</v>
      </c>
      <c r="N196" s="233" t="s">
        <v>37</v>
      </c>
      <c r="O196" s="68"/>
      <c r="P196" s="216">
        <f>O196*H196</f>
        <v>0</v>
      </c>
      <c r="Q196" s="216">
        <v>0</v>
      </c>
      <c r="R196" s="216">
        <f>Q196*H196</f>
        <v>0</v>
      </c>
      <c r="S196" s="216">
        <v>0</v>
      </c>
      <c r="T196" s="216">
        <f>S196*H196</f>
        <v>0</v>
      </c>
      <c r="U196" s="217" t="s">
        <v>1</v>
      </c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218" t="s">
        <v>158</v>
      </c>
      <c r="AT196" s="218" t="s">
        <v>176</v>
      </c>
      <c r="AU196" s="218" t="s">
        <v>81</v>
      </c>
      <c r="AY196" s="14" t="s">
        <v>153</v>
      </c>
      <c r="BE196" s="219">
        <f>IF(N196="základní",J196,0)</f>
        <v>0</v>
      </c>
      <c r="BF196" s="219">
        <f>IF(N196="snížená",J196,0)</f>
        <v>0</v>
      </c>
      <c r="BG196" s="219">
        <f>IF(N196="zákl. přenesená",J196,0)</f>
        <v>0</v>
      </c>
      <c r="BH196" s="219">
        <f>IF(N196="sníž. přenesená",J196,0)</f>
        <v>0</v>
      </c>
      <c r="BI196" s="219">
        <f>IF(N196="nulová",J196,0)</f>
        <v>0</v>
      </c>
      <c r="BJ196" s="14" t="s">
        <v>79</v>
      </c>
      <c r="BK196" s="219">
        <f>ROUND(I196*H196,2)</f>
        <v>0</v>
      </c>
      <c r="BL196" s="14" t="s">
        <v>158</v>
      </c>
      <c r="BM196" s="218" t="s">
        <v>1376</v>
      </c>
    </row>
    <row r="197" spans="1:65" s="2" customFormat="1" ht="38.4">
      <c r="A197" s="31"/>
      <c r="B197" s="32"/>
      <c r="C197" s="33"/>
      <c r="D197" s="220" t="s">
        <v>166</v>
      </c>
      <c r="E197" s="33"/>
      <c r="F197" s="221" t="s">
        <v>1087</v>
      </c>
      <c r="G197" s="33"/>
      <c r="H197" s="33"/>
      <c r="I197" s="119"/>
      <c r="J197" s="33"/>
      <c r="K197" s="33"/>
      <c r="L197" s="36"/>
      <c r="M197" s="222"/>
      <c r="N197" s="223"/>
      <c r="O197" s="68"/>
      <c r="P197" s="68"/>
      <c r="Q197" s="68"/>
      <c r="R197" s="68"/>
      <c r="S197" s="68"/>
      <c r="T197" s="68"/>
      <c r="U197" s="69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T197" s="14" t="s">
        <v>166</v>
      </c>
      <c r="AU197" s="14" t="s">
        <v>81</v>
      </c>
    </row>
    <row r="198" spans="1:65" s="2" customFormat="1" ht="19.8" customHeight="1">
      <c r="A198" s="31"/>
      <c r="B198" s="32"/>
      <c r="C198" s="224" t="s">
        <v>234</v>
      </c>
      <c r="D198" s="224" t="s">
        <v>176</v>
      </c>
      <c r="E198" s="225" t="s">
        <v>1088</v>
      </c>
      <c r="F198" s="226" t="s">
        <v>1089</v>
      </c>
      <c r="G198" s="227" t="s">
        <v>1064</v>
      </c>
      <c r="H198" s="228">
        <v>0.52</v>
      </c>
      <c r="I198" s="229"/>
      <c r="J198" s="230">
        <f>ROUND(I198*H198,2)</f>
        <v>0</v>
      </c>
      <c r="K198" s="231"/>
      <c r="L198" s="36"/>
      <c r="M198" s="232" t="s">
        <v>1</v>
      </c>
      <c r="N198" s="233" t="s">
        <v>37</v>
      </c>
      <c r="O198" s="68"/>
      <c r="P198" s="216">
        <f>O198*H198</f>
        <v>0</v>
      </c>
      <c r="Q198" s="216">
        <v>0</v>
      </c>
      <c r="R198" s="216">
        <f>Q198*H198</f>
        <v>0</v>
      </c>
      <c r="S198" s="216">
        <v>0</v>
      </c>
      <c r="T198" s="216">
        <f>S198*H198</f>
        <v>0</v>
      </c>
      <c r="U198" s="217" t="s">
        <v>1</v>
      </c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18" t="s">
        <v>158</v>
      </c>
      <c r="AT198" s="218" t="s">
        <v>176</v>
      </c>
      <c r="AU198" s="218" t="s">
        <v>81</v>
      </c>
      <c r="AY198" s="14" t="s">
        <v>153</v>
      </c>
      <c r="BE198" s="219">
        <f>IF(N198="základní",J198,0)</f>
        <v>0</v>
      </c>
      <c r="BF198" s="219">
        <f>IF(N198="snížená",J198,0)</f>
        <v>0</v>
      </c>
      <c r="BG198" s="219">
        <f>IF(N198="zákl. přenesená",J198,0)</f>
        <v>0</v>
      </c>
      <c r="BH198" s="219">
        <f>IF(N198="sníž. přenesená",J198,0)</f>
        <v>0</v>
      </c>
      <c r="BI198" s="219">
        <f>IF(N198="nulová",J198,0)</f>
        <v>0</v>
      </c>
      <c r="BJ198" s="14" t="s">
        <v>79</v>
      </c>
      <c r="BK198" s="219">
        <f>ROUND(I198*H198,2)</f>
        <v>0</v>
      </c>
      <c r="BL198" s="14" t="s">
        <v>158</v>
      </c>
      <c r="BM198" s="218" t="s">
        <v>1377</v>
      </c>
    </row>
    <row r="199" spans="1:65" s="2" customFormat="1" ht="28.8">
      <c r="A199" s="31"/>
      <c r="B199" s="32"/>
      <c r="C199" s="33"/>
      <c r="D199" s="220" t="s">
        <v>166</v>
      </c>
      <c r="E199" s="33"/>
      <c r="F199" s="221" t="s">
        <v>1091</v>
      </c>
      <c r="G199" s="33"/>
      <c r="H199" s="33"/>
      <c r="I199" s="119"/>
      <c r="J199" s="33"/>
      <c r="K199" s="33"/>
      <c r="L199" s="36"/>
      <c r="M199" s="222"/>
      <c r="N199" s="223"/>
      <c r="O199" s="68"/>
      <c r="P199" s="68"/>
      <c r="Q199" s="68"/>
      <c r="R199" s="68"/>
      <c r="S199" s="68"/>
      <c r="T199" s="68"/>
      <c r="U199" s="69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T199" s="14" t="s">
        <v>166</v>
      </c>
      <c r="AU199" s="14" t="s">
        <v>81</v>
      </c>
    </row>
    <row r="200" spans="1:65" s="2" customFormat="1" ht="19.8" customHeight="1">
      <c r="A200" s="31"/>
      <c r="B200" s="32"/>
      <c r="C200" s="224" t="s">
        <v>163</v>
      </c>
      <c r="D200" s="224" t="s">
        <v>176</v>
      </c>
      <c r="E200" s="225" t="s">
        <v>1092</v>
      </c>
      <c r="F200" s="226" t="s">
        <v>1093</v>
      </c>
      <c r="G200" s="227" t="s">
        <v>1064</v>
      </c>
      <c r="H200" s="228">
        <v>90.233000000000004</v>
      </c>
      <c r="I200" s="229"/>
      <c r="J200" s="230">
        <f>ROUND(I200*H200,2)</f>
        <v>0</v>
      </c>
      <c r="K200" s="231"/>
      <c r="L200" s="36"/>
      <c r="M200" s="232" t="s">
        <v>1</v>
      </c>
      <c r="N200" s="233" t="s">
        <v>37</v>
      </c>
      <c r="O200" s="68"/>
      <c r="P200" s="216">
        <f>O200*H200</f>
        <v>0</v>
      </c>
      <c r="Q200" s="216">
        <v>0</v>
      </c>
      <c r="R200" s="216">
        <f>Q200*H200</f>
        <v>0</v>
      </c>
      <c r="S200" s="216">
        <v>0</v>
      </c>
      <c r="T200" s="216">
        <f>S200*H200</f>
        <v>0</v>
      </c>
      <c r="U200" s="217" t="s">
        <v>1</v>
      </c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218" t="s">
        <v>158</v>
      </c>
      <c r="AT200" s="218" t="s">
        <v>176</v>
      </c>
      <c r="AU200" s="218" t="s">
        <v>81</v>
      </c>
      <c r="AY200" s="14" t="s">
        <v>153</v>
      </c>
      <c r="BE200" s="219">
        <f>IF(N200="základní",J200,0)</f>
        <v>0</v>
      </c>
      <c r="BF200" s="219">
        <f>IF(N200="snížená",J200,0)</f>
        <v>0</v>
      </c>
      <c r="BG200" s="219">
        <f>IF(N200="zákl. přenesená",J200,0)</f>
        <v>0</v>
      </c>
      <c r="BH200" s="219">
        <f>IF(N200="sníž. přenesená",J200,0)</f>
        <v>0</v>
      </c>
      <c r="BI200" s="219">
        <f>IF(N200="nulová",J200,0)</f>
        <v>0</v>
      </c>
      <c r="BJ200" s="14" t="s">
        <v>79</v>
      </c>
      <c r="BK200" s="219">
        <f>ROUND(I200*H200,2)</f>
        <v>0</v>
      </c>
      <c r="BL200" s="14" t="s">
        <v>158</v>
      </c>
      <c r="BM200" s="218" t="s">
        <v>1378</v>
      </c>
    </row>
    <row r="201" spans="1:65" s="2" customFormat="1" ht="28.8">
      <c r="A201" s="31"/>
      <c r="B201" s="32"/>
      <c r="C201" s="33"/>
      <c r="D201" s="220" t="s">
        <v>166</v>
      </c>
      <c r="E201" s="33"/>
      <c r="F201" s="221" t="s">
        <v>1095</v>
      </c>
      <c r="G201" s="33"/>
      <c r="H201" s="33"/>
      <c r="I201" s="119"/>
      <c r="J201" s="33"/>
      <c r="K201" s="33"/>
      <c r="L201" s="36"/>
      <c r="M201" s="222"/>
      <c r="N201" s="223"/>
      <c r="O201" s="68"/>
      <c r="P201" s="68"/>
      <c r="Q201" s="68"/>
      <c r="R201" s="68"/>
      <c r="S201" s="68"/>
      <c r="T201" s="68"/>
      <c r="U201" s="69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T201" s="14" t="s">
        <v>166</v>
      </c>
      <c r="AU201" s="14" t="s">
        <v>81</v>
      </c>
    </row>
    <row r="202" spans="1:65" s="12" customFormat="1" ht="25.95" customHeight="1">
      <c r="B202" s="189"/>
      <c r="C202" s="190"/>
      <c r="D202" s="191" t="s">
        <v>71</v>
      </c>
      <c r="E202" s="192" t="s">
        <v>154</v>
      </c>
      <c r="F202" s="192" t="s">
        <v>155</v>
      </c>
      <c r="G202" s="190"/>
      <c r="H202" s="190"/>
      <c r="I202" s="193"/>
      <c r="J202" s="194">
        <f>BK202</f>
        <v>0</v>
      </c>
      <c r="K202" s="190"/>
      <c r="L202" s="195"/>
      <c r="M202" s="196"/>
      <c r="N202" s="197"/>
      <c r="O202" s="197"/>
      <c r="P202" s="198">
        <f>P203+P210+P213+P238+P251+P270+P275+P318</f>
        <v>0</v>
      </c>
      <c r="Q202" s="197"/>
      <c r="R202" s="198">
        <f>R203+R210+R213+R238+R251+R270+R275+R318</f>
        <v>3.7910786999999999</v>
      </c>
      <c r="S202" s="197"/>
      <c r="T202" s="198">
        <f>T203+T210+T213+T238+T251+T270+T275+T318</f>
        <v>9.6627000000000005E-2</v>
      </c>
      <c r="U202" s="199"/>
      <c r="AR202" s="200" t="s">
        <v>81</v>
      </c>
      <c r="AT202" s="201" t="s">
        <v>71</v>
      </c>
      <c r="AU202" s="201" t="s">
        <v>72</v>
      </c>
      <c r="AY202" s="200" t="s">
        <v>153</v>
      </c>
      <c r="BK202" s="202">
        <f>BK203+BK210+BK213+BK238+BK251+BK270+BK275+BK318</f>
        <v>0</v>
      </c>
    </row>
    <row r="203" spans="1:65" s="12" customFormat="1" ht="22.8" customHeight="1">
      <c r="B203" s="189"/>
      <c r="C203" s="190"/>
      <c r="D203" s="191" t="s">
        <v>71</v>
      </c>
      <c r="E203" s="203" t="s">
        <v>1096</v>
      </c>
      <c r="F203" s="203" t="s">
        <v>1097</v>
      </c>
      <c r="G203" s="190"/>
      <c r="H203" s="190"/>
      <c r="I203" s="193"/>
      <c r="J203" s="204">
        <f>BK203</f>
        <v>0</v>
      </c>
      <c r="K203" s="190"/>
      <c r="L203" s="195"/>
      <c r="M203" s="196"/>
      <c r="N203" s="197"/>
      <c r="O203" s="197"/>
      <c r="P203" s="198">
        <f>SUM(P204:P209)</f>
        <v>0</v>
      </c>
      <c r="Q203" s="197"/>
      <c r="R203" s="198">
        <f>SUM(R204:R209)</f>
        <v>7.2132000000000002E-2</v>
      </c>
      <c r="S203" s="197"/>
      <c r="T203" s="198">
        <f>SUM(T204:T209)</f>
        <v>0</v>
      </c>
      <c r="U203" s="199"/>
      <c r="AR203" s="200" t="s">
        <v>81</v>
      </c>
      <c r="AT203" s="201" t="s">
        <v>71</v>
      </c>
      <c r="AU203" s="201" t="s">
        <v>79</v>
      </c>
      <c r="AY203" s="200" t="s">
        <v>153</v>
      </c>
      <c r="BK203" s="202">
        <f>SUM(BK204:BK209)</f>
        <v>0</v>
      </c>
    </row>
    <row r="204" spans="1:65" s="2" customFormat="1" ht="30" customHeight="1">
      <c r="A204" s="31"/>
      <c r="B204" s="32"/>
      <c r="C204" s="224" t="s">
        <v>241</v>
      </c>
      <c r="D204" s="224" t="s">
        <v>176</v>
      </c>
      <c r="E204" s="225" t="s">
        <v>1098</v>
      </c>
      <c r="F204" s="226" t="s">
        <v>1099</v>
      </c>
      <c r="G204" s="227" t="s">
        <v>840</v>
      </c>
      <c r="H204" s="228">
        <v>36.066000000000003</v>
      </c>
      <c r="I204" s="229"/>
      <c r="J204" s="230">
        <f>ROUND(I204*H204,2)</f>
        <v>0</v>
      </c>
      <c r="K204" s="231"/>
      <c r="L204" s="36"/>
      <c r="M204" s="232" t="s">
        <v>1</v>
      </c>
      <c r="N204" s="233" t="s">
        <v>37</v>
      </c>
      <c r="O204" s="68"/>
      <c r="P204" s="216">
        <f>O204*H204</f>
        <v>0</v>
      </c>
      <c r="Q204" s="216">
        <v>0</v>
      </c>
      <c r="R204" s="216">
        <f>Q204*H204</f>
        <v>0</v>
      </c>
      <c r="S204" s="216">
        <v>0</v>
      </c>
      <c r="T204" s="216">
        <f>S204*H204</f>
        <v>0</v>
      </c>
      <c r="U204" s="217" t="s">
        <v>1</v>
      </c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218" t="s">
        <v>164</v>
      </c>
      <c r="AT204" s="218" t="s">
        <v>176</v>
      </c>
      <c r="AU204" s="218" t="s">
        <v>81</v>
      </c>
      <c r="AY204" s="14" t="s">
        <v>153</v>
      </c>
      <c r="BE204" s="219">
        <f>IF(N204="základní",J204,0)</f>
        <v>0</v>
      </c>
      <c r="BF204" s="219">
        <f>IF(N204="snížená",J204,0)</f>
        <v>0</v>
      </c>
      <c r="BG204" s="219">
        <f>IF(N204="zákl. přenesená",J204,0)</f>
        <v>0</v>
      </c>
      <c r="BH204" s="219">
        <f>IF(N204="sníž. přenesená",J204,0)</f>
        <v>0</v>
      </c>
      <c r="BI204" s="219">
        <f>IF(N204="nulová",J204,0)</f>
        <v>0</v>
      </c>
      <c r="BJ204" s="14" t="s">
        <v>79</v>
      </c>
      <c r="BK204" s="219">
        <f>ROUND(I204*H204,2)</f>
        <v>0</v>
      </c>
      <c r="BL204" s="14" t="s">
        <v>164</v>
      </c>
      <c r="BM204" s="218" t="s">
        <v>1379</v>
      </c>
    </row>
    <row r="205" spans="1:65" s="2" customFormat="1" ht="19.2">
      <c r="A205" s="31"/>
      <c r="B205" s="32"/>
      <c r="C205" s="33"/>
      <c r="D205" s="220" t="s">
        <v>166</v>
      </c>
      <c r="E205" s="33"/>
      <c r="F205" s="221" t="s">
        <v>1101</v>
      </c>
      <c r="G205" s="33"/>
      <c r="H205" s="33"/>
      <c r="I205" s="119"/>
      <c r="J205" s="33"/>
      <c r="K205" s="33"/>
      <c r="L205" s="36"/>
      <c r="M205" s="222"/>
      <c r="N205" s="223"/>
      <c r="O205" s="68"/>
      <c r="P205" s="68"/>
      <c r="Q205" s="68"/>
      <c r="R205" s="68"/>
      <c r="S205" s="68"/>
      <c r="T205" s="68"/>
      <c r="U205" s="69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T205" s="14" t="s">
        <v>166</v>
      </c>
      <c r="AU205" s="14" t="s">
        <v>81</v>
      </c>
    </row>
    <row r="206" spans="1:65" s="2" customFormat="1" ht="14.4" customHeight="1">
      <c r="A206" s="31"/>
      <c r="B206" s="32"/>
      <c r="C206" s="205" t="s">
        <v>245</v>
      </c>
      <c r="D206" s="205" t="s">
        <v>159</v>
      </c>
      <c r="E206" s="206" t="s">
        <v>1102</v>
      </c>
      <c r="F206" s="207" t="s">
        <v>1103</v>
      </c>
      <c r="G206" s="208" t="s">
        <v>1104</v>
      </c>
      <c r="H206" s="209">
        <v>36.066000000000003</v>
      </c>
      <c r="I206" s="210"/>
      <c r="J206" s="211">
        <f>ROUND(I206*H206,2)</f>
        <v>0</v>
      </c>
      <c r="K206" s="212"/>
      <c r="L206" s="213"/>
      <c r="M206" s="214" t="s">
        <v>1</v>
      </c>
      <c r="N206" s="215" t="s">
        <v>37</v>
      </c>
      <c r="O206" s="68"/>
      <c r="P206" s="216">
        <f>O206*H206</f>
        <v>0</v>
      </c>
      <c r="Q206" s="216">
        <v>1E-3</v>
      </c>
      <c r="R206" s="216">
        <f>Q206*H206</f>
        <v>3.6066000000000001E-2</v>
      </c>
      <c r="S206" s="216">
        <v>0</v>
      </c>
      <c r="T206" s="216">
        <f>S206*H206</f>
        <v>0</v>
      </c>
      <c r="U206" s="217" t="s">
        <v>1</v>
      </c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218" t="s">
        <v>163</v>
      </c>
      <c r="AT206" s="218" t="s">
        <v>159</v>
      </c>
      <c r="AU206" s="218" t="s">
        <v>81</v>
      </c>
      <c r="AY206" s="14" t="s">
        <v>153</v>
      </c>
      <c r="BE206" s="219">
        <f>IF(N206="základní",J206,0)</f>
        <v>0</v>
      </c>
      <c r="BF206" s="219">
        <f>IF(N206="snížená",J206,0)</f>
        <v>0</v>
      </c>
      <c r="BG206" s="219">
        <f>IF(N206="zákl. přenesená",J206,0)</f>
        <v>0</v>
      </c>
      <c r="BH206" s="219">
        <f>IF(N206="sníž. přenesená",J206,0)</f>
        <v>0</v>
      </c>
      <c r="BI206" s="219">
        <f>IF(N206="nulová",J206,0)</f>
        <v>0</v>
      </c>
      <c r="BJ206" s="14" t="s">
        <v>79</v>
      </c>
      <c r="BK206" s="219">
        <f>ROUND(I206*H206,2)</f>
        <v>0</v>
      </c>
      <c r="BL206" s="14" t="s">
        <v>164</v>
      </c>
      <c r="BM206" s="218" t="s">
        <v>1380</v>
      </c>
    </row>
    <row r="207" spans="1:65" s="2" customFormat="1" ht="10.199999999999999">
      <c r="A207" s="31"/>
      <c r="B207" s="32"/>
      <c r="C207" s="33"/>
      <c r="D207" s="220" t="s">
        <v>166</v>
      </c>
      <c r="E207" s="33"/>
      <c r="F207" s="221" t="s">
        <v>1103</v>
      </c>
      <c r="G207" s="33"/>
      <c r="H207" s="33"/>
      <c r="I207" s="119"/>
      <c r="J207" s="33"/>
      <c r="K207" s="33"/>
      <c r="L207" s="36"/>
      <c r="M207" s="222"/>
      <c r="N207" s="223"/>
      <c r="O207" s="68"/>
      <c r="P207" s="68"/>
      <c r="Q207" s="68"/>
      <c r="R207" s="68"/>
      <c r="S207" s="68"/>
      <c r="T207" s="68"/>
      <c r="U207" s="69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T207" s="14" t="s">
        <v>166</v>
      </c>
      <c r="AU207" s="14" t="s">
        <v>81</v>
      </c>
    </row>
    <row r="208" spans="1:65" s="2" customFormat="1" ht="19.8" customHeight="1">
      <c r="A208" s="31"/>
      <c r="B208" s="32"/>
      <c r="C208" s="205" t="s">
        <v>249</v>
      </c>
      <c r="D208" s="205" t="s">
        <v>159</v>
      </c>
      <c r="E208" s="206" t="s">
        <v>1106</v>
      </c>
      <c r="F208" s="207" t="s">
        <v>1107</v>
      </c>
      <c r="G208" s="208" t="s">
        <v>1104</v>
      </c>
      <c r="H208" s="209">
        <v>36.066000000000003</v>
      </c>
      <c r="I208" s="210"/>
      <c r="J208" s="211">
        <f>ROUND(I208*H208,2)</f>
        <v>0</v>
      </c>
      <c r="K208" s="212"/>
      <c r="L208" s="213"/>
      <c r="M208" s="214" t="s">
        <v>1</v>
      </c>
      <c r="N208" s="215" t="s">
        <v>37</v>
      </c>
      <c r="O208" s="68"/>
      <c r="P208" s="216">
        <f>O208*H208</f>
        <v>0</v>
      </c>
      <c r="Q208" s="216">
        <v>1E-3</v>
      </c>
      <c r="R208" s="216">
        <f>Q208*H208</f>
        <v>3.6066000000000001E-2</v>
      </c>
      <c r="S208" s="216">
        <v>0</v>
      </c>
      <c r="T208" s="216">
        <f>S208*H208</f>
        <v>0</v>
      </c>
      <c r="U208" s="217" t="s">
        <v>1</v>
      </c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218" t="s">
        <v>163</v>
      </c>
      <c r="AT208" s="218" t="s">
        <v>159</v>
      </c>
      <c r="AU208" s="218" t="s">
        <v>81</v>
      </c>
      <c r="AY208" s="14" t="s">
        <v>153</v>
      </c>
      <c r="BE208" s="219">
        <f>IF(N208="základní",J208,0)</f>
        <v>0</v>
      </c>
      <c r="BF208" s="219">
        <f>IF(N208="snížená",J208,0)</f>
        <v>0</v>
      </c>
      <c r="BG208" s="219">
        <f>IF(N208="zákl. přenesená",J208,0)</f>
        <v>0</v>
      </c>
      <c r="BH208" s="219">
        <f>IF(N208="sníž. přenesená",J208,0)</f>
        <v>0</v>
      </c>
      <c r="BI208" s="219">
        <f>IF(N208="nulová",J208,0)</f>
        <v>0</v>
      </c>
      <c r="BJ208" s="14" t="s">
        <v>79</v>
      </c>
      <c r="BK208" s="219">
        <f>ROUND(I208*H208,2)</f>
        <v>0</v>
      </c>
      <c r="BL208" s="14" t="s">
        <v>164</v>
      </c>
      <c r="BM208" s="218" t="s">
        <v>1381</v>
      </c>
    </row>
    <row r="209" spans="1:65" s="2" customFormat="1" ht="10.199999999999999">
      <c r="A209" s="31"/>
      <c r="B209" s="32"/>
      <c r="C209" s="33"/>
      <c r="D209" s="220" t="s">
        <v>166</v>
      </c>
      <c r="E209" s="33"/>
      <c r="F209" s="221" t="s">
        <v>1107</v>
      </c>
      <c r="G209" s="33"/>
      <c r="H209" s="33"/>
      <c r="I209" s="119"/>
      <c r="J209" s="33"/>
      <c r="K209" s="33"/>
      <c r="L209" s="36"/>
      <c r="M209" s="222"/>
      <c r="N209" s="223"/>
      <c r="O209" s="68"/>
      <c r="P209" s="68"/>
      <c r="Q209" s="68"/>
      <c r="R209" s="68"/>
      <c r="S209" s="68"/>
      <c r="T209" s="68"/>
      <c r="U209" s="69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T209" s="14" t="s">
        <v>166</v>
      </c>
      <c r="AU209" s="14" t="s">
        <v>81</v>
      </c>
    </row>
    <row r="210" spans="1:65" s="12" customFormat="1" ht="22.8" customHeight="1">
      <c r="B210" s="189"/>
      <c r="C210" s="190"/>
      <c r="D210" s="191" t="s">
        <v>71</v>
      </c>
      <c r="E210" s="203" t="s">
        <v>365</v>
      </c>
      <c r="F210" s="203" t="s">
        <v>366</v>
      </c>
      <c r="G210" s="190"/>
      <c r="H210" s="190"/>
      <c r="I210" s="193"/>
      <c r="J210" s="204">
        <f>BK210</f>
        <v>0</v>
      </c>
      <c r="K210" s="190"/>
      <c r="L210" s="195"/>
      <c r="M210" s="196"/>
      <c r="N210" s="197"/>
      <c r="O210" s="197"/>
      <c r="P210" s="198">
        <f>SUM(P211:P212)</f>
        <v>0</v>
      </c>
      <c r="Q210" s="197"/>
      <c r="R210" s="198">
        <f>SUM(R211:R212)</f>
        <v>0</v>
      </c>
      <c r="S210" s="197"/>
      <c r="T210" s="198">
        <f>SUM(T211:T212)</f>
        <v>6.0000000000000001E-3</v>
      </c>
      <c r="U210" s="199"/>
      <c r="AR210" s="200" t="s">
        <v>81</v>
      </c>
      <c r="AT210" s="201" t="s">
        <v>71</v>
      </c>
      <c r="AU210" s="201" t="s">
        <v>79</v>
      </c>
      <c r="AY210" s="200" t="s">
        <v>153</v>
      </c>
      <c r="BK210" s="202">
        <f>SUM(BK211:BK212)</f>
        <v>0</v>
      </c>
    </row>
    <row r="211" spans="1:65" s="2" customFormat="1" ht="19.8" customHeight="1">
      <c r="A211" s="31"/>
      <c r="B211" s="32"/>
      <c r="C211" s="224" t="s">
        <v>254</v>
      </c>
      <c r="D211" s="224" t="s">
        <v>176</v>
      </c>
      <c r="E211" s="225" t="s">
        <v>1109</v>
      </c>
      <c r="F211" s="226" t="s">
        <v>1110</v>
      </c>
      <c r="G211" s="227" t="s">
        <v>203</v>
      </c>
      <c r="H211" s="228">
        <v>3</v>
      </c>
      <c r="I211" s="229"/>
      <c r="J211" s="230">
        <f>ROUND(I211*H211,2)</f>
        <v>0</v>
      </c>
      <c r="K211" s="231"/>
      <c r="L211" s="36"/>
      <c r="M211" s="232" t="s">
        <v>1</v>
      </c>
      <c r="N211" s="233" t="s">
        <v>37</v>
      </c>
      <c r="O211" s="68"/>
      <c r="P211" s="216">
        <f>O211*H211</f>
        <v>0</v>
      </c>
      <c r="Q211" s="216">
        <v>0</v>
      </c>
      <c r="R211" s="216">
        <f>Q211*H211</f>
        <v>0</v>
      </c>
      <c r="S211" s="216">
        <v>2E-3</v>
      </c>
      <c r="T211" s="216">
        <f>S211*H211</f>
        <v>6.0000000000000001E-3</v>
      </c>
      <c r="U211" s="217" t="s">
        <v>1</v>
      </c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218" t="s">
        <v>164</v>
      </c>
      <c r="AT211" s="218" t="s">
        <v>176</v>
      </c>
      <c r="AU211" s="218" t="s">
        <v>81</v>
      </c>
      <c r="AY211" s="14" t="s">
        <v>153</v>
      </c>
      <c r="BE211" s="219">
        <f>IF(N211="základní",J211,0)</f>
        <v>0</v>
      </c>
      <c r="BF211" s="219">
        <f>IF(N211="snížená",J211,0)</f>
        <v>0</v>
      </c>
      <c r="BG211" s="219">
        <f>IF(N211="zákl. přenesená",J211,0)</f>
        <v>0</v>
      </c>
      <c r="BH211" s="219">
        <f>IF(N211="sníž. přenesená",J211,0)</f>
        <v>0</v>
      </c>
      <c r="BI211" s="219">
        <f>IF(N211="nulová",J211,0)</f>
        <v>0</v>
      </c>
      <c r="BJ211" s="14" t="s">
        <v>79</v>
      </c>
      <c r="BK211" s="219">
        <f>ROUND(I211*H211,2)</f>
        <v>0</v>
      </c>
      <c r="BL211" s="14" t="s">
        <v>164</v>
      </c>
      <c r="BM211" s="218" t="s">
        <v>1382</v>
      </c>
    </row>
    <row r="212" spans="1:65" s="2" customFormat="1" ht="19.2">
      <c r="A212" s="31"/>
      <c r="B212" s="32"/>
      <c r="C212" s="33"/>
      <c r="D212" s="220" t="s">
        <v>166</v>
      </c>
      <c r="E212" s="33"/>
      <c r="F212" s="221" t="s">
        <v>1112</v>
      </c>
      <c r="G212" s="33"/>
      <c r="H212" s="33"/>
      <c r="I212" s="119"/>
      <c r="J212" s="33"/>
      <c r="K212" s="33"/>
      <c r="L212" s="36"/>
      <c r="M212" s="222"/>
      <c r="N212" s="223"/>
      <c r="O212" s="68"/>
      <c r="P212" s="68"/>
      <c r="Q212" s="68"/>
      <c r="R212" s="68"/>
      <c r="S212" s="68"/>
      <c r="T212" s="68"/>
      <c r="U212" s="69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T212" s="14" t="s">
        <v>166</v>
      </c>
      <c r="AU212" s="14" t="s">
        <v>81</v>
      </c>
    </row>
    <row r="213" spans="1:65" s="12" customFormat="1" ht="22.8" customHeight="1">
      <c r="B213" s="189"/>
      <c r="C213" s="190"/>
      <c r="D213" s="191" t="s">
        <v>71</v>
      </c>
      <c r="E213" s="203" t="s">
        <v>1113</v>
      </c>
      <c r="F213" s="203" t="s">
        <v>1114</v>
      </c>
      <c r="G213" s="190"/>
      <c r="H213" s="190"/>
      <c r="I213" s="193"/>
      <c r="J213" s="204">
        <f>BK213</f>
        <v>0</v>
      </c>
      <c r="K213" s="190"/>
      <c r="L213" s="195"/>
      <c r="M213" s="196"/>
      <c r="N213" s="197"/>
      <c r="O213" s="197"/>
      <c r="P213" s="198">
        <f>SUM(P214:P237)</f>
        <v>0</v>
      </c>
      <c r="Q213" s="197"/>
      <c r="R213" s="198">
        <f>SUM(R214:R237)</f>
        <v>0.34023829999999999</v>
      </c>
      <c r="S213" s="197"/>
      <c r="T213" s="198">
        <f>SUM(T214:T237)</f>
        <v>0</v>
      </c>
      <c r="U213" s="199"/>
      <c r="AR213" s="200" t="s">
        <v>81</v>
      </c>
      <c r="AT213" s="201" t="s">
        <v>71</v>
      </c>
      <c r="AU213" s="201" t="s">
        <v>79</v>
      </c>
      <c r="AY213" s="200" t="s">
        <v>153</v>
      </c>
      <c r="BK213" s="202">
        <f>SUM(BK214:BK237)</f>
        <v>0</v>
      </c>
    </row>
    <row r="214" spans="1:65" s="2" customFormat="1" ht="30" customHeight="1">
      <c r="A214" s="31"/>
      <c r="B214" s="32"/>
      <c r="C214" s="224" t="s">
        <v>615</v>
      </c>
      <c r="D214" s="224" t="s">
        <v>176</v>
      </c>
      <c r="E214" s="225" t="s">
        <v>1115</v>
      </c>
      <c r="F214" s="226" t="s">
        <v>1116</v>
      </c>
      <c r="G214" s="227" t="s">
        <v>840</v>
      </c>
      <c r="H214" s="228">
        <v>24.815999999999999</v>
      </c>
      <c r="I214" s="229"/>
      <c r="J214" s="230">
        <f>ROUND(I214*H214,2)</f>
        <v>0</v>
      </c>
      <c r="K214" s="231"/>
      <c r="L214" s="36"/>
      <c r="M214" s="232" t="s">
        <v>1</v>
      </c>
      <c r="N214" s="233" t="s">
        <v>37</v>
      </c>
      <c r="O214" s="68"/>
      <c r="P214" s="216">
        <f>O214*H214</f>
        <v>0</v>
      </c>
      <c r="Q214" s="216">
        <v>1.2500000000000001E-2</v>
      </c>
      <c r="R214" s="216">
        <f>Q214*H214</f>
        <v>0.31020000000000003</v>
      </c>
      <c r="S214" s="216">
        <v>0</v>
      </c>
      <c r="T214" s="216">
        <f>S214*H214</f>
        <v>0</v>
      </c>
      <c r="U214" s="217" t="s">
        <v>1</v>
      </c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218" t="s">
        <v>164</v>
      </c>
      <c r="AT214" s="218" t="s">
        <v>176</v>
      </c>
      <c r="AU214" s="218" t="s">
        <v>81</v>
      </c>
      <c r="AY214" s="14" t="s">
        <v>153</v>
      </c>
      <c r="BE214" s="219">
        <f>IF(N214="základní",J214,0)</f>
        <v>0</v>
      </c>
      <c r="BF214" s="219">
        <f>IF(N214="snížená",J214,0)</f>
        <v>0</v>
      </c>
      <c r="BG214" s="219">
        <f>IF(N214="zákl. přenesená",J214,0)</f>
        <v>0</v>
      </c>
      <c r="BH214" s="219">
        <f>IF(N214="sníž. přenesená",J214,0)</f>
        <v>0</v>
      </c>
      <c r="BI214" s="219">
        <f>IF(N214="nulová",J214,0)</f>
        <v>0</v>
      </c>
      <c r="BJ214" s="14" t="s">
        <v>79</v>
      </c>
      <c r="BK214" s="219">
        <f>ROUND(I214*H214,2)</f>
        <v>0</v>
      </c>
      <c r="BL214" s="14" t="s">
        <v>164</v>
      </c>
      <c r="BM214" s="218" t="s">
        <v>1383</v>
      </c>
    </row>
    <row r="215" spans="1:65" s="2" customFormat="1" ht="19.2">
      <c r="A215" s="31"/>
      <c r="B215" s="32"/>
      <c r="C215" s="33"/>
      <c r="D215" s="220" t="s">
        <v>166</v>
      </c>
      <c r="E215" s="33"/>
      <c r="F215" s="221" t="s">
        <v>1116</v>
      </c>
      <c r="G215" s="33"/>
      <c r="H215" s="33"/>
      <c r="I215" s="119"/>
      <c r="J215" s="33"/>
      <c r="K215" s="33"/>
      <c r="L215" s="36"/>
      <c r="M215" s="222"/>
      <c r="N215" s="223"/>
      <c r="O215" s="68"/>
      <c r="P215" s="68"/>
      <c r="Q215" s="68"/>
      <c r="R215" s="68"/>
      <c r="S215" s="68"/>
      <c r="T215" s="68"/>
      <c r="U215" s="69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T215" s="14" t="s">
        <v>166</v>
      </c>
      <c r="AU215" s="14" t="s">
        <v>81</v>
      </c>
    </row>
    <row r="216" spans="1:65" s="2" customFormat="1" ht="19.8" customHeight="1">
      <c r="A216" s="31"/>
      <c r="B216" s="32"/>
      <c r="C216" s="224" t="s">
        <v>619</v>
      </c>
      <c r="D216" s="224" t="s">
        <v>176</v>
      </c>
      <c r="E216" s="225" t="s">
        <v>1118</v>
      </c>
      <c r="F216" s="226" t="s">
        <v>1119</v>
      </c>
      <c r="G216" s="227" t="s">
        <v>162</v>
      </c>
      <c r="H216" s="228">
        <v>53.93</v>
      </c>
      <c r="I216" s="229"/>
      <c r="J216" s="230">
        <f>ROUND(I216*H216,2)</f>
        <v>0</v>
      </c>
      <c r="K216" s="231"/>
      <c r="L216" s="36"/>
      <c r="M216" s="232" t="s">
        <v>1</v>
      </c>
      <c r="N216" s="233" t="s">
        <v>37</v>
      </c>
      <c r="O216" s="68"/>
      <c r="P216" s="216">
        <f>O216*H216</f>
        <v>0</v>
      </c>
      <c r="Q216" s="216">
        <v>1.0000000000000001E-5</v>
      </c>
      <c r="R216" s="216">
        <f>Q216*H216</f>
        <v>5.3930000000000004E-4</v>
      </c>
      <c r="S216" s="216">
        <v>0</v>
      </c>
      <c r="T216" s="216">
        <f>S216*H216</f>
        <v>0</v>
      </c>
      <c r="U216" s="217" t="s">
        <v>1</v>
      </c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218" t="s">
        <v>158</v>
      </c>
      <c r="AT216" s="218" t="s">
        <v>176</v>
      </c>
      <c r="AU216" s="218" t="s">
        <v>81</v>
      </c>
      <c r="AY216" s="14" t="s">
        <v>153</v>
      </c>
      <c r="BE216" s="219">
        <f>IF(N216="základní",J216,0)</f>
        <v>0</v>
      </c>
      <c r="BF216" s="219">
        <f>IF(N216="snížená",J216,0)</f>
        <v>0</v>
      </c>
      <c r="BG216" s="219">
        <f>IF(N216="zákl. přenesená",J216,0)</f>
        <v>0</v>
      </c>
      <c r="BH216" s="219">
        <f>IF(N216="sníž. přenesená",J216,0)</f>
        <v>0</v>
      </c>
      <c r="BI216" s="219">
        <f>IF(N216="nulová",J216,0)</f>
        <v>0</v>
      </c>
      <c r="BJ216" s="14" t="s">
        <v>79</v>
      </c>
      <c r="BK216" s="219">
        <f>ROUND(I216*H216,2)</f>
        <v>0</v>
      </c>
      <c r="BL216" s="14" t="s">
        <v>158</v>
      </c>
      <c r="BM216" s="218" t="s">
        <v>1384</v>
      </c>
    </row>
    <row r="217" spans="1:65" s="2" customFormat="1" ht="28.8">
      <c r="A217" s="31"/>
      <c r="B217" s="32"/>
      <c r="C217" s="33"/>
      <c r="D217" s="220" t="s">
        <v>166</v>
      </c>
      <c r="E217" s="33"/>
      <c r="F217" s="221" t="s">
        <v>1121</v>
      </c>
      <c r="G217" s="33"/>
      <c r="H217" s="33"/>
      <c r="I217" s="119"/>
      <c r="J217" s="33"/>
      <c r="K217" s="33"/>
      <c r="L217" s="36"/>
      <c r="M217" s="222"/>
      <c r="N217" s="223"/>
      <c r="O217" s="68"/>
      <c r="P217" s="68"/>
      <c r="Q217" s="68"/>
      <c r="R217" s="68"/>
      <c r="S217" s="68"/>
      <c r="T217" s="68"/>
      <c r="U217" s="69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T217" s="14" t="s">
        <v>166</v>
      </c>
      <c r="AU217" s="14" t="s">
        <v>81</v>
      </c>
    </row>
    <row r="218" spans="1:65" s="2" customFormat="1" ht="14.4" customHeight="1">
      <c r="A218" s="31"/>
      <c r="B218" s="32"/>
      <c r="C218" s="224" t="s">
        <v>1122</v>
      </c>
      <c r="D218" s="224" t="s">
        <v>176</v>
      </c>
      <c r="E218" s="225" t="s">
        <v>1123</v>
      </c>
      <c r="F218" s="226" t="s">
        <v>1124</v>
      </c>
      <c r="G218" s="227" t="s">
        <v>840</v>
      </c>
      <c r="H218" s="228">
        <v>24.815999999999999</v>
      </c>
      <c r="I218" s="229"/>
      <c r="J218" s="230">
        <f>ROUND(I218*H218,2)</f>
        <v>0</v>
      </c>
      <c r="K218" s="231"/>
      <c r="L218" s="36"/>
      <c r="M218" s="232" t="s">
        <v>1</v>
      </c>
      <c r="N218" s="233" t="s">
        <v>37</v>
      </c>
      <c r="O218" s="68"/>
      <c r="P218" s="216">
        <f>O218*H218</f>
        <v>0</v>
      </c>
      <c r="Q218" s="216">
        <v>1E-4</v>
      </c>
      <c r="R218" s="216">
        <f>Q218*H218</f>
        <v>2.4816E-3</v>
      </c>
      <c r="S218" s="216">
        <v>0</v>
      </c>
      <c r="T218" s="216">
        <f>S218*H218</f>
        <v>0</v>
      </c>
      <c r="U218" s="217" t="s">
        <v>1</v>
      </c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218" t="s">
        <v>164</v>
      </c>
      <c r="AT218" s="218" t="s">
        <v>176</v>
      </c>
      <c r="AU218" s="218" t="s">
        <v>81</v>
      </c>
      <c r="AY218" s="14" t="s">
        <v>153</v>
      </c>
      <c r="BE218" s="219">
        <f>IF(N218="základní",J218,0)</f>
        <v>0</v>
      </c>
      <c r="BF218" s="219">
        <f>IF(N218="snížená",J218,0)</f>
        <v>0</v>
      </c>
      <c r="BG218" s="219">
        <f>IF(N218="zákl. přenesená",J218,0)</f>
        <v>0</v>
      </c>
      <c r="BH218" s="219">
        <f>IF(N218="sníž. přenesená",J218,0)</f>
        <v>0</v>
      </c>
      <c r="BI218" s="219">
        <f>IF(N218="nulová",J218,0)</f>
        <v>0</v>
      </c>
      <c r="BJ218" s="14" t="s">
        <v>79</v>
      </c>
      <c r="BK218" s="219">
        <f>ROUND(I218*H218,2)</f>
        <v>0</v>
      </c>
      <c r="BL218" s="14" t="s">
        <v>164</v>
      </c>
      <c r="BM218" s="218" t="s">
        <v>1385</v>
      </c>
    </row>
    <row r="219" spans="1:65" s="2" customFormat="1" ht="28.8">
      <c r="A219" s="31"/>
      <c r="B219" s="32"/>
      <c r="C219" s="33"/>
      <c r="D219" s="220" t="s">
        <v>166</v>
      </c>
      <c r="E219" s="33"/>
      <c r="F219" s="221" t="s">
        <v>1126</v>
      </c>
      <c r="G219" s="33"/>
      <c r="H219" s="33"/>
      <c r="I219" s="119"/>
      <c r="J219" s="33"/>
      <c r="K219" s="33"/>
      <c r="L219" s="36"/>
      <c r="M219" s="222"/>
      <c r="N219" s="223"/>
      <c r="O219" s="68"/>
      <c r="P219" s="68"/>
      <c r="Q219" s="68"/>
      <c r="R219" s="68"/>
      <c r="S219" s="68"/>
      <c r="T219" s="68"/>
      <c r="U219" s="69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T219" s="14" t="s">
        <v>166</v>
      </c>
      <c r="AU219" s="14" t="s">
        <v>81</v>
      </c>
    </row>
    <row r="220" spans="1:65" s="2" customFormat="1" ht="19.8" customHeight="1">
      <c r="A220" s="31"/>
      <c r="B220" s="32"/>
      <c r="C220" s="224" t="s">
        <v>1127</v>
      </c>
      <c r="D220" s="224" t="s">
        <v>176</v>
      </c>
      <c r="E220" s="225" t="s">
        <v>1128</v>
      </c>
      <c r="F220" s="226" t="s">
        <v>1129</v>
      </c>
      <c r="G220" s="227" t="s">
        <v>840</v>
      </c>
      <c r="H220" s="228">
        <v>2.2200000000000002</v>
      </c>
      <c r="I220" s="229"/>
      <c r="J220" s="230">
        <f>ROUND(I220*H220,2)</f>
        <v>0</v>
      </c>
      <c r="K220" s="231"/>
      <c r="L220" s="36"/>
      <c r="M220" s="232" t="s">
        <v>1</v>
      </c>
      <c r="N220" s="233" t="s">
        <v>37</v>
      </c>
      <c r="O220" s="68"/>
      <c r="P220" s="216">
        <f>O220*H220</f>
        <v>0</v>
      </c>
      <c r="Q220" s="216">
        <v>0</v>
      </c>
      <c r="R220" s="216">
        <f>Q220*H220</f>
        <v>0</v>
      </c>
      <c r="S220" s="216">
        <v>0</v>
      </c>
      <c r="T220" s="216">
        <f>S220*H220</f>
        <v>0</v>
      </c>
      <c r="U220" s="217" t="s">
        <v>1</v>
      </c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218" t="s">
        <v>164</v>
      </c>
      <c r="AT220" s="218" t="s">
        <v>176</v>
      </c>
      <c r="AU220" s="218" t="s">
        <v>81</v>
      </c>
      <c r="AY220" s="14" t="s">
        <v>153</v>
      </c>
      <c r="BE220" s="219">
        <f>IF(N220="základní",J220,0)</f>
        <v>0</v>
      </c>
      <c r="BF220" s="219">
        <f>IF(N220="snížená",J220,0)</f>
        <v>0</v>
      </c>
      <c r="BG220" s="219">
        <f>IF(N220="zákl. přenesená",J220,0)</f>
        <v>0</v>
      </c>
      <c r="BH220" s="219">
        <f>IF(N220="sníž. přenesená",J220,0)</f>
        <v>0</v>
      </c>
      <c r="BI220" s="219">
        <f>IF(N220="nulová",J220,0)</f>
        <v>0</v>
      </c>
      <c r="BJ220" s="14" t="s">
        <v>79</v>
      </c>
      <c r="BK220" s="219">
        <f>ROUND(I220*H220,2)</f>
        <v>0</v>
      </c>
      <c r="BL220" s="14" t="s">
        <v>164</v>
      </c>
      <c r="BM220" s="218" t="s">
        <v>1386</v>
      </c>
    </row>
    <row r="221" spans="1:65" s="2" customFormat="1" ht="19.2">
      <c r="A221" s="31"/>
      <c r="B221" s="32"/>
      <c r="C221" s="33"/>
      <c r="D221" s="220" t="s">
        <v>166</v>
      </c>
      <c r="E221" s="33"/>
      <c r="F221" s="221" t="s">
        <v>1131</v>
      </c>
      <c r="G221" s="33"/>
      <c r="H221" s="33"/>
      <c r="I221" s="119"/>
      <c r="J221" s="33"/>
      <c r="K221" s="33"/>
      <c r="L221" s="36"/>
      <c r="M221" s="222"/>
      <c r="N221" s="223"/>
      <c r="O221" s="68"/>
      <c r="P221" s="68"/>
      <c r="Q221" s="68"/>
      <c r="R221" s="68"/>
      <c r="S221" s="68"/>
      <c r="T221" s="68"/>
      <c r="U221" s="69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T221" s="14" t="s">
        <v>166</v>
      </c>
      <c r="AU221" s="14" t="s">
        <v>81</v>
      </c>
    </row>
    <row r="222" spans="1:65" s="2" customFormat="1" ht="19.8" customHeight="1">
      <c r="A222" s="31"/>
      <c r="B222" s="32"/>
      <c r="C222" s="224" t="s">
        <v>259</v>
      </c>
      <c r="D222" s="224" t="s">
        <v>176</v>
      </c>
      <c r="E222" s="225" t="s">
        <v>1132</v>
      </c>
      <c r="F222" s="226" t="s">
        <v>1133</v>
      </c>
      <c r="G222" s="227" t="s">
        <v>840</v>
      </c>
      <c r="H222" s="228">
        <v>24.815999999999999</v>
      </c>
      <c r="I222" s="229"/>
      <c r="J222" s="230">
        <f>ROUND(I222*H222,2)</f>
        <v>0</v>
      </c>
      <c r="K222" s="231"/>
      <c r="L222" s="36"/>
      <c r="M222" s="232" t="s">
        <v>1</v>
      </c>
      <c r="N222" s="233" t="s">
        <v>37</v>
      </c>
      <c r="O222" s="68"/>
      <c r="P222" s="216">
        <f>O222*H222</f>
        <v>0</v>
      </c>
      <c r="Q222" s="216">
        <v>6.9999999999999999E-4</v>
      </c>
      <c r="R222" s="216">
        <f>Q222*H222</f>
        <v>1.73712E-2</v>
      </c>
      <c r="S222" s="216">
        <v>0</v>
      </c>
      <c r="T222" s="216">
        <f>S222*H222</f>
        <v>0</v>
      </c>
      <c r="U222" s="217" t="s">
        <v>1</v>
      </c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218" t="s">
        <v>164</v>
      </c>
      <c r="AT222" s="218" t="s">
        <v>176</v>
      </c>
      <c r="AU222" s="218" t="s">
        <v>81</v>
      </c>
      <c r="AY222" s="14" t="s">
        <v>153</v>
      </c>
      <c r="BE222" s="219">
        <f>IF(N222="základní",J222,0)</f>
        <v>0</v>
      </c>
      <c r="BF222" s="219">
        <f>IF(N222="snížená",J222,0)</f>
        <v>0</v>
      </c>
      <c r="BG222" s="219">
        <f>IF(N222="zákl. přenesená",J222,0)</f>
        <v>0</v>
      </c>
      <c r="BH222" s="219">
        <f>IF(N222="sníž. přenesená",J222,0)</f>
        <v>0</v>
      </c>
      <c r="BI222" s="219">
        <f>IF(N222="nulová",J222,0)</f>
        <v>0</v>
      </c>
      <c r="BJ222" s="14" t="s">
        <v>79</v>
      </c>
      <c r="BK222" s="219">
        <f>ROUND(I222*H222,2)</f>
        <v>0</v>
      </c>
      <c r="BL222" s="14" t="s">
        <v>164</v>
      </c>
      <c r="BM222" s="218" t="s">
        <v>1387</v>
      </c>
    </row>
    <row r="223" spans="1:65" s="2" customFormat="1" ht="28.8">
      <c r="A223" s="31"/>
      <c r="B223" s="32"/>
      <c r="C223" s="33"/>
      <c r="D223" s="220" t="s">
        <v>166</v>
      </c>
      <c r="E223" s="33"/>
      <c r="F223" s="221" t="s">
        <v>1135</v>
      </c>
      <c r="G223" s="33"/>
      <c r="H223" s="33"/>
      <c r="I223" s="119"/>
      <c r="J223" s="33"/>
      <c r="K223" s="33"/>
      <c r="L223" s="36"/>
      <c r="M223" s="222"/>
      <c r="N223" s="223"/>
      <c r="O223" s="68"/>
      <c r="P223" s="68"/>
      <c r="Q223" s="68"/>
      <c r="R223" s="68"/>
      <c r="S223" s="68"/>
      <c r="T223" s="68"/>
      <c r="U223" s="69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T223" s="14" t="s">
        <v>166</v>
      </c>
      <c r="AU223" s="14" t="s">
        <v>81</v>
      </c>
    </row>
    <row r="224" spans="1:65" s="2" customFormat="1" ht="19.8" customHeight="1">
      <c r="A224" s="31"/>
      <c r="B224" s="32"/>
      <c r="C224" s="224" t="s">
        <v>263</v>
      </c>
      <c r="D224" s="224" t="s">
        <v>176</v>
      </c>
      <c r="E224" s="225" t="s">
        <v>1136</v>
      </c>
      <c r="F224" s="226" t="s">
        <v>1137</v>
      </c>
      <c r="G224" s="227" t="s">
        <v>203</v>
      </c>
      <c r="H224" s="228">
        <v>1</v>
      </c>
      <c r="I224" s="229"/>
      <c r="J224" s="230">
        <f>ROUND(I224*H224,2)</f>
        <v>0</v>
      </c>
      <c r="K224" s="231"/>
      <c r="L224" s="36"/>
      <c r="M224" s="232" t="s">
        <v>1</v>
      </c>
      <c r="N224" s="233" t="s">
        <v>37</v>
      </c>
      <c r="O224" s="68"/>
      <c r="P224" s="216">
        <f>O224*H224</f>
        <v>0</v>
      </c>
      <c r="Q224" s="216">
        <v>3.0000000000000001E-5</v>
      </c>
      <c r="R224" s="216">
        <f>Q224*H224</f>
        <v>3.0000000000000001E-5</v>
      </c>
      <c r="S224" s="216">
        <v>0</v>
      </c>
      <c r="T224" s="216">
        <f>S224*H224</f>
        <v>0</v>
      </c>
      <c r="U224" s="217" t="s">
        <v>1</v>
      </c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218" t="s">
        <v>164</v>
      </c>
      <c r="AT224" s="218" t="s">
        <v>176</v>
      </c>
      <c r="AU224" s="218" t="s">
        <v>81</v>
      </c>
      <c r="AY224" s="14" t="s">
        <v>153</v>
      </c>
      <c r="BE224" s="219">
        <f>IF(N224="základní",J224,0)</f>
        <v>0</v>
      </c>
      <c r="BF224" s="219">
        <f>IF(N224="snížená",J224,0)</f>
        <v>0</v>
      </c>
      <c r="BG224" s="219">
        <f>IF(N224="zákl. přenesená",J224,0)</f>
        <v>0</v>
      </c>
      <c r="BH224" s="219">
        <f>IF(N224="sníž. přenesená",J224,0)</f>
        <v>0</v>
      </c>
      <c r="BI224" s="219">
        <f>IF(N224="nulová",J224,0)</f>
        <v>0</v>
      </c>
      <c r="BJ224" s="14" t="s">
        <v>79</v>
      </c>
      <c r="BK224" s="219">
        <f>ROUND(I224*H224,2)</f>
        <v>0</v>
      </c>
      <c r="BL224" s="14" t="s">
        <v>164</v>
      </c>
      <c r="BM224" s="218" t="s">
        <v>1388</v>
      </c>
    </row>
    <row r="225" spans="1:65" s="2" customFormat="1" ht="28.8">
      <c r="A225" s="31"/>
      <c r="B225" s="32"/>
      <c r="C225" s="33"/>
      <c r="D225" s="220" t="s">
        <v>166</v>
      </c>
      <c r="E225" s="33"/>
      <c r="F225" s="221" t="s">
        <v>1139</v>
      </c>
      <c r="G225" s="33"/>
      <c r="H225" s="33"/>
      <c r="I225" s="119"/>
      <c r="J225" s="33"/>
      <c r="K225" s="33"/>
      <c r="L225" s="36"/>
      <c r="M225" s="222"/>
      <c r="N225" s="223"/>
      <c r="O225" s="68"/>
      <c r="P225" s="68"/>
      <c r="Q225" s="68"/>
      <c r="R225" s="68"/>
      <c r="S225" s="68"/>
      <c r="T225" s="68"/>
      <c r="U225" s="69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T225" s="14" t="s">
        <v>166</v>
      </c>
      <c r="AU225" s="14" t="s">
        <v>81</v>
      </c>
    </row>
    <row r="226" spans="1:65" s="2" customFormat="1" ht="19.8" customHeight="1">
      <c r="A226" s="31"/>
      <c r="B226" s="32"/>
      <c r="C226" s="205" t="s">
        <v>267</v>
      </c>
      <c r="D226" s="205" t="s">
        <v>159</v>
      </c>
      <c r="E226" s="206" t="s">
        <v>1140</v>
      </c>
      <c r="F226" s="207" t="s">
        <v>1141</v>
      </c>
      <c r="G226" s="208" t="s">
        <v>203</v>
      </c>
      <c r="H226" s="209">
        <v>1</v>
      </c>
      <c r="I226" s="210"/>
      <c r="J226" s="211">
        <f>ROUND(I226*H226,2)</f>
        <v>0</v>
      </c>
      <c r="K226" s="212"/>
      <c r="L226" s="213"/>
      <c r="M226" s="214" t="s">
        <v>1</v>
      </c>
      <c r="N226" s="215" t="s">
        <v>37</v>
      </c>
      <c r="O226" s="68"/>
      <c r="P226" s="216">
        <f>O226*H226</f>
        <v>0</v>
      </c>
      <c r="Q226" s="216">
        <v>8.9999999999999998E-4</v>
      </c>
      <c r="R226" s="216">
        <f>Q226*H226</f>
        <v>8.9999999999999998E-4</v>
      </c>
      <c r="S226" s="216">
        <v>0</v>
      </c>
      <c r="T226" s="216">
        <f>S226*H226</f>
        <v>0</v>
      </c>
      <c r="U226" s="217" t="s">
        <v>1</v>
      </c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218" t="s">
        <v>163</v>
      </c>
      <c r="AT226" s="218" t="s">
        <v>159</v>
      </c>
      <c r="AU226" s="218" t="s">
        <v>81</v>
      </c>
      <c r="AY226" s="14" t="s">
        <v>153</v>
      </c>
      <c r="BE226" s="219">
        <f>IF(N226="základní",J226,0)</f>
        <v>0</v>
      </c>
      <c r="BF226" s="219">
        <f>IF(N226="snížená",J226,0)</f>
        <v>0</v>
      </c>
      <c r="BG226" s="219">
        <f>IF(N226="zákl. přenesená",J226,0)</f>
        <v>0</v>
      </c>
      <c r="BH226" s="219">
        <f>IF(N226="sníž. přenesená",J226,0)</f>
        <v>0</v>
      </c>
      <c r="BI226" s="219">
        <f>IF(N226="nulová",J226,0)</f>
        <v>0</v>
      </c>
      <c r="BJ226" s="14" t="s">
        <v>79</v>
      </c>
      <c r="BK226" s="219">
        <f>ROUND(I226*H226,2)</f>
        <v>0</v>
      </c>
      <c r="BL226" s="14" t="s">
        <v>164</v>
      </c>
      <c r="BM226" s="218" t="s">
        <v>1389</v>
      </c>
    </row>
    <row r="227" spans="1:65" s="2" customFormat="1" ht="19.2">
      <c r="A227" s="31"/>
      <c r="B227" s="32"/>
      <c r="C227" s="33"/>
      <c r="D227" s="220" t="s">
        <v>166</v>
      </c>
      <c r="E227" s="33"/>
      <c r="F227" s="221" t="s">
        <v>1143</v>
      </c>
      <c r="G227" s="33"/>
      <c r="H227" s="33"/>
      <c r="I227" s="119"/>
      <c r="J227" s="33"/>
      <c r="K227" s="33"/>
      <c r="L227" s="36"/>
      <c r="M227" s="222"/>
      <c r="N227" s="223"/>
      <c r="O227" s="68"/>
      <c r="P227" s="68"/>
      <c r="Q227" s="68"/>
      <c r="R227" s="68"/>
      <c r="S227" s="68"/>
      <c r="T227" s="68"/>
      <c r="U227" s="69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T227" s="14" t="s">
        <v>166</v>
      </c>
      <c r="AU227" s="14" t="s">
        <v>81</v>
      </c>
    </row>
    <row r="228" spans="1:65" s="2" customFormat="1" ht="14.4" customHeight="1">
      <c r="A228" s="31"/>
      <c r="B228" s="32"/>
      <c r="C228" s="224" t="s">
        <v>1144</v>
      </c>
      <c r="D228" s="224" t="s">
        <v>176</v>
      </c>
      <c r="E228" s="225" t="s">
        <v>1145</v>
      </c>
      <c r="F228" s="226" t="s">
        <v>1146</v>
      </c>
      <c r="G228" s="227" t="s">
        <v>203</v>
      </c>
      <c r="H228" s="228">
        <v>1</v>
      </c>
      <c r="I228" s="229"/>
      <c r="J228" s="230">
        <f>ROUND(I228*H228,2)</f>
        <v>0</v>
      </c>
      <c r="K228" s="231"/>
      <c r="L228" s="36"/>
      <c r="M228" s="232" t="s">
        <v>1</v>
      </c>
      <c r="N228" s="233" t="s">
        <v>37</v>
      </c>
      <c r="O228" s="68"/>
      <c r="P228" s="216">
        <f>O228*H228</f>
        <v>0</v>
      </c>
      <c r="Q228" s="216">
        <v>6.9999999999999994E-5</v>
      </c>
      <c r="R228" s="216">
        <f>Q228*H228</f>
        <v>6.9999999999999994E-5</v>
      </c>
      <c r="S228" s="216">
        <v>0</v>
      </c>
      <c r="T228" s="216">
        <f>S228*H228</f>
        <v>0</v>
      </c>
      <c r="U228" s="217" t="s">
        <v>1</v>
      </c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218" t="s">
        <v>164</v>
      </c>
      <c r="AT228" s="218" t="s">
        <v>176</v>
      </c>
      <c r="AU228" s="218" t="s">
        <v>81</v>
      </c>
      <c r="AY228" s="14" t="s">
        <v>153</v>
      </c>
      <c r="BE228" s="219">
        <f>IF(N228="základní",J228,0)</f>
        <v>0</v>
      </c>
      <c r="BF228" s="219">
        <f>IF(N228="snížená",J228,0)</f>
        <v>0</v>
      </c>
      <c r="BG228" s="219">
        <f>IF(N228="zákl. přenesená",J228,0)</f>
        <v>0</v>
      </c>
      <c r="BH228" s="219">
        <f>IF(N228="sníž. přenesená",J228,0)</f>
        <v>0</v>
      </c>
      <c r="BI228" s="219">
        <f>IF(N228="nulová",J228,0)</f>
        <v>0</v>
      </c>
      <c r="BJ228" s="14" t="s">
        <v>79</v>
      </c>
      <c r="BK228" s="219">
        <f>ROUND(I228*H228,2)</f>
        <v>0</v>
      </c>
      <c r="BL228" s="14" t="s">
        <v>164</v>
      </c>
      <c r="BM228" s="218" t="s">
        <v>1390</v>
      </c>
    </row>
    <row r="229" spans="1:65" s="2" customFormat="1" ht="28.8">
      <c r="A229" s="31"/>
      <c r="B229" s="32"/>
      <c r="C229" s="33"/>
      <c r="D229" s="220" t="s">
        <v>166</v>
      </c>
      <c r="E229" s="33"/>
      <c r="F229" s="221" t="s">
        <v>1148</v>
      </c>
      <c r="G229" s="33"/>
      <c r="H229" s="33"/>
      <c r="I229" s="119"/>
      <c r="J229" s="33"/>
      <c r="K229" s="33"/>
      <c r="L229" s="36"/>
      <c r="M229" s="222"/>
      <c r="N229" s="223"/>
      <c r="O229" s="68"/>
      <c r="P229" s="68"/>
      <c r="Q229" s="68"/>
      <c r="R229" s="68"/>
      <c r="S229" s="68"/>
      <c r="T229" s="68"/>
      <c r="U229" s="69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T229" s="14" t="s">
        <v>166</v>
      </c>
      <c r="AU229" s="14" t="s">
        <v>81</v>
      </c>
    </row>
    <row r="230" spans="1:65" s="2" customFormat="1" ht="14.4" customHeight="1">
      <c r="A230" s="31"/>
      <c r="B230" s="32"/>
      <c r="C230" s="205" t="s">
        <v>625</v>
      </c>
      <c r="D230" s="205" t="s">
        <v>159</v>
      </c>
      <c r="E230" s="206" t="s">
        <v>1149</v>
      </c>
      <c r="F230" s="207" t="s">
        <v>1150</v>
      </c>
      <c r="G230" s="208" t="s">
        <v>203</v>
      </c>
      <c r="H230" s="209">
        <v>1</v>
      </c>
      <c r="I230" s="210"/>
      <c r="J230" s="211">
        <f>ROUND(I230*H230,2)</f>
        <v>0</v>
      </c>
      <c r="K230" s="212"/>
      <c r="L230" s="213"/>
      <c r="M230" s="214" t="s">
        <v>1</v>
      </c>
      <c r="N230" s="215" t="s">
        <v>37</v>
      </c>
      <c r="O230" s="68"/>
      <c r="P230" s="216">
        <f>O230*H230</f>
        <v>0</v>
      </c>
      <c r="Q230" s="216">
        <v>2.2000000000000001E-3</v>
      </c>
      <c r="R230" s="216">
        <f>Q230*H230</f>
        <v>2.2000000000000001E-3</v>
      </c>
      <c r="S230" s="216">
        <v>0</v>
      </c>
      <c r="T230" s="216">
        <f>S230*H230</f>
        <v>0</v>
      </c>
      <c r="U230" s="217" t="s">
        <v>1</v>
      </c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218" t="s">
        <v>163</v>
      </c>
      <c r="AT230" s="218" t="s">
        <v>159</v>
      </c>
      <c r="AU230" s="218" t="s">
        <v>81</v>
      </c>
      <c r="AY230" s="14" t="s">
        <v>153</v>
      </c>
      <c r="BE230" s="219">
        <f>IF(N230="základní",J230,0)</f>
        <v>0</v>
      </c>
      <c r="BF230" s="219">
        <f>IF(N230="snížená",J230,0)</f>
        <v>0</v>
      </c>
      <c r="BG230" s="219">
        <f>IF(N230="zákl. přenesená",J230,0)</f>
        <v>0</v>
      </c>
      <c r="BH230" s="219">
        <f>IF(N230="sníž. přenesená",J230,0)</f>
        <v>0</v>
      </c>
      <c r="BI230" s="219">
        <f>IF(N230="nulová",J230,0)</f>
        <v>0</v>
      </c>
      <c r="BJ230" s="14" t="s">
        <v>79</v>
      </c>
      <c r="BK230" s="219">
        <f>ROUND(I230*H230,2)</f>
        <v>0</v>
      </c>
      <c r="BL230" s="14" t="s">
        <v>164</v>
      </c>
      <c r="BM230" s="218" t="s">
        <v>1391</v>
      </c>
    </row>
    <row r="231" spans="1:65" s="2" customFormat="1" ht="19.2">
      <c r="A231" s="31"/>
      <c r="B231" s="32"/>
      <c r="C231" s="33"/>
      <c r="D231" s="220" t="s">
        <v>166</v>
      </c>
      <c r="E231" s="33"/>
      <c r="F231" s="221" t="s">
        <v>1152</v>
      </c>
      <c r="G231" s="33"/>
      <c r="H231" s="33"/>
      <c r="I231" s="119"/>
      <c r="J231" s="33"/>
      <c r="K231" s="33"/>
      <c r="L231" s="36"/>
      <c r="M231" s="222"/>
      <c r="N231" s="223"/>
      <c r="O231" s="68"/>
      <c r="P231" s="68"/>
      <c r="Q231" s="68"/>
      <c r="R231" s="68"/>
      <c r="S231" s="68"/>
      <c r="T231" s="68"/>
      <c r="U231" s="69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T231" s="14" t="s">
        <v>166</v>
      </c>
      <c r="AU231" s="14" t="s">
        <v>81</v>
      </c>
    </row>
    <row r="232" spans="1:65" s="2" customFormat="1" ht="19.8" customHeight="1">
      <c r="A232" s="31"/>
      <c r="B232" s="32"/>
      <c r="C232" s="224" t="s">
        <v>271</v>
      </c>
      <c r="D232" s="224" t="s">
        <v>176</v>
      </c>
      <c r="E232" s="225" t="s">
        <v>1153</v>
      </c>
      <c r="F232" s="226" t="s">
        <v>1154</v>
      </c>
      <c r="G232" s="227" t="s">
        <v>203</v>
      </c>
      <c r="H232" s="228">
        <v>0.66</v>
      </c>
      <c r="I232" s="229"/>
      <c r="J232" s="230">
        <f>ROUND(I232*H232,2)</f>
        <v>0</v>
      </c>
      <c r="K232" s="231"/>
      <c r="L232" s="36"/>
      <c r="M232" s="232" t="s">
        <v>1</v>
      </c>
      <c r="N232" s="233" t="s">
        <v>37</v>
      </c>
      <c r="O232" s="68"/>
      <c r="P232" s="216">
        <f>O232*H232</f>
        <v>0</v>
      </c>
      <c r="Q232" s="216">
        <v>6.9999999999999994E-5</v>
      </c>
      <c r="R232" s="216">
        <f>Q232*H232</f>
        <v>4.6199999999999998E-5</v>
      </c>
      <c r="S232" s="216">
        <v>0</v>
      </c>
      <c r="T232" s="216">
        <f>S232*H232</f>
        <v>0</v>
      </c>
      <c r="U232" s="217" t="s">
        <v>1</v>
      </c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218" t="s">
        <v>164</v>
      </c>
      <c r="AT232" s="218" t="s">
        <v>176</v>
      </c>
      <c r="AU232" s="218" t="s">
        <v>81</v>
      </c>
      <c r="AY232" s="14" t="s">
        <v>153</v>
      </c>
      <c r="BE232" s="219">
        <f>IF(N232="základní",J232,0)</f>
        <v>0</v>
      </c>
      <c r="BF232" s="219">
        <f>IF(N232="snížená",J232,0)</f>
        <v>0</v>
      </c>
      <c r="BG232" s="219">
        <f>IF(N232="zákl. přenesená",J232,0)</f>
        <v>0</v>
      </c>
      <c r="BH232" s="219">
        <f>IF(N232="sníž. přenesená",J232,0)</f>
        <v>0</v>
      </c>
      <c r="BI232" s="219">
        <f>IF(N232="nulová",J232,0)</f>
        <v>0</v>
      </c>
      <c r="BJ232" s="14" t="s">
        <v>79</v>
      </c>
      <c r="BK232" s="219">
        <f>ROUND(I232*H232,2)</f>
        <v>0</v>
      </c>
      <c r="BL232" s="14" t="s">
        <v>164</v>
      </c>
      <c r="BM232" s="218" t="s">
        <v>1392</v>
      </c>
    </row>
    <row r="233" spans="1:65" s="2" customFormat="1" ht="28.8">
      <c r="A233" s="31"/>
      <c r="B233" s="32"/>
      <c r="C233" s="33"/>
      <c r="D233" s="220" t="s">
        <v>166</v>
      </c>
      <c r="E233" s="33"/>
      <c r="F233" s="221" t="s">
        <v>1156</v>
      </c>
      <c r="G233" s="33"/>
      <c r="H233" s="33"/>
      <c r="I233" s="119"/>
      <c r="J233" s="33"/>
      <c r="K233" s="33"/>
      <c r="L233" s="36"/>
      <c r="M233" s="222"/>
      <c r="N233" s="223"/>
      <c r="O233" s="68"/>
      <c r="P233" s="68"/>
      <c r="Q233" s="68"/>
      <c r="R233" s="68"/>
      <c r="S233" s="68"/>
      <c r="T233" s="68"/>
      <c r="U233" s="69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T233" s="14" t="s">
        <v>166</v>
      </c>
      <c r="AU233" s="14" t="s">
        <v>81</v>
      </c>
    </row>
    <row r="234" spans="1:65" s="2" customFormat="1" ht="14.4" customHeight="1">
      <c r="A234" s="31"/>
      <c r="B234" s="32"/>
      <c r="C234" s="205" t="s">
        <v>632</v>
      </c>
      <c r="D234" s="205" t="s">
        <v>159</v>
      </c>
      <c r="E234" s="206" t="s">
        <v>1157</v>
      </c>
      <c r="F234" s="207" t="s">
        <v>1158</v>
      </c>
      <c r="G234" s="208" t="s">
        <v>203</v>
      </c>
      <c r="H234" s="209">
        <v>2</v>
      </c>
      <c r="I234" s="210"/>
      <c r="J234" s="211">
        <f>ROUND(I234*H234,2)</f>
        <v>0</v>
      </c>
      <c r="K234" s="212"/>
      <c r="L234" s="213"/>
      <c r="M234" s="214" t="s">
        <v>1</v>
      </c>
      <c r="N234" s="215" t="s">
        <v>37</v>
      </c>
      <c r="O234" s="68"/>
      <c r="P234" s="216">
        <f>O234*H234</f>
        <v>0</v>
      </c>
      <c r="Q234" s="216">
        <v>3.2000000000000002E-3</v>
      </c>
      <c r="R234" s="216">
        <f>Q234*H234</f>
        <v>6.4000000000000003E-3</v>
      </c>
      <c r="S234" s="216">
        <v>0</v>
      </c>
      <c r="T234" s="216">
        <f>S234*H234</f>
        <v>0</v>
      </c>
      <c r="U234" s="217" t="s">
        <v>1</v>
      </c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218" t="s">
        <v>163</v>
      </c>
      <c r="AT234" s="218" t="s">
        <v>159</v>
      </c>
      <c r="AU234" s="218" t="s">
        <v>81</v>
      </c>
      <c r="AY234" s="14" t="s">
        <v>153</v>
      </c>
      <c r="BE234" s="219">
        <f>IF(N234="základní",J234,0)</f>
        <v>0</v>
      </c>
      <c r="BF234" s="219">
        <f>IF(N234="snížená",J234,0)</f>
        <v>0</v>
      </c>
      <c r="BG234" s="219">
        <f>IF(N234="zákl. přenesená",J234,0)</f>
        <v>0</v>
      </c>
      <c r="BH234" s="219">
        <f>IF(N234="sníž. přenesená",J234,0)</f>
        <v>0</v>
      </c>
      <c r="BI234" s="219">
        <f>IF(N234="nulová",J234,0)</f>
        <v>0</v>
      </c>
      <c r="BJ234" s="14" t="s">
        <v>79</v>
      </c>
      <c r="BK234" s="219">
        <f>ROUND(I234*H234,2)</f>
        <v>0</v>
      </c>
      <c r="BL234" s="14" t="s">
        <v>164</v>
      </c>
      <c r="BM234" s="218" t="s">
        <v>1393</v>
      </c>
    </row>
    <row r="235" spans="1:65" s="2" customFormat="1" ht="10.199999999999999">
      <c r="A235" s="31"/>
      <c r="B235" s="32"/>
      <c r="C235" s="33"/>
      <c r="D235" s="220" t="s">
        <v>166</v>
      </c>
      <c r="E235" s="33"/>
      <c r="F235" s="221" t="s">
        <v>1160</v>
      </c>
      <c r="G235" s="33"/>
      <c r="H235" s="33"/>
      <c r="I235" s="119"/>
      <c r="J235" s="33"/>
      <c r="K235" s="33"/>
      <c r="L235" s="36"/>
      <c r="M235" s="222"/>
      <c r="N235" s="223"/>
      <c r="O235" s="68"/>
      <c r="P235" s="68"/>
      <c r="Q235" s="68"/>
      <c r="R235" s="68"/>
      <c r="S235" s="68"/>
      <c r="T235" s="68"/>
      <c r="U235" s="69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T235" s="14" t="s">
        <v>166</v>
      </c>
      <c r="AU235" s="14" t="s">
        <v>81</v>
      </c>
    </row>
    <row r="236" spans="1:65" s="2" customFormat="1" ht="19.8" customHeight="1">
      <c r="A236" s="31"/>
      <c r="B236" s="32"/>
      <c r="C236" s="224" t="s">
        <v>275</v>
      </c>
      <c r="D236" s="224" t="s">
        <v>176</v>
      </c>
      <c r="E236" s="225" t="s">
        <v>1161</v>
      </c>
      <c r="F236" s="226" t="s">
        <v>1162</v>
      </c>
      <c r="G236" s="227" t="s">
        <v>1064</v>
      </c>
      <c r="H236" s="228">
        <v>0.34</v>
      </c>
      <c r="I236" s="229"/>
      <c r="J236" s="230">
        <f>ROUND(I236*H236,2)</f>
        <v>0</v>
      </c>
      <c r="K236" s="231"/>
      <c r="L236" s="36"/>
      <c r="M236" s="232" t="s">
        <v>1</v>
      </c>
      <c r="N236" s="233" t="s">
        <v>37</v>
      </c>
      <c r="O236" s="68"/>
      <c r="P236" s="216">
        <f>O236*H236</f>
        <v>0</v>
      </c>
      <c r="Q236" s="216">
        <v>0</v>
      </c>
      <c r="R236" s="216">
        <f>Q236*H236</f>
        <v>0</v>
      </c>
      <c r="S236" s="216">
        <v>0</v>
      </c>
      <c r="T236" s="216">
        <f>S236*H236</f>
        <v>0</v>
      </c>
      <c r="U236" s="217" t="s">
        <v>1</v>
      </c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218" t="s">
        <v>164</v>
      </c>
      <c r="AT236" s="218" t="s">
        <v>176</v>
      </c>
      <c r="AU236" s="218" t="s">
        <v>81</v>
      </c>
      <c r="AY236" s="14" t="s">
        <v>153</v>
      </c>
      <c r="BE236" s="219">
        <f>IF(N236="základní",J236,0)</f>
        <v>0</v>
      </c>
      <c r="BF236" s="219">
        <f>IF(N236="snížená",J236,0)</f>
        <v>0</v>
      </c>
      <c r="BG236" s="219">
        <f>IF(N236="zákl. přenesená",J236,0)</f>
        <v>0</v>
      </c>
      <c r="BH236" s="219">
        <f>IF(N236="sníž. přenesená",J236,0)</f>
        <v>0</v>
      </c>
      <c r="BI236" s="219">
        <f>IF(N236="nulová",J236,0)</f>
        <v>0</v>
      </c>
      <c r="BJ236" s="14" t="s">
        <v>79</v>
      </c>
      <c r="BK236" s="219">
        <f>ROUND(I236*H236,2)</f>
        <v>0</v>
      </c>
      <c r="BL236" s="14" t="s">
        <v>164</v>
      </c>
      <c r="BM236" s="218" t="s">
        <v>1394</v>
      </c>
    </row>
    <row r="237" spans="1:65" s="2" customFormat="1" ht="57.6">
      <c r="A237" s="31"/>
      <c r="B237" s="32"/>
      <c r="C237" s="33"/>
      <c r="D237" s="220" t="s">
        <v>166</v>
      </c>
      <c r="E237" s="33"/>
      <c r="F237" s="221" t="s">
        <v>1164</v>
      </c>
      <c r="G237" s="33"/>
      <c r="H237" s="33"/>
      <c r="I237" s="119"/>
      <c r="J237" s="33"/>
      <c r="K237" s="33"/>
      <c r="L237" s="36"/>
      <c r="M237" s="222"/>
      <c r="N237" s="223"/>
      <c r="O237" s="68"/>
      <c r="P237" s="68"/>
      <c r="Q237" s="68"/>
      <c r="R237" s="68"/>
      <c r="S237" s="68"/>
      <c r="T237" s="68"/>
      <c r="U237" s="69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T237" s="14" t="s">
        <v>166</v>
      </c>
      <c r="AU237" s="14" t="s">
        <v>81</v>
      </c>
    </row>
    <row r="238" spans="1:65" s="12" customFormat="1" ht="22.8" customHeight="1">
      <c r="B238" s="189"/>
      <c r="C238" s="190"/>
      <c r="D238" s="191" t="s">
        <v>71</v>
      </c>
      <c r="E238" s="203" t="s">
        <v>1165</v>
      </c>
      <c r="F238" s="203" t="s">
        <v>1166</v>
      </c>
      <c r="G238" s="190"/>
      <c r="H238" s="190"/>
      <c r="I238" s="193"/>
      <c r="J238" s="204">
        <f>BK238</f>
        <v>0</v>
      </c>
      <c r="K238" s="190"/>
      <c r="L238" s="195"/>
      <c r="M238" s="196"/>
      <c r="N238" s="197"/>
      <c r="O238" s="197"/>
      <c r="P238" s="198">
        <f>SUM(P239:P250)</f>
        <v>0</v>
      </c>
      <c r="Q238" s="197"/>
      <c r="R238" s="198">
        <f>SUM(R239:R250)</f>
        <v>0.16</v>
      </c>
      <c r="S238" s="197"/>
      <c r="T238" s="198">
        <f>SUM(T239:T250)</f>
        <v>0</v>
      </c>
      <c r="U238" s="199"/>
      <c r="AR238" s="200" t="s">
        <v>81</v>
      </c>
      <c r="AT238" s="201" t="s">
        <v>71</v>
      </c>
      <c r="AU238" s="201" t="s">
        <v>79</v>
      </c>
      <c r="AY238" s="200" t="s">
        <v>153</v>
      </c>
      <c r="BK238" s="202">
        <f>SUM(BK239:BK250)</f>
        <v>0</v>
      </c>
    </row>
    <row r="239" spans="1:65" s="2" customFormat="1" ht="30" customHeight="1">
      <c r="A239" s="31"/>
      <c r="B239" s="32"/>
      <c r="C239" s="224" t="s">
        <v>1184</v>
      </c>
      <c r="D239" s="224" t="s">
        <v>176</v>
      </c>
      <c r="E239" s="225" t="s">
        <v>1167</v>
      </c>
      <c r="F239" s="226" t="s">
        <v>1168</v>
      </c>
      <c r="G239" s="227" t="s">
        <v>203</v>
      </c>
      <c r="H239" s="228">
        <v>1</v>
      </c>
      <c r="I239" s="229"/>
      <c r="J239" s="230">
        <f>ROUND(I239*H239,2)</f>
        <v>0</v>
      </c>
      <c r="K239" s="231"/>
      <c r="L239" s="36"/>
      <c r="M239" s="232" t="s">
        <v>1</v>
      </c>
      <c r="N239" s="233" t="s">
        <v>37</v>
      </c>
      <c r="O239" s="68"/>
      <c r="P239" s="216">
        <f>O239*H239</f>
        <v>0</v>
      </c>
      <c r="Q239" s="216">
        <v>0</v>
      </c>
      <c r="R239" s="216">
        <f>Q239*H239</f>
        <v>0</v>
      </c>
      <c r="S239" s="216">
        <v>0</v>
      </c>
      <c r="T239" s="216">
        <f>S239*H239</f>
        <v>0</v>
      </c>
      <c r="U239" s="217" t="s">
        <v>1</v>
      </c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218" t="s">
        <v>164</v>
      </c>
      <c r="AT239" s="218" t="s">
        <v>176</v>
      </c>
      <c r="AU239" s="218" t="s">
        <v>81</v>
      </c>
      <c r="AY239" s="14" t="s">
        <v>153</v>
      </c>
      <c r="BE239" s="219">
        <f>IF(N239="základní",J239,0)</f>
        <v>0</v>
      </c>
      <c r="BF239" s="219">
        <f>IF(N239="snížená",J239,0)</f>
        <v>0</v>
      </c>
      <c r="BG239" s="219">
        <f>IF(N239="zákl. přenesená",J239,0)</f>
        <v>0</v>
      </c>
      <c r="BH239" s="219">
        <f>IF(N239="sníž. přenesená",J239,0)</f>
        <v>0</v>
      </c>
      <c r="BI239" s="219">
        <f>IF(N239="nulová",J239,0)</f>
        <v>0</v>
      </c>
      <c r="BJ239" s="14" t="s">
        <v>79</v>
      </c>
      <c r="BK239" s="219">
        <f>ROUND(I239*H239,2)</f>
        <v>0</v>
      </c>
      <c r="BL239" s="14" t="s">
        <v>164</v>
      </c>
      <c r="BM239" s="218" t="s">
        <v>1395</v>
      </c>
    </row>
    <row r="240" spans="1:65" s="2" customFormat="1" ht="28.8">
      <c r="A240" s="31"/>
      <c r="B240" s="32"/>
      <c r="C240" s="33"/>
      <c r="D240" s="220" t="s">
        <v>166</v>
      </c>
      <c r="E240" s="33"/>
      <c r="F240" s="221" t="s">
        <v>1170</v>
      </c>
      <c r="G240" s="33"/>
      <c r="H240" s="33"/>
      <c r="I240" s="119"/>
      <c r="J240" s="33"/>
      <c r="K240" s="33"/>
      <c r="L240" s="36"/>
      <c r="M240" s="222"/>
      <c r="N240" s="223"/>
      <c r="O240" s="68"/>
      <c r="P240" s="68"/>
      <c r="Q240" s="68"/>
      <c r="R240" s="68"/>
      <c r="S240" s="68"/>
      <c r="T240" s="68"/>
      <c r="U240" s="69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T240" s="14" t="s">
        <v>166</v>
      </c>
      <c r="AU240" s="14" t="s">
        <v>81</v>
      </c>
    </row>
    <row r="241" spans="1:65" s="2" customFormat="1" ht="30" customHeight="1">
      <c r="A241" s="31"/>
      <c r="B241" s="32"/>
      <c r="C241" s="224" t="s">
        <v>1189</v>
      </c>
      <c r="D241" s="224" t="s">
        <v>176</v>
      </c>
      <c r="E241" s="225" t="s">
        <v>1171</v>
      </c>
      <c r="F241" s="226" t="s">
        <v>1172</v>
      </c>
      <c r="G241" s="227" t="s">
        <v>203</v>
      </c>
      <c r="H241" s="228">
        <v>2</v>
      </c>
      <c r="I241" s="229"/>
      <c r="J241" s="230">
        <f>ROUND(I241*H241,2)</f>
        <v>0</v>
      </c>
      <c r="K241" s="231"/>
      <c r="L241" s="36"/>
      <c r="M241" s="232" t="s">
        <v>1</v>
      </c>
      <c r="N241" s="233" t="s">
        <v>37</v>
      </c>
      <c r="O241" s="68"/>
      <c r="P241" s="216">
        <f>O241*H241</f>
        <v>0</v>
      </c>
      <c r="Q241" s="216">
        <v>0</v>
      </c>
      <c r="R241" s="216">
        <f>Q241*H241</f>
        <v>0</v>
      </c>
      <c r="S241" s="216">
        <v>0</v>
      </c>
      <c r="T241" s="216">
        <f>S241*H241</f>
        <v>0</v>
      </c>
      <c r="U241" s="217" t="s">
        <v>1</v>
      </c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218" t="s">
        <v>164</v>
      </c>
      <c r="AT241" s="218" t="s">
        <v>176</v>
      </c>
      <c r="AU241" s="218" t="s">
        <v>81</v>
      </c>
      <c r="AY241" s="14" t="s">
        <v>153</v>
      </c>
      <c r="BE241" s="219">
        <f>IF(N241="základní",J241,0)</f>
        <v>0</v>
      </c>
      <c r="BF241" s="219">
        <f>IF(N241="snížená",J241,0)</f>
        <v>0</v>
      </c>
      <c r="BG241" s="219">
        <f>IF(N241="zákl. přenesená",J241,0)</f>
        <v>0</v>
      </c>
      <c r="BH241" s="219">
        <f>IF(N241="sníž. přenesená",J241,0)</f>
        <v>0</v>
      </c>
      <c r="BI241" s="219">
        <f>IF(N241="nulová",J241,0)</f>
        <v>0</v>
      </c>
      <c r="BJ241" s="14" t="s">
        <v>79</v>
      </c>
      <c r="BK241" s="219">
        <f>ROUND(I241*H241,2)</f>
        <v>0</v>
      </c>
      <c r="BL241" s="14" t="s">
        <v>164</v>
      </c>
      <c r="BM241" s="218" t="s">
        <v>1396</v>
      </c>
    </row>
    <row r="242" spans="1:65" s="2" customFormat="1" ht="28.8">
      <c r="A242" s="31"/>
      <c r="B242" s="32"/>
      <c r="C242" s="33"/>
      <c r="D242" s="220" t="s">
        <v>166</v>
      </c>
      <c r="E242" s="33"/>
      <c r="F242" s="221" t="s">
        <v>1174</v>
      </c>
      <c r="G242" s="33"/>
      <c r="H242" s="33"/>
      <c r="I242" s="119"/>
      <c r="J242" s="33"/>
      <c r="K242" s="33"/>
      <c r="L242" s="36"/>
      <c r="M242" s="222"/>
      <c r="N242" s="223"/>
      <c r="O242" s="68"/>
      <c r="P242" s="68"/>
      <c r="Q242" s="68"/>
      <c r="R242" s="68"/>
      <c r="S242" s="68"/>
      <c r="T242" s="68"/>
      <c r="U242" s="69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T242" s="14" t="s">
        <v>166</v>
      </c>
      <c r="AU242" s="14" t="s">
        <v>81</v>
      </c>
    </row>
    <row r="243" spans="1:65" s="2" customFormat="1" ht="19.8" customHeight="1">
      <c r="A243" s="31"/>
      <c r="B243" s="32"/>
      <c r="C243" s="224" t="s">
        <v>1175</v>
      </c>
      <c r="D243" s="224" t="s">
        <v>176</v>
      </c>
      <c r="E243" s="225" t="s">
        <v>1176</v>
      </c>
      <c r="F243" s="226" t="s">
        <v>1177</v>
      </c>
      <c r="G243" s="227" t="s">
        <v>257</v>
      </c>
      <c r="H243" s="228">
        <v>1</v>
      </c>
      <c r="I243" s="229"/>
      <c r="J243" s="230">
        <f>ROUND(I243*H243,2)</f>
        <v>0</v>
      </c>
      <c r="K243" s="231"/>
      <c r="L243" s="36"/>
      <c r="M243" s="232" t="s">
        <v>1</v>
      </c>
      <c r="N243" s="233" t="s">
        <v>37</v>
      </c>
      <c r="O243" s="68"/>
      <c r="P243" s="216">
        <f>O243*H243</f>
        <v>0</v>
      </c>
      <c r="Q243" s="216">
        <v>0</v>
      </c>
      <c r="R243" s="216">
        <f>Q243*H243</f>
        <v>0</v>
      </c>
      <c r="S243" s="216">
        <v>0</v>
      </c>
      <c r="T243" s="216">
        <f>S243*H243</f>
        <v>0</v>
      </c>
      <c r="U243" s="217" t="s">
        <v>1</v>
      </c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218" t="s">
        <v>164</v>
      </c>
      <c r="AT243" s="218" t="s">
        <v>176</v>
      </c>
      <c r="AU243" s="218" t="s">
        <v>81</v>
      </c>
      <c r="AY243" s="14" t="s">
        <v>153</v>
      </c>
      <c r="BE243" s="219">
        <f>IF(N243="základní",J243,0)</f>
        <v>0</v>
      </c>
      <c r="BF243" s="219">
        <f>IF(N243="snížená",J243,0)</f>
        <v>0</v>
      </c>
      <c r="BG243" s="219">
        <f>IF(N243="zákl. přenesená",J243,0)</f>
        <v>0</v>
      </c>
      <c r="BH243" s="219">
        <f>IF(N243="sníž. přenesená",J243,0)</f>
        <v>0</v>
      </c>
      <c r="BI243" s="219">
        <f>IF(N243="nulová",J243,0)</f>
        <v>0</v>
      </c>
      <c r="BJ243" s="14" t="s">
        <v>79</v>
      </c>
      <c r="BK243" s="219">
        <f>ROUND(I243*H243,2)</f>
        <v>0</v>
      </c>
      <c r="BL243" s="14" t="s">
        <v>164</v>
      </c>
      <c r="BM243" s="218" t="s">
        <v>1397</v>
      </c>
    </row>
    <row r="244" spans="1:65" s="2" customFormat="1" ht="19.2">
      <c r="A244" s="31"/>
      <c r="B244" s="32"/>
      <c r="C244" s="33"/>
      <c r="D244" s="220" t="s">
        <v>166</v>
      </c>
      <c r="E244" s="33"/>
      <c r="F244" s="221" t="s">
        <v>1179</v>
      </c>
      <c r="G244" s="33"/>
      <c r="H244" s="33"/>
      <c r="I244" s="119"/>
      <c r="J244" s="33"/>
      <c r="K244" s="33"/>
      <c r="L244" s="36"/>
      <c r="M244" s="222"/>
      <c r="N244" s="223"/>
      <c r="O244" s="68"/>
      <c r="P244" s="68"/>
      <c r="Q244" s="68"/>
      <c r="R244" s="68"/>
      <c r="S244" s="68"/>
      <c r="T244" s="68"/>
      <c r="U244" s="69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T244" s="14" t="s">
        <v>166</v>
      </c>
      <c r="AU244" s="14" t="s">
        <v>81</v>
      </c>
    </row>
    <row r="245" spans="1:65" s="2" customFormat="1" ht="14.4" customHeight="1">
      <c r="A245" s="31"/>
      <c r="B245" s="32"/>
      <c r="C245" s="224" t="s">
        <v>589</v>
      </c>
      <c r="D245" s="224" t="s">
        <v>176</v>
      </c>
      <c r="E245" s="225" t="s">
        <v>1180</v>
      </c>
      <c r="F245" s="226" t="s">
        <v>1181</v>
      </c>
      <c r="G245" s="227" t="s">
        <v>203</v>
      </c>
      <c r="H245" s="228">
        <v>2</v>
      </c>
      <c r="I245" s="229"/>
      <c r="J245" s="230">
        <f>ROUND(I245*H245,2)</f>
        <v>0</v>
      </c>
      <c r="K245" s="231"/>
      <c r="L245" s="36"/>
      <c r="M245" s="232" t="s">
        <v>1</v>
      </c>
      <c r="N245" s="233" t="s">
        <v>37</v>
      </c>
      <c r="O245" s="68"/>
      <c r="P245" s="216">
        <f>O245*H245</f>
        <v>0</v>
      </c>
      <c r="Q245" s="216">
        <v>0</v>
      </c>
      <c r="R245" s="216">
        <f>Q245*H245</f>
        <v>0</v>
      </c>
      <c r="S245" s="216">
        <v>0</v>
      </c>
      <c r="T245" s="216">
        <f>S245*H245</f>
        <v>0</v>
      </c>
      <c r="U245" s="217" t="s">
        <v>1</v>
      </c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218" t="s">
        <v>164</v>
      </c>
      <c r="AT245" s="218" t="s">
        <v>176</v>
      </c>
      <c r="AU245" s="218" t="s">
        <v>81</v>
      </c>
      <c r="AY245" s="14" t="s">
        <v>153</v>
      </c>
      <c r="BE245" s="219">
        <f>IF(N245="základní",J245,0)</f>
        <v>0</v>
      </c>
      <c r="BF245" s="219">
        <f>IF(N245="snížená",J245,0)</f>
        <v>0</v>
      </c>
      <c r="BG245" s="219">
        <f>IF(N245="zákl. přenesená",J245,0)</f>
        <v>0</v>
      </c>
      <c r="BH245" s="219">
        <f>IF(N245="sníž. přenesená",J245,0)</f>
        <v>0</v>
      </c>
      <c r="BI245" s="219">
        <f>IF(N245="nulová",J245,0)</f>
        <v>0</v>
      </c>
      <c r="BJ245" s="14" t="s">
        <v>79</v>
      </c>
      <c r="BK245" s="219">
        <f>ROUND(I245*H245,2)</f>
        <v>0</v>
      </c>
      <c r="BL245" s="14" t="s">
        <v>164</v>
      </c>
      <c r="BM245" s="218" t="s">
        <v>1398</v>
      </c>
    </row>
    <row r="246" spans="1:65" s="2" customFormat="1" ht="10.199999999999999">
      <c r="A246" s="31"/>
      <c r="B246" s="32"/>
      <c r="C246" s="33"/>
      <c r="D246" s="220" t="s">
        <v>166</v>
      </c>
      <c r="E246" s="33"/>
      <c r="F246" s="221" t="s">
        <v>1183</v>
      </c>
      <c r="G246" s="33"/>
      <c r="H246" s="33"/>
      <c r="I246" s="119"/>
      <c r="J246" s="33"/>
      <c r="K246" s="33"/>
      <c r="L246" s="36"/>
      <c r="M246" s="222"/>
      <c r="N246" s="223"/>
      <c r="O246" s="68"/>
      <c r="P246" s="68"/>
      <c r="Q246" s="68"/>
      <c r="R246" s="68"/>
      <c r="S246" s="68"/>
      <c r="T246" s="68"/>
      <c r="U246" s="69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T246" s="14" t="s">
        <v>166</v>
      </c>
      <c r="AU246" s="14" t="s">
        <v>81</v>
      </c>
    </row>
    <row r="247" spans="1:65" s="2" customFormat="1" ht="19.8" customHeight="1">
      <c r="A247" s="31"/>
      <c r="B247" s="32"/>
      <c r="C247" s="224" t="s">
        <v>593</v>
      </c>
      <c r="D247" s="224" t="s">
        <v>176</v>
      </c>
      <c r="E247" s="225" t="s">
        <v>1185</v>
      </c>
      <c r="F247" s="226" t="s">
        <v>1186</v>
      </c>
      <c r="G247" s="227" t="s">
        <v>203</v>
      </c>
      <c r="H247" s="228">
        <v>5</v>
      </c>
      <c r="I247" s="229"/>
      <c r="J247" s="230">
        <f>ROUND(I247*H247,2)</f>
        <v>0</v>
      </c>
      <c r="K247" s="231"/>
      <c r="L247" s="36"/>
      <c r="M247" s="232" t="s">
        <v>1</v>
      </c>
      <c r="N247" s="233" t="s">
        <v>37</v>
      </c>
      <c r="O247" s="68"/>
      <c r="P247" s="216">
        <f>O247*H247</f>
        <v>0</v>
      </c>
      <c r="Q247" s="216">
        <v>0</v>
      </c>
      <c r="R247" s="216">
        <f>Q247*H247</f>
        <v>0</v>
      </c>
      <c r="S247" s="216">
        <v>0</v>
      </c>
      <c r="T247" s="216">
        <f>S247*H247</f>
        <v>0</v>
      </c>
      <c r="U247" s="217" t="s">
        <v>1</v>
      </c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218" t="s">
        <v>164</v>
      </c>
      <c r="AT247" s="218" t="s">
        <v>176</v>
      </c>
      <c r="AU247" s="218" t="s">
        <v>81</v>
      </c>
      <c r="AY247" s="14" t="s">
        <v>153</v>
      </c>
      <c r="BE247" s="219">
        <f>IF(N247="základní",J247,0)</f>
        <v>0</v>
      </c>
      <c r="BF247" s="219">
        <f>IF(N247="snížená",J247,0)</f>
        <v>0</v>
      </c>
      <c r="BG247" s="219">
        <f>IF(N247="zákl. přenesená",J247,0)</f>
        <v>0</v>
      </c>
      <c r="BH247" s="219">
        <f>IF(N247="sníž. přenesená",J247,0)</f>
        <v>0</v>
      </c>
      <c r="BI247" s="219">
        <f>IF(N247="nulová",J247,0)</f>
        <v>0</v>
      </c>
      <c r="BJ247" s="14" t="s">
        <v>79</v>
      </c>
      <c r="BK247" s="219">
        <f>ROUND(I247*H247,2)</f>
        <v>0</v>
      </c>
      <c r="BL247" s="14" t="s">
        <v>164</v>
      </c>
      <c r="BM247" s="218" t="s">
        <v>1399</v>
      </c>
    </row>
    <row r="248" spans="1:65" s="2" customFormat="1" ht="19.2">
      <c r="A248" s="31"/>
      <c r="B248" s="32"/>
      <c r="C248" s="33"/>
      <c r="D248" s="220" t="s">
        <v>166</v>
      </c>
      <c r="E248" s="33"/>
      <c r="F248" s="221" t="s">
        <v>1188</v>
      </c>
      <c r="G248" s="33"/>
      <c r="H248" s="33"/>
      <c r="I248" s="119"/>
      <c r="J248" s="33"/>
      <c r="K248" s="33"/>
      <c r="L248" s="36"/>
      <c r="M248" s="222"/>
      <c r="N248" s="223"/>
      <c r="O248" s="68"/>
      <c r="P248" s="68"/>
      <c r="Q248" s="68"/>
      <c r="R248" s="68"/>
      <c r="S248" s="68"/>
      <c r="T248" s="68"/>
      <c r="U248" s="69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T248" s="14" t="s">
        <v>166</v>
      </c>
      <c r="AU248" s="14" t="s">
        <v>81</v>
      </c>
    </row>
    <row r="249" spans="1:65" s="2" customFormat="1" ht="19.8" customHeight="1">
      <c r="A249" s="31"/>
      <c r="B249" s="32"/>
      <c r="C249" s="205" t="s">
        <v>597</v>
      </c>
      <c r="D249" s="205" t="s">
        <v>159</v>
      </c>
      <c r="E249" s="206" t="s">
        <v>1190</v>
      </c>
      <c r="F249" s="207" t="s">
        <v>1191</v>
      </c>
      <c r="G249" s="208" t="s">
        <v>203</v>
      </c>
      <c r="H249" s="209">
        <v>5</v>
      </c>
      <c r="I249" s="210"/>
      <c r="J249" s="211">
        <f>ROUND(I249*H249,2)</f>
        <v>0</v>
      </c>
      <c r="K249" s="212"/>
      <c r="L249" s="213"/>
      <c r="M249" s="214" t="s">
        <v>1</v>
      </c>
      <c r="N249" s="215" t="s">
        <v>37</v>
      </c>
      <c r="O249" s="68"/>
      <c r="P249" s="216">
        <f>O249*H249</f>
        <v>0</v>
      </c>
      <c r="Q249" s="216">
        <v>3.2000000000000001E-2</v>
      </c>
      <c r="R249" s="216">
        <f>Q249*H249</f>
        <v>0.16</v>
      </c>
      <c r="S249" s="216">
        <v>0</v>
      </c>
      <c r="T249" s="216">
        <f>S249*H249</f>
        <v>0</v>
      </c>
      <c r="U249" s="217" t="s">
        <v>1</v>
      </c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218" t="s">
        <v>163</v>
      </c>
      <c r="AT249" s="218" t="s">
        <v>159</v>
      </c>
      <c r="AU249" s="218" t="s">
        <v>81</v>
      </c>
      <c r="AY249" s="14" t="s">
        <v>153</v>
      </c>
      <c r="BE249" s="219">
        <f>IF(N249="základní",J249,0)</f>
        <v>0</v>
      </c>
      <c r="BF249" s="219">
        <f>IF(N249="snížená",J249,0)</f>
        <v>0</v>
      </c>
      <c r="BG249" s="219">
        <f>IF(N249="zákl. přenesená",J249,0)</f>
        <v>0</v>
      </c>
      <c r="BH249" s="219">
        <f>IF(N249="sníž. přenesená",J249,0)</f>
        <v>0</v>
      </c>
      <c r="BI249" s="219">
        <f>IF(N249="nulová",J249,0)</f>
        <v>0</v>
      </c>
      <c r="BJ249" s="14" t="s">
        <v>79</v>
      </c>
      <c r="BK249" s="219">
        <f>ROUND(I249*H249,2)</f>
        <v>0</v>
      </c>
      <c r="BL249" s="14" t="s">
        <v>164</v>
      </c>
      <c r="BM249" s="218" t="s">
        <v>1400</v>
      </c>
    </row>
    <row r="250" spans="1:65" s="2" customFormat="1" ht="10.199999999999999">
      <c r="A250" s="31"/>
      <c r="B250" s="32"/>
      <c r="C250" s="33"/>
      <c r="D250" s="220" t="s">
        <v>166</v>
      </c>
      <c r="E250" s="33"/>
      <c r="F250" s="221" t="s">
        <v>1193</v>
      </c>
      <c r="G250" s="33"/>
      <c r="H250" s="33"/>
      <c r="I250" s="119"/>
      <c r="J250" s="33"/>
      <c r="K250" s="33"/>
      <c r="L250" s="36"/>
      <c r="M250" s="222"/>
      <c r="N250" s="223"/>
      <c r="O250" s="68"/>
      <c r="P250" s="68"/>
      <c r="Q250" s="68"/>
      <c r="R250" s="68"/>
      <c r="S250" s="68"/>
      <c r="T250" s="68"/>
      <c r="U250" s="69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T250" s="14" t="s">
        <v>166</v>
      </c>
      <c r="AU250" s="14" t="s">
        <v>81</v>
      </c>
    </row>
    <row r="251" spans="1:65" s="12" customFormat="1" ht="22.8" customHeight="1">
      <c r="B251" s="189"/>
      <c r="C251" s="190"/>
      <c r="D251" s="191" t="s">
        <v>71</v>
      </c>
      <c r="E251" s="203" t="s">
        <v>1194</v>
      </c>
      <c r="F251" s="203" t="s">
        <v>1195</v>
      </c>
      <c r="G251" s="190"/>
      <c r="H251" s="190"/>
      <c r="I251" s="193"/>
      <c r="J251" s="204">
        <f>BK251</f>
        <v>0</v>
      </c>
      <c r="K251" s="190"/>
      <c r="L251" s="195"/>
      <c r="M251" s="196"/>
      <c r="N251" s="197"/>
      <c r="O251" s="197"/>
      <c r="P251" s="198">
        <f>SUM(P252:P269)</f>
        <v>0</v>
      </c>
      <c r="Q251" s="197"/>
      <c r="R251" s="198">
        <f>SUM(R252:R269)</f>
        <v>0.90827314999999986</v>
      </c>
      <c r="S251" s="197"/>
      <c r="T251" s="198">
        <f>SUM(T252:T269)</f>
        <v>0</v>
      </c>
      <c r="U251" s="199"/>
      <c r="AR251" s="200" t="s">
        <v>81</v>
      </c>
      <c r="AT251" s="201" t="s">
        <v>71</v>
      </c>
      <c r="AU251" s="201" t="s">
        <v>79</v>
      </c>
      <c r="AY251" s="200" t="s">
        <v>153</v>
      </c>
      <c r="BK251" s="202">
        <f>SUM(BK252:BK269)</f>
        <v>0</v>
      </c>
    </row>
    <row r="252" spans="1:65" s="2" customFormat="1" ht="14.4" customHeight="1">
      <c r="A252" s="31"/>
      <c r="B252" s="32"/>
      <c r="C252" s="224" t="s">
        <v>279</v>
      </c>
      <c r="D252" s="224" t="s">
        <v>176</v>
      </c>
      <c r="E252" s="225" t="s">
        <v>1196</v>
      </c>
      <c r="F252" s="226" t="s">
        <v>1197</v>
      </c>
      <c r="G252" s="227" t="s">
        <v>840</v>
      </c>
      <c r="H252" s="228">
        <v>6</v>
      </c>
      <c r="I252" s="229"/>
      <c r="J252" s="230">
        <f>ROUND(I252*H252,2)</f>
        <v>0</v>
      </c>
      <c r="K252" s="231"/>
      <c r="L252" s="36"/>
      <c r="M252" s="232" t="s">
        <v>1</v>
      </c>
      <c r="N252" s="233" t="s">
        <v>37</v>
      </c>
      <c r="O252" s="68"/>
      <c r="P252" s="216">
        <f>O252*H252</f>
        <v>0</v>
      </c>
      <c r="Q252" s="216">
        <v>0</v>
      </c>
      <c r="R252" s="216">
        <f>Q252*H252</f>
        <v>0</v>
      </c>
      <c r="S252" s="216">
        <v>0</v>
      </c>
      <c r="T252" s="216">
        <f>S252*H252</f>
        <v>0</v>
      </c>
      <c r="U252" s="217" t="s">
        <v>1</v>
      </c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218" t="s">
        <v>164</v>
      </c>
      <c r="AT252" s="218" t="s">
        <v>176</v>
      </c>
      <c r="AU252" s="218" t="s">
        <v>81</v>
      </c>
      <c r="AY252" s="14" t="s">
        <v>153</v>
      </c>
      <c r="BE252" s="219">
        <f>IF(N252="základní",J252,0)</f>
        <v>0</v>
      </c>
      <c r="BF252" s="219">
        <f>IF(N252="snížená",J252,0)</f>
        <v>0</v>
      </c>
      <c r="BG252" s="219">
        <f>IF(N252="zákl. přenesená",J252,0)</f>
        <v>0</v>
      </c>
      <c r="BH252" s="219">
        <f>IF(N252="sníž. přenesená",J252,0)</f>
        <v>0</v>
      </c>
      <c r="BI252" s="219">
        <f>IF(N252="nulová",J252,0)</f>
        <v>0</v>
      </c>
      <c r="BJ252" s="14" t="s">
        <v>79</v>
      </c>
      <c r="BK252" s="219">
        <f>ROUND(I252*H252,2)</f>
        <v>0</v>
      </c>
      <c r="BL252" s="14" t="s">
        <v>164</v>
      </c>
      <c r="BM252" s="218" t="s">
        <v>1401</v>
      </c>
    </row>
    <row r="253" spans="1:65" s="2" customFormat="1" ht="19.2">
      <c r="A253" s="31"/>
      <c r="B253" s="32"/>
      <c r="C253" s="33"/>
      <c r="D253" s="220" t="s">
        <v>166</v>
      </c>
      <c r="E253" s="33"/>
      <c r="F253" s="221" t="s">
        <v>1199</v>
      </c>
      <c r="G253" s="33"/>
      <c r="H253" s="33"/>
      <c r="I253" s="119"/>
      <c r="J253" s="33"/>
      <c r="K253" s="33"/>
      <c r="L253" s="36"/>
      <c r="M253" s="222"/>
      <c r="N253" s="223"/>
      <c r="O253" s="68"/>
      <c r="P253" s="68"/>
      <c r="Q253" s="68"/>
      <c r="R253" s="68"/>
      <c r="S253" s="68"/>
      <c r="T253" s="68"/>
      <c r="U253" s="69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T253" s="14" t="s">
        <v>166</v>
      </c>
      <c r="AU253" s="14" t="s">
        <v>81</v>
      </c>
    </row>
    <row r="254" spans="1:65" s="2" customFormat="1" ht="14.4" customHeight="1">
      <c r="A254" s="31"/>
      <c r="B254" s="32"/>
      <c r="C254" s="224" t="s">
        <v>283</v>
      </c>
      <c r="D254" s="224" t="s">
        <v>176</v>
      </c>
      <c r="E254" s="225" t="s">
        <v>1200</v>
      </c>
      <c r="F254" s="226" t="s">
        <v>1201</v>
      </c>
      <c r="G254" s="227" t="s">
        <v>840</v>
      </c>
      <c r="H254" s="228">
        <v>6</v>
      </c>
      <c r="I254" s="229"/>
      <c r="J254" s="230">
        <f>ROUND(I254*H254,2)</f>
        <v>0</v>
      </c>
      <c r="K254" s="231"/>
      <c r="L254" s="36"/>
      <c r="M254" s="232" t="s">
        <v>1</v>
      </c>
      <c r="N254" s="233" t="s">
        <v>37</v>
      </c>
      <c r="O254" s="68"/>
      <c r="P254" s="216">
        <f>O254*H254</f>
        <v>0</v>
      </c>
      <c r="Q254" s="216">
        <v>2.9999999999999997E-4</v>
      </c>
      <c r="R254" s="216">
        <f>Q254*H254</f>
        <v>1.8E-3</v>
      </c>
      <c r="S254" s="216">
        <v>0</v>
      </c>
      <c r="T254" s="216">
        <f>S254*H254</f>
        <v>0</v>
      </c>
      <c r="U254" s="217" t="s">
        <v>1</v>
      </c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218" t="s">
        <v>164</v>
      </c>
      <c r="AT254" s="218" t="s">
        <v>176</v>
      </c>
      <c r="AU254" s="218" t="s">
        <v>81</v>
      </c>
      <c r="AY254" s="14" t="s">
        <v>153</v>
      </c>
      <c r="BE254" s="219">
        <f>IF(N254="základní",J254,0)</f>
        <v>0</v>
      </c>
      <c r="BF254" s="219">
        <f>IF(N254="snížená",J254,0)</f>
        <v>0</v>
      </c>
      <c r="BG254" s="219">
        <f>IF(N254="zákl. přenesená",J254,0)</f>
        <v>0</v>
      </c>
      <c r="BH254" s="219">
        <f>IF(N254="sníž. přenesená",J254,0)</f>
        <v>0</v>
      </c>
      <c r="BI254" s="219">
        <f>IF(N254="nulová",J254,0)</f>
        <v>0</v>
      </c>
      <c r="BJ254" s="14" t="s">
        <v>79</v>
      </c>
      <c r="BK254" s="219">
        <f>ROUND(I254*H254,2)</f>
        <v>0</v>
      </c>
      <c r="BL254" s="14" t="s">
        <v>164</v>
      </c>
      <c r="BM254" s="218" t="s">
        <v>1402</v>
      </c>
    </row>
    <row r="255" spans="1:65" s="2" customFormat="1" ht="19.2">
      <c r="A255" s="31"/>
      <c r="B255" s="32"/>
      <c r="C255" s="33"/>
      <c r="D255" s="220" t="s">
        <v>166</v>
      </c>
      <c r="E255" s="33"/>
      <c r="F255" s="221" t="s">
        <v>1203</v>
      </c>
      <c r="G255" s="33"/>
      <c r="H255" s="33"/>
      <c r="I255" s="119"/>
      <c r="J255" s="33"/>
      <c r="K255" s="33"/>
      <c r="L255" s="36"/>
      <c r="M255" s="222"/>
      <c r="N255" s="223"/>
      <c r="O255" s="68"/>
      <c r="P255" s="68"/>
      <c r="Q255" s="68"/>
      <c r="R255" s="68"/>
      <c r="S255" s="68"/>
      <c r="T255" s="68"/>
      <c r="U255" s="69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T255" s="14" t="s">
        <v>166</v>
      </c>
      <c r="AU255" s="14" t="s">
        <v>81</v>
      </c>
    </row>
    <row r="256" spans="1:65" s="2" customFormat="1" ht="19.8" customHeight="1">
      <c r="A256" s="31"/>
      <c r="B256" s="32"/>
      <c r="C256" s="224" t="s">
        <v>289</v>
      </c>
      <c r="D256" s="224" t="s">
        <v>176</v>
      </c>
      <c r="E256" s="225" t="s">
        <v>1204</v>
      </c>
      <c r="F256" s="226" t="s">
        <v>1205</v>
      </c>
      <c r="G256" s="227" t="s">
        <v>840</v>
      </c>
      <c r="H256" s="228">
        <v>6</v>
      </c>
      <c r="I256" s="229"/>
      <c r="J256" s="230">
        <f>ROUND(I256*H256,2)</f>
        <v>0</v>
      </c>
      <c r="K256" s="231"/>
      <c r="L256" s="36"/>
      <c r="M256" s="232" t="s">
        <v>1</v>
      </c>
      <c r="N256" s="233" t="s">
        <v>37</v>
      </c>
      <c r="O256" s="68"/>
      <c r="P256" s="216">
        <f>O256*H256</f>
        <v>0</v>
      </c>
      <c r="Q256" s="216">
        <v>4.5500000000000002E-3</v>
      </c>
      <c r="R256" s="216">
        <f>Q256*H256</f>
        <v>2.7300000000000001E-2</v>
      </c>
      <c r="S256" s="216">
        <v>0</v>
      </c>
      <c r="T256" s="216">
        <f>S256*H256</f>
        <v>0</v>
      </c>
      <c r="U256" s="217" t="s">
        <v>1</v>
      </c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218" t="s">
        <v>164</v>
      </c>
      <c r="AT256" s="218" t="s">
        <v>176</v>
      </c>
      <c r="AU256" s="218" t="s">
        <v>81</v>
      </c>
      <c r="AY256" s="14" t="s">
        <v>153</v>
      </c>
      <c r="BE256" s="219">
        <f>IF(N256="základní",J256,0)</f>
        <v>0</v>
      </c>
      <c r="BF256" s="219">
        <f>IF(N256="snížená",J256,0)</f>
        <v>0</v>
      </c>
      <c r="BG256" s="219">
        <f>IF(N256="zákl. přenesená",J256,0)</f>
        <v>0</v>
      </c>
      <c r="BH256" s="219">
        <f>IF(N256="sníž. přenesená",J256,0)</f>
        <v>0</v>
      </c>
      <c r="BI256" s="219">
        <f>IF(N256="nulová",J256,0)</f>
        <v>0</v>
      </c>
      <c r="BJ256" s="14" t="s">
        <v>79</v>
      </c>
      <c r="BK256" s="219">
        <f>ROUND(I256*H256,2)</f>
        <v>0</v>
      </c>
      <c r="BL256" s="14" t="s">
        <v>164</v>
      </c>
      <c r="BM256" s="218" t="s">
        <v>1403</v>
      </c>
    </row>
    <row r="257" spans="1:65" s="2" customFormat="1" ht="28.8">
      <c r="A257" s="31"/>
      <c r="B257" s="32"/>
      <c r="C257" s="33"/>
      <c r="D257" s="220" t="s">
        <v>166</v>
      </c>
      <c r="E257" s="33"/>
      <c r="F257" s="221" t="s">
        <v>1207</v>
      </c>
      <c r="G257" s="33"/>
      <c r="H257" s="33"/>
      <c r="I257" s="119"/>
      <c r="J257" s="33"/>
      <c r="K257" s="33"/>
      <c r="L257" s="36"/>
      <c r="M257" s="222"/>
      <c r="N257" s="223"/>
      <c r="O257" s="68"/>
      <c r="P257" s="68"/>
      <c r="Q257" s="68"/>
      <c r="R257" s="68"/>
      <c r="S257" s="68"/>
      <c r="T257" s="68"/>
      <c r="U257" s="69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T257" s="14" t="s">
        <v>166</v>
      </c>
      <c r="AU257" s="14" t="s">
        <v>81</v>
      </c>
    </row>
    <row r="258" spans="1:65" s="2" customFormat="1" ht="19.8" customHeight="1">
      <c r="A258" s="31"/>
      <c r="B258" s="32"/>
      <c r="C258" s="224" t="s">
        <v>293</v>
      </c>
      <c r="D258" s="224" t="s">
        <v>176</v>
      </c>
      <c r="E258" s="225" t="s">
        <v>1208</v>
      </c>
      <c r="F258" s="226" t="s">
        <v>1209</v>
      </c>
      <c r="G258" s="227" t="s">
        <v>162</v>
      </c>
      <c r="H258" s="228">
        <v>15.95</v>
      </c>
      <c r="I258" s="229"/>
      <c r="J258" s="230">
        <f>ROUND(I258*H258,2)</f>
        <v>0</v>
      </c>
      <c r="K258" s="231"/>
      <c r="L258" s="36"/>
      <c r="M258" s="232" t="s">
        <v>1</v>
      </c>
      <c r="N258" s="233" t="s">
        <v>37</v>
      </c>
      <c r="O258" s="68"/>
      <c r="P258" s="216">
        <f>O258*H258</f>
        <v>0</v>
      </c>
      <c r="Q258" s="216">
        <v>5.8E-4</v>
      </c>
      <c r="R258" s="216">
        <f>Q258*H258</f>
        <v>9.2509999999999988E-3</v>
      </c>
      <c r="S258" s="216">
        <v>0</v>
      </c>
      <c r="T258" s="216">
        <f>S258*H258</f>
        <v>0</v>
      </c>
      <c r="U258" s="217" t="s">
        <v>1</v>
      </c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R258" s="218" t="s">
        <v>164</v>
      </c>
      <c r="AT258" s="218" t="s">
        <v>176</v>
      </c>
      <c r="AU258" s="218" t="s">
        <v>81</v>
      </c>
      <c r="AY258" s="14" t="s">
        <v>153</v>
      </c>
      <c r="BE258" s="219">
        <f>IF(N258="základní",J258,0)</f>
        <v>0</v>
      </c>
      <c r="BF258" s="219">
        <f>IF(N258="snížená",J258,0)</f>
        <v>0</v>
      </c>
      <c r="BG258" s="219">
        <f>IF(N258="zákl. přenesená",J258,0)</f>
        <v>0</v>
      </c>
      <c r="BH258" s="219">
        <f>IF(N258="sníž. přenesená",J258,0)</f>
        <v>0</v>
      </c>
      <c r="BI258" s="219">
        <f>IF(N258="nulová",J258,0)</f>
        <v>0</v>
      </c>
      <c r="BJ258" s="14" t="s">
        <v>79</v>
      </c>
      <c r="BK258" s="219">
        <f>ROUND(I258*H258,2)</f>
        <v>0</v>
      </c>
      <c r="BL258" s="14" t="s">
        <v>164</v>
      </c>
      <c r="BM258" s="218" t="s">
        <v>1404</v>
      </c>
    </row>
    <row r="259" spans="1:65" s="2" customFormat="1" ht="28.8">
      <c r="A259" s="31"/>
      <c r="B259" s="32"/>
      <c r="C259" s="33"/>
      <c r="D259" s="220" t="s">
        <v>166</v>
      </c>
      <c r="E259" s="33"/>
      <c r="F259" s="221" t="s">
        <v>1211</v>
      </c>
      <c r="G259" s="33"/>
      <c r="H259" s="33"/>
      <c r="I259" s="119"/>
      <c r="J259" s="33"/>
      <c r="K259" s="33"/>
      <c r="L259" s="36"/>
      <c r="M259" s="222"/>
      <c r="N259" s="223"/>
      <c r="O259" s="68"/>
      <c r="P259" s="68"/>
      <c r="Q259" s="68"/>
      <c r="R259" s="68"/>
      <c r="S259" s="68"/>
      <c r="T259" s="68"/>
      <c r="U259" s="69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T259" s="14" t="s">
        <v>166</v>
      </c>
      <c r="AU259" s="14" t="s">
        <v>81</v>
      </c>
    </row>
    <row r="260" spans="1:65" s="2" customFormat="1" ht="14.4" customHeight="1">
      <c r="A260" s="31"/>
      <c r="B260" s="32"/>
      <c r="C260" s="205" t="s">
        <v>297</v>
      </c>
      <c r="D260" s="205" t="s">
        <v>159</v>
      </c>
      <c r="E260" s="206" t="s">
        <v>1212</v>
      </c>
      <c r="F260" s="207" t="s">
        <v>1213</v>
      </c>
      <c r="G260" s="208" t="s">
        <v>203</v>
      </c>
      <c r="H260" s="209">
        <v>17.545000000000002</v>
      </c>
      <c r="I260" s="210"/>
      <c r="J260" s="211">
        <f>ROUND(I260*H260,2)</f>
        <v>0</v>
      </c>
      <c r="K260" s="212"/>
      <c r="L260" s="213"/>
      <c r="M260" s="214" t="s">
        <v>1</v>
      </c>
      <c r="N260" s="215" t="s">
        <v>37</v>
      </c>
      <c r="O260" s="68"/>
      <c r="P260" s="216">
        <f>O260*H260</f>
        <v>0</v>
      </c>
      <c r="Q260" s="216">
        <v>1.67E-3</v>
      </c>
      <c r="R260" s="216">
        <f>Q260*H260</f>
        <v>2.9300150000000004E-2</v>
      </c>
      <c r="S260" s="216">
        <v>0</v>
      </c>
      <c r="T260" s="216">
        <f>S260*H260</f>
        <v>0</v>
      </c>
      <c r="U260" s="217" t="s">
        <v>1</v>
      </c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R260" s="218" t="s">
        <v>163</v>
      </c>
      <c r="AT260" s="218" t="s">
        <v>159</v>
      </c>
      <c r="AU260" s="218" t="s">
        <v>81</v>
      </c>
      <c r="AY260" s="14" t="s">
        <v>153</v>
      </c>
      <c r="BE260" s="219">
        <f>IF(N260="základní",J260,0)</f>
        <v>0</v>
      </c>
      <c r="BF260" s="219">
        <f>IF(N260="snížená",J260,0)</f>
        <v>0</v>
      </c>
      <c r="BG260" s="219">
        <f>IF(N260="zákl. přenesená",J260,0)</f>
        <v>0</v>
      </c>
      <c r="BH260" s="219">
        <f>IF(N260="sníž. přenesená",J260,0)</f>
        <v>0</v>
      </c>
      <c r="BI260" s="219">
        <f>IF(N260="nulová",J260,0)</f>
        <v>0</v>
      </c>
      <c r="BJ260" s="14" t="s">
        <v>79</v>
      </c>
      <c r="BK260" s="219">
        <f>ROUND(I260*H260,2)</f>
        <v>0</v>
      </c>
      <c r="BL260" s="14" t="s">
        <v>164</v>
      </c>
      <c r="BM260" s="218" t="s">
        <v>1405</v>
      </c>
    </row>
    <row r="261" spans="1:65" s="2" customFormat="1" ht="19.2">
      <c r="A261" s="31"/>
      <c r="B261" s="32"/>
      <c r="C261" s="33"/>
      <c r="D261" s="220" t="s">
        <v>166</v>
      </c>
      <c r="E261" s="33"/>
      <c r="F261" s="221" t="s">
        <v>1215</v>
      </c>
      <c r="G261" s="33"/>
      <c r="H261" s="33"/>
      <c r="I261" s="119"/>
      <c r="J261" s="33"/>
      <c r="K261" s="33"/>
      <c r="L261" s="36"/>
      <c r="M261" s="222"/>
      <c r="N261" s="223"/>
      <c r="O261" s="68"/>
      <c r="P261" s="68"/>
      <c r="Q261" s="68"/>
      <c r="R261" s="68"/>
      <c r="S261" s="68"/>
      <c r="T261" s="68"/>
      <c r="U261" s="69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T261" s="14" t="s">
        <v>166</v>
      </c>
      <c r="AU261" s="14" t="s">
        <v>81</v>
      </c>
    </row>
    <row r="262" spans="1:65" s="2" customFormat="1" ht="30" customHeight="1">
      <c r="A262" s="31"/>
      <c r="B262" s="32"/>
      <c r="C262" s="224" t="s">
        <v>1216</v>
      </c>
      <c r="D262" s="224" t="s">
        <v>176</v>
      </c>
      <c r="E262" s="225" t="s">
        <v>1217</v>
      </c>
      <c r="F262" s="226" t="s">
        <v>1218</v>
      </c>
      <c r="G262" s="227" t="s">
        <v>840</v>
      </c>
      <c r="H262" s="228">
        <v>26.7</v>
      </c>
      <c r="I262" s="229"/>
      <c r="J262" s="230">
        <f>ROUND(I262*H262,2)</f>
        <v>0</v>
      </c>
      <c r="K262" s="231"/>
      <c r="L262" s="36"/>
      <c r="M262" s="232" t="s">
        <v>1</v>
      </c>
      <c r="N262" s="233" t="s">
        <v>37</v>
      </c>
      <c r="O262" s="68"/>
      <c r="P262" s="216">
        <f>O262*H262</f>
        <v>0</v>
      </c>
      <c r="Q262" s="216">
        <v>8.9999999999999993E-3</v>
      </c>
      <c r="R262" s="216">
        <f>Q262*H262</f>
        <v>0.24029999999999999</v>
      </c>
      <c r="S262" s="216">
        <v>0</v>
      </c>
      <c r="T262" s="216">
        <f>S262*H262</f>
        <v>0</v>
      </c>
      <c r="U262" s="217" t="s">
        <v>1</v>
      </c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218" t="s">
        <v>164</v>
      </c>
      <c r="AT262" s="218" t="s">
        <v>176</v>
      </c>
      <c r="AU262" s="218" t="s">
        <v>81</v>
      </c>
      <c r="AY262" s="14" t="s">
        <v>153</v>
      </c>
      <c r="BE262" s="219">
        <f>IF(N262="základní",J262,0)</f>
        <v>0</v>
      </c>
      <c r="BF262" s="219">
        <f>IF(N262="snížená",J262,0)</f>
        <v>0</v>
      </c>
      <c r="BG262" s="219">
        <f>IF(N262="zákl. přenesená",J262,0)</f>
        <v>0</v>
      </c>
      <c r="BH262" s="219">
        <f>IF(N262="sníž. přenesená",J262,0)</f>
        <v>0</v>
      </c>
      <c r="BI262" s="219">
        <f>IF(N262="nulová",J262,0)</f>
        <v>0</v>
      </c>
      <c r="BJ262" s="14" t="s">
        <v>79</v>
      </c>
      <c r="BK262" s="219">
        <f>ROUND(I262*H262,2)</f>
        <v>0</v>
      </c>
      <c r="BL262" s="14" t="s">
        <v>164</v>
      </c>
      <c r="BM262" s="218" t="s">
        <v>1406</v>
      </c>
    </row>
    <row r="263" spans="1:65" s="2" customFormat="1" ht="28.8">
      <c r="A263" s="31"/>
      <c r="B263" s="32"/>
      <c r="C263" s="33"/>
      <c r="D263" s="220" t="s">
        <v>166</v>
      </c>
      <c r="E263" s="33"/>
      <c r="F263" s="221" t="s">
        <v>1220</v>
      </c>
      <c r="G263" s="33"/>
      <c r="H263" s="33"/>
      <c r="I263" s="119"/>
      <c r="J263" s="33"/>
      <c r="K263" s="33"/>
      <c r="L263" s="36"/>
      <c r="M263" s="222"/>
      <c r="N263" s="223"/>
      <c r="O263" s="68"/>
      <c r="P263" s="68"/>
      <c r="Q263" s="68"/>
      <c r="R263" s="68"/>
      <c r="S263" s="68"/>
      <c r="T263" s="68"/>
      <c r="U263" s="69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T263" s="14" t="s">
        <v>166</v>
      </c>
      <c r="AU263" s="14" t="s">
        <v>81</v>
      </c>
    </row>
    <row r="264" spans="1:65" s="2" customFormat="1" ht="19.8" customHeight="1">
      <c r="A264" s="31"/>
      <c r="B264" s="32"/>
      <c r="C264" s="205" t="s">
        <v>1221</v>
      </c>
      <c r="D264" s="205" t="s">
        <v>159</v>
      </c>
      <c r="E264" s="206" t="s">
        <v>1222</v>
      </c>
      <c r="F264" s="207" t="s">
        <v>1223</v>
      </c>
      <c r="G264" s="208" t="s">
        <v>840</v>
      </c>
      <c r="H264" s="209">
        <v>30.704999999999998</v>
      </c>
      <c r="I264" s="210"/>
      <c r="J264" s="211">
        <f>ROUND(I264*H264,2)</f>
        <v>0</v>
      </c>
      <c r="K264" s="212"/>
      <c r="L264" s="213"/>
      <c r="M264" s="214" t="s">
        <v>1</v>
      </c>
      <c r="N264" s="215" t="s">
        <v>37</v>
      </c>
      <c r="O264" s="68"/>
      <c r="P264" s="216">
        <f>O264*H264</f>
        <v>0</v>
      </c>
      <c r="Q264" s="216">
        <v>1.9199999999999998E-2</v>
      </c>
      <c r="R264" s="216">
        <f>Q264*H264</f>
        <v>0.58953599999999995</v>
      </c>
      <c r="S264" s="216">
        <v>0</v>
      </c>
      <c r="T264" s="216">
        <f>S264*H264</f>
        <v>0</v>
      </c>
      <c r="U264" s="217" t="s">
        <v>1</v>
      </c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218" t="s">
        <v>163</v>
      </c>
      <c r="AT264" s="218" t="s">
        <v>159</v>
      </c>
      <c r="AU264" s="218" t="s">
        <v>81</v>
      </c>
      <c r="AY264" s="14" t="s">
        <v>153</v>
      </c>
      <c r="BE264" s="219">
        <f>IF(N264="základní",J264,0)</f>
        <v>0</v>
      </c>
      <c r="BF264" s="219">
        <f>IF(N264="snížená",J264,0)</f>
        <v>0</v>
      </c>
      <c r="BG264" s="219">
        <f>IF(N264="zákl. přenesená",J264,0)</f>
        <v>0</v>
      </c>
      <c r="BH264" s="219">
        <f>IF(N264="sníž. přenesená",J264,0)</f>
        <v>0</v>
      </c>
      <c r="BI264" s="219">
        <f>IF(N264="nulová",J264,0)</f>
        <v>0</v>
      </c>
      <c r="BJ264" s="14" t="s">
        <v>79</v>
      </c>
      <c r="BK264" s="219">
        <f>ROUND(I264*H264,2)</f>
        <v>0</v>
      </c>
      <c r="BL264" s="14" t="s">
        <v>164</v>
      </c>
      <c r="BM264" s="218" t="s">
        <v>1407</v>
      </c>
    </row>
    <row r="265" spans="1:65" s="2" customFormat="1" ht="19.2">
      <c r="A265" s="31"/>
      <c r="B265" s="32"/>
      <c r="C265" s="33"/>
      <c r="D265" s="220" t="s">
        <v>166</v>
      </c>
      <c r="E265" s="33"/>
      <c r="F265" s="221" t="s">
        <v>1225</v>
      </c>
      <c r="G265" s="33"/>
      <c r="H265" s="33"/>
      <c r="I265" s="119"/>
      <c r="J265" s="33"/>
      <c r="K265" s="33"/>
      <c r="L265" s="36"/>
      <c r="M265" s="222"/>
      <c r="N265" s="223"/>
      <c r="O265" s="68"/>
      <c r="P265" s="68"/>
      <c r="Q265" s="68"/>
      <c r="R265" s="68"/>
      <c r="S265" s="68"/>
      <c r="T265" s="68"/>
      <c r="U265" s="69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T265" s="14" t="s">
        <v>166</v>
      </c>
      <c r="AU265" s="14" t="s">
        <v>81</v>
      </c>
    </row>
    <row r="266" spans="1:65" s="2" customFormat="1" ht="19.8" customHeight="1">
      <c r="A266" s="31"/>
      <c r="B266" s="32"/>
      <c r="C266" s="224" t="s">
        <v>1226</v>
      </c>
      <c r="D266" s="224" t="s">
        <v>176</v>
      </c>
      <c r="E266" s="225" t="s">
        <v>1227</v>
      </c>
      <c r="F266" s="226" t="s">
        <v>1228</v>
      </c>
      <c r="G266" s="227" t="s">
        <v>203</v>
      </c>
      <c r="H266" s="228">
        <v>53.93</v>
      </c>
      <c r="I266" s="229"/>
      <c r="J266" s="230">
        <f>ROUND(I266*H266,2)</f>
        <v>0</v>
      </c>
      <c r="K266" s="231"/>
      <c r="L266" s="36"/>
      <c r="M266" s="232" t="s">
        <v>1</v>
      </c>
      <c r="N266" s="233" t="s">
        <v>37</v>
      </c>
      <c r="O266" s="68"/>
      <c r="P266" s="216">
        <f>O266*H266</f>
        <v>0</v>
      </c>
      <c r="Q266" s="216">
        <v>1.7000000000000001E-4</v>
      </c>
      <c r="R266" s="216">
        <f>Q266*H266</f>
        <v>9.1681000000000002E-3</v>
      </c>
      <c r="S266" s="216">
        <v>0</v>
      </c>
      <c r="T266" s="216">
        <f>S266*H266</f>
        <v>0</v>
      </c>
      <c r="U266" s="217" t="s">
        <v>1</v>
      </c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218" t="s">
        <v>164</v>
      </c>
      <c r="AT266" s="218" t="s">
        <v>176</v>
      </c>
      <c r="AU266" s="218" t="s">
        <v>81</v>
      </c>
      <c r="AY266" s="14" t="s">
        <v>153</v>
      </c>
      <c r="BE266" s="219">
        <f>IF(N266="základní",J266,0)</f>
        <v>0</v>
      </c>
      <c r="BF266" s="219">
        <f>IF(N266="snížená",J266,0)</f>
        <v>0</v>
      </c>
      <c r="BG266" s="219">
        <f>IF(N266="zákl. přenesená",J266,0)</f>
        <v>0</v>
      </c>
      <c r="BH266" s="219">
        <f>IF(N266="sníž. přenesená",J266,0)</f>
        <v>0</v>
      </c>
      <c r="BI266" s="219">
        <f>IF(N266="nulová",J266,0)</f>
        <v>0</v>
      </c>
      <c r="BJ266" s="14" t="s">
        <v>79</v>
      </c>
      <c r="BK266" s="219">
        <f>ROUND(I266*H266,2)</f>
        <v>0</v>
      </c>
      <c r="BL266" s="14" t="s">
        <v>164</v>
      </c>
      <c r="BM266" s="218" t="s">
        <v>1408</v>
      </c>
    </row>
    <row r="267" spans="1:65" s="2" customFormat="1" ht="19.2">
      <c r="A267" s="31"/>
      <c r="B267" s="32"/>
      <c r="C267" s="33"/>
      <c r="D267" s="220" t="s">
        <v>166</v>
      </c>
      <c r="E267" s="33"/>
      <c r="F267" s="221" t="s">
        <v>1230</v>
      </c>
      <c r="G267" s="33"/>
      <c r="H267" s="33"/>
      <c r="I267" s="119"/>
      <c r="J267" s="33"/>
      <c r="K267" s="33"/>
      <c r="L267" s="36"/>
      <c r="M267" s="222"/>
      <c r="N267" s="223"/>
      <c r="O267" s="68"/>
      <c r="P267" s="68"/>
      <c r="Q267" s="68"/>
      <c r="R267" s="68"/>
      <c r="S267" s="68"/>
      <c r="T267" s="68"/>
      <c r="U267" s="69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T267" s="14" t="s">
        <v>166</v>
      </c>
      <c r="AU267" s="14" t="s">
        <v>81</v>
      </c>
    </row>
    <row r="268" spans="1:65" s="2" customFormat="1" ht="14.4" customHeight="1">
      <c r="A268" s="31"/>
      <c r="B268" s="32"/>
      <c r="C268" s="205" t="s">
        <v>1231</v>
      </c>
      <c r="D268" s="205" t="s">
        <v>159</v>
      </c>
      <c r="E268" s="206" t="s">
        <v>1232</v>
      </c>
      <c r="F268" s="207" t="s">
        <v>1233</v>
      </c>
      <c r="G268" s="208" t="s">
        <v>203</v>
      </c>
      <c r="H268" s="209">
        <v>53.93</v>
      </c>
      <c r="I268" s="210"/>
      <c r="J268" s="211">
        <f>ROUND(I268*H268,2)</f>
        <v>0</v>
      </c>
      <c r="K268" s="212"/>
      <c r="L268" s="213"/>
      <c r="M268" s="214" t="s">
        <v>1</v>
      </c>
      <c r="N268" s="215" t="s">
        <v>37</v>
      </c>
      <c r="O268" s="68"/>
      <c r="P268" s="216">
        <f>O268*H268</f>
        <v>0</v>
      </c>
      <c r="Q268" s="216">
        <v>3.0000000000000001E-5</v>
      </c>
      <c r="R268" s="216">
        <f>Q268*H268</f>
        <v>1.6179E-3</v>
      </c>
      <c r="S268" s="216">
        <v>0</v>
      </c>
      <c r="T268" s="216">
        <f>S268*H268</f>
        <v>0</v>
      </c>
      <c r="U268" s="217" t="s">
        <v>1</v>
      </c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218" t="s">
        <v>163</v>
      </c>
      <c r="AT268" s="218" t="s">
        <v>159</v>
      </c>
      <c r="AU268" s="218" t="s">
        <v>81</v>
      </c>
      <c r="AY268" s="14" t="s">
        <v>153</v>
      </c>
      <c r="BE268" s="219">
        <f>IF(N268="základní",J268,0)</f>
        <v>0</v>
      </c>
      <c r="BF268" s="219">
        <f>IF(N268="snížená",J268,0)</f>
        <v>0</v>
      </c>
      <c r="BG268" s="219">
        <f>IF(N268="zákl. přenesená",J268,0)</f>
        <v>0</v>
      </c>
      <c r="BH268" s="219">
        <f>IF(N268="sníž. přenesená",J268,0)</f>
        <v>0</v>
      </c>
      <c r="BI268" s="219">
        <f>IF(N268="nulová",J268,0)</f>
        <v>0</v>
      </c>
      <c r="BJ268" s="14" t="s">
        <v>79</v>
      </c>
      <c r="BK268" s="219">
        <f>ROUND(I268*H268,2)</f>
        <v>0</v>
      </c>
      <c r="BL268" s="14" t="s">
        <v>164</v>
      </c>
      <c r="BM268" s="218" t="s">
        <v>1409</v>
      </c>
    </row>
    <row r="269" spans="1:65" s="2" customFormat="1" ht="10.199999999999999">
      <c r="A269" s="31"/>
      <c r="B269" s="32"/>
      <c r="C269" s="33"/>
      <c r="D269" s="220" t="s">
        <v>166</v>
      </c>
      <c r="E269" s="33"/>
      <c r="F269" s="221" t="s">
        <v>1233</v>
      </c>
      <c r="G269" s="33"/>
      <c r="H269" s="33"/>
      <c r="I269" s="119"/>
      <c r="J269" s="33"/>
      <c r="K269" s="33"/>
      <c r="L269" s="36"/>
      <c r="M269" s="222"/>
      <c r="N269" s="223"/>
      <c r="O269" s="68"/>
      <c r="P269" s="68"/>
      <c r="Q269" s="68"/>
      <c r="R269" s="68"/>
      <c r="S269" s="68"/>
      <c r="T269" s="68"/>
      <c r="U269" s="69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T269" s="14" t="s">
        <v>166</v>
      </c>
      <c r="AU269" s="14" t="s">
        <v>81</v>
      </c>
    </row>
    <row r="270" spans="1:65" s="12" customFormat="1" ht="22.8" customHeight="1">
      <c r="B270" s="189"/>
      <c r="C270" s="190"/>
      <c r="D270" s="191" t="s">
        <v>71</v>
      </c>
      <c r="E270" s="203" t="s">
        <v>1235</v>
      </c>
      <c r="F270" s="203" t="s">
        <v>1236</v>
      </c>
      <c r="G270" s="190"/>
      <c r="H270" s="190"/>
      <c r="I270" s="193"/>
      <c r="J270" s="204">
        <f>BK270</f>
        <v>0</v>
      </c>
      <c r="K270" s="190"/>
      <c r="L270" s="195"/>
      <c r="M270" s="196"/>
      <c r="N270" s="197"/>
      <c r="O270" s="197"/>
      <c r="P270" s="198">
        <f>SUM(P271:P274)</f>
        <v>0</v>
      </c>
      <c r="Q270" s="197"/>
      <c r="R270" s="198">
        <f>SUM(R271:R274)</f>
        <v>0</v>
      </c>
      <c r="S270" s="197"/>
      <c r="T270" s="198">
        <f>SUM(T271:T274)</f>
        <v>9.0626999999999999E-2</v>
      </c>
      <c r="U270" s="199"/>
      <c r="AR270" s="200" t="s">
        <v>81</v>
      </c>
      <c r="AT270" s="201" t="s">
        <v>71</v>
      </c>
      <c r="AU270" s="201" t="s">
        <v>79</v>
      </c>
      <c r="AY270" s="200" t="s">
        <v>153</v>
      </c>
      <c r="BK270" s="202">
        <f>SUM(BK271:BK274)</f>
        <v>0</v>
      </c>
    </row>
    <row r="271" spans="1:65" s="2" customFormat="1" ht="19.8" customHeight="1">
      <c r="A271" s="31"/>
      <c r="B271" s="32"/>
      <c r="C271" s="224" t="s">
        <v>321</v>
      </c>
      <c r="D271" s="224" t="s">
        <v>176</v>
      </c>
      <c r="E271" s="225" t="s">
        <v>1237</v>
      </c>
      <c r="F271" s="226" t="s">
        <v>1238</v>
      </c>
      <c r="G271" s="227" t="s">
        <v>840</v>
      </c>
      <c r="H271" s="228">
        <v>24.815999999999999</v>
      </c>
      <c r="I271" s="229"/>
      <c r="J271" s="230">
        <f>ROUND(I271*H271,2)</f>
        <v>0</v>
      </c>
      <c r="K271" s="231"/>
      <c r="L271" s="36"/>
      <c r="M271" s="232" t="s">
        <v>1</v>
      </c>
      <c r="N271" s="233" t="s">
        <v>37</v>
      </c>
      <c r="O271" s="68"/>
      <c r="P271" s="216">
        <f>O271*H271</f>
        <v>0</v>
      </c>
      <c r="Q271" s="216">
        <v>0</v>
      </c>
      <c r="R271" s="216">
        <f>Q271*H271</f>
        <v>0</v>
      </c>
      <c r="S271" s="216">
        <v>3.0000000000000001E-3</v>
      </c>
      <c r="T271" s="216">
        <f>S271*H271</f>
        <v>7.4448E-2</v>
      </c>
      <c r="U271" s="217" t="s">
        <v>1</v>
      </c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R271" s="218" t="s">
        <v>164</v>
      </c>
      <c r="AT271" s="218" t="s">
        <v>176</v>
      </c>
      <c r="AU271" s="218" t="s">
        <v>81</v>
      </c>
      <c r="AY271" s="14" t="s">
        <v>153</v>
      </c>
      <c r="BE271" s="219">
        <f>IF(N271="základní",J271,0)</f>
        <v>0</v>
      </c>
      <c r="BF271" s="219">
        <f>IF(N271="snížená",J271,0)</f>
        <v>0</v>
      </c>
      <c r="BG271" s="219">
        <f>IF(N271="zákl. přenesená",J271,0)</f>
        <v>0</v>
      </c>
      <c r="BH271" s="219">
        <f>IF(N271="sníž. přenesená",J271,0)</f>
        <v>0</v>
      </c>
      <c r="BI271" s="219">
        <f>IF(N271="nulová",J271,0)</f>
        <v>0</v>
      </c>
      <c r="BJ271" s="14" t="s">
        <v>79</v>
      </c>
      <c r="BK271" s="219">
        <f>ROUND(I271*H271,2)</f>
        <v>0</v>
      </c>
      <c r="BL271" s="14" t="s">
        <v>164</v>
      </c>
      <c r="BM271" s="218" t="s">
        <v>1410</v>
      </c>
    </row>
    <row r="272" spans="1:65" s="2" customFormat="1" ht="19.2">
      <c r="A272" s="31"/>
      <c r="B272" s="32"/>
      <c r="C272" s="33"/>
      <c r="D272" s="220" t="s">
        <v>166</v>
      </c>
      <c r="E272" s="33"/>
      <c r="F272" s="221" t="s">
        <v>1240</v>
      </c>
      <c r="G272" s="33"/>
      <c r="H272" s="33"/>
      <c r="I272" s="119"/>
      <c r="J272" s="33"/>
      <c r="K272" s="33"/>
      <c r="L272" s="36"/>
      <c r="M272" s="222"/>
      <c r="N272" s="223"/>
      <c r="O272" s="68"/>
      <c r="P272" s="68"/>
      <c r="Q272" s="68"/>
      <c r="R272" s="68"/>
      <c r="S272" s="68"/>
      <c r="T272" s="68"/>
      <c r="U272" s="69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T272" s="14" t="s">
        <v>166</v>
      </c>
      <c r="AU272" s="14" t="s">
        <v>81</v>
      </c>
    </row>
    <row r="273" spans="1:65" s="2" customFormat="1" ht="19.8" customHeight="1">
      <c r="A273" s="31"/>
      <c r="B273" s="32"/>
      <c r="C273" s="224" t="s">
        <v>1241</v>
      </c>
      <c r="D273" s="224" t="s">
        <v>176</v>
      </c>
      <c r="E273" s="225" t="s">
        <v>1242</v>
      </c>
      <c r="F273" s="226" t="s">
        <v>1243</v>
      </c>
      <c r="G273" s="227" t="s">
        <v>162</v>
      </c>
      <c r="H273" s="228">
        <v>53.93</v>
      </c>
      <c r="I273" s="229"/>
      <c r="J273" s="230">
        <f>ROUND(I273*H273,2)</f>
        <v>0</v>
      </c>
      <c r="K273" s="231"/>
      <c r="L273" s="36"/>
      <c r="M273" s="232" t="s">
        <v>1</v>
      </c>
      <c r="N273" s="233" t="s">
        <v>37</v>
      </c>
      <c r="O273" s="68"/>
      <c r="P273" s="216">
        <f>O273*H273</f>
        <v>0</v>
      </c>
      <c r="Q273" s="216">
        <v>0</v>
      </c>
      <c r="R273" s="216">
        <f>Q273*H273</f>
        <v>0</v>
      </c>
      <c r="S273" s="216">
        <v>2.9999999999999997E-4</v>
      </c>
      <c r="T273" s="216">
        <f>S273*H273</f>
        <v>1.6178999999999999E-2</v>
      </c>
      <c r="U273" s="217" t="s">
        <v>1</v>
      </c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R273" s="218" t="s">
        <v>164</v>
      </c>
      <c r="AT273" s="218" t="s">
        <v>176</v>
      </c>
      <c r="AU273" s="218" t="s">
        <v>81</v>
      </c>
      <c r="AY273" s="14" t="s">
        <v>153</v>
      </c>
      <c r="BE273" s="219">
        <f>IF(N273="základní",J273,0)</f>
        <v>0</v>
      </c>
      <c r="BF273" s="219">
        <f>IF(N273="snížená",J273,0)</f>
        <v>0</v>
      </c>
      <c r="BG273" s="219">
        <f>IF(N273="zákl. přenesená",J273,0)</f>
        <v>0</v>
      </c>
      <c r="BH273" s="219">
        <f>IF(N273="sníž. přenesená",J273,0)</f>
        <v>0</v>
      </c>
      <c r="BI273" s="219">
        <f>IF(N273="nulová",J273,0)</f>
        <v>0</v>
      </c>
      <c r="BJ273" s="14" t="s">
        <v>79</v>
      </c>
      <c r="BK273" s="219">
        <f>ROUND(I273*H273,2)</f>
        <v>0</v>
      </c>
      <c r="BL273" s="14" t="s">
        <v>164</v>
      </c>
      <c r="BM273" s="218" t="s">
        <v>1411</v>
      </c>
    </row>
    <row r="274" spans="1:65" s="2" customFormat="1" ht="19.2">
      <c r="A274" s="31"/>
      <c r="B274" s="32"/>
      <c r="C274" s="33"/>
      <c r="D274" s="220" t="s">
        <v>166</v>
      </c>
      <c r="E274" s="33"/>
      <c r="F274" s="221" t="s">
        <v>1245</v>
      </c>
      <c r="G274" s="33"/>
      <c r="H274" s="33"/>
      <c r="I274" s="119"/>
      <c r="J274" s="33"/>
      <c r="K274" s="33"/>
      <c r="L274" s="36"/>
      <c r="M274" s="222"/>
      <c r="N274" s="223"/>
      <c r="O274" s="68"/>
      <c r="P274" s="68"/>
      <c r="Q274" s="68"/>
      <c r="R274" s="68"/>
      <c r="S274" s="68"/>
      <c r="T274" s="68"/>
      <c r="U274" s="69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T274" s="14" t="s">
        <v>166</v>
      </c>
      <c r="AU274" s="14" t="s">
        <v>81</v>
      </c>
    </row>
    <row r="275" spans="1:65" s="12" customFormat="1" ht="22.8" customHeight="1">
      <c r="B275" s="189"/>
      <c r="C275" s="190"/>
      <c r="D275" s="191" t="s">
        <v>71</v>
      </c>
      <c r="E275" s="203" t="s">
        <v>1246</v>
      </c>
      <c r="F275" s="203" t="s">
        <v>1247</v>
      </c>
      <c r="G275" s="190"/>
      <c r="H275" s="190"/>
      <c r="I275" s="193"/>
      <c r="J275" s="204">
        <f>BK275</f>
        <v>0</v>
      </c>
      <c r="K275" s="190"/>
      <c r="L275" s="195"/>
      <c r="M275" s="196"/>
      <c r="N275" s="197"/>
      <c r="O275" s="197"/>
      <c r="P275" s="198">
        <f>SUM(P276:P317)</f>
        <v>0</v>
      </c>
      <c r="Q275" s="197"/>
      <c r="R275" s="198">
        <f>SUM(R276:R317)</f>
        <v>2.2983023500000002</v>
      </c>
      <c r="S275" s="197"/>
      <c r="T275" s="198">
        <f>SUM(T276:T317)</f>
        <v>0</v>
      </c>
      <c r="U275" s="199"/>
      <c r="AR275" s="200" t="s">
        <v>81</v>
      </c>
      <c r="AT275" s="201" t="s">
        <v>71</v>
      </c>
      <c r="AU275" s="201" t="s">
        <v>79</v>
      </c>
      <c r="AY275" s="200" t="s">
        <v>153</v>
      </c>
      <c r="BK275" s="202">
        <f>SUM(BK276:BK317)</f>
        <v>0</v>
      </c>
    </row>
    <row r="276" spans="1:65" s="2" customFormat="1" ht="19.8" customHeight="1">
      <c r="A276" s="31"/>
      <c r="B276" s="32"/>
      <c r="C276" s="224" t="s">
        <v>1248</v>
      </c>
      <c r="D276" s="224" t="s">
        <v>176</v>
      </c>
      <c r="E276" s="225" t="s">
        <v>1249</v>
      </c>
      <c r="F276" s="226" t="s">
        <v>1250</v>
      </c>
      <c r="G276" s="227" t="s">
        <v>840</v>
      </c>
      <c r="H276" s="228">
        <v>69.316999999999993</v>
      </c>
      <c r="I276" s="229"/>
      <c r="J276" s="230">
        <f>ROUND(I276*H276,2)</f>
        <v>0</v>
      </c>
      <c r="K276" s="231"/>
      <c r="L276" s="36"/>
      <c r="M276" s="232" t="s">
        <v>1</v>
      </c>
      <c r="N276" s="233" t="s">
        <v>37</v>
      </c>
      <c r="O276" s="68"/>
      <c r="P276" s="216">
        <f>O276*H276</f>
        <v>0</v>
      </c>
      <c r="Q276" s="216">
        <v>0</v>
      </c>
      <c r="R276" s="216">
        <f>Q276*H276</f>
        <v>0</v>
      </c>
      <c r="S276" s="216">
        <v>0</v>
      </c>
      <c r="T276" s="216">
        <f>S276*H276</f>
        <v>0</v>
      </c>
      <c r="U276" s="217" t="s">
        <v>1</v>
      </c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218" t="s">
        <v>164</v>
      </c>
      <c r="AT276" s="218" t="s">
        <v>176</v>
      </c>
      <c r="AU276" s="218" t="s">
        <v>81</v>
      </c>
      <c r="AY276" s="14" t="s">
        <v>153</v>
      </c>
      <c r="BE276" s="219">
        <f>IF(N276="základní",J276,0)</f>
        <v>0</v>
      </c>
      <c r="BF276" s="219">
        <f>IF(N276="snížená",J276,0)</f>
        <v>0</v>
      </c>
      <c r="BG276" s="219">
        <f>IF(N276="zákl. přenesená",J276,0)</f>
        <v>0</v>
      </c>
      <c r="BH276" s="219">
        <f>IF(N276="sníž. přenesená",J276,0)</f>
        <v>0</v>
      </c>
      <c r="BI276" s="219">
        <f>IF(N276="nulová",J276,0)</f>
        <v>0</v>
      </c>
      <c r="BJ276" s="14" t="s">
        <v>79</v>
      </c>
      <c r="BK276" s="219">
        <f>ROUND(I276*H276,2)</f>
        <v>0</v>
      </c>
      <c r="BL276" s="14" t="s">
        <v>164</v>
      </c>
      <c r="BM276" s="218" t="s">
        <v>1412</v>
      </c>
    </row>
    <row r="277" spans="1:65" s="2" customFormat="1" ht="19.2">
      <c r="A277" s="31"/>
      <c r="B277" s="32"/>
      <c r="C277" s="33"/>
      <c r="D277" s="220" t="s">
        <v>166</v>
      </c>
      <c r="E277" s="33"/>
      <c r="F277" s="221" t="s">
        <v>1252</v>
      </c>
      <c r="G277" s="33"/>
      <c r="H277" s="33"/>
      <c r="I277" s="119"/>
      <c r="J277" s="33"/>
      <c r="K277" s="33"/>
      <c r="L277" s="36"/>
      <c r="M277" s="222"/>
      <c r="N277" s="223"/>
      <c r="O277" s="68"/>
      <c r="P277" s="68"/>
      <c r="Q277" s="68"/>
      <c r="R277" s="68"/>
      <c r="S277" s="68"/>
      <c r="T277" s="68"/>
      <c r="U277" s="69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T277" s="14" t="s">
        <v>166</v>
      </c>
      <c r="AU277" s="14" t="s">
        <v>81</v>
      </c>
    </row>
    <row r="278" spans="1:65" s="2" customFormat="1" ht="14.4" customHeight="1">
      <c r="A278" s="31"/>
      <c r="B278" s="32"/>
      <c r="C278" s="224" t="s">
        <v>325</v>
      </c>
      <c r="D278" s="224" t="s">
        <v>176</v>
      </c>
      <c r="E278" s="225" t="s">
        <v>1253</v>
      </c>
      <c r="F278" s="226" t="s">
        <v>1254</v>
      </c>
      <c r="G278" s="227" t="s">
        <v>840</v>
      </c>
      <c r="H278" s="228">
        <v>69.316999999999993</v>
      </c>
      <c r="I278" s="229"/>
      <c r="J278" s="230">
        <f>ROUND(I278*H278,2)</f>
        <v>0</v>
      </c>
      <c r="K278" s="231"/>
      <c r="L278" s="36"/>
      <c r="M278" s="232" t="s">
        <v>1</v>
      </c>
      <c r="N278" s="233" t="s">
        <v>37</v>
      </c>
      <c r="O278" s="68"/>
      <c r="P278" s="216">
        <f>O278*H278</f>
        <v>0</v>
      </c>
      <c r="Q278" s="216">
        <v>2.9999999999999997E-4</v>
      </c>
      <c r="R278" s="216">
        <f>Q278*H278</f>
        <v>2.0795099999999997E-2</v>
      </c>
      <c r="S278" s="216">
        <v>0</v>
      </c>
      <c r="T278" s="216">
        <f>S278*H278</f>
        <v>0</v>
      </c>
      <c r="U278" s="217" t="s">
        <v>1</v>
      </c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218" t="s">
        <v>164</v>
      </c>
      <c r="AT278" s="218" t="s">
        <v>176</v>
      </c>
      <c r="AU278" s="218" t="s">
        <v>81</v>
      </c>
      <c r="AY278" s="14" t="s">
        <v>153</v>
      </c>
      <c r="BE278" s="219">
        <f>IF(N278="základní",J278,0)</f>
        <v>0</v>
      </c>
      <c r="BF278" s="219">
        <f>IF(N278="snížená",J278,0)</f>
        <v>0</v>
      </c>
      <c r="BG278" s="219">
        <f>IF(N278="zákl. přenesená",J278,0)</f>
        <v>0</v>
      </c>
      <c r="BH278" s="219">
        <f>IF(N278="sníž. přenesená",J278,0)</f>
        <v>0</v>
      </c>
      <c r="BI278" s="219">
        <f>IF(N278="nulová",J278,0)</f>
        <v>0</v>
      </c>
      <c r="BJ278" s="14" t="s">
        <v>79</v>
      </c>
      <c r="BK278" s="219">
        <f>ROUND(I278*H278,2)</f>
        <v>0</v>
      </c>
      <c r="BL278" s="14" t="s">
        <v>164</v>
      </c>
      <c r="BM278" s="218" t="s">
        <v>1413</v>
      </c>
    </row>
    <row r="279" spans="1:65" s="2" customFormat="1" ht="19.2">
      <c r="A279" s="31"/>
      <c r="B279" s="32"/>
      <c r="C279" s="33"/>
      <c r="D279" s="220" t="s">
        <v>166</v>
      </c>
      <c r="E279" s="33"/>
      <c r="F279" s="221" t="s">
        <v>1256</v>
      </c>
      <c r="G279" s="33"/>
      <c r="H279" s="33"/>
      <c r="I279" s="119"/>
      <c r="J279" s="33"/>
      <c r="K279" s="33"/>
      <c r="L279" s="36"/>
      <c r="M279" s="222"/>
      <c r="N279" s="223"/>
      <c r="O279" s="68"/>
      <c r="P279" s="68"/>
      <c r="Q279" s="68"/>
      <c r="R279" s="68"/>
      <c r="S279" s="68"/>
      <c r="T279" s="68"/>
      <c r="U279" s="69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T279" s="14" t="s">
        <v>166</v>
      </c>
      <c r="AU279" s="14" t="s">
        <v>81</v>
      </c>
    </row>
    <row r="280" spans="1:65" s="2" customFormat="1" ht="14.4" customHeight="1">
      <c r="A280" s="31"/>
      <c r="B280" s="32"/>
      <c r="C280" s="224" t="s">
        <v>329</v>
      </c>
      <c r="D280" s="224" t="s">
        <v>176</v>
      </c>
      <c r="E280" s="225" t="s">
        <v>1257</v>
      </c>
      <c r="F280" s="226" t="s">
        <v>1258</v>
      </c>
      <c r="G280" s="227" t="s">
        <v>203</v>
      </c>
      <c r="H280" s="228">
        <v>69.316999999999993</v>
      </c>
      <c r="I280" s="229"/>
      <c r="J280" s="230">
        <f>ROUND(I280*H280,2)</f>
        <v>0</v>
      </c>
      <c r="K280" s="231"/>
      <c r="L280" s="36"/>
      <c r="M280" s="232" t="s">
        <v>1</v>
      </c>
      <c r="N280" s="233" t="s">
        <v>37</v>
      </c>
      <c r="O280" s="68"/>
      <c r="P280" s="216">
        <f>O280*H280</f>
        <v>0</v>
      </c>
      <c r="Q280" s="216">
        <v>4.3499999999999997E-3</v>
      </c>
      <c r="R280" s="216">
        <f>Q280*H280</f>
        <v>0.30152894999999996</v>
      </c>
      <c r="S280" s="216">
        <v>0</v>
      </c>
      <c r="T280" s="216">
        <f>S280*H280</f>
        <v>0</v>
      </c>
      <c r="U280" s="217" t="s">
        <v>1</v>
      </c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218" t="s">
        <v>164</v>
      </c>
      <c r="AT280" s="218" t="s">
        <v>176</v>
      </c>
      <c r="AU280" s="218" t="s">
        <v>81</v>
      </c>
      <c r="AY280" s="14" t="s">
        <v>153</v>
      </c>
      <c r="BE280" s="219">
        <f>IF(N280="základní",J280,0)</f>
        <v>0</v>
      </c>
      <c r="BF280" s="219">
        <f>IF(N280="snížená",J280,0)</f>
        <v>0</v>
      </c>
      <c r="BG280" s="219">
        <f>IF(N280="zákl. přenesená",J280,0)</f>
        <v>0</v>
      </c>
      <c r="BH280" s="219">
        <f>IF(N280="sníž. přenesená",J280,0)</f>
        <v>0</v>
      </c>
      <c r="BI280" s="219">
        <f>IF(N280="nulová",J280,0)</f>
        <v>0</v>
      </c>
      <c r="BJ280" s="14" t="s">
        <v>79</v>
      </c>
      <c r="BK280" s="219">
        <f>ROUND(I280*H280,2)</f>
        <v>0</v>
      </c>
      <c r="BL280" s="14" t="s">
        <v>164</v>
      </c>
      <c r="BM280" s="218" t="s">
        <v>1414</v>
      </c>
    </row>
    <row r="281" spans="1:65" s="2" customFormat="1" ht="28.8">
      <c r="A281" s="31"/>
      <c r="B281" s="32"/>
      <c r="C281" s="33"/>
      <c r="D281" s="220" t="s">
        <v>166</v>
      </c>
      <c r="E281" s="33"/>
      <c r="F281" s="221" t="s">
        <v>1260</v>
      </c>
      <c r="G281" s="33"/>
      <c r="H281" s="33"/>
      <c r="I281" s="119"/>
      <c r="J281" s="33"/>
      <c r="K281" s="33"/>
      <c r="L281" s="36"/>
      <c r="M281" s="222"/>
      <c r="N281" s="223"/>
      <c r="O281" s="68"/>
      <c r="P281" s="68"/>
      <c r="Q281" s="68"/>
      <c r="R281" s="68"/>
      <c r="S281" s="68"/>
      <c r="T281" s="68"/>
      <c r="U281" s="69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T281" s="14" t="s">
        <v>166</v>
      </c>
      <c r="AU281" s="14" t="s">
        <v>81</v>
      </c>
    </row>
    <row r="282" spans="1:65" s="2" customFormat="1" ht="19.8" customHeight="1">
      <c r="A282" s="31"/>
      <c r="B282" s="32"/>
      <c r="C282" s="224" t="s">
        <v>333</v>
      </c>
      <c r="D282" s="224" t="s">
        <v>176</v>
      </c>
      <c r="E282" s="225" t="s">
        <v>1261</v>
      </c>
      <c r="F282" s="226" t="s">
        <v>1262</v>
      </c>
      <c r="G282" s="227" t="s">
        <v>840</v>
      </c>
      <c r="H282" s="228">
        <v>69.316999999999993</v>
      </c>
      <c r="I282" s="229"/>
      <c r="J282" s="230">
        <f>ROUND(I282*H282,2)</f>
        <v>0</v>
      </c>
      <c r="K282" s="231"/>
      <c r="L282" s="36"/>
      <c r="M282" s="232" t="s">
        <v>1</v>
      </c>
      <c r="N282" s="233" t="s">
        <v>37</v>
      </c>
      <c r="O282" s="68"/>
      <c r="P282" s="216">
        <f>O282*H282</f>
        <v>0</v>
      </c>
      <c r="Q282" s="216">
        <v>4.4999999999999997E-3</v>
      </c>
      <c r="R282" s="216">
        <f>Q282*H282</f>
        <v>0.31192649999999994</v>
      </c>
      <c r="S282" s="216">
        <v>0</v>
      </c>
      <c r="T282" s="216">
        <f>S282*H282</f>
        <v>0</v>
      </c>
      <c r="U282" s="217" t="s">
        <v>1</v>
      </c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218" t="s">
        <v>164</v>
      </c>
      <c r="AT282" s="218" t="s">
        <v>176</v>
      </c>
      <c r="AU282" s="218" t="s">
        <v>81</v>
      </c>
      <c r="AY282" s="14" t="s">
        <v>153</v>
      </c>
      <c r="BE282" s="219">
        <f>IF(N282="základní",J282,0)</f>
        <v>0</v>
      </c>
      <c r="BF282" s="219">
        <f>IF(N282="snížená",J282,0)</f>
        <v>0</v>
      </c>
      <c r="BG282" s="219">
        <f>IF(N282="zákl. přenesená",J282,0)</f>
        <v>0</v>
      </c>
      <c r="BH282" s="219">
        <f>IF(N282="sníž. přenesená",J282,0)</f>
        <v>0</v>
      </c>
      <c r="BI282" s="219">
        <f>IF(N282="nulová",J282,0)</f>
        <v>0</v>
      </c>
      <c r="BJ282" s="14" t="s">
        <v>79</v>
      </c>
      <c r="BK282" s="219">
        <f>ROUND(I282*H282,2)</f>
        <v>0</v>
      </c>
      <c r="BL282" s="14" t="s">
        <v>164</v>
      </c>
      <c r="BM282" s="218" t="s">
        <v>1415</v>
      </c>
    </row>
    <row r="283" spans="1:65" s="2" customFormat="1" ht="28.8">
      <c r="A283" s="31"/>
      <c r="B283" s="32"/>
      <c r="C283" s="33"/>
      <c r="D283" s="220" t="s">
        <v>166</v>
      </c>
      <c r="E283" s="33"/>
      <c r="F283" s="221" t="s">
        <v>1264</v>
      </c>
      <c r="G283" s="33"/>
      <c r="H283" s="33"/>
      <c r="I283" s="119"/>
      <c r="J283" s="33"/>
      <c r="K283" s="33"/>
      <c r="L283" s="36"/>
      <c r="M283" s="222"/>
      <c r="N283" s="223"/>
      <c r="O283" s="68"/>
      <c r="P283" s="68"/>
      <c r="Q283" s="68"/>
      <c r="R283" s="68"/>
      <c r="S283" s="68"/>
      <c r="T283" s="68"/>
      <c r="U283" s="69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T283" s="14" t="s">
        <v>166</v>
      </c>
      <c r="AU283" s="14" t="s">
        <v>81</v>
      </c>
    </row>
    <row r="284" spans="1:65" s="2" customFormat="1" ht="19.8" customHeight="1">
      <c r="A284" s="31"/>
      <c r="B284" s="32"/>
      <c r="C284" s="224" t="s">
        <v>337</v>
      </c>
      <c r="D284" s="224" t="s">
        <v>176</v>
      </c>
      <c r="E284" s="225" t="s">
        <v>1265</v>
      </c>
      <c r="F284" s="226" t="s">
        <v>1266</v>
      </c>
      <c r="G284" s="227" t="s">
        <v>162</v>
      </c>
      <c r="H284" s="228">
        <v>79.8</v>
      </c>
      <c r="I284" s="229"/>
      <c r="J284" s="230">
        <f>ROUND(I284*H284,2)</f>
        <v>0</v>
      </c>
      <c r="K284" s="231"/>
      <c r="L284" s="36"/>
      <c r="M284" s="232" t="s">
        <v>1</v>
      </c>
      <c r="N284" s="233" t="s">
        <v>37</v>
      </c>
      <c r="O284" s="68"/>
      <c r="P284" s="216">
        <f>O284*H284</f>
        <v>0</v>
      </c>
      <c r="Q284" s="216">
        <v>2.0000000000000001E-4</v>
      </c>
      <c r="R284" s="216">
        <f>Q284*H284</f>
        <v>1.5959999999999998E-2</v>
      </c>
      <c r="S284" s="216">
        <v>0</v>
      </c>
      <c r="T284" s="216">
        <f>S284*H284</f>
        <v>0</v>
      </c>
      <c r="U284" s="217" t="s">
        <v>1</v>
      </c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218" t="s">
        <v>164</v>
      </c>
      <c r="AT284" s="218" t="s">
        <v>176</v>
      </c>
      <c r="AU284" s="218" t="s">
        <v>81</v>
      </c>
      <c r="AY284" s="14" t="s">
        <v>153</v>
      </c>
      <c r="BE284" s="219">
        <f>IF(N284="základní",J284,0)</f>
        <v>0</v>
      </c>
      <c r="BF284" s="219">
        <f>IF(N284="snížená",J284,0)</f>
        <v>0</v>
      </c>
      <c r="BG284" s="219">
        <f>IF(N284="zákl. přenesená",J284,0)</f>
        <v>0</v>
      </c>
      <c r="BH284" s="219">
        <f>IF(N284="sníž. přenesená",J284,0)</f>
        <v>0</v>
      </c>
      <c r="BI284" s="219">
        <f>IF(N284="nulová",J284,0)</f>
        <v>0</v>
      </c>
      <c r="BJ284" s="14" t="s">
        <v>79</v>
      </c>
      <c r="BK284" s="219">
        <f>ROUND(I284*H284,2)</f>
        <v>0</v>
      </c>
      <c r="BL284" s="14" t="s">
        <v>164</v>
      </c>
      <c r="BM284" s="218" t="s">
        <v>1416</v>
      </c>
    </row>
    <row r="285" spans="1:65" s="2" customFormat="1" ht="19.2">
      <c r="A285" s="31"/>
      <c r="B285" s="32"/>
      <c r="C285" s="33"/>
      <c r="D285" s="220" t="s">
        <v>166</v>
      </c>
      <c r="E285" s="33"/>
      <c r="F285" s="221" t="s">
        <v>1268</v>
      </c>
      <c r="G285" s="33"/>
      <c r="H285" s="33"/>
      <c r="I285" s="119"/>
      <c r="J285" s="33"/>
      <c r="K285" s="33"/>
      <c r="L285" s="36"/>
      <c r="M285" s="222"/>
      <c r="N285" s="223"/>
      <c r="O285" s="68"/>
      <c r="P285" s="68"/>
      <c r="Q285" s="68"/>
      <c r="R285" s="68"/>
      <c r="S285" s="68"/>
      <c r="T285" s="68"/>
      <c r="U285" s="69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T285" s="14" t="s">
        <v>166</v>
      </c>
      <c r="AU285" s="14" t="s">
        <v>81</v>
      </c>
    </row>
    <row r="286" spans="1:65" s="2" customFormat="1" ht="19.8" customHeight="1">
      <c r="A286" s="31"/>
      <c r="B286" s="32"/>
      <c r="C286" s="205" t="s">
        <v>343</v>
      </c>
      <c r="D286" s="205" t="s">
        <v>159</v>
      </c>
      <c r="E286" s="206" t="s">
        <v>1269</v>
      </c>
      <c r="F286" s="207" t="s">
        <v>1270</v>
      </c>
      <c r="G286" s="208" t="s">
        <v>162</v>
      </c>
      <c r="H286" s="209">
        <v>87.78</v>
      </c>
      <c r="I286" s="210"/>
      <c r="J286" s="211">
        <f>ROUND(I286*H286,2)</f>
        <v>0</v>
      </c>
      <c r="K286" s="212"/>
      <c r="L286" s="213"/>
      <c r="M286" s="214" t="s">
        <v>1</v>
      </c>
      <c r="N286" s="215" t="s">
        <v>37</v>
      </c>
      <c r="O286" s="68"/>
      <c r="P286" s="216">
        <f>O286*H286</f>
        <v>0</v>
      </c>
      <c r="Q286" s="216">
        <v>6.9999999999999994E-5</v>
      </c>
      <c r="R286" s="216">
        <f>Q286*H286</f>
        <v>6.1445999999999992E-3</v>
      </c>
      <c r="S286" s="216">
        <v>0</v>
      </c>
      <c r="T286" s="216">
        <f>S286*H286</f>
        <v>0</v>
      </c>
      <c r="U286" s="217" t="s">
        <v>1</v>
      </c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218" t="s">
        <v>163</v>
      </c>
      <c r="AT286" s="218" t="s">
        <v>159</v>
      </c>
      <c r="AU286" s="218" t="s">
        <v>81</v>
      </c>
      <c r="AY286" s="14" t="s">
        <v>153</v>
      </c>
      <c r="BE286" s="219">
        <f>IF(N286="základní",J286,0)</f>
        <v>0</v>
      </c>
      <c r="BF286" s="219">
        <f>IF(N286="snížená",J286,0)</f>
        <v>0</v>
      </c>
      <c r="BG286" s="219">
        <f>IF(N286="zákl. přenesená",J286,0)</f>
        <v>0</v>
      </c>
      <c r="BH286" s="219">
        <f>IF(N286="sníž. přenesená",J286,0)</f>
        <v>0</v>
      </c>
      <c r="BI286" s="219">
        <f>IF(N286="nulová",J286,0)</f>
        <v>0</v>
      </c>
      <c r="BJ286" s="14" t="s">
        <v>79</v>
      </c>
      <c r="BK286" s="219">
        <f>ROUND(I286*H286,2)</f>
        <v>0</v>
      </c>
      <c r="BL286" s="14" t="s">
        <v>164</v>
      </c>
      <c r="BM286" s="218" t="s">
        <v>1417</v>
      </c>
    </row>
    <row r="287" spans="1:65" s="2" customFormat="1" ht="19.2">
      <c r="A287" s="31"/>
      <c r="B287" s="32"/>
      <c r="C287" s="33"/>
      <c r="D287" s="220" t="s">
        <v>166</v>
      </c>
      <c r="E287" s="33"/>
      <c r="F287" s="221" t="s">
        <v>1270</v>
      </c>
      <c r="G287" s="33"/>
      <c r="H287" s="33"/>
      <c r="I287" s="119"/>
      <c r="J287" s="33"/>
      <c r="K287" s="33"/>
      <c r="L287" s="36"/>
      <c r="M287" s="222"/>
      <c r="N287" s="223"/>
      <c r="O287" s="68"/>
      <c r="P287" s="68"/>
      <c r="Q287" s="68"/>
      <c r="R287" s="68"/>
      <c r="S287" s="68"/>
      <c r="T287" s="68"/>
      <c r="U287" s="69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T287" s="14" t="s">
        <v>166</v>
      </c>
      <c r="AU287" s="14" t="s">
        <v>81</v>
      </c>
    </row>
    <row r="288" spans="1:65" s="2" customFormat="1" ht="30" customHeight="1">
      <c r="A288" s="31"/>
      <c r="B288" s="32"/>
      <c r="C288" s="224" t="s">
        <v>1272</v>
      </c>
      <c r="D288" s="224" t="s">
        <v>176</v>
      </c>
      <c r="E288" s="225" t="s">
        <v>1273</v>
      </c>
      <c r="F288" s="226" t="s">
        <v>1274</v>
      </c>
      <c r="G288" s="227" t="s">
        <v>840</v>
      </c>
      <c r="H288" s="228">
        <v>12.17</v>
      </c>
      <c r="I288" s="229"/>
      <c r="J288" s="230">
        <f>ROUND(I288*H288,2)</f>
        <v>0</v>
      </c>
      <c r="K288" s="231"/>
      <c r="L288" s="36"/>
      <c r="M288" s="232" t="s">
        <v>1</v>
      </c>
      <c r="N288" s="233" t="s">
        <v>37</v>
      </c>
      <c r="O288" s="68"/>
      <c r="P288" s="216">
        <f>O288*H288</f>
        <v>0</v>
      </c>
      <c r="Q288" s="216">
        <v>4.8999999999999998E-3</v>
      </c>
      <c r="R288" s="216">
        <f>Q288*H288</f>
        <v>5.9632999999999999E-2</v>
      </c>
      <c r="S288" s="216">
        <v>0</v>
      </c>
      <c r="T288" s="216">
        <f>S288*H288</f>
        <v>0</v>
      </c>
      <c r="U288" s="217" t="s">
        <v>1</v>
      </c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218" t="s">
        <v>164</v>
      </c>
      <c r="AT288" s="218" t="s">
        <v>176</v>
      </c>
      <c r="AU288" s="218" t="s">
        <v>81</v>
      </c>
      <c r="AY288" s="14" t="s">
        <v>153</v>
      </c>
      <c r="BE288" s="219">
        <f>IF(N288="základní",J288,0)</f>
        <v>0</v>
      </c>
      <c r="BF288" s="219">
        <f>IF(N288="snížená",J288,0)</f>
        <v>0</v>
      </c>
      <c r="BG288" s="219">
        <f>IF(N288="zákl. přenesená",J288,0)</f>
        <v>0</v>
      </c>
      <c r="BH288" s="219">
        <f>IF(N288="sníž. přenesená",J288,0)</f>
        <v>0</v>
      </c>
      <c r="BI288" s="219">
        <f>IF(N288="nulová",J288,0)</f>
        <v>0</v>
      </c>
      <c r="BJ288" s="14" t="s">
        <v>79</v>
      </c>
      <c r="BK288" s="219">
        <f>ROUND(I288*H288,2)</f>
        <v>0</v>
      </c>
      <c r="BL288" s="14" t="s">
        <v>164</v>
      </c>
      <c r="BM288" s="218" t="s">
        <v>1418</v>
      </c>
    </row>
    <row r="289" spans="1:65" s="2" customFormat="1" ht="28.8">
      <c r="A289" s="31"/>
      <c r="B289" s="32"/>
      <c r="C289" s="33"/>
      <c r="D289" s="220" t="s">
        <v>166</v>
      </c>
      <c r="E289" s="33"/>
      <c r="F289" s="221" t="s">
        <v>1276</v>
      </c>
      <c r="G289" s="33"/>
      <c r="H289" s="33"/>
      <c r="I289" s="119"/>
      <c r="J289" s="33"/>
      <c r="K289" s="33"/>
      <c r="L289" s="36"/>
      <c r="M289" s="222"/>
      <c r="N289" s="223"/>
      <c r="O289" s="68"/>
      <c r="P289" s="68"/>
      <c r="Q289" s="68"/>
      <c r="R289" s="68"/>
      <c r="S289" s="68"/>
      <c r="T289" s="68"/>
      <c r="U289" s="69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T289" s="14" t="s">
        <v>166</v>
      </c>
      <c r="AU289" s="14" t="s">
        <v>81</v>
      </c>
    </row>
    <row r="290" spans="1:65" s="2" customFormat="1" ht="14.4" customHeight="1">
      <c r="A290" s="31"/>
      <c r="B290" s="32"/>
      <c r="C290" s="205" t="s">
        <v>1277</v>
      </c>
      <c r="D290" s="205" t="s">
        <v>159</v>
      </c>
      <c r="E290" s="206" t="s">
        <v>1278</v>
      </c>
      <c r="F290" s="207" t="s">
        <v>1279</v>
      </c>
      <c r="G290" s="208" t="s">
        <v>840</v>
      </c>
      <c r="H290" s="209">
        <v>13.387</v>
      </c>
      <c r="I290" s="210"/>
      <c r="J290" s="211">
        <f>ROUND(I290*H290,2)</f>
        <v>0</v>
      </c>
      <c r="K290" s="212"/>
      <c r="L290" s="213"/>
      <c r="M290" s="214" t="s">
        <v>1</v>
      </c>
      <c r="N290" s="215" t="s">
        <v>37</v>
      </c>
      <c r="O290" s="68"/>
      <c r="P290" s="216">
        <f>O290*H290</f>
        <v>0</v>
      </c>
      <c r="Q290" s="216">
        <v>2.01E-2</v>
      </c>
      <c r="R290" s="216">
        <f>Q290*H290</f>
        <v>0.2690787</v>
      </c>
      <c r="S290" s="216">
        <v>0</v>
      </c>
      <c r="T290" s="216">
        <f>S290*H290</f>
        <v>0</v>
      </c>
      <c r="U290" s="217" t="s">
        <v>1</v>
      </c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218" t="s">
        <v>163</v>
      </c>
      <c r="AT290" s="218" t="s">
        <v>159</v>
      </c>
      <c r="AU290" s="218" t="s">
        <v>81</v>
      </c>
      <c r="AY290" s="14" t="s">
        <v>153</v>
      </c>
      <c r="BE290" s="219">
        <f>IF(N290="základní",J290,0)</f>
        <v>0</v>
      </c>
      <c r="BF290" s="219">
        <f>IF(N290="snížená",J290,0)</f>
        <v>0</v>
      </c>
      <c r="BG290" s="219">
        <f>IF(N290="zákl. přenesená",J290,0)</f>
        <v>0</v>
      </c>
      <c r="BH290" s="219">
        <f>IF(N290="sníž. přenesená",J290,0)</f>
        <v>0</v>
      </c>
      <c r="BI290" s="219">
        <f>IF(N290="nulová",J290,0)</f>
        <v>0</v>
      </c>
      <c r="BJ290" s="14" t="s">
        <v>79</v>
      </c>
      <c r="BK290" s="219">
        <f>ROUND(I290*H290,2)</f>
        <v>0</v>
      </c>
      <c r="BL290" s="14" t="s">
        <v>164</v>
      </c>
      <c r="BM290" s="218" t="s">
        <v>1419</v>
      </c>
    </row>
    <row r="291" spans="1:65" s="2" customFormat="1" ht="10.199999999999999">
      <c r="A291" s="31"/>
      <c r="B291" s="32"/>
      <c r="C291" s="33"/>
      <c r="D291" s="220" t="s">
        <v>166</v>
      </c>
      <c r="E291" s="33"/>
      <c r="F291" s="221" t="s">
        <v>1281</v>
      </c>
      <c r="G291" s="33"/>
      <c r="H291" s="33"/>
      <c r="I291" s="119"/>
      <c r="J291" s="33"/>
      <c r="K291" s="33"/>
      <c r="L291" s="36"/>
      <c r="M291" s="222"/>
      <c r="N291" s="223"/>
      <c r="O291" s="68"/>
      <c r="P291" s="68"/>
      <c r="Q291" s="68"/>
      <c r="R291" s="68"/>
      <c r="S291" s="68"/>
      <c r="T291" s="68"/>
      <c r="U291" s="69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T291" s="14" t="s">
        <v>166</v>
      </c>
      <c r="AU291" s="14" t="s">
        <v>81</v>
      </c>
    </row>
    <row r="292" spans="1:65" s="2" customFormat="1" ht="30" customHeight="1">
      <c r="A292" s="31"/>
      <c r="B292" s="32"/>
      <c r="C292" s="224" t="s">
        <v>1282</v>
      </c>
      <c r="D292" s="224" t="s">
        <v>176</v>
      </c>
      <c r="E292" s="225" t="s">
        <v>1283</v>
      </c>
      <c r="F292" s="226" t="s">
        <v>1284</v>
      </c>
      <c r="G292" s="227" t="s">
        <v>840</v>
      </c>
      <c r="H292" s="228">
        <v>51.7</v>
      </c>
      <c r="I292" s="229"/>
      <c r="J292" s="230">
        <f>ROUND(I292*H292,2)</f>
        <v>0</v>
      </c>
      <c r="K292" s="231"/>
      <c r="L292" s="36"/>
      <c r="M292" s="232" t="s">
        <v>1</v>
      </c>
      <c r="N292" s="233" t="s">
        <v>37</v>
      </c>
      <c r="O292" s="68"/>
      <c r="P292" s="216">
        <f>O292*H292</f>
        <v>0</v>
      </c>
      <c r="Q292" s="216">
        <v>8.9999999999999993E-3</v>
      </c>
      <c r="R292" s="216">
        <f>Q292*H292</f>
        <v>0.46529999999999999</v>
      </c>
      <c r="S292" s="216">
        <v>0</v>
      </c>
      <c r="T292" s="216">
        <f>S292*H292</f>
        <v>0</v>
      </c>
      <c r="U292" s="217" t="s">
        <v>1</v>
      </c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218" t="s">
        <v>164</v>
      </c>
      <c r="AT292" s="218" t="s">
        <v>176</v>
      </c>
      <c r="AU292" s="218" t="s">
        <v>81</v>
      </c>
      <c r="AY292" s="14" t="s">
        <v>153</v>
      </c>
      <c r="BE292" s="219">
        <f>IF(N292="základní",J292,0)</f>
        <v>0</v>
      </c>
      <c r="BF292" s="219">
        <f>IF(N292="snížená",J292,0)</f>
        <v>0</v>
      </c>
      <c r="BG292" s="219">
        <f>IF(N292="zákl. přenesená",J292,0)</f>
        <v>0</v>
      </c>
      <c r="BH292" s="219">
        <f>IF(N292="sníž. přenesená",J292,0)</f>
        <v>0</v>
      </c>
      <c r="BI292" s="219">
        <f>IF(N292="nulová",J292,0)</f>
        <v>0</v>
      </c>
      <c r="BJ292" s="14" t="s">
        <v>79</v>
      </c>
      <c r="BK292" s="219">
        <f>ROUND(I292*H292,2)</f>
        <v>0</v>
      </c>
      <c r="BL292" s="14" t="s">
        <v>164</v>
      </c>
      <c r="BM292" s="218" t="s">
        <v>1420</v>
      </c>
    </row>
    <row r="293" spans="1:65" s="2" customFormat="1" ht="28.8">
      <c r="A293" s="31"/>
      <c r="B293" s="32"/>
      <c r="C293" s="33"/>
      <c r="D293" s="220" t="s">
        <v>166</v>
      </c>
      <c r="E293" s="33"/>
      <c r="F293" s="221" t="s">
        <v>1286</v>
      </c>
      <c r="G293" s="33"/>
      <c r="H293" s="33"/>
      <c r="I293" s="119"/>
      <c r="J293" s="33"/>
      <c r="K293" s="33"/>
      <c r="L293" s="36"/>
      <c r="M293" s="222"/>
      <c r="N293" s="223"/>
      <c r="O293" s="68"/>
      <c r="P293" s="68"/>
      <c r="Q293" s="68"/>
      <c r="R293" s="68"/>
      <c r="S293" s="68"/>
      <c r="T293" s="68"/>
      <c r="U293" s="69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T293" s="14" t="s">
        <v>166</v>
      </c>
      <c r="AU293" s="14" t="s">
        <v>81</v>
      </c>
    </row>
    <row r="294" spans="1:65" s="2" customFormat="1" ht="14.4" customHeight="1">
      <c r="A294" s="31"/>
      <c r="B294" s="32"/>
      <c r="C294" s="205" t="s">
        <v>355</v>
      </c>
      <c r="D294" s="205" t="s">
        <v>159</v>
      </c>
      <c r="E294" s="206" t="s">
        <v>1287</v>
      </c>
      <c r="F294" s="207" t="s">
        <v>1288</v>
      </c>
      <c r="G294" s="208" t="s">
        <v>840</v>
      </c>
      <c r="H294" s="209">
        <v>59.454999999999998</v>
      </c>
      <c r="I294" s="210"/>
      <c r="J294" s="211">
        <f>ROUND(I294*H294,2)</f>
        <v>0</v>
      </c>
      <c r="K294" s="212"/>
      <c r="L294" s="213"/>
      <c r="M294" s="214" t="s">
        <v>1</v>
      </c>
      <c r="N294" s="215" t="s">
        <v>37</v>
      </c>
      <c r="O294" s="68"/>
      <c r="P294" s="216">
        <f>O294*H294</f>
        <v>0</v>
      </c>
      <c r="Q294" s="216">
        <v>1.29E-2</v>
      </c>
      <c r="R294" s="216">
        <f>Q294*H294</f>
        <v>0.76696949999999997</v>
      </c>
      <c r="S294" s="216">
        <v>0</v>
      </c>
      <c r="T294" s="216">
        <f>S294*H294</f>
        <v>0</v>
      </c>
      <c r="U294" s="217" t="s">
        <v>1</v>
      </c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218" t="s">
        <v>163</v>
      </c>
      <c r="AT294" s="218" t="s">
        <v>159</v>
      </c>
      <c r="AU294" s="218" t="s">
        <v>81</v>
      </c>
      <c r="AY294" s="14" t="s">
        <v>153</v>
      </c>
      <c r="BE294" s="219">
        <f>IF(N294="základní",J294,0)</f>
        <v>0</v>
      </c>
      <c r="BF294" s="219">
        <f>IF(N294="snížená",J294,0)</f>
        <v>0</v>
      </c>
      <c r="BG294" s="219">
        <f>IF(N294="zákl. přenesená",J294,0)</f>
        <v>0</v>
      </c>
      <c r="BH294" s="219">
        <f>IF(N294="sníž. přenesená",J294,0)</f>
        <v>0</v>
      </c>
      <c r="BI294" s="219">
        <f>IF(N294="nulová",J294,0)</f>
        <v>0</v>
      </c>
      <c r="BJ294" s="14" t="s">
        <v>79</v>
      </c>
      <c r="BK294" s="219">
        <f>ROUND(I294*H294,2)</f>
        <v>0</v>
      </c>
      <c r="BL294" s="14" t="s">
        <v>164</v>
      </c>
      <c r="BM294" s="218" t="s">
        <v>1421</v>
      </c>
    </row>
    <row r="295" spans="1:65" s="2" customFormat="1" ht="10.199999999999999">
      <c r="A295" s="31"/>
      <c r="B295" s="32"/>
      <c r="C295" s="33"/>
      <c r="D295" s="220" t="s">
        <v>166</v>
      </c>
      <c r="E295" s="33"/>
      <c r="F295" s="221" t="s">
        <v>1290</v>
      </c>
      <c r="G295" s="33"/>
      <c r="H295" s="33"/>
      <c r="I295" s="119"/>
      <c r="J295" s="33"/>
      <c r="K295" s="33"/>
      <c r="L295" s="36"/>
      <c r="M295" s="222"/>
      <c r="N295" s="223"/>
      <c r="O295" s="68"/>
      <c r="P295" s="68"/>
      <c r="Q295" s="68"/>
      <c r="R295" s="68"/>
      <c r="S295" s="68"/>
      <c r="T295" s="68"/>
      <c r="U295" s="69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T295" s="14" t="s">
        <v>166</v>
      </c>
      <c r="AU295" s="14" t="s">
        <v>81</v>
      </c>
    </row>
    <row r="296" spans="1:65" s="2" customFormat="1" ht="19.8" customHeight="1">
      <c r="A296" s="31"/>
      <c r="B296" s="32"/>
      <c r="C296" s="224" t="s">
        <v>1291</v>
      </c>
      <c r="D296" s="224" t="s">
        <v>176</v>
      </c>
      <c r="E296" s="225" t="s">
        <v>1292</v>
      </c>
      <c r="F296" s="226" t="s">
        <v>1293</v>
      </c>
      <c r="G296" s="227" t="s">
        <v>840</v>
      </c>
      <c r="H296" s="228">
        <v>6</v>
      </c>
      <c r="I296" s="229"/>
      <c r="J296" s="230">
        <f>ROUND(I296*H296,2)</f>
        <v>0</v>
      </c>
      <c r="K296" s="231"/>
      <c r="L296" s="36"/>
      <c r="M296" s="232" t="s">
        <v>1</v>
      </c>
      <c r="N296" s="233" t="s">
        <v>37</v>
      </c>
      <c r="O296" s="68"/>
      <c r="P296" s="216">
        <f>O296*H296</f>
        <v>0</v>
      </c>
      <c r="Q296" s="216">
        <v>6.3000000000000003E-4</v>
      </c>
      <c r="R296" s="216">
        <f>Q296*H296</f>
        <v>3.7800000000000004E-3</v>
      </c>
      <c r="S296" s="216">
        <v>0</v>
      </c>
      <c r="T296" s="216">
        <f>S296*H296</f>
        <v>0</v>
      </c>
      <c r="U296" s="217" t="s">
        <v>1</v>
      </c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R296" s="218" t="s">
        <v>164</v>
      </c>
      <c r="AT296" s="218" t="s">
        <v>176</v>
      </c>
      <c r="AU296" s="218" t="s">
        <v>81</v>
      </c>
      <c r="AY296" s="14" t="s">
        <v>153</v>
      </c>
      <c r="BE296" s="219">
        <f>IF(N296="základní",J296,0)</f>
        <v>0</v>
      </c>
      <c r="BF296" s="219">
        <f>IF(N296="snížená",J296,0)</f>
        <v>0</v>
      </c>
      <c r="BG296" s="219">
        <f>IF(N296="zákl. přenesená",J296,0)</f>
        <v>0</v>
      </c>
      <c r="BH296" s="219">
        <f>IF(N296="sníž. přenesená",J296,0)</f>
        <v>0</v>
      </c>
      <c r="BI296" s="219">
        <f>IF(N296="nulová",J296,0)</f>
        <v>0</v>
      </c>
      <c r="BJ296" s="14" t="s">
        <v>79</v>
      </c>
      <c r="BK296" s="219">
        <f>ROUND(I296*H296,2)</f>
        <v>0</v>
      </c>
      <c r="BL296" s="14" t="s">
        <v>164</v>
      </c>
      <c r="BM296" s="218" t="s">
        <v>1422</v>
      </c>
    </row>
    <row r="297" spans="1:65" s="2" customFormat="1" ht="19.2">
      <c r="A297" s="31"/>
      <c r="B297" s="32"/>
      <c r="C297" s="33"/>
      <c r="D297" s="220" t="s">
        <v>166</v>
      </c>
      <c r="E297" s="33"/>
      <c r="F297" s="221" t="s">
        <v>1295</v>
      </c>
      <c r="G297" s="33"/>
      <c r="H297" s="33"/>
      <c r="I297" s="119"/>
      <c r="J297" s="33"/>
      <c r="K297" s="33"/>
      <c r="L297" s="36"/>
      <c r="M297" s="222"/>
      <c r="N297" s="223"/>
      <c r="O297" s="68"/>
      <c r="P297" s="68"/>
      <c r="Q297" s="68"/>
      <c r="R297" s="68"/>
      <c r="S297" s="68"/>
      <c r="T297" s="68"/>
      <c r="U297" s="69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T297" s="14" t="s">
        <v>166</v>
      </c>
      <c r="AU297" s="14" t="s">
        <v>81</v>
      </c>
    </row>
    <row r="298" spans="1:65" s="2" customFormat="1" ht="14.4" customHeight="1">
      <c r="A298" s="31"/>
      <c r="B298" s="32"/>
      <c r="C298" s="205" t="s">
        <v>301</v>
      </c>
      <c r="D298" s="205" t="s">
        <v>159</v>
      </c>
      <c r="E298" s="206" t="s">
        <v>1296</v>
      </c>
      <c r="F298" s="207" t="s">
        <v>1297</v>
      </c>
      <c r="G298" s="208" t="s">
        <v>840</v>
      </c>
      <c r="H298" s="209">
        <v>6.6</v>
      </c>
      <c r="I298" s="210"/>
      <c r="J298" s="211">
        <f>ROUND(I298*H298,2)</f>
        <v>0</v>
      </c>
      <c r="K298" s="212"/>
      <c r="L298" s="213"/>
      <c r="M298" s="214" t="s">
        <v>1</v>
      </c>
      <c r="N298" s="215" t="s">
        <v>37</v>
      </c>
      <c r="O298" s="68"/>
      <c r="P298" s="216">
        <f>O298*H298</f>
        <v>0</v>
      </c>
      <c r="Q298" s="216">
        <v>0.01</v>
      </c>
      <c r="R298" s="216">
        <f>Q298*H298</f>
        <v>6.6000000000000003E-2</v>
      </c>
      <c r="S298" s="216">
        <v>0</v>
      </c>
      <c r="T298" s="216">
        <f>S298*H298</f>
        <v>0</v>
      </c>
      <c r="U298" s="217" t="s">
        <v>1</v>
      </c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R298" s="218" t="s">
        <v>163</v>
      </c>
      <c r="AT298" s="218" t="s">
        <v>159</v>
      </c>
      <c r="AU298" s="218" t="s">
        <v>81</v>
      </c>
      <c r="AY298" s="14" t="s">
        <v>153</v>
      </c>
      <c r="BE298" s="219">
        <f>IF(N298="základní",J298,0)</f>
        <v>0</v>
      </c>
      <c r="BF298" s="219">
        <f>IF(N298="snížená",J298,0)</f>
        <v>0</v>
      </c>
      <c r="BG298" s="219">
        <f>IF(N298="zákl. přenesená",J298,0)</f>
        <v>0</v>
      </c>
      <c r="BH298" s="219">
        <f>IF(N298="sníž. přenesená",J298,0)</f>
        <v>0</v>
      </c>
      <c r="BI298" s="219">
        <f>IF(N298="nulová",J298,0)</f>
        <v>0</v>
      </c>
      <c r="BJ298" s="14" t="s">
        <v>79</v>
      </c>
      <c r="BK298" s="219">
        <f>ROUND(I298*H298,2)</f>
        <v>0</v>
      </c>
      <c r="BL298" s="14" t="s">
        <v>164</v>
      </c>
      <c r="BM298" s="218" t="s">
        <v>1423</v>
      </c>
    </row>
    <row r="299" spans="1:65" s="2" customFormat="1" ht="19.2">
      <c r="A299" s="31"/>
      <c r="B299" s="32"/>
      <c r="C299" s="33"/>
      <c r="D299" s="220" t="s">
        <v>166</v>
      </c>
      <c r="E299" s="33"/>
      <c r="F299" s="221" t="s">
        <v>1299</v>
      </c>
      <c r="G299" s="33"/>
      <c r="H299" s="33"/>
      <c r="I299" s="119"/>
      <c r="J299" s="33"/>
      <c r="K299" s="33"/>
      <c r="L299" s="36"/>
      <c r="M299" s="222"/>
      <c r="N299" s="223"/>
      <c r="O299" s="68"/>
      <c r="P299" s="68"/>
      <c r="Q299" s="68"/>
      <c r="R299" s="68"/>
      <c r="S299" s="68"/>
      <c r="T299" s="68"/>
      <c r="U299" s="69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T299" s="14" t="s">
        <v>166</v>
      </c>
      <c r="AU299" s="14" t="s">
        <v>81</v>
      </c>
    </row>
    <row r="300" spans="1:65" s="2" customFormat="1" ht="19.8" customHeight="1">
      <c r="A300" s="31"/>
      <c r="B300" s="32"/>
      <c r="C300" s="224" t="s">
        <v>309</v>
      </c>
      <c r="D300" s="224" t="s">
        <v>176</v>
      </c>
      <c r="E300" s="225" t="s">
        <v>1300</v>
      </c>
      <c r="F300" s="226" t="s">
        <v>1301</v>
      </c>
      <c r="G300" s="227" t="s">
        <v>203</v>
      </c>
      <c r="H300" s="228">
        <v>1</v>
      </c>
      <c r="I300" s="229"/>
      <c r="J300" s="230">
        <f>ROUND(I300*H300,2)</f>
        <v>0</v>
      </c>
      <c r="K300" s="231"/>
      <c r="L300" s="36"/>
      <c r="M300" s="232" t="s">
        <v>1</v>
      </c>
      <c r="N300" s="233" t="s">
        <v>37</v>
      </c>
      <c r="O300" s="68"/>
      <c r="P300" s="216">
        <f>O300*H300</f>
        <v>0</v>
      </c>
      <c r="Q300" s="216">
        <v>2.0000000000000001E-4</v>
      </c>
      <c r="R300" s="216">
        <f>Q300*H300</f>
        <v>2.0000000000000001E-4</v>
      </c>
      <c r="S300" s="216">
        <v>0</v>
      </c>
      <c r="T300" s="216">
        <f>S300*H300</f>
        <v>0</v>
      </c>
      <c r="U300" s="217" t="s">
        <v>1</v>
      </c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R300" s="218" t="s">
        <v>164</v>
      </c>
      <c r="AT300" s="218" t="s">
        <v>176</v>
      </c>
      <c r="AU300" s="218" t="s">
        <v>81</v>
      </c>
      <c r="AY300" s="14" t="s">
        <v>153</v>
      </c>
      <c r="BE300" s="219">
        <f>IF(N300="základní",J300,0)</f>
        <v>0</v>
      </c>
      <c r="BF300" s="219">
        <f>IF(N300="snížená",J300,0)</f>
        <v>0</v>
      </c>
      <c r="BG300" s="219">
        <f>IF(N300="zákl. přenesená",J300,0)</f>
        <v>0</v>
      </c>
      <c r="BH300" s="219">
        <f>IF(N300="sníž. přenesená",J300,0)</f>
        <v>0</v>
      </c>
      <c r="BI300" s="219">
        <f>IF(N300="nulová",J300,0)</f>
        <v>0</v>
      </c>
      <c r="BJ300" s="14" t="s">
        <v>79</v>
      </c>
      <c r="BK300" s="219">
        <f>ROUND(I300*H300,2)</f>
        <v>0</v>
      </c>
      <c r="BL300" s="14" t="s">
        <v>164</v>
      </c>
      <c r="BM300" s="218" t="s">
        <v>1424</v>
      </c>
    </row>
    <row r="301" spans="1:65" s="2" customFormat="1" ht="19.2">
      <c r="A301" s="31"/>
      <c r="B301" s="32"/>
      <c r="C301" s="33"/>
      <c r="D301" s="220" t="s">
        <v>166</v>
      </c>
      <c r="E301" s="33"/>
      <c r="F301" s="221" t="s">
        <v>1303</v>
      </c>
      <c r="G301" s="33"/>
      <c r="H301" s="33"/>
      <c r="I301" s="119"/>
      <c r="J301" s="33"/>
      <c r="K301" s="33"/>
      <c r="L301" s="36"/>
      <c r="M301" s="222"/>
      <c r="N301" s="223"/>
      <c r="O301" s="68"/>
      <c r="P301" s="68"/>
      <c r="Q301" s="68"/>
      <c r="R301" s="68"/>
      <c r="S301" s="68"/>
      <c r="T301" s="68"/>
      <c r="U301" s="69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T301" s="14" t="s">
        <v>166</v>
      </c>
      <c r="AU301" s="14" t="s">
        <v>81</v>
      </c>
    </row>
    <row r="302" spans="1:65" s="2" customFormat="1" ht="19.8" customHeight="1">
      <c r="A302" s="31"/>
      <c r="B302" s="32"/>
      <c r="C302" s="224" t="s">
        <v>305</v>
      </c>
      <c r="D302" s="224" t="s">
        <v>176</v>
      </c>
      <c r="E302" s="225" t="s">
        <v>1304</v>
      </c>
      <c r="F302" s="226" t="s">
        <v>1305</v>
      </c>
      <c r="G302" s="227" t="s">
        <v>162</v>
      </c>
      <c r="H302" s="228">
        <v>4</v>
      </c>
      <c r="I302" s="229"/>
      <c r="J302" s="230">
        <f>ROUND(I302*H302,2)</f>
        <v>0</v>
      </c>
      <c r="K302" s="231"/>
      <c r="L302" s="36"/>
      <c r="M302" s="232" t="s">
        <v>1</v>
      </c>
      <c r="N302" s="233" t="s">
        <v>37</v>
      </c>
      <c r="O302" s="68"/>
      <c r="P302" s="216">
        <f>O302*H302</f>
        <v>0</v>
      </c>
      <c r="Q302" s="216">
        <v>5.5000000000000003E-4</v>
      </c>
      <c r="R302" s="216">
        <f>Q302*H302</f>
        <v>2.2000000000000001E-3</v>
      </c>
      <c r="S302" s="216">
        <v>0</v>
      </c>
      <c r="T302" s="216">
        <f>S302*H302</f>
        <v>0</v>
      </c>
      <c r="U302" s="217" t="s">
        <v>1</v>
      </c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R302" s="218" t="s">
        <v>164</v>
      </c>
      <c r="AT302" s="218" t="s">
        <v>176</v>
      </c>
      <c r="AU302" s="218" t="s">
        <v>81</v>
      </c>
      <c r="AY302" s="14" t="s">
        <v>153</v>
      </c>
      <c r="BE302" s="219">
        <f>IF(N302="základní",J302,0)</f>
        <v>0</v>
      </c>
      <c r="BF302" s="219">
        <f>IF(N302="snížená",J302,0)</f>
        <v>0</v>
      </c>
      <c r="BG302" s="219">
        <f>IF(N302="zákl. přenesená",J302,0)</f>
        <v>0</v>
      </c>
      <c r="BH302" s="219">
        <f>IF(N302="sníž. přenesená",J302,0)</f>
        <v>0</v>
      </c>
      <c r="BI302" s="219">
        <f>IF(N302="nulová",J302,0)</f>
        <v>0</v>
      </c>
      <c r="BJ302" s="14" t="s">
        <v>79</v>
      </c>
      <c r="BK302" s="219">
        <f>ROUND(I302*H302,2)</f>
        <v>0</v>
      </c>
      <c r="BL302" s="14" t="s">
        <v>164</v>
      </c>
      <c r="BM302" s="218" t="s">
        <v>1425</v>
      </c>
    </row>
    <row r="303" spans="1:65" s="2" customFormat="1" ht="19.2">
      <c r="A303" s="31"/>
      <c r="B303" s="32"/>
      <c r="C303" s="33"/>
      <c r="D303" s="220" t="s">
        <v>166</v>
      </c>
      <c r="E303" s="33"/>
      <c r="F303" s="221" t="s">
        <v>1307</v>
      </c>
      <c r="G303" s="33"/>
      <c r="H303" s="33"/>
      <c r="I303" s="119"/>
      <c r="J303" s="33"/>
      <c r="K303" s="33"/>
      <c r="L303" s="36"/>
      <c r="M303" s="222"/>
      <c r="N303" s="223"/>
      <c r="O303" s="68"/>
      <c r="P303" s="68"/>
      <c r="Q303" s="68"/>
      <c r="R303" s="68"/>
      <c r="S303" s="68"/>
      <c r="T303" s="68"/>
      <c r="U303" s="69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T303" s="14" t="s">
        <v>166</v>
      </c>
      <c r="AU303" s="14" t="s">
        <v>81</v>
      </c>
    </row>
    <row r="304" spans="1:65" s="2" customFormat="1" ht="19.8" customHeight="1">
      <c r="A304" s="31"/>
      <c r="B304" s="32"/>
      <c r="C304" s="224" t="s">
        <v>313</v>
      </c>
      <c r="D304" s="224" t="s">
        <v>176</v>
      </c>
      <c r="E304" s="225" t="s">
        <v>1308</v>
      </c>
      <c r="F304" s="226" t="s">
        <v>1309</v>
      </c>
      <c r="G304" s="227" t="s">
        <v>162</v>
      </c>
      <c r="H304" s="228">
        <v>4</v>
      </c>
      <c r="I304" s="229"/>
      <c r="J304" s="230">
        <f>ROUND(I304*H304,2)</f>
        <v>0</v>
      </c>
      <c r="K304" s="231"/>
      <c r="L304" s="36"/>
      <c r="M304" s="232" t="s">
        <v>1</v>
      </c>
      <c r="N304" s="233" t="s">
        <v>37</v>
      </c>
      <c r="O304" s="68"/>
      <c r="P304" s="216">
        <f>O304*H304</f>
        <v>0</v>
      </c>
      <c r="Q304" s="216">
        <v>5.0000000000000001E-4</v>
      </c>
      <c r="R304" s="216">
        <f>Q304*H304</f>
        <v>2E-3</v>
      </c>
      <c r="S304" s="216">
        <v>0</v>
      </c>
      <c r="T304" s="216">
        <f>S304*H304</f>
        <v>0</v>
      </c>
      <c r="U304" s="217" t="s">
        <v>1</v>
      </c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R304" s="218" t="s">
        <v>164</v>
      </c>
      <c r="AT304" s="218" t="s">
        <v>176</v>
      </c>
      <c r="AU304" s="218" t="s">
        <v>81</v>
      </c>
      <c r="AY304" s="14" t="s">
        <v>153</v>
      </c>
      <c r="BE304" s="219">
        <f>IF(N304="základní",J304,0)</f>
        <v>0</v>
      </c>
      <c r="BF304" s="219">
        <f>IF(N304="snížená",J304,0)</f>
        <v>0</v>
      </c>
      <c r="BG304" s="219">
        <f>IF(N304="zákl. přenesená",J304,0)</f>
        <v>0</v>
      </c>
      <c r="BH304" s="219">
        <f>IF(N304="sníž. přenesená",J304,0)</f>
        <v>0</v>
      </c>
      <c r="BI304" s="219">
        <f>IF(N304="nulová",J304,0)</f>
        <v>0</v>
      </c>
      <c r="BJ304" s="14" t="s">
        <v>79</v>
      </c>
      <c r="BK304" s="219">
        <f>ROUND(I304*H304,2)</f>
        <v>0</v>
      </c>
      <c r="BL304" s="14" t="s">
        <v>164</v>
      </c>
      <c r="BM304" s="218" t="s">
        <v>1426</v>
      </c>
    </row>
    <row r="305" spans="1:65" s="2" customFormat="1" ht="19.2">
      <c r="A305" s="31"/>
      <c r="B305" s="32"/>
      <c r="C305" s="33"/>
      <c r="D305" s="220" t="s">
        <v>166</v>
      </c>
      <c r="E305" s="33"/>
      <c r="F305" s="221" t="s">
        <v>1311</v>
      </c>
      <c r="G305" s="33"/>
      <c r="H305" s="33"/>
      <c r="I305" s="119"/>
      <c r="J305" s="33"/>
      <c r="K305" s="33"/>
      <c r="L305" s="36"/>
      <c r="M305" s="222"/>
      <c r="N305" s="223"/>
      <c r="O305" s="68"/>
      <c r="P305" s="68"/>
      <c r="Q305" s="68"/>
      <c r="R305" s="68"/>
      <c r="S305" s="68"/>
      <c r="T305" s="68"/>
      <c r="U305" s="69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T305" s="14" t="s">
        <v>166</v>
      </c>
      <c r="AU305" s="14" t="s">
        <v>81</v>
      </c>
    </row>
    <row r="306" spans="1:65" s="2" customFormat="1" ht="14.4" customHeight="1">
      <c r="A306" s="31"/>
      <c r="B306" s="32"/>
      <c r="C306" s="224" t="s">
        <v>317</v>
      </c>
      <c r="D306" s="224" t="s">
        <v>176</v>
      </c>
      <c r="E306" s="225" t="s">
        <v>1312</v>
      </c>
      <c r="F306" s="226" t="s">
        <v>1313</v>
      </c>
      <c r="G306" s="227" t="s">
        <v>162</v>
      </c>
      <c r="H306" s="228">
        <v>3</v>
      </c>
      <c r="I306" s="229"/>
      <c r="J306" s="230">
        <f>ROUND(I306*H306,2)</f>
        <v>0</v>
      </c>
      <c r="K306" s="231"/>
      <c r="L306" s="36"/>
      <c r="M306" s="232" t="s">
        <v>1</v>
      </c>
      <c r="N306" s="233" t="s">
        <v>37</v>
      </c>
      <c r="O306" s="68"/>
      <c r="P306" s="216">
        <f>O306*H306</f>
        <v>0</v>
      </c>
      <c r="Q306" s="216">
        <v>3.0000000000000001E-5</v>
      </c>
      <c r="R306" s="216">
        <f>Q306*H306</f>
        <v>9.0000000000000006E-5</v>
      </c>
      <c r="S306" s="216">
        <v>0</v>
      </c>
      <c r="T306" s="216">
        <f>S306*H306</f>
        <v>0</v>
      </c>
      <c r="U306" s="217" t="s">
        <v>1</v>
      </c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218" t="s">
        <v>164</v>
      </c>
      <c r="AT306" s="218" t="s">
        <v>176</v>
      </c>
      <c r="AU306" s="218" t="s">
        <v>81</v>
      </c>
      <c r="AY306" s="14" t="s">
        <v>153</v>
      </c>
      <c r="BE306" s="219">
        <f>IF(N306="základní",J306,0)</f>
        <v>0</v>
      </c>
      <c r="BF306" s="219">
        <f>IF(N306="snížená",J306,0)</f>
        <v>0</v>
      </c>
      <c r="BG306" s="219">
        <f>IF(N306="zákl. přenesená",J306,0)</f>
        <v>0</v>
      </c>
      <c r="BH306" s="219">
        <f>IF(N306="sníž. přenesená",J306,0)</f>
        <v>0</v>
      </c>
      <c r="BI306" s="219">
        <f>IF(N306="nulová",J306,0)</f>
        <v>0</v>
      </c>
      <c r="BJ306" s="14" t="s">
        <v>79</v>
      </c>
      <c r="BK306" s="219">
        <f>ROUND(I306*H306,2)</f>
        <v>0</v>
      </c>
      <c r="BL306" s="14" t="s">
        <v>164</v>
      </c>
      <c r="BM306" s="218" t="s">
        <v>1427</v>
      </c>
    </row>
    <row r="307" spans="1:65" s="2" customFormat="1" ht="19.2">
      <c r="A307" s="31"/>
      <c r="B307" s="32"/>
      <c r="C307" s="33"/>
      <c r="D307" s="220" t="s">
        <v>166</v>
      </c>
      <c r="E307" s="33"/>
      <c r="F307" s="221" t="s">
        <v>1315</v>
      </c>
      <c r="G307" s="33"/>
      <c r="H307" s="33"/>
      <c r="I307" s="119"/>
      <c r="J307" s="33"/>
      <c r="K307" s="33"/>
      <c r="L307" s="36"/>
      <c r="M307" s="222"/>
      <c r="N307" s="223"/>
      <c r="O307" s="68"/>
      <c r="P307" s="68"/>
      <c r="Q307" s="68"/>
      <c r="R307" s="68"/>
      <c r="S307" s="68"/>
      <c r="T307" s="68"/>
      <c r="U307" s="69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T307" s="14" t="s">
        <v>166</v>
      </c>
      <c r="AU307" s="14" t="s">
        <v>81</v>
      </c>
    </row>
    <row r="308" spans="1:65" s="2" customFormat="1" ht="14.4" customHeight="1">
      <c r="A308" s="31"/>
      <c r="B308" s="32"/>
      <c r="C308" s="224" t="s">
        <v>359</v>
      </c>
      <c r="D308" s="224" t="s">
        <v>176</v>
      </c>
      <c r="E308" s="225" t="s">
        <v>1316</v>
      </c>
      <c r="F308" s="226" t="s">
        <v>1317</v>
      </c>
      <c r="G308" s="227" t="s">
        <v>162</v>
      </c>
      <c r="H308" s="228">
        <v>3</v>
      </c>
      <c r="I308" s="229"/>
      <c r="J308" s="230">
        <f>ROUND(I308*H308,2)</f>
        <v>0</v>
      </c>
      <c r="K308" s="231"/>
      <c r="L308" s="36"/>
      <c r="M308" s="232" t="s">
        <v>1</v>
      </c>
      <c r="N308" s="233" t="s">
        <v>37</v>
      </c>
      <c r="O308" s="68"/>
      <c r="P308" s="216">
        <f>O308*H308</f>
        <v>0</v>
      </c>
      <c r="Q308" s="216">
        <v>1.1E-4</v>
      </c>
      <c r="R308" s="216">
        <f>Q308*H308</f>
        <v>3.3E-4</v>
      </c>
      <c r="S308" s="216">
        <v>0</v>
      </c>
      <c r="T308" s="216">
        <f>S308*H308</f>
        <v>0</v>
      </c>
      <c r="U308" s="217" t="s">
        <v>1</v>
      </c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R308" s="218" t="s">
        <v>164</v>
      </c>
      <c r="AT308" s="218" t="s">
        <v>176</v>
      </c>
      <c r="AU308" s="218" t="s">
        <v>81</v>
      </c>
      <c r="AY308" s="14" t="s">
        <v>153</v>
      </c>
      <c r="BE308" s="219">
        <f>IF(N308="základní",J308,0)</f>
        <v>0</v>
      </c>
      <c r="BF308" s="219">
        <f>IF(N308="snížená",J308,0)</f>
        <v>0</v>
      </c>
      <c r="BG308" s="219">
        <f>IF(N308="zákl. přenesená",J308,0)</f>
        <v>0</v>
      </c>
      <c r="BH308" s="219">
        <f>IF(N308="sníž. přenesená",J308,0)</f>
        <v>0</v>
      </c>
      <c r="BI308" s="219">
        <f>IF(N308="nulová",J308,0)</f>
        <v>0</v>
      </c>
      <c r="BJ308" s="14" t="s">
        <v>79</v>
      </c>
      <c r="BK308" s="219">
        <f>ROUND(I308*H308,2)</f>
        <v>0</v>
      </c>
      <c r="BL308" s="14" t="s">
        <v>164</v>
      </c>
      <c r="BM308" s="218" t="s">
        <v>1428</v>
      </c>
    </row>
    <row r="309" spans="1:65" s="2" customFormat="1" ht="19.2">
      <c r="A309" s="31"/>
      <c r="B309" s="32"/>
      <c r="C309" s="33"/>
      <c r="D309" s="220" t="s">
        <v>166</v>
      </c>
      <c r="E309" s="33"/>
      <c r="F309" s="221" t="s">
        <v>1319</v>
      </c>
      <c r="G309" s="33"/>
      <c r="H309" s="33"/>
      <c r="I309" s="119"/>
      <c r="J309" s="33"/>
      <c r="K309" s="33"/>
      <c r="L309" s="36"/>
      <c r="M309" s="222"/>
      <c r="N309" s="223"/>
      <c r="O309" s="68"/>
      <c r="P309" s="68"/>
      <c r="Q309" s="68"/>
      <c r="R309" s="68"/>
      <c r="S309" s="68"/>
      <c r="T309" s="68"/>
      <c r="U309" s="69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T309" s="14" t="s">
        <v>166</v>
      </c>
      <c r="AU309" s="14" t="s">
        <v>81</v>
      </c>
    </row>
    <row r="310" spans="1:65" s="2" customFormat="1" ht="14.4" customHeight="1">
      <c r="A310" s="31"/>
      <c r="B310" s="32"/>
      <c r="C310" s="224" t="s">
        <v>349</v>
      </c>
      <c r="D310" s="224" t="s">
        <v>176</v>
      </c>
      <c r="E310" s="225" t="s">
        <v>1320</v>
      </c>
      <c r="F310" s="226" t="s">
        <v>1321</v>
      </c>
      <c r="G310" s="227" t="s">
        <v>203</v>
      </c>
      <c r="H310" s="228">
        <v>3</v>
      </c>
      <c r="I310" s="229"/>
      <c r="J310" s="230">
        <f>ROUND(I310*H310,2)</f>
        <v>0</v>
      </c>
      <c r="K310" s="231"/>
      <c r="L310" s="36"/>
      <c r="M310" s="232" t="s">
        <v>1</v>
      </c>
      <c r="N310" s="233" t="s">
        <v>37</v>
      </c>
      <c r="O310" s="68"/>
      <c r="P310" s="216">
        <f>O310*H310</f>
        <v>0</v>
      </c>
      <c r="Q310" s="216">
        <v>0</v>
      </c>
      <c r="R310" s="216">
        <f>Q310*H310</f>
        <v>0</v>
      </c>
      <c r="S310" s="216">
        <v>0</v>
      </c>
      <c r="T310" s="216">
        <f>S310*H310</f>
        <v>0</v>
      </c>
      <c r="U310" s="217" t="s">
        <v>1</v>
      </c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R310" s="218" t="s">
        <v>164</v>
      </c>
      <c r="AT310" s="218" t="s">
        <v>176</v>
      </c>
      <c r="AU310" s="218" t="s">
        <v>81</v>
      </c>
      <c r="AY310" s="14" t="s">
        <v>153</v>
      </c>
      <c r="BE310" s="219">
        <f>IF(N310="základní",J310,0)</f>
        <v>0</v>
      </c>
      <c r="BF310" s="219">
        <f>IF(N310="snížená",J310,0)</f>
        <v>0</v>
      </c>
      <c r="BG310" s="219">
        <f>IF(N310="zákl. přenesená",J310,0)</f>
        <v>0</v>
      </c>
      <c r="BH310" s="219">
        <f>IF(N310="sníž. přenesená",J310,0)</f>
        <v>0</v>
      </c>
      <c r="BI310" s="219">
        <f>IF(N310="nulová",J310,0)</f>
        <v>0</v>
      </c>
      <c r="BJ310" s="14" t="s">
        <v>79</v>
      </c>
      <c r="BK310" s="219">
        <f>ROUND(I310*H310,2)</f>
        <v>0</v>
      </c>
      <c r="BL310" s="14" t="s">
        <v>164</v>
      </c>
      <c r="BM310" s="218" t="s">
        <v>1429</v>
      </c>
    </row>
    <row r="311" spans="1:65" s="2" customFormat="1" ht="19.2">
      <c r="A311" s="31"/>
      <c r="B311" s="32"/>
      <c r="C311" s="33"/>
      <c r="D311" s="220" t="s">
        <v>166</v>
      </c>
      <c r="E311" s="33"/>
      <c r="F311" s="221" t="s">
        <v>1323</v>
      </c>
      <c r="G311" s="33"/>
      <c r="H311" s="33"/>
      <c r="I311" s="119"/>
      <c r="J311" s="33"/>
      <c r="K311" s="33"/>
      <c r="L311" s="36"/>
      <c r="M311" s="222"/>
      <c r="N311" s="223"/>
      <c r="O311" s="68"/>
      <c r="P311" s="68"/>
      <c r="Q311" s="68"/>
      <c r="R311" s="68"/>
      <c r="S311" s="68"/>
      <c r="T311" s="68"/>
      <c r="U311" s="69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T311" s="14" t="s">
        <v>166</v>
      </c>
      <c r="AU311" s="14" t="s">
        <v>81</v>
      </c>
    </row>
    <row r="312" spans="1:65" s="2" customFormat="1" ht="19.8" customHeight="1">
      <c r="A312" s="31"/>
      <c r="B312" s="32"/>
      <c r="C312" s="224" t="s">
        <v>1324</v>
      </c>
      <c r="D312" s="224" t="s">
        <v>176</v>
      </c>
      <c r="E312" s="225" t="s">
        <v>1325</v>
      </c>
      <c r="F312" s="226" t="s">
        <v>1326</v>
      </c>
      <c r="G312" s="227" t="s">
        <v>840</v>
      </c>
      <c r="H312" s="228">
        <v>3</v>
      </c>
      <c r="I312" s="229"/>
      <c r="J312" s="230">
        <f>ROUND(I312*H312,2)</f>
        <v>0</v>
      </c>
      <c r="K312" s="231"/>
      <c r="L312" s="36"/>
      <c r="M312" s="232" t="s">
        <v>1</v>
      </c>
      <c r="N312" s="233" t="s">
        <v>37</v>
      </c>
      <c r="O312" s="68"/>
      <c r="P312" s="216">
        <f>O312*H312</f>
        <v>0</v>
      </c>
      <c r="Q312" s="216">
        <v>0</v>
      </c>
      <c r="R312" s="216">
        <f>Q312*H312</f>
        <v>0</v>
      </c>
      <c r="S312" s="216">
        <v>0</v>
      </c>
      <c r="T312" s="216">
        <f>S312*H312</f>
        <v>0</v>
      </c>
      <c r="U312" s="217" t="s">
        <v>1</v>
      </c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218" t="s">
        <v>164</v>
      </c>
      <c r="AT312" s="218" t="s">
        <v>176</v>
      </c>
      <c r="AU312" s="218" t="s">
        <v>81</v>
      </c>
      <c r="AY312" s="14" t="s">
        <v>153</v>
      </c>
      <c r="BE312" s="219">
        <f>IF(N312="základní",J312,0)</f>
        <v>0</v>
      </c>
      <c r="BF312" s="219">
        <f>IF(N312="snížená",J312,0)</f>
        <v>0</v>
      </c>
      <c r="BG312" s="219">
        <f>IF(N312="zákl. přenesená",J312,0)</f>
        <v>0</v>
      </c>
      <c r="BH312" s="219">
        <f>IF(N312="sníž. přenesená",J312,0)</f>
        <v>0</v>
      </c>
      <c r="BI312" s="219">
        <f>IF(N312="nulová",J312,0)</f>
        <v>0</v>
      </c>
      <c r="BJ312" s="14" t="s">
        <v>79</v>
      </c>
      <c r="BK312" s="219">
        <f>ROUND(I312*H312,2)</f>
        <v>0</v>
      </c>
      <c r="BL312" s="14" t="s">
        <v>164</v>
      </c>
      <c r="BM312" s="218" t="s">
        <v>1430</v>
      </c>
    </row>
    <row r="313" spans="1:65" s="2" customFormat="1" ht="19.2">
      <c r="A313" s="31"/>
      <c r="B313" s="32"/>
      <c r="C313" s="33"/>
      <c r="D313" s="220" t="s">
        <v>166</v>
      </c>
      <c r="E313" s="33"/>
      <c r="F313" s="221" t="s">
        <v>1328</v>
      </c>
      <c r="G313" s="33"/>
      <c r="H313" s="33"/>
      <c r="I313" s="119"/>
      <c r="J313" s="33"/>
      <c r="K313" s="33"/>
      <c r="L313" s="36"/>
      <c r="M313" s="222"/>
      <c r="N313" s="223"/>
      <c r="O313" s="68"/>
      <c r="P313" s="68"/>
      <c r="Q313" s="68"/>
      <c r="R313" s="68"/>
      <c r="S313" s="68"/>
      <c r="T313" s="68"/>
      <c r="U313" s="69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T313" s="14" t="s">
        <v>166</v>
      </c>
      <c r="AU313" s="14" t="s">
        <v>81</v>
      </c>
    </row>
    <row r="314" spans="1:65" s="2" customFormat="1" ht="19.8" customHeight="1">
      <c r="A314" s="31"/>
      <c r="B314" s="32"/>
      <c r="C314" s="224" t="s">
        <v>1329</v>
      </c>
      <c r="D314" s="224" t="s">
        <v>176</v>
      </c>
      <c r="E314" s="225" t="s">
        <v>1330</v>
      </c>
      <c r="F314" s="226" t="s">
        <v>1331</v>
      </c>
      <c r="G314" s="227" t="s">
        <v>840</v>
      </c>
      <c r="H314" s="228">
        <v>3</v>
      </c>
      <c r="I314" s="229"/>
      <c r="J314" s="230">
        <f>ROUND(I314*H314,2)</f>
        <v>0</v>
      </c>
      <c r="K314" s="231"/>
      <c r="L314" s="36"/>
      <c r="M314" s="232" t="s">
        <v>1</v>
      </c>
      <c r="N314" s="233" t="s">
        <v>37</v>
      </c>
      <c r="O314" s="68"/>
      <c r="P314" s="216">
        <f>O314*H314</f>
        <v>0</v>
      </c>
      <c r="Q314" s="216">
        <v>5.0000000000000002E-5</v>
      </c>
      <c r="R314" s="216">
        <f>Q314*H314</f>
        <v>1.5000000000000001E-4</v>
      </c>
      <c r="S314" s="216">
        <v>0</v>
      </c>
      <c r="T314" s="216">
        <f>S314*H314</f>
        <v>0</v>
      </c>
      <c r="U314" s="217" t="s">
        <v>1</v>
      </c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R314" s="218" t="s">
        <v>164</v>
      </c>
      <c r="AT314" s="218" t="s">
        <v>176</v>
      </c>
      <c r="AU314" s="218" t="s">
        <v>81</v>
      </c>
      <c r="AY314" s="14" t="s">
        <v>153</v>
      </c>
      <c r="BE314" s="219">
        <f>IF(N314="základní",J314,0)</f>
        <v>0</v>
      </c>
      <c r="BF314" s="219">
        <f>IF(N314="snížená",J314,0)</f>
        <v>0</v>
      </c>
      <c r="BG314" s="219">
        <f>IF(N314="zákl. přenesená",J314,0)</f>
        <v>0</v>
      </c>
      <c r="BH314" s="219">
        <f>IF(N314="sníž. přenesená",J314,0)</f>
        <v>0</v>
      </c>
      <c r="BI314" s="219">
        <f>IF(N314="nulová",J314,0)</f>
        <v>0</v>
      </c>
      <c r="BJ314" s="14" t="s">
        <v>79</v>
      </c>
      <c r="BK314" s="219">
        <f>ROUND(I314*H314,2)</f>
        <v>0</v>
      </c>
      <c r="BL314" s="14" t="s">
        <v>164</v>
      </c>
      <c r="BM314" s="218" t="s">
        <v>1431</v>
      </c>
    </row>
    <row r="315" spans="1:65" s="2" customFormat="1" ht="19.2">
      <c r="A315" s="31"/>
      <c r="B315" s="32"/>
      <c r="C315" s="33"/>
      <c r="D315" s="220" t="s">
        <v>166</v>
      </c>
      <c r="E315" s="33"/>
      <c r="F315" s="221" t="s">
        <v>1333</v>
      </c>
      <c r="G315" s="33"/>
      <c r="H315" s="33"/>
      <c r="I315" s="119"/>
      <c r="J315" s="33"/>
      <c r="K315" s="33"/>
      <c r="L315" s="36"/>
      <c r="M315" s="222"/>
      <c r="N315" s="223"/>
      <c r="O315" s="68"/>
      <c r="P315" s="68"/>
      <c r="Q315" s="68"/>
      <c r="R315" s="68"/>
      <c r="S315" s="68"/>
      <c r="T315" s="68"/>
      <c r="U315" s="69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T315" s="14" t="s">
        <v>166</v>
      </c>
      <c r="AU315" s="14" t="s">
        <v>81</v>
      </c>
    </row>
    <row r="316" spans="1:65" s="2" customFormat="1" ht="19.8" customHeight="1">
      <c r="A316" s="31"/>
      <c r="B316" s="32"/>
      <c r="C316" s="224" t="s">
        <v>1334</v>
      </c>
      <c r="D316" s="224" t="s">
        <v>176</v>
      </c>
      <c r="E316" s="225" t="s">
        <v>1335</v>
      </c>
      <c r="F316" s="226" t="s">
        <v>1336</v>
      </c>
      <c r="G316" s="227" t="s">
        <v>162</v>
      </c>
      <c r="H316" s="228">
        <v>8.4</v>
      </c>
      <c r="I316" s="229"/>
      <c r="J316" s="230">
        <f>ROUND(I316*H316,2)</f>
        <v>0</v>
      </c>
      <c r="K316" s="231"/>
      <c r="L316" s="36"/>
      <c r="M316" s="232" t="s">
        <v>1</v>
      </c>
      <c r="N316" s="233" t="s">
        <v>37</v>
      </c>
      <c r="O316" s="68"/>
      <c r="P316" s="216">
        <f>O316*H316</f>
        <v>0</v>
      </c>
      <c r="Q316" s="216">
        <v>7.3999999999999999E-4</v>
      </c>
      <c r="R316" s="216">
        <f>Q316*H316</f>
        <v>6.2160000000000002E-3</v>
      </c>
      <c r="S316" s="216">
        <v>0</v>
      </c>
      <c r="T316" s="216">
        <f>S316*H316</f>
        <v>0</v>
      </c>
      <c r="U316" s="217" t="s">
        <v>1</v>
      </c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218" t="s">
        <v>164</v>
      </c>
      <c r="AT316" s="218" t="s">
        <v>176</v>
      </c>
      <c r="AU316" s="218" t="s">
        <v>81</v>
      </c>
      <c r="AY316" s="14" t="s">
        <v>153</v>
      </c>
      <c r="BE316" s="219">
        <f>IF(N316="základní",J316,0)</f>
        <v>0</v>
      </c>
      <c r="BF316" s="219">
        <f>IF(N316="snížená",J316,0)</f>
        <v>0</v>
      </c>
      <c r="BG316" s="219">
        <f>IF(N316="zákl. přenesená",J316,0)</f>
        <v>0</v>
      </c>
      <c r="BH316" s="219">
        <f>IF(N316="sníž. přenesená",J316,0)</f>
        <v>0</v>
      </c>
      <c r="BI316" s="219">
        <f>IF(N316="nulová",J316,0)</f>
        <v>0</v>
      </c>
      <c r="BJ316" s="14" t="s">
        <v>79</v>
      </c>
      <c r="BK316" s="219">
        <f>ROUND(I316*H316,2)</f>
        <v>0</v>
      </c>
      <c r="BL316" s="14" t="s">
        <v>164</v>
      </c>
      <c r="BM316" s="218" t="s">
        <v>1432</v>
      </c>
    </row>
    <row r="317" spans="1:65" s="2" customFormat="1" ht="28.8">
      <c r="A317" s="31"/>
      <c r="B317" s="32"/>
      <c r="C317" s="33"/>
      <c r="D317" s="220" t="s">
        <v>166</v>
      </c>
      <c r="E317" s="33"/>
      <c r="F317" s="221" t="s">
        <v>1338</v>
      </c>
      <c r="G317" s="33"/>
      <c r="H317" s="33"/>
      <c r="I317" s="119"/>
      <c r="J317" s="33"/>
      <c r="K317" s="33"/>
      <c r="L317" s="36"/>
      <c r="M317" s="222"/>
      <c r="N317" s="223"/>
      <c r="O317" s="68"/>
      <c r="P317" s="68"/>
      <c r="Q317" s="68"/>
      <c r="R317" s="68"/>
      <c r="S317" s="68"/>
      <c r="T317" s="68"/>
      <c r="U317" s="69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T317" s="14" t="s">
        <v>166</v>
      </c>
      <c r="AU317" s="14" t="s">
        <v>81</v>
      </c>
    </row>
    <row r="318" spans="1:65" s="12" customFormat="1" ht="22.8" customHeight="1">
      <c r="B318" s="189"/>
      <c r="C318" s="190"/>
      <c r="D318" s="191" t="s">
        <v>71</v>
      </c>
      <c r="E318" s="203" t="s">
        <v>1339</v>
      </c>
      <c r="F318" s="203" t="s">
        <v>1340</v>
      </c>
      <c r="G318" s="190"/>
      <c r="H318" s="190"/>
      <c r="I318" s="193"/>
      <c r="J318" s="204">
        <f>BK318</f>
        <v>0</v>
      </c>
      <c r="K318" s="190"/>
      <c r="L318" s="195"/>
      <c r="M318" s="196"/>
      <c r="N318" s="197"/>
      <c r="O318" s="197"/>
      <c r="P318" s="198">
        <f>SUM(P319:P320)</f>
        <v>0</v>
      </c>
      <c r="Q318" s="197"/>
      <c r="R318" s="198">
        <f>SUM(R319:R320)</f>
        <v>1.2132899999999999E-2</v>
      </c>
      <c r="S318" s="197"/>
      <c r="T318" s="198">
        <f>SUM(T319:T320)</f>
        <v>0</v>
      </c>
      <c r="U318" s="199"/>
      <c r="AR318" s="200" t="s">
        <v>81</v>
      </c>
      <c r="AT318" s="201" t="s">
        <v>71</v>
      </c>
      <c r="AU318" s="201" t="s">
        <v>79</v>
      </c>
      <c r="AY318" s="200" t="s">
        <v>153</v>
      </c>
      <c r="BK318" s="202">
        <f>SUM(BK319:BK320)</f>
        <v>0</v>
      </c>
    </row>
    <row r="319" spans="1:65" s="2" customFormat="1" ht="30" customHeight="1">
      <c r="A319" s="31"/>
      <c r="B319" s="32"/>
      <c r="C319" s="224" t="s">
        <v>1341</v>
      </c>
      <c r="D319" s="224" t="s">
        <v>176</v>
      </c>
      <c r="E319" s="225" t="s">
        <v>1342</v>
      </c>
      <c r="F319" s="226" t="s">
        <v>1343</v>
      </c>
      <c r="G319" s="227" t="s">
        <v>840</v>
      </c>
      <c r="H319" s="228">
        <v>93.33</v>
      </c>
      <c r="I319" s="229"/>
      <c r="J319" s="230">
        <f>ROUND(I319*H319,2)</f>
        <v>0</v>
      </c>
      <c r="K319" s="231"/>
      <c r="L319" s="36"/>
      <c r="M319" s="232" t="s">
        <v>1</v>
      </c>
      <c r="N319" s="233" t="s">
        <v>37</v>
      </c>
      <c r="O319" s="68"/>
      <c r="P319" s="216">
        <f>O319*H319</f>
        <v>0</v>
      </c>
      <c r="Q319" s="216">
        <v>1.2999999999999999E-4</v>
      </c>
      <c r="R319" s="216">
        <f>Q319*H319</f>
        <v>1.2132899999999999E-2</v>
      </c>
      <c r="S319" s="216">
        <v>0</v>
      </c>
      <c r="T319" s="216">
        <f>S319*H319</f>
        <v>0</v>
      </c>
      <c r="U319" s="217" t="s">
        <v>1</v>
      </c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R319" s="218" t="s">
        <v>164</v>
      </c>
      <c r="AT319" s="218" t="s">
        <v>176</v>
      </c>
      <c r="AU319" s="218" t="s">
        <v>81</v>
      </c>
      <c r="AY319" s="14" t="s">
        <v>153</v>
      </c>
      <c r="BE319" s="219">
        <f>IF(N319="základní",J319,0)</f>
        <v>0</v>
      </c>
      <c r="BF319" s="219">
        <f>IF(N319="snížená",J319,0)</f>
        <v>0</v>
      </c>
      <c r="BG319" s="219">
        <f>IF(N319="zákl. přenesená",J319,0)</f>
        <v>0</v>
      </c>
      <c r="BH319" s="219">
        <f>IF(N319="sníž. přenesená",J319,0)</f>
        <v>0</v>
      </c>
      <c r="BI319" s="219">
        <f>IF(N319="nulová",J319,0)</f>
        <v>0</v>
      </c>
      <c r="BJ319" s="14" t="s">
        <v>79</v>
      </c>
      <c r="BK319" s="219">
        <f>ROUND(I319*H319,2)</f>
        <v>0</v>
      </c>
      <c r="BL319" s="14" t="s">
        <v>164</v>
      </c>
      <c r="BM319" s="218" t="s">
        <v>1433</v>
      </c>
    </row>
    <row r="320" spans="1:65" s="2" customFormat="1" ht="28.8">
      <c r="A320" s="31"/>
      <c r="B320" s="32"/>
      <c r="C320" s="33"/>
      <c r="D320" s="220" t="s">
        <v>166</v>
      </c>
      <c r="E320" s="33"/>
      <c r="F320" s="221" t="s">
        <v>1345</v>
      </c>
      <c r="G320" s="33"/>
      <c r="H320" s="33"/>
      <c r="I320" s="119"/>
      <c r="J320" s="33"/>
      <c r="K320" s="33"/>
      <c r="L320" s="36"/>
      <c r="M320" s="234"/>
      <c r="N320" s="235"/>
      <c r="O320" s="236"/>
      <c r="P320" s="236"/>
      <c r="Q320" s="236"/>
      <c r="R320" s="236"/>
      <c r="S320" s="236"/>
      <c r="T320" s="236"/>
      <c r="U320" s="237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T320" s="14" t="s">
        <v>166</v>
      </c>
      <c r="AU320" s="14" t="s">
        <v>81</v>
      </c>
    </row>
    <row r="321" spans="1:31" s="2" customFormat="1" ht="6.9" customHeight="1">
      <c r="A321" s="31"/>
      <c r="B321" s="51"/>
      <c r="C321" s="52"/>
      <c r="D321" s="52"/>
      <c r="E321" s="52"/>
      <c r="F321" s="52"/>
      <c r="G321" s="52"/>
      <c r="H321" s="52"/>
      <c r="I321" s="155"/>
      <c r="J321" s="52"/>
      <c r="K321" s="52"/>
      <c r="L321" s="36"/>
      <c r="M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</row>
  </sheetData>
  <sheetProtection algorithmName="SHA-512" hashValue="ZAkfBcNUIXTDihpNiRIktCKsPDHAJVHQ4JyxIOleH7MM044KLThC7kh+yiGOO+GsBbUiPuaQhgLA4bvHQRg24Q==" saltValue="926a1M8ysbwNC4MXd7WhZ0oPbQxUSIlQNNyLGQWpdxjwdJfxEwc5o+/i4XY0IIfppn5VYnePQcjAKosp3XPtLg==" spinCount="100000" sheet="1" objects="1" scenarios="1" formatColumns="0" formatRows="0" autoFilter="0"/>
  <autoFilter ref="C132:K320" xr:uid="{00000000-0009-0000-0000-000008000000}"/>
  <mergeCells count="12">
    <mergeCell ref="E125:H125"/>
    <mergeCell ref="L2:V2"/>
    <mergeCell ref="E85:H85"/>
    <mergeCell ref="E87:H87"/>
    <mergeCell ref="E89:H89"/>
    <mergeCell ref="E121:H121"/>
    <mergeCell ref="E123:H12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22</vt:i4>
      </vt:variant>
    </vt:vector>
  </HeadingPairs>
  <TitlesOfParts>
    <vt:vector size="33" baseType="lpstr">
      <vt:lpstr>Rekapitulace stavby</vt:lpstr>
      <vt:lpstr>A1-D.1.4.1 - ZTI</vt:lpstr>
      <vt:lpstr>A1-D.1.4.2 - VZT</vt:lpstr>
      <vt:lpstr>A2-D.1.4.1 - ZTI</vt:lpstr>
      <vt:lpstr>A2-D.1.4.2 - VZT</vt:lpstr>
      <vt:lpstr>D.1.4 - D.1.4 Technika pr...</vt:lpstr>
      <vt:lpstr>D.1.4 - D.1.4 Technika pr..._01</vt:lpstr>
      <vt:lpstr>SO01 - Pavilon A1, 1.NP</vt:lpstr>
      <vt:lpstr>SO02 - Pavilon A1, 2.NP</vt:lpstr>
      <vt:lpstr>SO03 - Pavilon A2, 1.NP</vt:lpstr>
      <vt:lpstr>SO04 - Pavilon A2, 2.NP</vt:lpstr>
      <vt:lpstr>'A1-D.1.4.1 - ZTI'!Názvy_tisku</vt:lpstr>
      <vt:lpstr>'A1-D.1.4.2 - VZT'!Názvy_tisku</vt:lpstr>
      <vt:lpstr>'A2-D.1.4.1 - ZTI'!Názvy_tisku</vt:lpstr>
      <vt:lpstr>'A2-D.1.4.2 - VZT'!Názvy_tisku</vt:lpstr>
      <vt:lpstr>'D.1.4 - D.1.4 Technika pr...'!Názvy_tisku</vt:lpstr>
      <vt:lpstr>'D.1.4 - D.1.4 Technika pr..._01'!Názvy_tisku</vt:lpstr>
      <vt:lpstr>'Rekapitulace stavby'!Názvy_tisku</vt:lpstr>
      <vt:lpstr>'SO01 - Pavilon A1, 1.NP'!Názvy_tisku</vt:lpstr>
      <vt:lpstr>'SO02 - Pavilon A1, 2.NP'!Názvy_tisku</vt:lpstr>
      <vt:lpstr>'SO03 - Pavilon A2, 1.NP'!Názvy_tisku</vt:lpstr>
      <vt:lpstr>'SO04 - Pavilon A2, 2.NP'!Názvy_tisku</vt:lpstr>
      <vt:lpstr>'A1-D.1.4.1 - ZTI'!Oblast_tisku</vt:lpstr>
      <vt:lpstr>'A1-D.1.4.2 - VZT'!Oblast_tisku</vt:lpstr>
      <vt:lpstr>'A2-D.1.4.1 - ZTI'!Oblast_tisku</vt:lpstr>
      <vt:lpstr>'A2-D.1.4.2 - VZT'!Oblast_tisku</vt:lpstr>
      <vt:lpstr>'D.1.4 - D.1.4 Technika pr...'!Oblast_tisku</vt:lpstr>
      <vt:lpstr>'D.1.4 - D.1.4 Technika pr..._01'!Oblast_tisku</vt:lpstr>
      <vt:lpstr>'Rekapitulace stavby'!Oblast_tisku</vt:lpstr>
      <vt:lpstr>'SO01 - Pavilon A1, 1.NP'!Oblast_tisku</vt:lpstr>
      <vt:lpstr>'SO02 - Pavilon A1, 2.NP'!Oblast_tisku</vt:lpstr>
      <vt:lpstr>'SO03 - Pavilon A2, 1.NP'!Oblast_tisku</vt:lpstr>
      <vt:lpstr>'SO04 - Pavilon A2, 2.NP'!Oblast_tisku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Listopad-PC\Listopad</dc:creator>
  <cp:lastModifiedBy>Listopad</cp:lastModifiedBy>
  <dcterms:created xsi:type="dcterms:W3CDTF">2020-09-07T16:24:51Z</dcterms:created>
  <dcterms:modified xsi:type="dcterms:W3CDTF">2020-09-07T16:29:28Z</dcterms:modified>
</cp:coreProperties>
</file>