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R:\MŠ\Prievidzská\Soc. zařízení\"/>
    </mc:Choice>
  </mc:AlternateContent>
  <bookViews>
    <workbookView xWindow="0" yWindow="0" windowWidth="20580" windowHeight="9384"/>
  </bookViews>
  <sheets>
    <sheet name="Rekapitulace stavby" sheetId="1" r:id="rId1"/>
    <sheet name="D.1.4 - D.1.4 Technika pr..." sheetId="2" r:id="rId2"/>
    <sheet name="D.1.4 - D.1.4 Technika pr..._01" sheetId="3" r:id="rId3"/>
    <sheet name="SO01 - Pavilon A1, 1.NP" sheetId="4" r:id="rId4"/>
    <sheet name="SO02 - Pavilon A1, 2.NP" sheetId="5" r:id="rId5"/>
    <sheet name="SO03 - Pavilon A2, 1.NP" sheetId="6" r:id="rId6"/>
    <sheet name="SO04 - Pavilon A2, 2.NP" sheetId="7" r:id="rId7"/>
    <sheet name="A1-D.1.4.1 - ZTI" sheetId="8" r:id="rId8"/>
    <sheet name="A1-D.1.4.2 - VZT" sheetId="9" r:id="rId9"/>
    <sheet name="A2-D.1.4.1 - ZTI" sheetId="10" r:id="rId10"/>
    <sheet name="A2-D.1.4.2 - VZT" sheetId="11" r:id="rId11"/>
  </sheets>
  <definedNames>
    <definedName name="_xlnm._FilterDatabase" localSheetId="7" hidden="1">'A1-D.1.4.1 - ZTI'!$C$128:$K$186</definedName>
    <definedName name="_xlnm._FilterDatabase" localSheetId="8" hidden="1">'A1-D.1.4.2 - VZT'!$C$122:$K$143</definedName>
    <definedName name="_xlnm._FilterDatabase" localSheetId="9" hidden="1">'A2-D.1.4.1 - ZTI'!$C$128:$K$186</definedName>
    <definedName name="_xlnm._FilterDatabase" localSheetId="10" hidden="1">'A2-D.1.4.2 - VZT'!$C$122:$K$143</definedName>
    <definedName name="_xlnm._FilterDatabase" localSheetId="1" hidden="1">'D.1.4 - D.1.4 Technika pr...'!$C$152:$K$263</definedName>
    <definedName name="_xlnm._FilterDatabase" localSheetId="2" hidden="1">'D.1.4 - D.1.4 Technika pr..._01'!$C$152:$K$263</definedName>
    <definedName name="_xlnm._FilterDatabase" localSheetId="3" hidden="1">'SO01 - Pavilon A1, 1.NP'!$C$132:$K$270</definedName>
    <definedName name="_xlnm._FilterDatabase" localSheetId="4" hidden="1">'SO02 - Pavilon A1, 2.NP'!$C$132:$K$270</definedName>
    <definedName name="_xlnm._FilterDatabase" localSheetId="5" hidden="1">'SO03 - Pavilon A2, 1.NP'!$C$132:$K$270</definedName>
    <definedName name="_xlnm._FilterDatabase" localSheetId="6" hidden="1">'SO04 - Pavilon A2, 2.NP'!$C$132:$K$270</definedName>
    <definedName name="_xlnm.Print_Titles" localSheetId="7">'A1-D.1.4.1 - ZTI'!$128:$128</definedName>
    <definedName name="_xlnm.Print_Titles" localSheetId="8">'A1-D.1.4.2 - VZT'!$122:$122</definedName>
    <definedName name="_xlnm.Print_Titles" localSheetId="9">'A2-D.1.4.1 - ZTI'!$128:$128</definedName>
    <definedName name="_xlnm.Print_Titles" localSheetId="10">'A2-D.1.4.2 - VZT'!$122:$122</definedName>
    <definedName name="_xlnm.Print_Titles" localSheetId="1">'D.1.4 - D.1.4 Technika pr...'!$152:$152</definedName>
    <definedName name="_xlnm.Print_Titles" localSheetId="2">'D.1.4 - D.1.4 Technika pr..._01'!$152:$152</definedName>
    <definedName name="_xlnm.Print_Titles" localSheetId="0">'Rekapitulace stavby'!$92:$92</definedName>
    <definedName name="_xlnm.Print_Titles" localSheetId="3">'SO01 - Pavilon A1, 1.NP'!$132:$132</definedName>
    <definedName name="_xlnm.Print_Titles" localSheetId="4">'SO02 - Pavilon A1, 2.NP'!$132:$132</definedName>
    <definedName name="_xlnm.Print_Titles" localSheetId="5">'SO03 - Pavilon A2, 1.NP'!$132:$132</definedName>
    <definedName name="_xlnm.Print_Titles" localSheetId="6">'SO04 - Pavilon A2, 2.NP'!$132:$132</definedName>
    <definedName name="_xlnm.Print_Area" localSheetId="7">'A1-D.1.4.1 - ZTI'!$C$4:$J$41,'A1-D.1.4.1 - ZTI'!$C$50:$J$76,'A1-D.1.4.1 - ZTI'!$C$82:$J$108,'A1-D.1.4.1 - ZTI'!$C$114:$K$186</definedName>
    <definedName name="_xlnm.Print_Area" localSheetId="8">'A1-D.1.4.2 - VZT'!$C$4:$J$41,'A1-D.1.4.2 - VZT'!$C$50:$J$76,'A1-D.1.4.2 - VZT'!$C$82:$J$102,'A1-D.1.4.2 - VZT'!$C$108:$K$143</definedName>
    <definedName name="_xlnm.Print_Area" localSheetId="9">'A2-D.1.4.1 - ZTI'!$C$4:$J$41,'A2-D.1.4.1 - ZTI'!$C$50:$J$76,'A2-D.1.4.1 - ZTI'!$C$82:$J$108,'A2-D.1.4.1 - ZTI'!$C$114:$K$186</definedName>
    <definedName name="_xlnm.Print_Area" localSheetId="10">'A2-D.1.4.2 - VZT'!$C$4:$J$41,'A2-D.1.4.2 - VZT'!$C$50:$J$76,'A2-D.1.4.2 - VZT'!$C$82:$J$102,'A2-D.1.4.2 - VZT'!$C$108:$K$143</definedName>
    <definedName name="_xlnm.Print_Area" localSheetId="1">'D.1.4 - D.1.4 Technika pr...'!$C$4:$J$41,'D.1.4 - D.1.4 Technika pr...'!$C$50:$J$76,'D.1.4 - D.1.4 Technika pr...'!$C$82:$J$132,'D.1.4 - D.1.4 Technika pr...'!$C$138:$K$263</definedName>
    <definedName name="_xlnm.Print_Area" localSheetId="2">'D.1.4 - D.1.4 Technika pr..._01'!$C$4:$J$41,'D.1.4 - D.1.4 Technika pr..._01'!$C$50:$J$76,'D.1.4 - D.1.4 Technika pr..._01'!$C$82:$J$132,'D.1.4 - D.1.4 Technika pr..._01'!$C$138:$K$263</definedName>
    <definedName name="_xlnm.Print_Area" localSheetId="0">'Rekapitulace stavby'!$D$4:$AO$76,'Rekapitulace stavby'!$C$82:$AQ$109</definedName>
    <definedName name="_xlnm.Print_Area" localSheetId="3">'SO01 - Pavilon A1, 1.NP'!$C$4:$J$41,'SO01 - Pavilon A1, 1.NP'!$C$50:$J$76,'SO01 - Pavilon A1, 1.NP'!$C$82:$J$112,'SO01 - Pavilon A1, 1.NP'!$C$118:$K$270</definedName>
    <definedName name="_xlnm.Print_Area" localSheetId="4">'SO02 - Pavilon A1, 2.NP'!$C$4:$J$41,'SO02 - Pavilon A1, 2.NP'!$C$50:$J$76,'SO02 - Pavilon A1, 2.NP'!$C$82:$J$112,'SO02 - Pavilon A1, 2.NP'!$C$118:$K$270</definedName>
    <definedName name="_xlnm.Print_Area" localSheetId="5">'SO03 - Pavilon A2, 1.NP'!$C$4:$J$41,'SO03 - Pavilon A2, 1.NP'!$C$50:$J$76,'SO03 - Pavilon A2, 1.NP'!$C$82:$J$112,'SO03 - Pavilon A2, 1.NP'!$C$118:$K$270</definedName>
    <definedName name="_xlnm.Print_Area" localSheetId="6">'SO04 - Pavilon A2, 2.NP'!$C$4:$J$41,'SO04 - Pavilon A2, 2.NP'!$C$50:$J$76,'SO04 - Pavilon A2, 2.NP'!$C$82:$J$112,'SO04 - Pavilon A2, 2.NP'!$C$118:$K$270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1" l="1"/>
  <c r="J38" i="11"/>
  <c r="AY108" i="1" s="1"/>
  <c r="J37" i="11"/>
  <c r="AX108" i="1" s="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4" i="11"/>
  <c r="BH134" i="11"/>
  <c r="BG134" i="11"/>
  <c r="BF134" i="11"/>
  <c r="T134" i="11"/>
  <c r="R134" i="11"/>
  <c r="P134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BI131" i="11"/>
  <c r="BH131" i="11"/>
  <c r="BG131" i="11"/>
  <c r="BF131" i="11"/>
  <c r="T131" i="11"/>
  <c r="R131" i="11"/>
  <c r="P131" i="11"/>
  <c r="BI130" i="11"/>
  <c r="BH130" i="11"/>
  <c r="BG130" i="11"/>
  <c r="BF130" i="11"/>
  <c r="T130" i="11"/>
  <c r="R130" i="11"/>
  <c r="P130" i="11"/>
  <c r="BI129" i="11"/>
  <c r="BH129" i="11"/>
  <c r="BG129" i="11"/>
  <c r="BF129" i="11"/>
  <c r="T129" i="11"/>
  <c r="R129" i="11"/>
  <c r="P129" i="11"/>
  <c r="BI128" i="11"/>
  <c r="BH128" i="11"/>
  <c r="BG128" i="11"/>
  <c r="BF128" i="11"/>
  <c r="T128" i="11"/>
  <c r="R128" i="11"/>
  <c r="P128" i="11"/>
  <c r="BI127" i="11"/>
  <c r="BH127" i="11"/>
  <c r="BG127" i="11"/>
  <c r="BF127" i="11"/>
  <c r="T127" i="11"/>
  <c r="R127" i="11"/>
  <c r="P127" i="11"/>
  <c r="BI126" i="11"/>
  <c r="BH126" i="11"/>
  <c r="BG126" i="11"/>
  <c r="BF126" i="11"/>
  <c r="T126" i="11"/>
  <c r="R126" i="11"/>
  <c r="P126" i="11"/>
  <c r="J120" i="11"/>
  <c r="J119" i="11"/>
  <c r="F119" i="11"/>
  <c r="F117" i="11"/>
  <c r="E115" i="11"/>
  <c r="J94" i="11"/>
  <c r="J93" i="11"/>
  <c r="F93" i="11"/>
  <c r="F91" i="11"/>
  <c r="E89" i="11"/>
  <c r="J20" i="11"/>
  <c r="E20" i="11"/>
  <c r="F120" i="11" s="1"/>
  <c r="J19" i="11"/>
  <c r="J14" i="11"/>
  <c r="J117" i="11"/>
  <c r="E7" i="11"/>
  <c r="E111" i="11" s="1"/>
  <c r="J130" i="10"/>
  <c r="J39" i="10"/>
  <c r="J38" i="10"/>
  <c r="AY107" i="1" s="1"/>
  <c r="J37" i="10"/>
  <c r="AX107" i="1"/>
  <c r="BI186" i="10"/>
  <c r="BH186" i="10"/>
  <c r="BG186" i="10"/>
  <c r="BF186" i="10"/>
  <c r="T186" i="10"/>
  <c r="R186" i="10"/>
  <c r="P186" i="10"/>
  <c r="BI185" i="10"/>
  <c r="BH185" i="10"/>
  <c r="BG185" i="10"/>
  <c r="BF185" i="10"/>
  <c r="T185" i="10"/>
  <c r="R185" i="10"/>
  <c r="P185" i="10"/>
  <c r="BI184" i="10"/>
  <c r="BH184" i="10"/>
  <c r="BG184" i="10"/>
  <c r="BF184" i="10"/>
  <c r="T184" i="10"/>
  <c r="R184" i="10"/>
  <c r="P184" i="10"/>
  <c r="BI182" i="10"/>
  <c r="BH182" i="10"/>
  <c r="BG182" i="10"/>
  <c r="BF182" i="10"/>
  <c r="T182" i="10"/>
  <c r="T181" i="10" s="1"/>
  <c r="R182" i="10"/>
  <c r="R181" i="10" s="1"/>
  <c r="P182" i="10"/>
  <c r="P181" i="10" s="1"/>
  <c r="BI180" i="10"/>
  <c r="BH180" i="10"/>
  <c r="BG180" i="10"/>
  <c r="BF180" i="10"/>
  <c r="T180" i="10"/>
  <c r="T179" i="10" s="1"/>
  <c r="R180" i="10"/>
  <c r="R179" i="10" s="1"/>
  <c r="P180" i="10"/>
  <c r="P179" i="10" s="1"/>
  <c r="BI178" i="10"/>
  <c r="BH178" i="10"/>
  <c r="BG178" i="10"/>
  <c r="BF178" i="10"/>
  <c r="T178" i="10"/>
  <c r="R178" i="10"/>
  <c r="P178" i="10"/>
  <c r="BI177" i="10"/>
  <c r="BH177" i="10"/>
  <c r="BG177" i="10"/>
  <c r="BF177" i="10"/>
  <c r="T177" i="10"/>
  <c r="R177" i="10"/>
  <c r="P177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6" i="10"/>
  <c r="BH166" i="10"/>
  <c r="BG166" i="10"/>
  <c r="BF166" i="10"/>
  <c r="T166" i="10"/>
  <c r="R166" i="10"/>
  <c r="P166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9" i="10"/>
  <c r="BH159" i="10"/>
  <c r="BG159" i="10"/>
  <c r="BF159" i="10"/>
  <c r="T159" i="10"/>
  <c r="R159" i="10"/>
  <c r="P159" i="10"/>
  <c r="BI158" i="10"/>
  <c r="BH158" i="10"/>
  <c r="BG158" i="10"/>
  <c r="BF158" i="10"/>
  <c r="T158" i="10"/>
  <c r="R158" i="10"/>
  <c r="P158" i="10"/>
  <c r="BI157" i="10"/>
  <c r="BH157" i="10"/>
  <c r="BG157" i="10"/>
  <c r="BF157" i="10"/>
  <c r="T157" i="10"/>
  <c r="R157" i="10"/>
  <c r="P157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9" i="10"/>
  <c r="BH149" i="10"/>
  <c r="BG149" i="10"/>
  <c r="BF149" i="10"/>
  <c r="T149" i="10"/>
  <c r="R149" i="10"/>
  <c r="P149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J99" i="10"/>
  <c r="J126" i="10"/>
  <c r="J125" i="10"/>
  <c r="F125" i="10"/>
  <c r="F123" i="10"/>
  <c r="E121" i="10"/>
  <c r="J94" i="10"/>
  <c r="J93" i="10"/>
  <c r="F93" i="10"/>
  <c r="F91" i="10"/>
  <c r="E89" i="10"/>
  <c r="J20" i="10"/>
  <c r="E20" i="10"/>
  <c r="F126" i="10"/>
  <c r="J19" i="10"/>
  <c r="J14" i="10"/>
  <c r="J123" i="10" s="1"/>
  <c r="E7" i="10"/>
  <c r="E117" i="10" s="1"/>
  <c r="J39" i="9"/>
  <c r="J38" i="9"/>
  <c r="AY106" i="1"/>
  <c r="J37" i="9"/>
  <c r="AX106" i="1" s="1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J120" i="9"/>
  <c r="J119" i="9"/>
  <c r="F119" i="9"/>
  <c r="F117" i="9"/>
  <c r="E115" i="9"/>
  <c r="J94" i="9"/>
  <c r="J93" i="9"/>
  <c r="F93" i="9"/>
  <c r="F91" i="9"/>
  <c r="E89" i="9"/>
  <c r="J20" i="9"/>
  <c r="E20" i="9"/>
  <c r="F120" i="9" s="1"/>
  <c r="J19" i="9"/>
  <c r="J14" i="9"/>
  <c r="J91" i="9" s="1"/>
  <c r="E7" i="9"/>
  <c r="E85" i="9" s="1"/>
  <c r="J130" i="8"/>
  <c r="J39" i="8"/>
  <c r="J38" i="8"/>
  <c r="AY105" i="1" s="1"/>
  <c r="J37" i="8"/>
  <c r="AX105" i="1" s="1"/>
  <c r="BI186" i="8"/>
  <c r="BH186" i="8"/>
  <c r="BG186" i="8"/>
  <c r="BF186" i="8"/>
  <c r="T186" i="8"/>
  <c r="R186" i="8"/>
  <c r="P186" i="8"/>
  <c r="BI185" i="8"/>
  <c r="BH185" i="8"/>
  <c r="BG185" i="8"/>
  <c r="BF185" i="8"/>
  <c r="T185" i="8"/>
  <c r="R185" i="8"/>
  <c r="P185" i="8"/>
  <c r="BI184" i="8"/>
  <c r="BH184" i="8"/>
  <c r="BG184" i="8"/>
  <c r="BF184" i="8"/>
  <c r="T184" i="8"/>
  <c r="R184" i="8"/>
  <c r="P184" i="8"/>
  <c r="BI182" i="8"/>
  <c r="BH182" i="8"/>
  <c r="BG182" i="8"/>
  <c r="BF182" i="8"/>
  <c r="T182" i="8"/>
  <c r="T181" i="8"/>
  <c r="R182" i="8"/>
  <c r="R181" i="8" s="1"/>
  <c r="P182" i="8"/>
  <c r="P181" i="8"/>
  <c r="BI180" i="8"/>
  <c r="BH180" i="8"/>
  <c r="BG180" i="8"/>
  <c r="BF180" i="8"/>
  <c r="T180" i="8"/>
  <c r="T179" i="8" s="1"/>
  <c r="R180" i="8"/>
  <c r="R179" i="8"/>
  <c r="P180" i="8"/>
  <c r="P179" i="8" s="1"/>
  <c r="BI178" i="8"/>
  <c r="BH178" i="8"/>
  <c r="BG178" i="8"/>
  <c r="BF178" i="8"/>
  <c r="T178" i="8"/>
  <c r="R178" i="8"/>
  <c r="P178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2" i="8"/>
  <c r="BH172" i="8"/>
  <c r="BG172" i="8"/>
  <c r="BF172" i="8"/>
  <c r="T172" i="8"/>
  <c r="R172" i="8"/>
  <c r="P172" i="8"/>
  <c r="BI171" i="8"/>
  <c r="BH171" i="8"/>
  <c r="BG171" i="8"/>
  <c r="BF171" i="8"/>
  <c r="T171" i="8"/>
  <c r="R171" i="8"/>
  <c r="P171" i="8"/>
  <c r="BI170" i="8"/>
  <c r="BH170" i="8"/>
  <c r="BG170" i="8"/>
  <c r="BF170" i="8"/>
  <c r="T170" i="8"/>
  <c r="R170" i="8"/>
  <c r="P170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J99" i="8"/>
  <c r="J126" i="8"/>
  <c r="J125" i="8"/>
  <c r="F125" i="8"/>
  <c r="F123" i="8"/>
  <c r="E121" i="8"/>
  <c r="J94" i="8"/>
  <c r="J93" i="8"/>
  <c r="F93" i="8"/>
  <c r="F91" i="8"/>
  <c r="E89" i="8"/>
  <c r="J20" i="8"/>
  <c r="E20" i="8"/>
  <c r="F94" i="8" s="1"/>
  <c r="J19" i="8"/>
  <c r="J14" i="8"/>
  <c r="J91" i="8"/>
  <c r="E7" i="8"/>
  <c r="E117" i="8"/>
  <c r="J39" i="7"/>
  <c r="J38" i="7"/>
  <c r="AY103" i="1" s="1"/>
  <c r="J37" i="7"/>
  <c r="AX103" i="1" s="1"/>
  <c r="BI270" i="7"/>
  <c r="BH270" i="7"/>
  <c r="BG270" i="7"/>
  <c r="BF270" i="7"/>
  <c r="T270" i="7"/>
  <c r="T269" i="7" s="1"/>
  <c r="R270" i="7"/>
  <c r="R269" i="7" s="1"/>
  <c r="P270" i="7"/>
  <c r="P269" i="7" s="1"/>
  <c r="BI268" i="7"/>
  <c r="BH268" i="7"/>
  <c r="BG268" i="7"/>
  <c r="BF268" i="7"/>
  <c r="T268" i="7"/>
  <c r="R268" i="7"/>
  <c r="P268" i="7"/>
  <c r="BI267" i="7"/>
  <c r="BH267" i="7"/>
  <c r="BG267" i="7"/>
  <c r="BF267" i="7"/>
  <c r="T267" i="7"/>
  <c r="R267" i="7"/>
  <c r="P267" i="7"/>
  <c r="BI266" i="7"/>
  <c r="BH266" i="7"/>
  <c r="BG266" i="7"/>
  <c r="BF266" i="7"/>
  <c r="T266" i="7"/>
  <c r="R266" i="7"/>
  <c r="P266" i="7"/>
  <c r="BI265" i="7"/>
  <c r="BH265" i="7"/>
  <c r="BG265" i="7"/>
  <c r="BF265" i="7"/>
  <c r="T265" i="7"/>
  <c r="R265" i="7"/>
  <c r="P265" i="7"/>
  <c r="BI264" i="7"/>
  <c r="BH264" i="7"/>
  <c r="BG264" i="7"/>
  <c r="BF264" i="7"/>
  <c r="T264" i="7"/>
  <c r="R264" i="7"/>
  <c r="P264" i="7"/>
  <c r="BI263" i="7"/>
  <c r="BH263" i="7"/>
  <c r="BG263" i="7"/>
  <c r="BF263" i="7"/>
  <c r="T263" i="7"/>
  <c r="R263" i="7"/>
  <c r="P263" i="7"/>
  <c r="BI262" i="7"/>
  <c r="BH262" i="7"/>
  <c r="BG262" i="7"/>
  <c r="BF262" i="7"/>
  <c r="T262" i="7"/>
  <c r="R262" i="7"/>
  <c r="P262" i="7"/>
  <c r="BI261" i="7"/>
  <c r="BH261" i="7"/>
  <c r="BG261" i="7"/>
  <c r="BF261" i="7"/>
  <c r="T261" i="7"/>
  <c r="R261" i="7"/>
  <c r="P261" i="7"/>
  <c r="BI260" i="7"/>
  <c r="BH260" i="7"/>
  <c r="BG260" i="7"/>
  <c r="BF260" i="7"/>
  <c r="T260" i="7"/>
  <c r="R260" i="7"/>
  <c r="P260" i="7"/>
  <c r="BI258" i="7"/>
  <c r="BH258" i="7"/>
  <c r="BG258" i="7"/>
  <c r="BF258" i="7"/>
  <c r="T258" i="7"/>
  <c r="R258" i="7"/>
  <c r="P258" i="7"/>
  <c r="BI257" i="7"/>
  <c r="BH257" i="7"/>
  <c r="BG257" i="7"/>
  <c r="BF257" i="7"/>
  <c r="T257" i="7"/>
  <c r="R257" i="7"/>
  <c r="P257" i="7"/>
  <c r="BI255" i="7"/>
  <c r="BH255" i="7"/>
  <c r="BG255" i="7"/>
  <c r="BF255" i="7"/>
  <c r="T255" i="7"/>
  <c r="R255" i="7"/>
  <c r="P255" i="7"/>
  <c r="BI253" i="7"/>
  <c r="BH253" i="7"/>
  <c r="BG253" i="7"/>
  <c r="BF253" i="7"/>
  <c r="T253" i="7"/>
  <c r="R253" i="7"/>
  <c r="P253" i="7"/>
  <c r="BI251" i="7"/>
  <c r="BH251" i="7"/>
  <c r="BG251" i="7"/>
  <c r="BF251" i="7"/>
  <c r="T251" i="7"/>
  <c r="R251" i="7"/>
  <c r="P251" i="7"/>
  <c r="BI249" i="7"/>
  <c r="BH249" i="7"/>
  <c r="BG249" i="7"/>
  <c r="BF249" i="7"/>
  <c r="T249" i="7"/>
  <c r="R249" i="7"/>
  <c r="P249" i="7"/>
  <c r="BI247" i="7"/>
  <c r="BH247" i="7"/>
  <c r="BG247" i="7"/>
  <c r="BF247" i="7"/>
  <c r="T247" i="7"/>
  <c r="R247" i="7"/>
  <c r="P247" i="7"/>
  <c r="BI246" i="7"/>
  <c r="BH246" i="7"/>
  <c r="BG246" i="7"/>
  <c r="BF246" i="7"/>
  <c r="T246" i="7"/>
  <c r="R246" i="7"/>
  <c r="P246" i="7"/>
  <c r="BI245" i="7"/>
  <c r="BH245" i="7"/>
  <c r="BG245" i="7"/>
  <c r="BF245" i="7"/>
  <c r="T245" i="7"/>
  <c r="R245" i="7"/>
  <c r="P245" i="7"/>
  <c r="BI244" i="7"/>
  <c r="BH244" i="7"/>
  <c r="BG244" i="7"/>
  <c r="BF244" i="7"/>
  <c r="T244" i="7"/>
  <c r="R244" i="7"/>
  <c r="P244" i="7"/>
  <c r="BI243" i="7"/>
  <c r="BH243" i="7"/>
  <c r="BG243" i="7"/>
  <c r="BF243" i="7"/>
  <c r="T243" i="7"/>
  <c r="R243" i="7"/>
  <c r="P243" i="7"/>
  <c r="BI236" i="7"/>
  <c r="BH236" i="7"/>
  <c r="BG236" i="7"/>
  <c r="BF236" i="7"/>
  <c r="T236" i="7"/>
  <c r="R236" i="7"/>
  <c r="P236" i="7"/>
  <c r="BI234" i="7"/>
  <c r="BH234" i="7"/>
  <c r="BG234" i="7"/>
  <c r="BF234" i="7"/>
  <c r="T234" i="7"/>
  <c r="R234" i="7"/>
  <c r="P234" i="7"/>
  <c r="BI232" i="7"/>
  <c r="BH232" i="7"/>
  <c r="BG232" i="7"/>
  <c r="BF232" i="7"/>
  <c r="T232" i="7"/>
  <c r="R232" i="7"/>
  <c r="P232" i="7"/>
  <c r="BI230" i="7"/>
  <c r="BH230" i="7"/>
  <c r="BG230" i="7"/>
  <c r="BF230" i="7"/>
  <c r="T230" i="7"/>
  <c r="R230" i="7"/>
  <c r="P230" i="7"/>
  <c r="BI229" i="7"/>
  <c r="BH229" i="7"/>
  <c r="BG229" i="7"/>
  <c r="BF229" i="7"/>
  <c r="T229" i="7"/>
  <c r="R229" i="7"/>
  <c r="P229" i="7"/>
  <c r="BI227" i="7"/>
  <c r="BH227" i="7"/>
  <c r="BG227" i="7"/>
  <c r="BF227" i="7"/>
  <c r="T227" i="7"/>
  <c r="R227" i="7"/>
  <c r="P227" i="7"/>
  <c r="BI225" i="7"/>
  <c r="BH225" i="7"/>
  <c r="BG225" i="7"/>
  <c r="BF225" i="7"/>
  <c r="T225" i="7"/>
  <c r="R225" i="7"/>
  <c r="P225" i="7"/>
  <c r="BI223" i="7"/>
  <c r="BH223" i="7"/>
  <c r="BG223" i="7"/>
  <c r="BF223" i="7"/>
  <c r="T223" i="7"/>
  <c r="R223" i="7"/>
  <c r="P223" i="7"/>
  <c r="BI221" i="7"/>
  <c r="BH221" i="7"/>
  <c r="BG221" i="7"/>
  <c r="BF221" i="7"/>
  <c r="T221" i="7"/>
  <c r="R221" i="7"/>
  <c r="P221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6" i="7"/>
  <c r="BH216" i="7"/>
  <c r="BG216" i="7"/>
  <c r="BF216" i="7"/>
  <c r="T216" i="7"/>
  <c r="R216" i="7"/>
  <c r="P216" i="7"/>
  <c r="BI215" i="7"/>
  <c r="BH215" i="7"/>
  <c r="BG215" i="7"/>
  <c r="BF215" i="7"/>
  <c r="T215" i="7"/>
  <c r="R215" i="7"/>
  <c r="P215" i="7"/>
  <c r="BI214" i="7"/>
  <c r="BH214" i="7"/>
  <c r="BG214" i="7"/>
  <c r="BF214" i="7"/>
  <c r="T214" i="7"/>
  <c r="R214" i="7"/>
  <c r="P214" i="7"/>
  <c r="BI213" i="7"/>
  <c r="BH213" i="7"/>
  <c r="BG213" i="7"/>
  <c r="BF213" i="7"/>
  <c r="T213" i="7"/>
  <c r="R213" i="7"/>
  <c r="P213" i="7"/>
  <c r="BI212" i="7"/>
  <c r="BH212" i="7"/>
  <c r="BG212" i="7"/>
  <c r="BF212" i="7"/>
  <c r="T212" i="7"/>
  <c r="R212" i="7"/>
  <c r="P212" i="7"/>
  <c r="BI211" i="7"/>
  <c r="BH211" i="7"/>
  <c r="BG211" i="7"/>
  <c r="BF211" i="7"/>
  <c r="T211" i="7"/>
  <c r="R211" i="7"/>
  <c r="P211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6" i="7"/>
  <c r="BH196" i="7"/>
  <c r="BG196" i="7"/>
  <c r="BF196" i="7"/>
  <c r="T196" i="7"/>
  <c r="R196" i="7"/>
  <c r="P196" i="7"/>
  <c r="BI193" i="7"/>
  <c r="BH193" i="7"/>
  <c r="BG193" i="7"/>
  <c r="BF193" i="7"/>
  <c r="T193" i="7"/>
  <c r="T192" i="7" s="1"/>
  <c r="R193" i="7"/>
  <c r="R192" i="7"/>
  <c r="P193" i="7"/>
  <c r="P192" i="7" s="1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5" i="7"/>
  <c r="BH185" i="7"/>
  <c r="BG185" i="7"/>
  <c r="BF185" i="7"/>
  <c r="T185" i="7"/>
  <c r="R185" i="7"/>
  <c r="P185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F127" i="7"/>
  <c r="E125" i="7"/>
  <c r="F91" i="7"/>
  <c r="E89" i="7"/>
  <c r="J26" i="7"/>
  <c r="E26" i="7"/>
  <c r="J94" i="7" s="1"/>
  <c r="J25" i="7"/>
  <c r="J23" i="7"/>
  <c r="E23" i="7"/>
  <c r="J129" i="7" s="1"/>
  <c r="J22" i="7"/>
  <c r="J20" i="7"/>
  <c r="E20" i="7"/>
  <c r="F94" i="7" s="1"/>
  <c r="J19" i="7"/>
  <c r="J17" i="7"/>
  <c r="E17" i="7"/>
  <c r="F129" i="7" s="1"/>
  <c r="J16" i="7"/>
  <c r="J14" i="7"/>
  <c r="J91" i="7"/>
  <c r="E7" i="7"/>
  <c r="E121" i="7"/>
  <c r="J39" i="6"/>
  <c r="J38" i="6"/>
  <c r="AY102" i="1" s="1"/>
  <c r="J37" i="6"/>
  <c r="AX102" i="1" s="1"/>
  <c r="BI270" i="6"/>
  <c r="BH270" i="6"/>
  <c r="BG270" i="6"/>
  <c r="BF270" i="6"/>
  <c r="T270" i="6"/>
  <c r="T269" i="6" s="1"/>
  <c r="R270" i="6"/>
  <c r="R269" i="6" s="1"/>
  <c r="P270" i="6"/>
  <c r="P269" i="6" s="1"/>
  <c r="BI268" i="6"/>
  <c r="BH268" i="6"/>
  <c r="BG268" i="6"/>
  <c r="BF268" i="6"/>
  <c r="T268" i="6"/>
  <c r="R268" i="6"/>
  <c r="P268" i="6"/>
  <c r="BI267" i="6"/>
  <c r="BH267" i="6"/>
  <c r="BG267" i="6"/>
  <c r="BF267" i="6"/>
  <c r="T267" i="6"/>
  <c r="R267" i="6"/>
  <c r="P267" i="6"/>
  <c r="BI266" i="6"/>
  <c r="BH266" i="6"/>
  <c r="BG266" i="6"/>
  <c r="BF266" i="6"/>
  <c r="T266" i="6"/>
  <c r="R266" i="6"/>
  <c r="P266" i="6"/>
  <c r="BI265" i="6"/>
  <c r="BH265" i="6"/>
  <c r="BG265" i="6"/>
  <c r="BF265" i="6"/>
  <c r="T265" i="6"/>
  <c r="R265" i="6"/>
  <c r="P265" i="6"/>
  <c r="BI264" i="6"/>
  <c r="BH264" i="6"/>
  <c r="BG264" i="6"/>
  <c r="BF264" i="6"/>
  <c r="T264" i="6"/>
  <c r="R264" i="6"/>
  <c r="P264" i="6"/>
  <c r="BI263" i="6"/>
  <c r="BH263" i="6"/>
  <c r="BG263" i="6"/>
  <c r="BF263" i="6"/>
  <c r="T263" i="6"/>
  <c r="R263" i="6"/>
  <c r="P263" i="6"/>
  <c r="BI262" i="6"/>
  <c r="BH262" i="6"/>
  <c r="BG262" i="6"/>
  <c r="BF262" i="6"/>
  <c r="T262" i="6"/>
  <c r="R262" i="6"/>
  <c r="P262" i="6"/>
  <c r="BI261" i="6"/>
  <c r="BH261" i="6"/>
  <c r="BG261" i="6"/>
  <c r="BF261" i="6"/>
  <c r="T261" i="6"/>
  <c r="R261" i="6"/>
  <c r="P261" i="6"/>
  <c r="BI260" i="6"/>
  <c r="BH260" i="6"/>
  <c r="BG260" i="6"/>
  <c r="BF260" i="6"/>
  <c r="T260" i="6"/>
  <c r="R260" i="6"/>
  <c r="P260" i="6"/>
  <c r="BI258" i="6"/>
  <c r="BH258" i="6"/>
  <c r="BG258" i="6"/>
  <c r="BF258" i="6"/>
  <c r="T258" i="6"/>
  <c r="R258" i="6"/>
  <c r="P258" i="6"/>
  <c r="BI257" i="6"/>
  <c r="BH257" i="6"/>
  <c r="BG257" i="6"/>
  <c r="BF257" i="6"/>
  <c r="T257" i="6"/>
  <c r="R257" i="6"/>
  <c r="P257" i="6"/>
  <c r="BI255" i="6"/>
  <c r="BH255" i="6"/>
  <c r="BG255" i="6"/>
  <c r="BF255" i="6"/>
  <c r="T255" i="6"/>
  <c r="R255" i="6"/>
  <c r="P255" i="6"/>
  <c r="BI253" i="6"/>
  <c r="BH253" i="6"/>
  <c r="BG253" i="6"/>
  <c r="BF253" i="6"/>
  <c r="T253" i="6"/>
  <c r="R253" i="6"/>
  <c r="P253" i="6"/>
  <c r="BI251" i="6"/>
  <c r="BH251" i="6"/>
  <c r="BG251" i="6"/>
  <c r="BF251" i="6"/>
  <c r="T251" i="6"/>
  <c r="R251" i="6"/>
  <c r="P251" i="6"/>
  <c r="BI249" i="6"/>
  <c r="BH249" i="6"/>
  <c r="BG249" i="6"/>
  <c r="BF249" i="6"/>
  <c r="T249" i="6"/>
  <c r="R249" i="6"/>
  <c r="P249" i="6"/>
  <c r="BI247" i="6"/>
  <c r="BH247" i="6"/>
  <c r="BG247" i="6"/>
  <c r="BF247" i="6"/>
  <c r="T247" i="6"/>
  <c r="R247" i="6"/>
  <c r="P247" i="6"/>
  <c r="BI246" i="6"/>
  <c r="BH246" i="6"/>
  <c r="BG246" i="6"/>
  <c r="BF246" i="6"/>
  <c r="T246" i="6"/>
  <c r="R246" i="6"/>
  <c r="P246" i="6"/>
  <c r="BI245" i="6"/>
  <c r="BH245" i="6"/>
  <c r="BG245" i="6"/>
  <c r="BF245" i="6"/>
  <c r="T245" i="6"/>
  <c r="R245" i="6"/>
  <c r="P245" i="6"/>
  <c r="BI244" i="6"/>
  <c r="BH244" i="6"/>
  <c r="BG244" i="6"/>
  <c r="BF244" i="6"/>
  <c r="T244" i="6"/>
  <c r="R244" i="6"/>
  <c r="P244" i="6"/>
  <c r="BI243" i="6"/>
  <c r="BH243" i="6"/>
  <c r="BG243" i="6"/>
  <c r="BF243" i="6"/>
  <c r="T243" i="6"/>
  <c r="R243" i="6"/>
  <c r="P243" i="6"/>
  <c r="BI236" i="6"/>
  <c r="BH236" i="6"/>
  <c r="BG236" i="6"/>
  <c r="BF236" i="6"/>
  <c r="T236" i="6"/>
  <c r="R236" i="6"/>
  <c r="P236" i="6"/>
  <c r="BI234" i="6"/>
  <c r="BH234" i="6"/>
  <c r="BG234" i="6"/>
  <c r="BF234" i="6"/>
  <c r="T234" i="6"/>
  <c r="R234" i="6"/>
  <c r="P234" i="6"/>
  <c r="BI232" i="6"/>
  <c r="BH232" i="6"/>
  <c r="BG232" i="6"/>
  <c r="BF232" i="6"/>
  <c r="T232" i="6"/>
  <c r="R232" i="6"/>
  <c r="P232" i="6"/>
  <c r="BI230" i="6"/>
  <c r="BH230" i="6"/>
  <c r="BG230" i="6"/>
  <c r="BF230" i="6"/>
  <c r="T230" i="6"/>
  <c r="R230" i="6"/>
  <c r="P230" i="6"/>
  <c r="BI229" i="6"/>
  <c r="BH229" i="6"/>
  <c r="BG229" i="6"/>
  <c r="BF229" i="6"/>
  <c r="T229" i="6"/>
  <c r="R229" i="6"/>
  <c r="P229" i="6"/>
  <c r="BI227" i="6"/>
  <c r="BH227" i="6"/>
  <c r="BG227" i="6"/>
  <c r="BF227" i="6"/>
  <c r="T227" i="6"/>
  <c r="R227" i="6"/>
  <c r="P227" i="6"/>
  <c r="BI225" i="6"/>
  <c r="BH225" i="6"/>
  <c r="BG225" i="6"/>
  <c r="BF225" i="6"/>
  <c r="T225" i="6"/>
  <c r="R225" i="6"/>
  <c r="P225" i="6"/>
  <c r="BI223" i="6"/>
  <c r="BH223" i="6"/>
  <c r="BG223" i="6"/>
  <c r="BF223" i="6"/>
  <c r="T223" i="6"/>
  <c r="R223" i="6"/>
  <c r="P223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6" i="6"/>
  <c r="BH206" i="6"/>
  <c r="BG206" i="6"/>
  <c r="BF206" i="6"/>
  <c r="T206" i="6"/>
  <c r="R206" i="6"/>
  <c r="P206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6" i="6"/>
  <c r="BH196" i="6"/>
  <c r="BG196" i="6"/>
  <c r="BF196" i="6"/>
  <c r="T196" i="6"/>
  <c r="R196" i="6"/>
  <c r="P196" i="6"/>
  <c r="BI193" i="6"/>
  <c r="BH193" i="6"/>
  <c r="BG193" i="6"/>
  <c r="BF193" i="6"/>
  <c r="T193" i="6"/>
  <c r="T192" i="6" s="1"/>
  <c r="R193" i="6"/>
  <c r="R192" i="6" s="1"/>
  <c r="P193" i="6"/>
  <c r="P192" i="6" s="1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5" i="6"/>
  <c r="BH185" i="6"/>
  <c r="BG185" i="6"/>
  <c r="BF185" i="6"/>
  <c r="T185" i="6"/>
  <c r="R185" i="6"/>
  <c r="P185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F127" i="6"/>
  <c r="E125" i="6"/>
  <c r="F91" i="6"/>
  <c r="E89" i="6"/>
  <c r="J26" i="6"/>
  <c r="E26" i="6"/>
  <c r="J94" i="6" s="1"/>
  <c r="J25" i="6"/>
  <c r="J23" i="6"/>
  <c r="E23" i="6"/>
  <c r="J129" i="6" s="1"/>
  <c r="J22" i="6"/>
  <c r="J20" i="6"/>
  <c r="E20" i="6"/>
  <c r="F130" i="6" s="1"/>
  <c r="J19" i="6"/>
  <c r="J17" i="6"/>
  <c r="E17" i="6"/>
  <c r="F129" i="6" s="1"/>
  <c r="J16" i="6"/>
  <c r="J14" i="6"/>
  <c r="J91" i="6"/>
  <c r="E7" i="6"/>
  <c r="E121" i="6"/>
  <c r="J39" i="5"/>
  <c r="J38" i="5"/>
  <c r="AY101" i="1" s="1"/>
  <c r="J37" i="5"/>
  <c r="AX101" i="1" s="1"/>
  <c r="BI270" i="5"/>
  <c r="BH270" i="5"/>
  <c r="BG270" i="5"/>
  <c r="BF270" i="5"/>
  <c r="T270" i="5"/>
  <c r="T269" i="5" s="1"/>
  <c r="R270" i="5"/>
  <c r="R269" i="5" s="1"/>
  <c r="P270" i="5"/>
  <c r="P269" i="5" s="1"/>
  <c r="BI268" i="5"/>
  <c r="BH268" i="5"/>
  <c r="BG268" i="5"/>
  <c r="BF268" i="5"/>
  <c r="T268" i="5"/>
  <c r="R268" i="5"/>
  <c r="P268" i="5"/>
  <c r="BI267" i="5"/>
  <c r="BH267" i="5"/>
  <c r="BG267" i="5"/>
  <c r="BF267" i="5"/>
  <c r="T267" i="5"/>
  <c r="R267" i="5"/>
  <c r="P267" i="5"/>
  <c r="BI266" i="5"/>
  <c r="BH266" i="5"/>
  <c r="BG266" i="5"/>
  <c r="BF266" i="5"/>
  <c r="T266" i="5"/>
  <c r="R266" i="5"/>
  <c r="P266" i="5"/>
  <c r="BI265" i="5"/>
  <c r="BH265" i="5"/>
  <c r="BG265" i="5"/>
  <c r="BF265" i="5"/>
  <c r="T265" i="5"/>
  <c r="R265" i="5"/>
  <c r="P265" i="5"/>
  <c r="BI264" i="5"/>
  <c r="BH264" i="5"/>
  <c r="BG264" i="5"/>
  <c r="BF264" i="5"/>
  <c r="T264" i="5"/>
  <c r="R264" i="5"/>
  <c r="P264" i="5"/>
  <c r="BI263" i="5"/>
  <c r="BH263" i="5"/>
  <c r="BG263" i="5"/>
  <c r="BF263" i="5"/>
  <c r="T263" i="5"/>
  <c r="R263" i="5"/>
  <c r="P263" i="5"/>
  <c r="BI262" i="5"/>
  <c r="BH262" i="5"/>
  <c r="BG262" i="5"/>
  <c r="BF262" i="5"/>
  <c r="T262" i="5"/>
  <c r="R262" i="5"/>
  <c r="P262" i="5"/>
  <c r="BI261" i="5"/>
  <c r="BH261" i="5"/>
  <c r="BG261" i="5"/>
  <c r="BF261" i="5"/>
  <c r="T261" i="5"/>
  <c r="R261" i="5"/>
  <c r="P261" i="5"/>
  <c r="BI260" i="5"/>
  <c r="BH260" i="5"/>
  <c r="BG260" i="5"/>
  <c r="BF260" i="5"/>
  <c r="T260" i="5"/>
  <c r="R260" i="5"/>
  <c r="P260" i="5"/>
  <c r="BI258" i="5"/>
  <c r="BH258" i="5"/>
  <c r="BG258" i="5"/>
  <c r="BF258" i="5"/>
  <c r="T258" i="5"/>
  <c r="R258" i="5"/>
  <c r="P258" i="5"/>
  <c r="BI257" i="5"/>
  <c r="BH257" i="5"/>
  <c r="BG257" i="5"/>
  <c r="BF257" i="5"/>
  <c r="T257" i="5"/>
  <c r="R257" i="5"/>
  <c r="P257" i="5"/>
  <c r="BI255" i="5"/>
  <c r="BH255" i="5"/>
  <c r="BG255" i="5"/>
  <c r="BF255" i="5"/>
  <c r="T255" i="5"/>
  <c r="R255" i="5"/>
  <c r="P255" i="5"/>
  <c r="BI253" i="5"/>
  <c r="BH253" i="5"/>
  <c r="BG253" i="5"/>
  <c r="BF253" i="5"/>
  <c r="T253" i="5"/>
  <c r="R253" i="5"/>
  <c r="P253" i="5"/>
  <c r="BI251" i="5"/>
  <c r="BH251" i="5"/>
  <c r="BG251" i="5"/>
  <c r="BF251" i="5"/>
  <c r="T251" i="5"/>
  <c r="R251" i="5"/>
  <c r="P251" i="5"/>
  <c r="BI249" i="5"/>
  <c r="BH249" i="5"/>
  <c r="BG249" i="5"/>
  <c r="BF249" i="5"/>
  <c r="T249" i="5"/>
  <c r="R249" i="5"/>
  <c r="P249" i="5"/>
  <c r="BI247" i="5"/>
  <c r="BH247" i="5"/>
  <c r="BG247" i="5"/>
  <c r="BF247" i="5"/>
  <c r="T247" i="5"/>
  <c r="R247" i="5"/>
  <c r="P247" i="5"/>
  <c r="BI246" i="5"/>
  <c r="BH246" i="5"/>
  <c r="BG246" i="5"/>
  <c r="BF246" i="5"/>
  <c r="T246" i="5"/>
  <c r="R246" i="5"/>
  <c r="P246" i="5"/>
  <c r="BI245" i="5"/>
  <c r="BH245" i="5"/>
  <c r="BG245" i="5"/>
  <c r="BF245" i="5"/>
  <c r="T245" i="5"/>
  <c r="R245" i="5"/>
  <c r="P245" i="5"/>
  <c r="BI244" i="5"/>
  <c r="BH244" i="5"/>
  <c r="BG244" i="5"/>
  <c r="BF244" i="5"/>
  <c r="T244" i="5"/>
  <c r="R244" i="5"/>
  <c r="P244" i="5"/>
  <c r="BI243" i="5"/>
  <c r="BH243" i="5"/>
  <c r="BG243" i="5"/>
  <c r="BF243" i="5"/>
  <c r="T243" i="5"/>
  <c r="R243" i="5"/>
  <c r="P243" i="5"/>
  <c r="BI236" i="5"/>
  <c r="BH236" i="5"/>
  <c r="BG236" i="5"/>
  <c r="BF236" i="5"/>
  <c r="T236" i="5"/>
  <c r="R236" i="5"/>
  <c r="P236" i="5"/>
  <c r="BI234" i="5"/>
  <c r="BH234" i="5"/>
  <c r="BG234" i="5"/>
  <c r="BF234" i="5"/>
  <c r="T234" i="5"/>
  <c r="R234" i="5"/>
  <c r="P234" i="5"/>
  <c r="BI232" i="5"/>
  <c r="BH232" i="5"/>
  <c r="BG232" i="5"/>
  <c r="BF232" i="5"/>
  <c r="T232" i="5"/>
  <c r="R232" i="5"/>
  <c r="P232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7" i="5"/>
  <c r="BH227" i="5"/>
  <c r="BG227" i="5"/>
  <c r="BF227" i="5"/>
  <c r="T227" i="5"/>
  <c r="R227" i="5"/>
  <c r="P227" i="5"/>
  <c r="BI225" i="5"/>
  <c r="BH225" i="5"/>
  <c r="BG225" i="5"/>
  <c r="BF225" i="5"/>
  <c r="T225" i="5"/>
  <c r="R225" i="5"/>
  <c r="P225" i="5"/>
  <c r="BI223" i="5"/>
  <c r="BH223" i="5"/>
  <c r="BG223" i="5"/>
  <c r="BF223" i="5"/>
  <c r="T223" i="5"/>
  <c r="R223" i="5"/>
  <c r="P223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6" i="5"/>
  <c r="BH196" i="5"/>
  <c r="BG196" i="5"/>
  <c r="BF196" i="5"/>
  <c r="T196" i="5"/>
  <c r="R196" i="5"/>
  <c r="P196" i="5"/>
  <c r="BI193" i="5"/>
  <c r="BH193" i="5"/>
  <c r="BG193" i="5"/>
  <c r="BF193" i="5"/>
  <c r="T193" i="5"/>
  <c r="T192" i="5" s="1"/>
  <c r="R193" i="5"/>
  <c r="R192" i="5" s="1"/>
  <c r="P193" i="5"/>
  <c r="P192" i="5" s="1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5" i="5"/>
  <c r="BH185" i="5"/>
  <c r="BG185" i="5"/>
  <c r="BF185" i="5"/>
  <c r="T185" i="5"/>
  <c r="R185" i="5"/>
  <c r="P185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6" i="5"/>
  <c r="BH136" i="5"/>
  <c r="BG136" i="5"/>
  <c r="BF136" i="5"/>
  <c r="T136" i="5"/>
  <c r="R136" i="5"/>
  <c r="P136" i="5"/>
  <c r="F127" i="5"/>
  <c r="E125" i="5"/>
  <c r="F91" i="5"/>
  <c r="E89" i="5"/>
  <c r="J26" i="5"/>
  <c r="E26" i="5"/>
  <c r="J94" i="5" s="1"/>
  <c r="J25" i="5"/>
  <c r="J23" i="5"/>
  <c r="E23" i="5"/>
  <c r="J129" i="5" s="1"/>
  <c r="J22" i="5"/>
  <c r="J20" i="5"/>
  <c r="E20" i="5"/>
  <c r="F94" i="5" s="1"/>
  <c r="J19" i="5"/>
  <c r="J17" i="5"/>
  <c r="E17" i="5"/>
  <c r="F93" i="5" s="1"/>
  <c r="J16" i="5"/>
  <c r="J14" i="5"/>
  <c r="J127" i="5"/>
  <c r="E7" i="5"/>
  <c r="E121" i="5"/>
  <c r="J39" i="4"/>
  <c r="J38" i="4"/>
  <c r="AY100" i="1" s="1"/>
  <c r="J37" i="4"/>
  <c r="AX100" i="1"/>
  <c r="BI270" i="4"/>
  <c r="BH270" i="4"/>
  <c r="BG270" i="4"/>
  <c r="BF270" i="4"/>
  <c r="T270" i="4"/>
  <c r="T269" i="4" s="1"/>
  <c r="R270" i="4"/>
  <c r="R269" i="4"/>
  <c r="P270" i="4"/>
  <c r="P269" i="4" s="1"/>
  <c r="BI268" i="4"/>
  <c r="BH268" i="4"/>
  <c r="BG268" i="4"/>
  <c r="BF268" i="4"/>
  <c r="T268" i="4"/>
  <c r="R268" i="4"/>
  <c r="P268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5" i="4"/>
  <c r="BH255" i="4"/>
  <c r="BG255" i="4"/>
  <c r="BF255" i="4"/>
  <c r="T255" i="4"/>
  <c r="R255" i="4"/>
  <c r="P255" i="4"/>
  <c r="BI253" i="4"/>
  <c r="BH253" i="4"/>
  <c r="BG253" i="4"/>
  <c r="BF253" i="4"/>
  <c r="T253" i="4"/>
  <c r="R253" i="4"/>
  <c r="P253" i="4"/>
  <c r="BI251" i="4"/>
  <c r="BH251" i="4"/>
  <c r="BG251" i="4"/>
  <c r="BF251" i="4"/>
  <c r="T251" i="4"/>
  <c r="R251" i="4"/>
  <c r="P251" i="4"/>
  <c r="BI249" i="4"/>
  <c r="BH249" i="4"/>
  <c r="BG249" i="4"/>
  <c r="BF249" i="4"/>
  <c r="T249" i="4"/>
  <c r="R249" i="4"/>
  <c r="P249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36" i="4"/>
  <c r="BH236" i="4"/>
  <c r="BG236" i="4"/>
  <c r="BF236" i="4"/>
  <c r="T236" i="4"/>
  <c r="R236" i="4"/>
  <c r="P236" i="4"/>
  <c r="BI234" i="4"/>
  <c r="BH234" i="4"/>
  <c r="BG234" i="4"/>
  <c r="BF234" i="4"/>
  <c r="T234" i="4"/>
  <c r="R234" i="4"/>
  <c r="P234" i="4"/>
  <c r="BI232" i="4"/>
  <c r="BH232" i="4"/>
  <c r="BG232" i="4"/>
  <c r="BF232" i="4"/>
  <c r="T232" i="4"/>
  <c r="R232" i="4"/>
  <c r="P232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7" i="4"/>
  <c r="BH227" i="4"/>
  <c r="BG227" i="4"/>
  <c r="BF227" i="4"/>
  <c r="T227" i="4"/>
  <c r="R227" i="4"/>
  <c r="P227" i="4"/>
  <c r="BI225" i="4"/>
  <c r="BH225" i="4"/>
  <c r="BG225" i="4"/>
  <c r="BF225" i="4"/>
  <c r="T225" i="4"/>
  <c r="R225" i="4"/>
  <c r="P225" i="4"/>
  <c r="BI223" i="4"/>
  <c r="BH223" i="4"/>
  <c r="BG223" i="4"/>
  <c r="BF223" i="4"/>
  <c r="T223" i="4"/>
  <c r="R223" i="4"/>
  <c r="P223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6" i="4"/>
  <c r="BH196" i="4"/>
  <c r="BG196" i="4"/>
  <c r="BF196" i="4"/>
  <c r="T196" i="4"/>
  <c r="R196" i="4"/>
  <c r="P196" i="4"/>
  <c r="BI193" i="4"/>
  <c r="BH193" i="4"/>
  <c r="BG193" i="4"/>
  <c r="BF193" i="4"/>
  <c r="T193" i="4"/>
  <c r="T192" i="4" s="1"/>
  <c r="R193" i="4"/>
  <c r="R192" i="4"/>
  <c r="P193" i="4"/>
  <c r="P192" i="4" s="1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5" i="4"/>
  <c r="BH185" i="4"/>
  <c r="BG185" i="4"/>
  <c r="BF185" i="4"/>
  <c r="T185" i="4"/>
  <c r="R185" i="4"/>
  <c r="P185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F127" i="4"/>
  <c r="E125" i="4"/>
  <c r="F91" i="4"/>
  <c r="E89" i="4"/>
  <c r="J26" i="4"/>
  <c r="E26" i="4"/>
  <c r="J130" i="4" s="1"/>
  <c r="J25" i="4"/>
  <c r="J23" i="4"/>
  <c r="E23" i="4"/>
  <c r="J129" i="4" s="1"/>
  <c r="J22" i="4"/>
  <c r="J20" i="4"/>
  <c r="E20" i="4"/>
  <c r="F130" i="4" s="1"/>
  <c r="J19" i="4"/>
  <c r="J17" i="4"/>
  <c r="E17" i="4"/>
  <c r="F129" i="4" s="1"/>
  <c r="J16" i="4"/>
  <c r="J14" i="4"/>
  <c r="J127" i="4"/>
  <c r="E7" i="4"/>
  <c r="E121" i="4"/>
  <c r="J39" i="3"/>
  <c r="J38" i="3"/>
  <c r="AY98" i="1" s="1"/>
  <c r="J37" i="3"/>
  <c r="AX98" i="1" s="1"/>
  <c r="BI263" i="3"/>
  <c r="BH263" i="3"/>
  <c r="BG263" i="3"/>
  <c r="BF263" i="3"/>
  <c r="T263" i="3"/>
  <c r="T262" i="3" s="1"/>
  <c r="R263" i="3"/>
  <c r="R262" i="3" s="1"/>
  <c r="P263" i="3"/>
  <c r="P262" i="3" s="1"/>
  <c r="BI261" i="3"/>
  <c r="BH261" i="3"/>
  <c r="BG261" i="3"/>
  <c r="BF261" i="3"/>
  <c r="T261" i="3"/>
  <c r="T260" i="3" s="1"/>
  <c r="T259" i="3" s="1"/>
  <c r="R261" i="3"/>
  <c r="R260" i="3"/>
  <c r="R259" i="3" s="1"/>
  <c r="P261" i="3"/>
  <c r="P260" i="3" s="1"/>
  <c r="P259" i="3" s="1"/>
  <c r="BI258" i="3"/>
  <c r="BH258" i="3"/>
  <c r="BG258" i="3"/>
  <c r="BF258" i="3"/>
  <c r="T258" i="3"/>
  <c r="T257" i="3"/>
  <c r="R258" i="3"/>
  <c r="R257" i="3"/>
  <c r="P258" i="3"/>
  <c r="P257" i="3"/>
  <c r="BI256" i="3"/>
  <c r="BH256" i="3"/>
  <c r="BG256" i="3"/>
  <c r="BF256" i="3"/>
  <c r="T256" i="3"/>
  <c r="T255" i="3"/>
  <c r="T254" i="3" s="1"/>
  <c r="R256" i="3"/>
  <c r="R255" i="3" s="1"/>
  <c r="R254" i="3" s="1"/>
  <c r="P256" i="3"/>
  <c r="P255" i="3"/>
  <c r="P254" i="3" s="1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51" i="3"/>
  <c r="BH251" i="3"/>
  <c r="BG251" i="3"/>
  <c r="BF251" i="3"/>
  <c r="T251" i="3"/>
  <c r="R251" i="3"/>
  <c r="P251" i="3"/>
  <c r="BI249" i="3"/>
  <c r="BH249" i="3"/>
  <c r="BG249" i="3"/>
  <c r="BF249" i="3"/>
  <c r="T249" i="3"/>
  <c r="R249" i="3"/>
  <c r="P249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T217" i="3"/>
  <c r="R218" i="3"/>
  <c r="R217" i="3"/>
  <c r="P218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T212" i="3"/>
  <c r="R213" i="3"/>
  <c r="R212" i="3"/>
  <c r="P213" i="3"/>
  <c r="P212" i="3"/>
  <c r="BI211" i="3"/>
  <c r="BH211" i="3"/>
  <c r="BG211" i="3"/>
  <c r="BF211" i="3"/>
  <c r="T211" i="3"/>
  <c r="T210" i="3"/>
  <c r="R211" i="3"/>
  <c r="R210" i="3"/>
  <c r="P211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T171" i="3" s="1"/>
  <c r="R172" i="3"/>
  <c r="R171" i="3" s="1"/>
  <c r="P172" i="3"/>
  <c r="P171" i="3" s="1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J150" i="3"/>
  <c r="J149" i="3"/>
  <c r="F149" i="3"/>
  <c r="F147" i="3"/>
  <c r="E145" i="3"/>
  <c r="J94" i="3"/>
  <c r="J93" i="3"/>
  <c r="F93" i="3"/>
  <c r="F91" i="3"/>
  <c r="E89" i="3"/>
  <c r="J20" i="3"/>
  <c r="E20" i="3"/>
  <c r="F150" i="3" s="1"/>
  <c r="J19" i="3"/>
  <c r="J14" i="3"/>
  <c r="J91" i="3"/>
  <c r="E7" i="3"/>
  <c r="E85" i="3" s="1"/>
  <c r="J39" i="2"/>
  <c r="J38" i="2"/>
  <c r="AY96" i="1" s="1"/>
  <c r="J37" i="2"/>
  <c r="AX96" i="1" s="1"/>
  <c r="BI263" i="2"/>
  <c r="BH263" i="2"/>
  <c r="BG263" i="2"/>
  <c r="BF263" i="2"/>
  <c r="T263" i="2"/>
  <c r="T262" i="2" s="1"/>
  <c r="R263" i="2"/>
  <c r="R262" i="2" s="1"/>
  <c r="P263" i="2"/>
  <c r="P262" i="2" s="1"/>
  <c r="BI261" i="2"/>
  <c r="BH261" i="2"/>
  <c r="BG261" i="2"/>
  <c r="BF261" i="2"/>
  <c r="T261" i="2"/>
  <c r="T260" i="2" s="1"/>
  <c r="T259" i="2" s="1"/>
  <c r="R261" i="2"/>
  <c r="R260" i="2" s="1"/>
  <c r="P261" i="2"/>
  <c r="P260" i="2" s="1"/>
  <c r="BI258" i="2"/>
  <c r="BH258" i="2"/>
  <c r="BG258" i="2"/>
  <c r="BF258" i="2"/>
  <c r="T258" i="2"/>
  <c r="T257" i="2"/>
  <c r="R258" i="2"/>
  <c r="R257" i="2" s="1"/>
  <c r="P258" i="2"/>
  <c r="P257" i="2"/>
  <c r="BI256" i="2"/>
  <c r="BH256" i="2"/>
  <c r="BG256" i="2"/>
  <c r="BF256" i="2"/>
  <c r="T256" i="2"/>
  <c r="T255" i="2" s="1"/>
  <c r="T254" i="2" s="1"/>
  <c r="R256" i="2"/>
  <c r="R255" i="2" s="1"/>
  <c r="R254" i="2" s="1"/>
  <c r="P256" i="2"/>
  <c r="P255" i="2"/>
  <c r="P254" i="2" s="1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T217" i="2"/>
  <c r="R218" i="2"/>
  <c r="R217" i="2" s="1"/>
  <c r="P218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T212" i="2"/>
  <c r="R213" i="2"/>
  <c r="R212" i="2" s="1"/>
  <c r="P213" i="2"/>
  <c r="P212" i="2"/>
  <c r="BI211" i="2"/>
  <c r="BH211" i="2"/>
  <c r="BG211" i="2"/>
  <c r="BF211" i="2"/>
  <c r="T211" i="2"/>
  <c r="T210" i="2" s="1"/>
  <c r="R211" i="2"/>
  <c r="R210" i="2"/>
  <c r="P211" i="2"/>
  <c r="P210" i="2" s="1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T171" i="2" s="1"/>
  <c r="R172" i="2"/>
  <c r="R171" i="2" s="1"/>
  <c r="P172" i="2"/>
  <c r="P171" i="2" s="1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J150" i="2"/>
  <c r="J149" i="2"/>
  <c r="F149" i="2"/>
  <c r="F147" i="2"/>
  <c r="E145" i="2"/>
  <c r="J94" i="2"/>
  <c r="J93" i="2"/>
  <c r="F93" i="2"/>
  <c r="F91" i="2"/>
  <c r="E89" i="2"/>
  <c r="J20" i="2"/>
  <c r="E20" i="2"/>
  <c r="F94" i="2" s="1"/>
  <c r="J19" i="2"/>
  <c r="J14" i="2"/>
  <c r="J91" i="2"/>
  <c r="E7" i="2"/>
  <c r="E85" i="2" s="1"/>
  <c r="L90" i="1"/>
  <c r="AM90" i="1"/>
  <c r="AM89" i="1"/>
  <c r="L89" i="1"/>
  <c r="AM87" i="1"/>
  <c r="L87" i="1"/>
  <c r="L85" i="1"/>
  <c r="L84" i="1"/>
  <c r="BK143" i="11"/>
  <c r="J143" i="11"/>
  <c r="BK142" i="11"/>
  <c r="J142" i="11"/>
  <c r="BK141" i="11"/>
  <c r="J141" i="11"/>
  <c r="BK140" i="11"/>
  <c r="J140" i="11"/>
  <c r="J138" i="11"/>
  <c r="J137" i="11"/>
  <c r="J135" i="11"/>
  <c r="BK134" i="11"/>
  <c r="BK133" i="11"/>
  <c r="J132" i="11"/>
  <c r="J131" i="11"/>
  <c r="BK129" i="11"/>
  <c r="J127" i="11"/>
  <c r="J185" i="10"/>
  <c r="J178" i="10"/>
  <c r="J177" i="10"/>
  <c r="BK176" i="10"/>
  <c r="J175" i="10"/>
  <c r="BK174" i="10"/>
  <c r="J173" i="10"/>
  <c r="BK172" i="10"/>
  <c r="BK171" i="10"/>
  <c r="J170" i="10"/>
  <c r="BK168" i="10"/>
  <c r="BK166" i="10"/>
  <c r="J163" i="10"/>
  <c r="J162" i="10"/>
  <c r="J160" i="10"/>
  <c r="BK157" i="10"/>
  <c r="BK152" i="10"/>
  <c r="BK149" i="10"/>
  <c r="BK146" i="10"/>
  <c r="J144" i="10"/>
  <c r="J140" i="10"/>
  <c r="J139" i="10"/>
  <c r="BK135" i="10"/>
  <c r="BK134" i="10"/>
  <c r="BK133" i="10"/>
  <c r="BK141" i="9"/>
  <c r="J136" i="9"/>
  <c r="BK135" i="9"/>
  <c r="BK134" i="9"/>
  <c r="J133" i="9"/>
  <c r="BK129" i="9"/>
  <c r="BK128" i="9"/>
  <c r="BK127" i="9"/>
  <c r="BK184" i="8"/>
  <c r="BK182" i="8"/>
  <c r="BK178" i="8"/>
  <c r="BK177" i="8"/>
  <c r="J175" i="8"/>
  <c r="BK174" i="8"/>
  <c r="BK172" i="8"/>
  <c r="J171" i="8"/>
  <c r="J164" i="8"/>
  <c r="BK162" i="8"/>
  <c r="J159" i="8"/>
  <c r="BK158" i="8"/>
  <c r="J152" i="8"/>
  <c r="BK149" i="8"/>
  <c r="BK147" i="8"/>
  <c r="J144" i="8"/>
  <c r="J143" i="8"/>
  <c r="J137" i="8"/>
  <c r="J136" i="8"/>
  <c r="BK135" i="8"/>
  <c r="BK270" i="7"/>
  <c r="J270" i="7"/>
  <c r="J268" i="7"/>
  <c r="J267" i="7"/>
  <c r="BK266" i="7"/>
  <c r="J264" i="7"/>
  <c r="J263" i="7"/>
  <c r="BK261" i="7"/>
  <c r="J255" i="7"/>
  <c r="BK253" i="7"/>
  <c r="J246" i="7"/>
  <c r="J244" i="7"/>
  <c r="J243" i="7"/>
  <c r="J236" i="7"/>
  <c r="J234" i="7"/>
  <c r="BK227" i="7"/>
  <c r="J225" i="7"/>
  <c r="J223" i="7"/>
  <c r="J220" i="7"/>
  <c r="BK219" i="7"/>
  <c r="J218" i="7"/>
  <c r="J215" i="7"/>
  <c r="J214" i="7"/>
  <c r="BK213" i="7"/>
  <c r="BK211" i="7"/>
  <c r="BK209" i="7"/>
  <c r="J208" i="7"/>
  <c r="BK206" i="7"/>
  <c r="J205" i="7"/>
  <c r="BK204" i="7"/>
  <c r="J203" i="7"/>
  <c r="BK202" i="7"/>
  <c r="J202" i="7"/>
  <c r="BK201" i="7"/>
  <c r="J201" i="7"/>
  <c r="BK200" i="7"/>
  <c r="J200" i="7"/>
  <c r="BK199" i="7"/>
  <c r="J199" i="7"/>
  <c r="BK198" i="7"/>
  <c r="J198" i="7"/>
  <c r="BK196" i="7"/>
  <c r="J196" i="7"/>
  <c r="BK193" i="7"/>
  <c r="J193" i="7"/>
  <c r="BK191" i="7"/>
  <c r="J191" i="7"/>
  <c r="BK190" i="7"/>
  <c r="J190" i="7"/>
  <c r="BK185" i="7"/>
  <c r="J185" i="7"/>
  <c r="BK182" i="7"/>
  <c r="J182" i="7"/>
  <c r="BK181" i="7"/>
  <c r="J181" i="7"/>
  <c r="BK180" i="7"/>
  <c r="J180" i="7"/>
  <c r="BK179" i="7"/>
  <c r="J179" i="7"/>
  <c r="BK178" i="7"/>
  <c r="J178" i="7"/>
  <c r="BK177" i="7"/>
  <c r="J177" i="7"/>
  <c r="BK176" i="7"/>
  <c r="J176" i="7"/>
  <c r="BK175" i="7"/>
  <c r="J175" i="7"/>
  <c r="J173" i="7"/>
  <c r="BK171" i="7"/>
  <c r="J169" i="7"/>
  <c r="J168" i="7"/>
  <c r="J166" i="7"/>
  <c r="BK160" i="7"/>
  <c r="BK159" i="7"/>
  <c r="J158" i="7"/>
  <c r="BK155" i="7"/>
  <c r="J154" i="7"/>
  <c r="BK145" i="7"/>
  <c r="BK144" i="7"/>
  <c r="J140" i="7"/>
  <c r="BK139" i="7"/>
  <c r="J138" i="7"/>
  <c r="BK136" i="7"/>
  <c r="J267" i="6"/>
  <c r="J266" i="6"/>
  <c r="BK265" i="6"/>
  <c r="J264" i="6"/>
  <c r="BK260" i="6"/>
  <c r="J258" i="6"/>
  <c r="BK255" i="6"/>
  <c r="BK251" i="6"/>
  <c r="BK246" i="6"/>
  <c r="J245" i="6"/>
  <c r="BK244" i="6"/>
  <c r="BK243" i="6"/>
  <c r="BK236" i="6"/>
  <c r="BK232" i="6"/>
  <c r="J230" i="6"/>
  <c r="BK229" i="6"/>
  <c r="BK225" i="6"/>
  <c r="J220" i="6"/>
  <c r="J219" i="6"/>
  <c r="J218" i="6"/>
  <c r="J214" i="6"/>
  <c r="BK212" i="6"/>
  <c r="BK204" i="6"/>
  <c r="BK202" i="6"/>
  <c r="J201" i="6"/>
  <c r="J200" i="6"/>
  <c r="J199" i="6"/>
  <c r="J198" i="6"/>
  <c r="BK185" i="6"/>
  <c r="J182" i="6"/>
  <c r="BK179" i="6"/>
  <c r="BK173" i="6"/>
  <c r="BK171" i="6"/>
  <c r="BK170" i="6"/>
  <c r="BK169" i="6"/>
  <c r="J166" i="6"/>
  <c r="J165" i="6"/>
  <c r="J159" i="6"/>
  <c r="BK158" i="6"/>
  <c r="J157" i="6"/>
  <c r="BK155" i="6"/>
  <c r="J154" i="6"/>
  <c r="J145" i="6"/>
  <c r="J144" i="6"/>
  <c r="J140" i="6"/>
  <c r="J139" i="6"/>
  <c r="J136" i="6"/>
  <c r="J267" i="5"/>
  <c r="J266" i="5"/>
  <c r="BK265" i="5"/>
  <c r="BK264" i="5"/>
  <c r="J263" i="5"/>
  <c r="BK262" i="5"/>
  <c r="BK261" i="5"/>
  <c r="BK260" i="5"/>
  <c r="J253" i="5"/>
  <c r="J251" i="5"/>
  <c r="BK249" i="5"/>
  <c r="BK246" i="5"/>
  <c r="J230" i="5"/>
  <c r="J229" i="5"/>
  <c r="J227" i="5"/>
  <c r="J225" i="5"/>
  <c r="BK221" i="5"/>
  <c r="J220" i="5"/>
  <c r="BK214" i="5"/>
  <c r="BK213" i="5"/>
  <c r="BK212" i="5"/>
  <c r="J204" i="5"/>
  <c r="BK200" i="5"/>
  <c r="J199" i="5"/>
  <c r="J198" i="5"/>
  <c r="BK196" i="5"/>
  <c r="J193" i="5"/>
  <c r="BK185" i="5"/>
  <c r="J182" i="5"/>
  <c r="J181" i="5"/>
  <c r="BK179" i="5"/>
  <c r="J178" i="5"/>
  <c r="J173" i="5"/>
  <c r="J165" i="5"/>
  <c r="J160" i="5"/>
  <c r="J158" i="5"/>
  <c r="BK157" i="5"/>
  <c r="J155" i="5"/>
  <c r="J154" i="5"/>
  <c r="J146" i="5"/>
  <c r="J145" i="5"/>
  <c r="BK144" i="5"/>
  <c r="BK142" i="5"/>
  <c r="BK140" i="5"/>
  <c r="BK138" i="5"/>
  <c r="BK270" i="4"/>
  <c r="J268" i="4"/>
  <c r="BK267" i="4"/>
  <c r="BK266" i="4"/>
  <c r="J264" i="4"/>
  <c r="J263" i="4"/>
  <c r="J262" i="4"/>
  <c r="J261" i="4"/>
  <c r="BK258" i="4"/>
  <c r="BK257" i="4"/>
  <c r="J255" i="4"/>
  <c r="J251" i="4"/>
  <c r="BK246" i="4"/>
  <c r="BK236" i="4"/>
  <c r="BK234" i="4"/>
  <c r="BK230" i="4"/>
  <c r="J229" i="4"/>
  <c r="BK223" i="4"/>
  <c r="J220" i="4"/>
  <c r="BK216" i="4"/>
  <c r="J215" i="4"/>
  <c r="BK214" i="4"/>
  <c r="BK212" i="4"/>
  <c r="BK211" i="4"/>
  <c r="BK209" i="4"/>
  <c r="J208" i="4"/>
  <c r="J206" i="4"/>
  <c r="J205" i="4"/>
  <c r="BK204" i="4"/>
  <c r="BK203" i="4"/>
  <c r="BK202" i="4"/>
  <c r="J201" i="4"/>
  <c r="BK200" i="4"/>
  <c r="BK198" i="4"/>
  <c r="BK196" i="4"/>
  <c r="BK193" i="4"/>
  <c r="BK191" i="4"/>
  <c r="J190" i="4"/>
  <c r="J182" i="4"/>
  <c r="J181" i="4"/>
  <c r="BK180" i="4"/>
  <c r="J179" i="4"/>
  <c r="J178" i="4"/>
  <c r="BK177" i="4"/>
  <c r="BK173" i="4"/>
  <c r="BK172" i="4"/>
  <c r="BK168" i="4"/>
  <c r="BK166" i="4"/>
  <c r="BK161" i="4"/>
  <c r="J160" i="4"/>
  <c r="J159" i="4"/>
  <c r="J158" i="4"/>
  <c r="BK154" i="4"/>
  <c r="BK146" i="4"/>
  <c r="BK143" i="4"/>
  <c r="J142" i="4"/>
  <c r="BK139" i="4"/>
  <c r="BK138" i="4"/>
  <c r="BK256" i="3"/>
  <c r="BK252" i="3"/>
  <c r="J251" i="3"/>
  <c r="BK248" i="3"/>
  <c r="J247" i="3"/>
  <c r="BK245" i="3"/>
  <c r="J244" i="3"/>
  <c r="J242" i="3"/>
  <c r="J240" i="3"/>
  <c r="BK237" i="3"/>
  <c r="J236" i="3"/>
  <c r="J234" i="3"/>
  <c r="BK233" i="3"/>
  <c r="BK229" i="3"/>
  <c r="BK227" i="3"/>
  <c r="BK224" i="3"/>
  <c r="J223" i="3"/>
  <c r="J221" i="3"/>
  <c r="BK218" i="3"/>
  <c r="BK216" i="3"/>
  <c r="BK215" i="3"/>
  <c r="BK213" i="3"/>
  <c r="BK209" i="3"/>
  <c r="BK207" i="3"/>
  <c r="BK201" i="3"/>
  <c r="BK199" i="3"/>
  <c r="J198" i="3"/>
  <c r="BK196" i="3"/>
  <c r="BK195" i="3"/>
  <c r="BK193" i="3"/>
  <c r="BK189" i="3"/>
  <c r="BK187" i="3"/>
  <c r="J186" i="3"/>
  <c r="J184" i="3"/>
  <c r="J181" i="3"/>
  <c r="J178" i="3"/>
  <c r="J177" i="3"/>
  <c r="BK175" i="3"/>
  <c r="J174" i="3"/>
  <c r="J172" i="3"/>
  <c r="BK169" i="3"/>
  <c r="J168" i="3"/>
  <c r="J165" i="3"/>
  <c r="BK163" i="3"/>
  <c r="BK160" i="3"/>
  <c r="BK159" i="3"/>
  <c r="J258" i="2"/>
  <c r="BK253" i="2"/>
  <c r="BK252" i="2"/>
  <c r="BK251" i="2"/>
  <c r="J248" i="2"/>
  <c r="J245" i="2"/>
  <c r="BK241" i="2"/>
  <c r="BK237" i="2"/>
  <c r="J235" i="2"/>
  <c r="BK234" i="2"/>
  <c r="BK233" i="2"/>
  <c r="J232" i="2"/>
  <c r="J230" i="2"/>
  <c r="J226" i="2"/>
  <c r="BK224" i="2"/>
  <c r="J223" i="2"/>
  <c r="BK218" i="2"/>
  <c r="J213" i="2"/>
  <c r="J207" i="2"/>
  <c r="J202" i="2"/>
  <c r="J201" i="2"/>
  <c r="BK199" i="2"/>
  <c r="BK198" i="2"/>
  <c r="BK196" i="2"/>
  <c r="J195" i="2"/>
  <c r="J190" i="2"/>
  <c r="BK189" i="2"/>
  <c r="J187" i="2"/>
  <c r="J186" i="2"/>
  <c r="BK184" i="2"/>
  <c r="J183" i="2"/>
  <c r="BK178" i="2"/>
  <c r="BK175" i="2"/>
  <c r="BK174" i="2"/>
  <c r="J170" i="2"/>
  <c r="BK169" i="2"/>
  <c r="J168" i="2"/>
  <c r="BK166" i="2"/>
  <c r="J162" i="2"/>
  <c r="BK157" i="2"/>
  <c r="BK138" i="11"/>
  <c r="BK137" i="11"/>
  <c r="BK136" i="11"/>
  <c r="J136" i="11"/>
  <c r="BK135" i="11"/>
  <c r="J134" i="11"/>
  <c r="BK131" i="11"/>
  <c r="J130" i="11"/>
  <c r="BK128" i="11"/>
  <c r="BK126" i="11"/>
  <c r="BK186" i="10"/>
  <c r="BK185" i="10"/>
  <c r="BK184" i="10"/>
  <c r="J182" i="10"/>
  <c r="J180" i="10"/>
  <c r="BK178" i="10"/>
  <c r="BK169" i="10"/>
  <c r="J168" i="10"/>
  <c r="J167" i="10"/>
  <c r="BK164" i="10"/>
  <c r="BK162" i="10"/>
  <c r="BK161" i="10"/>
  <c r="BK160" i="10"/>
  <c r="BK159" i="10"/>
  <c r="J158" i="10"/>
  <c r="J156" i="10"/>
  <c r="J155" i="10"/>
  <c r="J154" i="10"/>
  <c r="BK153" i="10"/>
  <c r="J151" i="10"/>
  <c r="BK150" i="10"/>
  <c r="J147" i="10"/>
  <c r="BK145" i="10"/>
  <c r="BK143" i="10"/>
  <c r="BK141" i="10"/>
  <c r="BK139" i="10"/>
  <c r="BK136" i="10"/>
  <c r="J133" i="10"/>
  <c r="J143" i="9"/>
  <c r="BK142" i="9"/>
  <c r="J141" i="9"/>
  <c r="J140" i="9"/>
  <c r="BK138" i="9"/>
  <c r="J137" i="9"/>
  <c r="J135" i="9"/>
  <c r="J134" i="9"/>
  <c r="J132" i="9"/>
  <c r="J131" i="9"/>
  <c r="BK130" i="9"/>
  <c r="J128" i="9"/>
  <c r="J184" i="8"/>
  <c r="BK180" i="8"/>
  <c r="J177" i="8"/>
  <c r="BK176" i="8"/>
  <c r="BK169" i="8"/>
  <c r="BK167" i="8"/>
  <c r="BK163" i="8"/>
  <c r="BK161" i="8"/>
  <c r="BK159" i="8"/>
  <c r="BK157" i="8"/>
  <c r="J156" i="8"/>
  <c r="J155" i="8"/>
  <c r="J154" i="8"/>
  <c r="BK152" i="8"/>
  <c r="J151" i="8"/>
  <c r="J150" i="8"/>
  <c r="BK146" i="8"/>
  <c r="BK145" i="8"/>
  <c r="BK143" i="8"/>
  <c r="J142" i="8"/>
  <c r="BK141" i="8"/>
  <c r="J141" i="8"/>
  <c r="BK140" i="8"/>
  <c r="J140" i="8"/>
  <c r="J139" i="8"/>
  <c r="J135" i="8"/>
  <c r="J134" i="8"/>
  <c r="BK133" i="8"/>
  <c r="BK268" i="7"/>
  <c r="BK267" i="7"/>
  <c r="BK258" i="7"/>
  <c r="BK257" i="7"/>
  <c r="J253" i="7"/>
  <c r="BK251" i="7"/>
  <c r="J247" i="7"/>
  <c r="BK245" i="7"/>
  <c r="BK234" i="7"/>
  <c r="BK232" i="7"/>
  <c r="BK230" i="7"/>
  <c r="J229" i="7"/>
  <c r="BK225" i="7"/>
  <c r="BK223" i="7"/>
  <c r="J221" i="7"/>
  <c r="BK220" i="7"/>
  <c r="J219" i="7"/>
  <c r="BK218" i="7"/>
  <c r="BK216" i="7"/>
  <c r="BK212" i="7"/>
  <c r="J209" i="7"/>
  <c r="BK208" i="7"/>
  <c r="J206" i="7"/>
  <c r="BK205" i="7"/>
  <c r="J204" i="7"/>
  <c r="BK203" i="7"/>
  <c r="BK172" i="7"/>
  <c r="J172" i="7"/>
  <c r="J171" i="7"/>
  <c r="BK170" i="7"/>
  <c r="BK169" i="7"/>
  <c r="BK168" i="7"/>
  <c r="J165" i="7"/>
  <c r="BK161" i="7"/>
  <c r="BK157" i="7"/>
  <c r="BK154" i="7"/>
  <c r="BK146" i="7"/>
  <c r="J144" i="7"/>
  <c r="J143" i="7"/>
  <c r="J142" i="7"/>
  <c r="BK138" i="7"/>
  <c r="J270" i="6"/>
  <c r="J268" i="6"/>
  <c r="J265" i="6"/>
  <c r="BK263" i="6"/>
  <c r="BK262" i="6"/>
  <c r="J261" i="6"/>
  <c r="J260" i="6"/>
  <c r="BK258" i="6"/>
  <c r="J257" i="6"/>
  <c r="J253" i="6"/>
  <c r="J251" i="6"/>
  <c r="J249" i="6"/>
  <c r="BK247" i="6"/>
  <c r="J246" i="6"/>
  <c r="BK245" i="6"/>
  <c r="J244" i="6"/>
  <c r="J236" i="6"/>
  <c r="BK234" i="6"/>
  <c r="J232" i="6"/>
  <c r="BK230" i="6"/>
  <c r="J227" i="6"/>
  <c r="J225" i="6"/>
  <c r="J223" i="6"/>
  <c r="BK221" i="6"/>
  <c r="BK216" i="6"/>
  <c r="BK215" i="6"/>
  <c r="BK213" i="6"/>
  <c r="J212" i="6"/>
  <c r="J209" i="6"/>
  <c r="J206" i="6"/>
  <c r="BK205" i="6"/>
  <c r="BK199" i="6"/>
  <c r="J196" i="6"/>
  <c r="J193" i="6"/>
  <c r="J191" i="6"/>
  <c r="J181" i="6"/>
  <c r="BK180" i="6"/>
  <c r="BK178" i="6"/>
  <c r="BK177" i="6"/>
  <c r="BK176" i="6"/>
  <c r="BK172" i="6"/>
  <c r="J169" i="6"/>
  <c r="J168" i="6"/>
  <c r="BK166" i="6"/>
  <c r="BK165" i="6"/>
  <c r="J161" i="6"/>
  <c r="J160" i="6"/>
  <c r="BK159" i="6"/>
  <c r="BK157" i="6"/>
  <c r="BK154" i="6"/>
  <c r="BK144" i="6"/>
  <c r="J143" i="6"/>
  <c r="BK140" i="6"/>
  <c r="J262" i="5"/>
  <c r="BK247" i="5"/>
  <c r="J236" i="5"/>
  <c r="J232" i="5"/>
  <c r="BK230" i="5"/>
  <c r="BK229" i="5"/>
  <c r="BK227" i="5"/>
  <c r="J223" i="5"/>
  <c r="BK219" i="5"/>
  <c r="J218" i="5"/>
  <c r="J214" i="5"/>
  <c r="J213" i="5"/>
  <c r="BK211" i="5"/>
  <c r="BK208" i="5"/>
  <c r="J206" i="5"/>
  <c r="BK205" i="5"/>
  <c r="BK204" i="5"/>
  <c r="BK203" i="5"/>
  <c r="J202" i="5"/>
  <c r="J201" i="5"/>
  <c r="BK198" i="5"/>
  <c r="BK193" i="5"/>
  <c r="J191" i="5"/>
  <c r="BK180" i="5"/>
  <c r="J179" i="5"/>
  <c r="J176" i="5"/>
  <c r="J175" i="5"/>
  <c r="BK173" i="5"/>
  <c r="BK172" i="5"/>
  <c r="BK171" i="5"/>
  <c r="J170" i="5"/>
  <c r="J169" i="5"/>
  <c r="J168" i="5"/>
  <c r="J166" i="5"/>
  <c r="BK160" i="5"/>
  <c r="BK159" i="5"/>
  <c r="BK158" i="5"/>
  <c r="J157" i="5"/>
  <c r="BK154" i="5"/>
  <c r="BK146" i="5"/>
  <c r="BK145" i="5"/>
  <c r="J144" i="5"/>
  <c r="J143" i="5"/>
  <c r="J142" i="5"/>
  <c r="J139" i="5"/>
  <c r="J136" i="5"/>
  <c r="J265" i="4"/>
  <c r="BK264" i="4"/>
  <c r="BK263" i="4"/>
  <c r="BK262" i="4"/>
  <c r="J260" i="4"/>
  <c r="J258" i="4"/>
  <c r="J257" i="4"/>
  <c r="BK255" i="4"/>
  <c r="J253" i="4"/>
  <c r="BK249" i="4"/>
  <c r="J247" i="4"/>
  <c r="J245" i="4"/>
  <c r="J244" i="4"/>
  <c r="BK243" i="4"/>
  <c r="J236" i="4"/>
  <c r="BK232" i="4"/>
  <c r="J230" i="4"/>
  <c r="J227" i="4"/>
  <c r="J225" i="4"/>
  <c r="J221" i="4"/>
  <c r="J219" i="4"/>
  <c r="BK218" i="4"/>
  <c r="J216" i="4"/>
  <c r="J213" i="4"/>
  <c r="J212" i="4"/>
  <c r="J211" i="4"/>
  <c r="BK208" i="4"/>
  <c r="J204" i="4"/>
  <c r="J203" i="4"/>
  <c r="J202" i="4"/>
  <c r="BK201" i="4"/>
  <c r="J200" i="4"/>
  <c r="J199" i="4"/>
  <c r="J196" i="4"/>
  <c r="J193" i="4"/>
  <c r="J185" i="4"/>
  <c r="BK182" i="4"/>
  <c r="BK181" i="4"/>
  <c r="BK179" i="4"/>
  <c r="J176" i="4"/>
  <c r="J175" i="4"/>
  <c r="J173" i="4"/>
  <c r="J172" i="4"/>
  <c r="J171" i="4"/>
  <c r="BK170" i="4"/>
  <c r="BK169" i="4"/>
  <c r="J168" i="4"/>
  <c r="J166" i="4"/>
  <c r="J165" i="4"/>
  <c r="J161" i="4"/>
  <c r="BK160" i="4"/>
  <c r="BK158" i="4"/>
  <c r="BK157" i="4"/>
  <c r="BK155" i="4"/>
  <c r="J145" i="4"/>
  <c r="J144" i="4"/>
  <c r="J140" i="4"/>
  <c r="J139" i="4"/>
  <c r="J136" i="4"/>
  <c r="J263" i="3"/>
  <c r="J261" i="3"/>
  <c r="J258" i="3"/>
  <c r="BK253" i="3"/>
  <c r="J252" i="3"/>
  <c r="J249" i="3"/>
  <c r="J248" i="3"/>
  <c r="BK247" i="3"/>
  <c r="J246" i="3"/>
  <c r="BK243" i="3"/>
  <c r="J241" i="3"/>
  <c r="BK240" i="3"/>
  <c r="J239" i="3"/>
  <c r="J238" i="3"/>
  <c r="J237" i="3"/>
  <c r="BK235" i="3"/>
  <c r="BK234" i="3"/>
  <c r="BK232" i="3"/>
  <c r="J231" i="3"/>
  <c r="BK230" i="3"/>
  <c r="J228" i="3"/>
  <c r="BK226" i="3"/>
  <c r="J224" i="3"/>
  <c r="BK223" i="3"/>
  <c r="BK220" i="3"/>
  <c r="J218" i="3"/>
  <c r="J211" i="3"/>
  <c r="J208" i="3"/>
  <c r="J207" i="3"/>
  <c r="BK205" i="3"/>
  <c r="BK204" i="3"/>
  <c r="J202" i="3"/>
  <c r="J201" i="3"/>
  <c r="J199" i="3"/>
  <c r="J196" i="3"/>
  <c r="J195" i="3"/>
  <c r="J193" i="3"/>
  <c r="BK192" i="3"/>
  <c r="BK190" i="3"/>
  <c r="BK186" i="3"/>
  <c r="BK184" i="3"/>
  <c r="BK183" i="3"/>
  <c r="BK181" i="3"/>
  <c r="BK180" i="3"/>
  <c r="BK178" i="3"/>
  <c r="BK177" i="3"/>
  <c r="J175" i="3"/>
  <c r="BK174" i="3"/>
  <c r="BK172" i="3"/>
  <c r="BK170" i="3"/>
  <c r="BK168" i="3"/>
  <c r="J166" i="3"/>
  <c r="BK165" i="3"/>
  <c r="J163" i="3"/>
  <c r="BK162" i="3"/>
  <c r="J160" i="3"/>
  <c r="BK157" i="3"/>
  <c r="J156" i="3"/>
  <c r="BK256" i="2"/>
  <c r="BK247" i="2"/>
  <c r="BK246" i="2"/>
  <c r="J243" i="2"/>
  <c r="J240" i="2"/>
  <c r="J239" i="2"/>
  <c r="BK235" i="2"/>
  <c r="J234" i="2"/>
  <c r="BK232" i="2"/>
  <c r="BK231" i="2"/>
  <c r="J229" i="2"/>
  <c r="J228" i="2"/>
  <c r="BK227" i="2"/>
  <c r="BK223" i="2"/>
  <c r="BK220" i="2"/>
  <c r="J216" i="2"/>
  <c r="BK211" i="2"/>
  <c r="BK208" i="2"/>
  <c r="BK207" i="2"/>
  <c r="J199" i="2"/>
  <c r="J189" i="2"/>
  <c r="BK186" i="2"/>
  <c r="BK181" i="2"/>
  <c r="J178" i="2"/>
  <c r="J175" i="2"/>
  <c r="J174" i="2"/>
  <c r="BK172" i="2"/>
  <c r="J169" i="2"/>
  <c r="J165" i="2"/>
  <c r="J163" i="2"/>
  <c r="J160" i="2"/>
  <c r="J159" i="2"/>
  <c r="AS99" i="1"/>
  <c r="J133" i="11"/>
  <c r="BK132" i="11"/>
  <c r="BK130" i="11"/>
  <c r="J129" i="11"/>
  <c r="J128" i="11"/>
  <c r="BK127" i="11"/>
  <c r="J126" i="11"/>
  <c r="J186" i="10"/>
  <c r="J184" i="10"/>
  <c r="BK182" i="10"/>
  <c r="BK180" i="10"/>
  <c r="BK177" i="10"/>
  <c r="J176" i="10"/>
  <c r="BK175" i="10"/>
  <c r="J174" i="10"/>
  <c r="BK173" i="10"/>
  <c r="J172" i="10"/>
  <c r="J171" i="10"/>
  <c r="BK170" i="10"/>
  <c r="J169" i="10"/>
  <c r="BK167" i="10"/>
  <c r="J166" i="10"/>
  <c r="J164" i="10"/>
  <c r="BK163" i="10"/>
  <c r="J161" i="10"/>
  <c r="J159" i="10"/>
  <c r="BK158" i="10"/>
  <c r="J157" i="10"/>
  <c r="BK156" i="10"/>
  <c r="BK155" i="10"/>
  <c r="BK154" i="10"/>
  <c r="J153" i="10"/>
  <c r="J152" i="10"/>
  <c r="J149" i="10"/>
  <c r="BK147" i="10"/>
  <c r="J146" i="10"/>
  <c r="J143" i="10"/>
  <c r="BK142" i="10"/>
  <c r="J141" i="10"/>
  <c r="J137" i="10"/>
  <c r="J135" i="10"/>
  <c r="J138" i="9"/>
  <c r="BK137" i="9"/>
  <c r="BK132" i="9"/>
  <c r="J130" i="9"/>
  <c r="J127" i="9"/>
  <c r="BK126" i="9"/>
  <c r="J186" i="8"/>
  <c r="BK185" i="8"/>
  <c r="J180" i="8"/>
  <c r="J178" i="8"/>
  <c r="BK175" i="8"/>
  <c r="J174" i="8"/>
  <c r="J173" i="8"/>
  <c r="J172" i="8"/>
  <c r="BK170" i="8"/>
  <c r="J168" i="8"/>
  <c r="J167" i="8"/>
  <c r="J166" i="8"/>
  <c r="BK164" i="8"/>
  <c r="J163" i="8"/>
  <c r="J162" i="8"/>
  <c r="BK160" i="8"/>
  <c r="BK156" i="8"/>
  <c r="BK150" i="8"/>
  <c r="J147" i="8"/>
  <c r="J146" i="8"/>
  <c r="J145" i="8"/>
  <c r="BK144" i="8"/>
  <c r="BK142" i="8"/>
  <c r="BK139" i="8"/>
  <c r="BK137" i="8"/>
  <c r="BK136" i="8"/>
  <c r="J133" i="8"/>
  <c r="J266" i="7"/>
  <c r="J265" i="7"/>
  <c r="BK264" i="7"/>
  <c r="BK263" i="7"/>
  <c r="BK262" i="7"/>
  <c r="J261" i="7"/>
  <c r="BK260" i="7"/>
  <c r="J251" i="7"/>
  <c r="BK249" i="7"/>
  <c r="BK247" i="7"/>
  <c r="BK246" i="7"/>
  <c r="BK244" i="7"/>
  <c r="BK243" i="7"/>
  <c r="J232" i="7"/>
  <c r="J230" i="7"/>
  <c r="J216" i="7"/>
  <c r="J213" i="7"/>
  <c r="BK173" i="7"/>
  <c r="J170" i="7"/>
  <c r="BK166" i="7"/>
  <c r="BK165" i="7"/>
  <c r="J161" i="7"/>
  <c r="J160" i="7"/>
  <c r="J159" i="7"/>
  <c r="BK158" i="7"/>
  <c r="J157" i="7"/>
  <c r="J155" i="7"/>
  <c r="J146" i="7"/>
  <c r="J145" i="7"/>
  <c r="BK143" i="7"/>
  <c r="BK142" i="7"/>
  <c r="BK140" i="7"/>
  <c r="J139" i="7"/>
  <c r="J136" i="7"/>
  <c r="BK270" i="6"/>
  <c r="BK268" i="6"/>
  <c r="BK267" i="6"/>
  <c r="BK266" i="6"/>
  <c r="BK264" i="6"/>
  <c r="J263" i="6"/>
  <c r="J262" i="6"/>
  <c r="BK261" i="6"/>
  <c r="BK257" i="6"/>
  <c r="J255" i="6"/>
  <c r="BK253" i="6"/>
  <c r="BK249" i="6"/>
  <c r="J247" i="6"/>
  <c r="J216" i="6"/>
  <c r="BK214" i="6"/>
  <c r="BK211" i="6"/>
  <c r="J208" i="6"/>
  <c r="BK206" i="6"/>
  <c r="J204" i="6"/>
  <c r="BK203" i="6"/>
  <c r="BK200" i="6"/>
  <c r="BK191" i="6"/>
  <c r="J190" i="6"/>
  <c r="J185" i="6"/>
  <c r="BK181" i="6"/>
  <c r="J179" i="6"/>
  <c r="J176" i="6"/>
  <c r="J175" i="6"/>
  <c r="BK161" i="6"/>
  <c r="BK160" i="6"/>
  <c r="J158" i="6"/>
  <c r="J155" i="6"/>
  <c r="J146" i="6"/>
  <c r="BK143" i="6"/>
  <c r="BK142" i="6"/>
  <c r="BK138" i="6"/>
  <c r="BK270" i="5"/>
  <c r="J270" i="5"/>
  <c r="J268" i="5"/>
  <c r="BK267" i="5"/>
  <c r="BK266" i="5"/>
  <c r="J261" i="5"/>
  <c r="J260" i="5"/>
  <c r="J258" i="5"/>
  <c r="J257" i="5"/>
  <c r="J255" i="5"/>
  <c r="J246" i="5"/>
  <c r="J245" i="5"/>
  <c r="J244" i="5"/>
  <c r="J243" i="5"/>
  <c r="BK236" i="5"/>
  <c r="J234" i="5"/>
  <c r="BK225" i="5"/>
  <c r="BK223" i="5"/>
  <c r="BK218" i="5"/>
  <c r="J216" i="5"/>
  <c r="BK215" i="5"/>
  <c r="J212" i="5"/>
  <c r="J211" i="5"/>
  <c r="J209" i="5"/>
  <c r="J208" i="5"/>
  <c r="BK206" i="5"/>
  <c r="J203" i="5"/>
  <c r="J200" i="5"/>
  <c r="J196" i="5"/>
  <c r="BK191" i="5"/>
  <c r="J190" i="5"/>
  <c r="J185" i="5"/>
  <c r="BK182" i="5"/>
  <c r="BK178" i="5"/>
  <c r="BK177" i="5"/>
  <c r="J177" i="5"/>
  <c r="BK176" i="5"/>
  <c r="J171" i="5"/>
  <c r="BK168" i="5"/>
  <c r="BK166" i="5"/>
  <c r="BK165" i="5"/>
  <c r="J161" i="5"/>
  <c r="J159" i="5"/>
  <c r="BK155" i="5"/>
  <c r="BK143" i="5"/>
  <c r="J140" i="5"/>
  <c r="BK139" i="5"/>
  <c r="J138" i="5"/>
  <c r="BK136" i="5"/>
  <c r="J270" i="4"/>
  <c r="BK268" i="4"/>
  <c r="J267" i="4"/>
  <c r="J266" i="4"/>
  <c r="BK265" i="4"/>
  <c r="BK261" i="4"/>
  <c r="BK260" i="4"/>
  <c r="BK253" i="4"/>
  <c r="BK251" i="4"/>
  <c r="J249" i="4"/>
  <c r="BK247" i="4"/>
  <c r="J246" i="4"/>
  <c r="BK245" i="4"/>
  <c r="BK244" i="4"/>
  <c r="J243" i="4"/>
  <c r="J234" i="4"/>
  <c r="J232" i="4"/>
  <c r="BK229" i="4"/>
  <c r="BK227" i="4"/>
  <c r="BK225" i="4"/>
  <c r="J223" i="4"/>
  <c r="BK221" i="4"/>
  <c r="BK220" i="4"/>
  <c r="BK219" i="4"/>
  <c r="J218" i="4"/>
  <c r="BK215" i="4"/>
  <c r="J214" i="4"/>
  <c r="BK213" i="4"/>
  <c r="J209" i="4"/>
  <c r="BK206" i="4"/>
  <c r="BK205" i="4"/>
  <c r="BK199" i="4"/>
  <c r="J198" i="4"/>
  <c r="J191" i="4"/>
  <c r="BK190" i="4"/>
  <c r="BK185" i="4"/>
  <c r="J180" i="4"/>
  <c r="BK178" i="4"/>
  <c r="J177" i="4"/>
  <c r="BK176" i="4"/>
  <c r="BK175" i="4"/>
  <c r="BK171" i="4"/>
  <c r="J170" i="4"/>
  <c r="J169" i="4"/>
  <c r="BK165" i="4"/>
  <c r="BK159" i="4"/>
  <c r="J157" i="4"/>
  <c r="J155" i="4"/>
  <c r="J154" i="4"/>
  <c r="J146" i="4"/>
  <c r="BK145" i="4"/>
  <c r="BK144" i="4"/>
  <c r="J143" i="4"/>
  <c r="BK142" i="4"/>
  <c r="BK140" i="4"/>
  <c r="J138" i="4"/>
  <c r="BK136" i="4"/>
  <c r="BK263" i="3"/>
  <c r="BK261" i="3"/>
  <c r="BK258" i="3"/>
  <c r="J256" i="3"/>
  <c r="J253" i="3"/>
  <c r="BK251" i="3"/>
  <c r="BK249" i="3"/>
  <c r="BK246" i="3"/>
  <c r="J245" i="3"/>
  <c r="BK244" i="3"/>
  <c r="J243" i="3"/>
  <c r="BK242" i="3"/>
  <c r="BK241" i="3"/>
  <c r="BK239" i="3"/>
  <c r="BK238" i="3"/>
  <c r="BK236" i="3"/>
  <c r="J235" i="3"/>
  <c r="J233" i="3"/>
  <c r="J232" i="3"/>
  <c r="BK231" i="3"/>
  <c r="J230" i="3"/>
  <c r="J229" i="3"/>
  <c r="BK228" i="3"/>
  <c r="J227" i="3"/>
  <c r="J226" i="3"/>
  <c r="BK221" i="3"/>
  <c r="J220" i="3"/>
  <c r="J216" i="3"/>
  <c r="J215" i="3"/>
  <c r="J213" i="3"/>
  <c r="BK211" i="3"/>
  <c r="J209" i="3"/>
  <c r="BK208" i="3"/>
  <c r="J205" i="3"/>
  <c r="J204" i="3"/>
  <c r="BK202" i="3"/>
  <c r="BK198" i="3"/>
  <c r="J192" i="3"/>
  <c r="J190" i="3"/>
  <c r="J189" i="3"/>
  <c r="J187" i="3"/>
  <c r="J183" i="3"/>
  <c r="J180" i="3"/>
  <c r="J170" i="3"/>
  <c r="J169" i="3"/>
  <c r="BK166" i="3"/>
  <c r="J162" i="3"/>
  <c r="J159" i="3"/>
  <c r="J157" i="3"/>
  <c r="BK156" i="3"/>
  <c r="J261" i="2"/>
  <c r="BK258" i="2"/>
  <c r="J256" i="2"/>
  <c r="J249" i="2"/>
  <c r="BK248" i="2"/>
  <c r="J246" i="2"/>
  <c r="BK245" i="2"/>
  <c r="J244" i="2"/>
  <c r="BK242" i="2"/>
  <c r="BK240" i="2"/>
  <c r="BK238" i="2"/>
  <c r="J236" i="2"/>
  <c r="J233" i="2"/>
  <c r="J231" i="2"/>
  <c r="BK228" i="2"/>
  <c r="J227" i="2"/>
  <c r="J221" i="2"/>
  <c r="J220" i="2"/>
  <c r="BK216" i="2"/>
  <c r="J215" i="2"/>
  <c r="BK213" i="2"/>
  <c r="J211" i="2"/>
  <c r="J209" i="2"/>
  <c r="J205" i="2"/>
  <c r="J204" i="2"/>
  <c r="BK202" i="2"/>
  <c r="BK201" i="2"/>
  <c r="BK195" i="2"/>
  <c r="BK193" i="2"/>
  <c r="J192" i="2"/>
  <c r="BK190" i="2"/>
  <c r="BK183" i="2"/>
  <c r="J181" i="2"/>
  <c r="J180" i="2"/>
  <c r="BK177" i="2"/>
  <c r="J172" i="2"/>
  <c r="J166" i="2"/>
  <c r="BK165" i="2"/>
  <c r="BK163" i="2"/>
  <c r="BK160" i="2"/>
  <c r="BK156" i="2"/>
  <c r="BK151" i="10"/>
  <c r="J150" i="10"/>
  <c r="J145" i="10"/>
  <c r="BK144" i="10"/>
  <c r="J142" i="10"/>
  <c r="BK140" i="10"/>
  <c r="BK137" i="10"/>
  <c r="J136" i="10"/>
  <c r="J134" i="10"/>
  <c r="BK143" i="9"/>
  <c r="J142" i="9"/>
  <c r="BK140" i="9"/>
  <c r="BK136" i="9"/>
  <c r="BK133" i="9"/>
  <c r="BK131" i="9"/>
  <c r="J129" i="9"/>
  <c r="J126" i="9"/>
  <c r="BK186" i="8"/>
  <c r="J185" i="8"/>
  <c r="J182" i="8"/>
  <c r="J176" i="8"/>
  <c r="BK173" i="8"/>
  <c r="BK171" i="8"/>
  <c r="J170" i="8"/>
  <c r="J169" i="8"/>
  <c r="BK168" i="8"/>
  <c r="BK166" i="8"/>
  <c r="J161" i="8"/>
  <c r="J160" i="8"/>
  <c r="J158" i="8"/>
  <c r="J157" i="8"/>
  <c r="BK155" i="8"/>
  <c r="BK154" i="8"/>
  <c r="BK153" i="8"/>
  <c r="J153" i="8"/>
  <c r="BK151" i="8"/>
  <c r="J149" i="8"/>
  <c r="BK134" i="8"/>
  <c r="BK265" i="7"/>
  <c r="J262" i="7"/>
  <c r="J260" i="7"/>
  <c r="J258" i="7"/>
  <c r="J257" i="7"/>
  <c r="BK255" i="7"/>
  <c r="J249" i="7"/>
  <c r="J245" i="7"/>
  <c r="BK236" i="7"/>
  <c r="BK229" i="7"/>
  <c r="J227" i="7"/>
  <c r="BK221" i="7"/>
  <c r="BK215" i="7"/>
  <c r="BK214" i="7"/>
  <c r="J212" i="7"/>
  <c r="J211" i="7"/>
  <c r="J243" i="6"/>
  <c r="J234" i="6"/>
  <c r="J229" i="6"/>
  <c r="BK227" i="6"/>
  <c r="BK223" i="6"/>
  <c r="J221" i="6"/>
  <c r="BK220" i="6"/>
  <c r="BK219" i="6"/>
  <c r="BK218" i="6"/>
  <c r="J215" i="6"/>
  <c r="J213" i="6"/>
  <c r="J211" i="6"/>
  <c r="BK209" i="6"/>
  <c r="BK208" i="6"/>
  <c r="J205" i="6"/>
  <c r="J203" i="6"/>
  <c r="J202" i="6"/>
  <c r="BK201" i="6"/>
  <c r="BK198" i="6"/>
  <c r="BK196" i="6"/>
  <c r="BK193" i="6"/>
  <c r="BK190" i="6"/>
  <c r="BK182" i="6"/>
  <c r="J180" i="6"/>
  <c r="J178" i="6"/>
  <c r="J177" i="6"/>
  <c r="BK175" i="6"/>
  <c r="J173" i="6"/>
  <c r="J172" i="6"/>
  <c r="J171" i="6"/>
  <c r="J170" i="6"/>
  <c r="BK168" i="6"/>
  <c r="BK146" i="6"/>
  <c r="BK145" i="6"/>
  <c r="J142" i="6"/>
  <c r="BK139" i="6"/>
  <c r="J138" i="6"/>
  <c r="BK136" i="6"/>
  <c r="BK268" i="5"/>
  <c r="J265" i="5"/>
  <c r="J264" i="5"/>
  <c r="BK263" i="5"/>
  <c r="BK258" i="5"/>
  <c r="BK257" i="5"/>
  <c r="BK255" i="5"/>
  <c r="BK253" i="5"/>
  <c r="BK251" i="5"/>
  <c r="J249" i="5"/>
  <c r="J247" i="5"/>
  <c r="BK245" i="5"/>
  <c r="BK244" i="5"/>
  <c r="BK243" i="5"/>
  <c r="BK234" i="5"/>
  <c r="BK232" i="5"/>
  <c r="J221" i="5"/>
  <c r="BK220" i="5"/>
  <c r="J219" i="5"/>
  <c r="BK216" i="5"/>
  <c r="J215" i="5"/>
  <c r="BK209" i="5"/>
  <c r="J205" i="5"/>
  <c r="BK202" i="5"/>
  <c r="BK201" i="5"/>
  <c r="BK199" i="5"/>
  <c r="BK190" i="5"/>
  <c r="BK181" i="5"/>
  <c r="J180" i="5"/>
  <c r="BK175" i="5"/>
  <c r="J172" i="5"/>
  <c r="BK170" i="5"/>
  <c r="BK169" i="5"/>
  <c r="BK161" i="5"/>
  <c r="BK263" i="2"/>
  <c r="J263" i="2"/>
  <c r="BK261" i="2"/>
  <c r="J253" i="2"/>
  <c r="J252" i="2"/>
  <c r="J251" i="2"/>
  <c r="BK249" i="2"/>
  <c r="J247" i="2"/>
  <c r="BK244" i="2"/>
  <c r="BK243" i="2"/>
  <c r="J242" i="2"/>
  <c r="J241" i="2"/>
  <c r="BK239" i="2"/>
  <c r="J238" i="2"/>
  <c r="J237" i="2"/>
  <c r="BK236" i="2"/>
  <c r="BK230" i="2"/>
  <c r="BK229" i="2"/>
  <c r="BK226" i="2"/>
  <c r="J224" i="2"/>
  <c r="BK221" i="2"/>
  <c r="J218" i="2"/>
  <c r="BK215" i="2"/>
  <c r="BK209" i="2"/>
  <c r="J208" i="2"/>
  <c r="BK205" i="2"/>
  <c r="BK204" i="2"/>
  <c r="J198" i="2"/>
  <c r="J196" i="2"/>
  <c r="J193" i="2"/>
  <c r="BK192" i="2"/>
  <c r="BK187" i="2"/>
  <c r="J184" i="2"/>
  <c r="BK180" i="2"/>
  <c r="J177" i="2"/>
  <c r="BK170" i="2"/>
  <c r="BK168" i="2"/>
  <c r="BK162" i="2"/>
  <c r="BK159" i="2"/>
  <c r="J157" i="2"/>
  <c r="J156" i="2"/>
  <c r="AS104" i="1"/>
  <c r="AS97" i="1"/>
  <c r="AS95" i="1"/>
  <c r="R259" i="2" l="1"/>
  <c r="P259" i="2"/>
  <c r="T135" i="5"/>
  <c r="T156" i="5"/>
  <c r="T174" i="5"/>
  <c r="R184" i="5"/>
  <c r="T195" i="5"/>
  <c r="P210" i="5"/>
  <c r="P217" i="5"/>
  <c r="P231" i="5"/>
  <c r="P235" i="5"/>
  <c r="BK135" i="7"/>
  <c r="BK156" i="7"/>
  <c r="J156" i="7" s="1"/>
  <c r="J101" i="7" s="1"/>
  <c r="R156" i="7"/>
  <c r="T174" i="7"/>
  <c r="T184" i="7"/>
  <c r="P195" i="7"/>
  <c r="T195" i="7"/>
  <c r="R210" i="7"/>
  <c r="T217" i="7"/>
  <c r="R235" i="7"/>
  <c r="BK132" i="8"/>
  <c r="P132" i="8"/>
  <c r="P138" i="8"/>
  <c r="P148" i="8"/>
  <c r="BK165" i="8"/>
  <c r="J165" i="8"/>
  <c r="J104" i="8" s="1"/>
  <c r="P183" i="8"/>
  <c r="BK125" i="9"/>
  <c r="BK124" i="9"/>
  <c r="J124" i="9" s="1"/>
  <c r="J99" i="9" s="1"/>
  <c r="BK139" i="9"/>
  <c r="J139" i="9"/>
  <c r="J101" i="9" s="1"/>
  <c r="P155" i="2"/>
  <c r="BK158" i="2"/>
  <c r="J158" i="2"/>
  <c r="J101" i="2" s="1"/>
  <c r="R158" i="2"/>
  <c r="P161" i="2"/>
  <c r="BK164" i="2"/>
  <c r="J164" i="2" s="1"/>
  <c r="J103" i="2" s="1"/>
  <c r="T164" i="2"/>
  <c r="R167" i="2"/>
  <c r="BK173" i="2"/>
  <c r="J173" i="2"/>
  <c r="J106" i="2" s="1"/>
  <c r="P173" i="2"/>
  <c r="T173" i="2"/>
  <c r="P176" i="2"/>
  <c r="BK179" i="2"/>
  <c r="J179" i="2"/>
  <c r="J108" i="2" s="1"/>
  <c r="T179" i="2"/>
  <c r="BK185" i="2"/>
  <c r="J185" i="2"/>
  <c r="J110" i="2" s="1"/>
  <c r="R185" i="2"/>
  <c r="P188" i="2"/>
  <c r="BK191" i="2"/>
  <c r="J191" i="2" s="1"/>
  <c r="J112" i="2" s="1"/>
  <c r="T191" i="2"/>
  <c r="T194" i="2"/>
  <c r="T197" i="2"/>
  <c r="P200" i="2"/>
  <c r="BK203" i="2"/>
  <c r="J203" i="2"/>
  <c r="J116" i="2" s="1"/>
  <c r="R203" i="2"/>
  <c r="P206" i="2"/>
  <c r="P214" i="2"/>
  <c r="BK219" i="2"/>
  <c r="J219" i="2"/>
  <c r="J122" i="2" s="1"/>
  <c r="T219" i="2"/>
  <c r="P222" i="2"/>
  <c r="T222" i="2"/>
  <c r="R225" i="2"/>
  <c r="BK250" i="2"/>
  <c r="J250" i="2" s="1"/>
  <c r="J125" i="2" s="1"/>
  <c r="P250" i="2"/>
  <c r="P155" i="3"/>
  <c r="BK158" i="3"/>
  <c r="J158" i="3"/>
  <c r="J101" i="3" s="1"/>
  <c r="R158" i="3"/>
  <c r="P161" i="3"/>
  <c r="BK164" i="3"/>
  <c r="J164" i="3" s="1"/>
  <c r="J103" i="3" s="1"/>
  <c r="P164" i="3"/>
  <c r="T164" i="3"/>
  <c r="T167" i="3"/>
  <c r="P173" i="3"/>
  <c r="BK176" i="3"/>
  <c r="J176" i="3"/>
  <c r="J107" i="3" s="1"/>
  <c r="R176" i="3"/>
  <c r="P179" i="3"/>
  <c r="T182" i="3"/>
  <c r="T185" i="3"/>
  <c r="R188" i="3"/>
  <c r="T191" i="3"/>
  <c r="T194" i="3"/>
  <c r="R197" i="3"/>
  <c r="P200" i="3"/>
  <c r="BK203" i="3"/>
  <c r="J203" i="3"/>
  <c r="J116" i="3" s="1"/>
  <c r="R203" i="3"/>
  <c r="T206" i="3"/>
  <c r="P214" i="3"/>
  <c r="R219" i="3"/>
  <c r="BK222" i="3"/>
  <c r="J222" i="3" s="1"/>
  <c r="J123" i="3" s="1"/>
  <c r="R222" i="3"/>
  <c r="R225" i="3"/>
  <c r="T250" i="3"/>
  <c r="R135" i="4"/>
  <c r="P156" i="4"/>
  <c r="BK174" i="4"/>
  <c r="J174" i="4" s="1"/>
  <c r="J102" i="4" s="1"/>
  <c r="R174" i="4"/>
  <c r="T184" i="4"/>
  <c r="P195" i="4"/>
  <c r="BK210" i="4"/>
  <c r="J210" i="4" s="1"/>
  <c r="J107" i="4" s="1"/>
  <c r="T210" i="4"/>
  <c r="T217" i="4"/>
  <c r="P231" i="4"/>
  <c r="T231" i="4"/>
  <c r="R235" i="4"/>
  <c r="R135" i="5"/>
  <c r="R156" i="5"/>
  <c r="R174" i="5"/>
  <c r="T184" i="5"/>
  <c r="BK195" i="5"/>
  <c r="J195" i="5" s="1"/>
  <c r="J106" i="5" s="1"/>
  <c r="BK210" i="5"/>
  <c r="J210" i="5"/>
  <c r="J107" i="5" s="1"/>
  <c r="T210" i="5"/>
  <c r="T217" i="5"/>
  <c r="R231" i="5"/>
  <c r="T235" i="5"/>
  <c r="P135" i="6"/>
  <c r="BK156" i="6"/>
  <c r="J156" i="6"/>
  <c r="J101" i="6" s="1"/>
  <c r="R156" i="6"/>
  <c r="P174" i="6"/>
  <c r="BK184" i="6"/>
  <c r="T184" i="6"/>
  <c r="T195" i="6"/>
  <c r="R210" i="6"/>
  <c r="P217" i="6"/>
  <c r="T217" i="6"/>
  <c r="P231" i="6"/>
  <c r="R231" i="6"/>
  <c r="P235" i="6"/>
  <c r="P135" i="7"/>
  <c r="P174" i="7"/>
  <c r="R184" i="7"/>
  <c r="BK210" i="7"/>
  <c r="J210" i="7" s="1"/>
  <c r="J107" i="7" s="1"/>
  <c r="T235" i="7"/>
  <c r="BK138" i="8"/>
  <c r="J138" i="8" s="1"/>
  <c r="J102" i="8" s="1"/>
  <c r="BK148" i="8"/>
  <c r="J148" i="8"/>
  <c r="J103" i="8" s="1"/>
  <c r="R165" i="8"/>
  <c r="BK183" i="8"/>
  <c r="J183" i="8"/>
  <c r="J107" i="8" s="1"/>
  <c r="T125" i="9"/>
  <c r="T124" i="9" s="1"/>
  <c r="P139" i="9"/>
  <c r="P132" i="10"/>
  <c r="T132" i="10"/>
  <c r="R138" i="10"/>
  <c r="T138" i="10"/>
  <c r="T148" i="10"/>
  <c r="T165" i="10"/>
  <c r="P183" i="10"/>
  <c r="T155" i="2"/>
  <c r="T158" i="2"/>
  <c r="T161" i="2"/>
  <c r="R164" i="2"/>
  <c r="P167" i="2"/>
  <c r="T167" i="2"/>
  <c r="R173" i="2"/>
  <c r="BK176" i="2"/>
  <c r="J176" i="2"/>
  <c r="J107" i="2" s="1"/>
  <c r="T176" i="2"/>
  <c r="R179" i="2"/>
  <c r="P182" i="2"/>
  <c r="T182" i="2"/>
  <c r="T185" i="2"/>
  <c r="T188" i="2"/>
  <c r="R191" i="2"/>
  <c r="P194" i="2"/>
  <c r="BK197" i="2"/>
  <c r="J197" i="2" s="1"/>
  <c r="J114" i="2" s="1"/>
  <c r="R197" i="2"/>
  <c r="R200" i="2"/>
  <c r="P203" i="2"/>
  <c r="BK206" i="2"/>
  <c r="J206" i="2" s="1"/>
  <c r="J117" i="2" s="1"/>
  <c r="R206" i="2"/>
  <c r="R214" i="2"/>
  <c r="P219" i="2"/>
  <c r="BK225" i="2"/>
  <c r="J225" i="2" s="1"/>
  <c r="J124" i="2" s="1"/>
  <c r="T225" i="2"/>
  <c r="R250" i="2"/>
  <c r="R155" i="3"/>
  <c r="P158" i="3"/>
  <c r="BK161" i="3"/>
  <c r="J161" i="3"/>
  <c r="J102" i="3" s="1"/>
  <c r="T161" i="3"/>
  <c r="R164" i="3"/>
  <c r="BK167" i="3"/>
  <c r="J167" i="3" s="1"/>
  <c r="J104" i="3" s="1"/>
  <c r="R167" i="3"/>
  <c r="R173" i="3"/>
  <c r="P176" i="3"/>
  <c r="BK179" i="3"/>
  <c r="J179" i="3" s="1"/>
  <c r="J108" i="3" s="1"/>
  <c r="R179" i="3"/>
  <c r="T179" i="3"/>
  <c r="P182" i="3"/>
  <c r="BK185" i="3"/>
  <c r="J185" i="3" s="1"/>
  <c r="J110" i="3" s="1"/>
  <c r="R185" i="3"/>
  <c r="P188" i="3"/>
  <c r="BK191" i="3"/>
  <c r="J191" i="3"/>
  <c r="J112" i="3" s="1"/>
  <c r="R191" i="3"/>
  <c r="P194" i="3"/>
  <c r="BK197" i="3"/>
  <c r="J197" i="3" s="1"/>
  <c r="J114" i="3" s="1"/>
  <c r="BK200" i="3"/>
  <c r="J200" i="3"/>
  <c r="J115" i="3" s="1"/>
  <c r="R200" i="3"/>
  <c r="P203" i="3"/>
  <c r="BK206" i="3"/>
  <c r="J206" i="3" s="1"/>
  <c r="J117" i="3" s="1"/>
  <c r="R206" i="3"/>
  <c r="BK214" i="3"/>
  <c r="J214" i="3" s="1"/>
  <c r="J120" i="3" s="1"/>
  <c r="R214" i="3"/>
  <c r="P219" i="3"/>
  <c r="BK225" i="3"/>
  <c r="J225" i="3"/>
  <c r="J124" i="3" s="1"/>
  <c r="P225" i="3"/>
  <c r="BK250" i="3"/>
  <c r="J250" i="3"/>
  <c r="J125" i="3" s="1"/>
  <c r="R250" i="3"/>
  <c r="P135" i="4"/>
  <c r="BK156" i="4"/>
  <c r="J156" i="4" s="1"/>
  <c r="J101" i="4" s="1"/>
  <c r="T156" i="4"/>
  <c r="P174" i="4"/>
  <c r="P184" i="4"/>
  <c r="T195" i="4"/>
  <c r="R210" i="4"/>
  <c r="P217" i="4"/>
  <c r="BK235" i="4"/>
  <c r="J235" i="4"/>
  <c r="J110" i="4" s="1"/>
  <c r="T235" i="4"/>
  <c r="P135" i="5"/>
  <c r="P134" i="5"/>
  <c r="P156" i="5"/>
  <c r="P174" i="5"/>
  <c r="P184" i="5"/>
  <c r="P195" i="5"/>
  <c r="R210" i="5"/>
  <c r="R217" i="5"/>
  <c r="BK235" i="5"/>
  <c r="J235" i="5"/>
  <c r="J110" i="5" s="1"/>
  <c r="T135" i="6"/>
  <c r="T156" i="6"/>
  <c r="T174" i="6"/>
  <c r="R184" i="6"/>
  <c r="BK195" i="6"/>
  <c r="J195" i="6" s="1"/>
  <c r="J106" i="6" s="1"/>
  <c r="R195" i="6"/>
  <c r="P210" i="6"/>
  <c r="T210" i="6"/>
  <c r="BK235" i="6"/>
  <c r="J235" i="6" s="1"/>
  <c r="J110" i="6" s="1"/>
  <c r="R235" i="6"/>
  <c r="R135" i="7"/>
  <c r="R134" i="7" s="1"/>
  <c r="T156" i="7"/>
  <c r="R174" i="7"/>
  <c r="P184" i="7"/>
  <c r="BK195" i="7"/>
  <c r="J195" i="7"/>
  <c r="J106" i="7" s="1"/>
  <c r="BK217" i="7"/>
  <c r="J217" i="7" s="1"/>
  <c r="J108" i="7" s="1"/>
  <c r="R217" i="7"/>
  <c r="P231" i="7"/>
  <c r="T231" i="7"/>
  <c r="P235" i="7"/>
  <c r="T132" i="8"/>
  <c r="R138" i="8"/>
  <c r="R148" i="8"/>
  <c r="P165" i="8"/>
  <c r="R183" i="8"/>
  <c r="P125" i="9"/>
  <c r="P124" i="9" s="1"/>
  <c r="P123" i="9" s="1"/>
  <c r="AU106" i="1" s="1"/>
  <c r="T139" i="9"/>
  <c r="R132" i="10"/>
  <c r="P138" i="10"/>
  <c r="P148" i="10"/>
  <c r="BK165" i="10"/>
  <c r="J165" i="10" s="1"/>
  <c r="J104" i="10" s="1"/>
  <c r="P165" i="10"/>
  <c r="BK183" i="10"/>
  <c r="J183" i="10" s="1"/>
  <c r="J107" i="10" s="1"/>
  <c r="R183" i="10"/>
  <c r="R125" i="11"/>
  <c r="R124" i="11" s="1"/>
  <c r="BK155" i="2"/>
  <c r="J155" i="2" s="1"/>
  <c r="J100" i="2" s="1"/>
  <c r="R155" i="2"/>
  <c r="P158" i="2"/>
  <c r="BK161" i="2"/>
  <c r="J161" i="2"/>
  <c r="J102" i="2" s="1"/>
  <c r="R161" i="2"/>
  <c r="P164" i="2"/>
  <c r="BK167" i="2"/>
  <c r="J167" i="2" s="1"/>
  <c r="J104" i="2" s="1"/>
  <c r="R176" i="2"/>
  <c r="P179" i="2"/>
  <c r="BK182" i="2"/>
  <c r="J182" i="2"/>
  <c r="J109" i="2" s="1"/>
  <c r="R182" i="2"/>
  <c r="P185" i="2"/>
  <c r="BK188" i="2"/>
  <c r="J188" i="2" s="1"/>
  <c r="J111" i="2" s="1"/>
  <c r="R188" i="2"/>
  <c r="P191" i="2"/>
  <c r="BK194" i="2"/>
  <c r="J194" i="2"/>
  <c r="J113" i="2" s="1"/>
  <c r="R194" i="2"/>
  <c r="P197" i="2"/>
  <c r="BK200" i="2"/>
  <c r="J200" i="2" s="1"/>
  <c r="J115" i="2" s="1"/>
  <c r="T200" i="2"/>
  <c r="T203" i="2"/>
  <c r="T206" i="2"/>
  <c r="BK214" i="2"/>
  <c r="J214" i="2" s="1"/>
  <c r="J120" i="2" s="1"/>
  <c r="T214" i="2"/>
  <c r="R219" i="2"/>
  <c r="BK222" i="2"/>
  <c r="J222" i="2"/>
  <c r="J123" i="2" s="1"/>
  <c r="R222" i="2"/>
  <c r="P225" i="2"/>
  <c r="T250" i="2"/>
  <c r="BK155" i="3"/>
  <c r="J155" i="3"/>
  <c r="J100" i="3" s="1"/>
  <c r="T155" i="3"/>
  <c r="T158" i="3"/>
  <c r="R161" i="3"/>
  <c r="P167" i="3"/>
  <c r="BK173" i="3"/>
  <c r="J173" i="3" s="1"/>
  <c r="J106" i="3" s="1"/>
  <c r="T173" i="3"/>
  <c r="T176" i="3"/>
  <c r="BK182" i="3"/>
  <c r="J182" i="3"/>
  <c r="J109" i="3" s="1"/>
  <c r="R182" i="3"/>
  <c r="P185" i="3"/>
  <c r="BK188" i="3"/>
  <c r="J188" i="3" s="1"/>
  <c r="J111" i="3" s="1"/>
  <c r="T188" i="3"/>
  <c r="P191" i="3"/>
  <c r="BK194" i="3"/>
  <c r="J194" i="3"/>
  <c r="J113" i="3" s="1"/>
  <c r="R194" i="3"/>
  <c r="P197" i="3"/>
  <c r="T197" i="3"/>
  <c r="T200" i="3"/>
  <c r="T203" i="3"/>
  <c r="P206" i="3"/>
  <c r="T214" i="3"/>
  <c r="BK219" i="3"/>
  <c r="J219" i="3"/>
  <c r="J122" i="3" s="1"/>
  <c r="T219" i="3"/>
  <c r="P222" i="3"/>
  <c r="T222" i="3"/>
  <c r="T225" i="3"/>
  <c r="P250" i="3"/>
  <c r="BK135" i="4"/>
  <c r="J135" i="4" s="1"/>
  <c r="J100" i="4" s="1"/>
  <c r="T135" i="4"/>
  <c r="R156" i="4"/>
  <c r="T174" i="4"/>
  <c r="BK184" i="4"/>
  <c r="R184" i="4"/>
  <c r="BK195" i="4"/>
  <c r="J195" i="4"/>
  <c r="J106" i="4" s="1"/>
  <c r="R195" i="4"/>
  <c r="P210" i="4"/>
  <c r="BK217" i="4"/>
  <c r="J217" i="4" s="1"/>
  <c r="J108" i="4" s="1"/>
  <c r="R217" i="4"/>
  <c r="BK231" i="4"/>
  <c r="J231" i="4" s="1"/>
  <c r="J109" i="4" s="1"/>
  <c r="R231" i="4"/>
  <c r="P235" i="4"/>
  <c r="BK135" i="5"/>
  <c r="J135" i="5"/>
  <c r="J100" i="5" s="1"/>
  <c r="BK156" i="5"/>
  <c r="J156" i="5" s="1"/>
  <c r="J101" i="5" s="1"/>
  <c r="BK174" i="5"/>
  <c r="J174" i="5"/>
  <c r="J102" i="5" s="1"/>
  <c r="BK184" i="5"/>
  <c r="J184" i="5" s="1"/>
  <c r="J104" i="5" s="1"/>
  <c r="R195" i="5"/>
  <c r="BK217" i="5"/>
  <c r="J217" i="5" s="1"/>
  <c r="J108" i="5" s="1"/>
  <c r="BK231" i="5"/>
  <c r="J231" i="5"/>
  <c r="J109" i="5" s="1"/>
  <c r="T231" i="5"/>
  <c r="R235" i="5"/>
  <c r="BK135" i="6"/>
  <c r="J135" i="6" s="1"/>
  <c r="J100" i="6" s="1"/>
  <c r="R135" i="6"/>
  <c r="P156" i="6"/>
  <c r="BK174" i="6"/>
  <c r="J174" i="6"/>
  <c r="J102" i="6" s="1"/>
  <c r="R174" i="6"/>
  <c r="P184" i="6"/>
  <c r="P195" i="6"/>
  <c r="BK210" i="6"/>
  <c r="J210" i="6"/>
  <c r="J107" i="6" s="1"/>
  <c r="BK217" i="6"/>
  <c r="J217" i="6" s="1"/>
  <c r="J108" i="6" s="1"/>
  <c r="R217" i="6"/>
  <c r="BK231" i="6"/>
  <c r="J231" i="6" s="1"/>
  <c r="J109" i="6" s="1"/>
  <c r="T231" i="6"/>
  <c r="T235" i="6"/>
  <c r="T135" i="7"/>
  <c r="T134" i="7"/>
  <c r="P156" i="7"/>
  <c r="BK174" i="7"/>
  <c r="J174" i="7" s="1"/>
  <c r="J102" i="7" s="1"/>
  <c r="BK184" i="7"/>
  <c r="J184" i="7"/>
  <c r="J104" i="7" s="1"/>
  <c r="R195" i="7"/>
  <c r="P210" i="7"/>
  <c r="T210" i="7"/>
  <c r="P217" i="7"/>
  <c r="BK231" i="7"/>
  <c r="J231" i="7" s="1"/>
  <c r="J109" i="7" s="1"/>
  <c r="R231" i="7"/>
  <c r="BK235" i="7"/>
  <c r="J235" i="7" s="1"/>
  <c r="J110" i="7" s="1"/>
  <c r="R132" i="8"/>
  <c r="R131" i="8"/>
  <c r="R129" i="8" s="1"/>
  <c r="T138" i="8"/>
  <c r="T148" i="8"/>
  <c r="T165" i="8"/>
  <c r="T183" i="8"/>
  <c r="R125" i="9"/>
  <c r="R124" i="9" s="1"/>
  <c r="R123" i="9" s="1"/>
  <c r="R139" i="9"/>
  <c r="BK132" i="10"/>
  <c r="J132" i="10" s="1"/>
  <c r="J101" i="10" s="1"/>
  <c r="BK138" i="10"/>
  <c r="J138" i="10"/>
  <c r="J102" i="10" s="1"/>
  <c r="BK148" i="10"/>
  <c r="J148" i="10" s="1"/>
  <c r="J103" i="10" s="1"/>
  <c r="R148" i="10"/>
  <c r="R165" i="10"/>
  <c r="T183" i="10"/>
  <c r="BK125" i="11"/>
  <c r="J125" i="11" s="1"/>
  <c r="J100" i="11" s="1"/>
  <c r="P125" i="11"/>
  <c r="P124" i="11"/>
  <c r="T125" i="11"/>
  <c r="T124" i="11"/>
  <c r="BK139" i="11"/>
  <c r="J139" i="11"/>
  <c r="J101" i="11" s="1"/>
  <c r="P139" i="11"/>
  <c r="R139" i="11"/>
  <c r="T139" i="11"/>
  <c r="BE160" i="2"/>
  <c r="BE163" i="2"/>
  <c r="BE169" i="2"/>
  <c r="BE174" i="2"/>
  <c r="BE193" i="2"/>
  <c r="BE199" i="2"/>
  <c r="BE211" i="2"/>
  <c r="BE216" i="2"/>
  <c r="BE220" i="2"/>
  <c r="BE227" i="2"/>
  <c r="BE231" i="2"/>
  <c r="BE232" i="2"/>
  <c r="BE234" i="2"/>
  <c r="BE237" i="2"/>
  <c r="BE245" i="2"/>
  <c r="BE248" i="2"/>
  <c r="BE256" i="2"/>
  <c r="BE263" i="2"/>
  <c r="BE161" i="5"/>
  <c r="BE168" i="5"/>
  <c r="BE173" i="5"/>
  <c r="BE176" i="5"/>
  <c r="BE177" i="5"/>
  <c r="BE178" i="5"/>
  <c r="BE181" i="5"/>
  <c r="BE182" i="5"/>
  <c r="BE200" i="5"/>
  <c r="BE204" i="5"/>
  <c r="BE205" i="5"/>
  <c r="BE211" i="5"/>
  <c r="BE212" i="5"/>
  <c r="BE227" i="5"/>
  <c r="BE236" i="5"/>
  <c r="BE260" i="5"/>
  <c r="BE266" i="5"/>
  <c r="BE267" i="5"/>
  <c r="F93" i="6"/>
  <c r="F94" i="6"/>
  <c r="J127" i="6"/>
  <c r="J130" i="6"/>
  <c r="BE142" i="6"/>
  <c r="BE154" i="6"/>
  <c r="BE157" i="6"/>
  <c r="BE158" i="6"/>
  <c r="BE165" i="6"/>
  <c r="BE166" i="6"/>
  <c r="BE173" i="6"/>
  <c r="BE176" i="6"/>
  <c r="BE178" i="6"/>
  <c r="BE180" i="6"/>
  <c r="BE199" i="6"/>
  <c r="BE203" i="6"/>
  <c r="BE212" i="6"/>
  <c r="BE215" i="6"/>
  <c r="BE216" i="6"/>
  <c r="BE227" i="6"/>
  <c r="BE232" i="6"/>
  <c r="BE219" i="7"/>
  <c r="BE251" i="7"/>
  <c r="BE253" i="7"/>
  <c r="BE258" i="7"/>
  <c r="BE262" i="7"/>
  <c r="BE265" i="7"/>
  <c r="BE143" i="8"/>
  <c r="BE144" i="8"/>
  <c r="BE145" i="8"/>
  <c r="BE146" i="8"/>
  <c r="BE151" i="8"/>
  <c r="BE152" i="8"/>
  <c r="BE157" i="8"/>
  <c r="BE162" i="8"/>
  <c r="BE167" i="8"/>
  <c r="BE169" i="8"/>
  <c r="BE170" i="8"/>
  <c r="BE174" i="8"/>
  <c r="BE185" i="8"/>
  <c r="BE186" i="8"/>
  <c r="BE127" i="9"/>
  <c r="BE132" i="9"/>
  <c r="BE135" i="9"/>
  <c r="E85" i="10"/>
  <c r="BE134" i="10"/>
  <c r="BE139" i="10"/>
  <c r="BE140" i="10"/>
  <c r="BE142" i="10"/>
  <c r="BE146" i="10"/>
  <c r="BE170" i="10"/>
  <c r="E141" i="2"/>
  <c r="J147" i="2"/>
  <c r="F150" i="2"/>
  <c r="BE166" i="2"/>
  <c r="BE168" i="2"/>
  <c r="BE178" i="2"/>
  <c r="BE184" i="2"/>
  <c r="BE186" i="2"/>
  <c r="BE196" i="2"/>
  <c r="BE207" i="2"/>
  <c r="BE223" i="2"/>
  <c r="BE224" i="2"/>
  <c r="BE226" i="2"/>
  <c r="BE228" i="2"/>
  <c r="BE230" i="2"/>
  <c r="BE243" i="2"/>
  <c r="BE244" i="2"/>
  <c r="BE249" i="2"/>
  <c r="BE253" i="2"/>
  <c r="BK171" i="2"/>
  <c r="J171" i="2"/>
  <c r="J105" i="2" s="1"/>
  <c r="BK210" i="2"/>
  <c r="J210" i="2" s="1"/>
  <c r="J118" i="2" s="1"/>
  <c r="BK212" i="2"/>
  <c r="J212" i="2"/>
  <c r="J119" i="2" s="1"/>
  <c r="BK217" i="2"/>
  <c r="J217" i="2" s="1"/>
  <c r="J121" i="2" s="1"/>
  <c r="BK255" i="2"/>
  <c r="J255" i="2"/>
  <c r="J127" i="2" s="1"/>
  <c r="BK260" i="2"/>
  <c r="J260" i="2" s="1"/>
  <c r="J130" i="2" s="1"/>
  <c r="E141" i="3"/>
  <c r="J147" i="3"/>
  <c r="BE162" i="3"/>
  <c r="BE165" i="3"/>
  <c r="BE175" i="3"/>
  <c r="BE181" i="3"/>
  <c r="BE190" i="3"/>
  <c r="BE195" i="3"/>
  <c r="BE207" i="3"/>
  <c r="BE209" i="3"/>
  <c r="BE221" i="3"/>
  <c r="BE226" i="3"/>
  <c r="BE228" i="3"/>
  <c r="BE235" i="3"/>
  <c r="BE238" i="3"/>
  <c r="BE240" i="3"/>
  <c r="BE241" i="3"/>
  <c r="BE243" i="3"/>
  <c r="BE248" i="3"/>
  <c r="BE249" i="3"/>
  <c r="BE263" i="3"/>
  <c r="BK217" i="3"/>
  <c r="J217" i="3" s="1"/>
  <c r="J121" i="3" s="1"/>
  <c r="F93" i="4"/>
  <c r="F94" i="4"/>
  <c r="BE138" i="4"/>
  <c r="BE143" i="4"/>
  <c r="BE155" i="4"/>
  <c r="BE161" i="4"/>
  <c r="BE168" i="4"/>
  <c r="BE170" i="4"/>
  <c r="BE173" i="4"/>
  <c r="BE176" i="4"/>
  <c r="BE177" i="4"/>
  <c r="BE180" i="4"/>
  <c r="BE198" i="4"/>
  <c r="BE204" i="4"/>
  <c r="BE209" i="4"/>
  <c r="BE218" i="4"/>
  <c r="BE220" i="4"/>
  <c r="BE223" i="4"/>
  <c r="BE227" i="4"/>
  <c r="BE230" i="4"/>
  <c r="BE243" i="4"/>
  <c r="BE244" i="4"/>
  <c r="BE246" i="4"/>
  <c r="BE247" i="4"/>
  <c r="BE249" i="4"/>
  <c r="BE260" i="4"/>
  <c r="BE264" i="4"/>
  <c r="BE265" i="4"/>
  <c r="BE268" i="4"/>
  <c r="BE270" i="4"/>
  <c r="BK269" i="4"/>
  <c r="J269" i="4"/>
  <c r="J111" i="4" s="1"/>
  <c r="E85" i="5"/>
  <c r="J91" i="5"/>
  <c r="J93" i="5"/>
  <c r="J130" i="5"/>
  <c r="BE136" i="5"/>
  <c r="BE138" i="5"/>
  <c r="BE140" i="5"/>
  <c r="BE142" i="5"/>
  <c r="BE169" i="5"/>
  <c r="BE170" i="5"/>
  <c r="BE171" i="5"/>
  <c r="BE172" i="5"/>
  <c r="BE180" i="5"/>
  <c r="BE191" i="5"/>
  <c r="BE198" i="5"/>
  <c r="BE203" i="5"/>
  <c r="BE216" i="5"/>
  <c r="BE219" i="5"/>
  <c r="BE221" i="5"/>
  <c r="BE225" i="5"/>
  <c r="BE230" i="5"/>
  <c r="BE249" i="5"/>
  <c r="BE263" i="5"/>
  <c r="BE265" i="5"/>
  <c r="BE268" i="5"/>
  <c r="BE270" i="5"/>
  <c r="E85" i="6"/>
  <c r="BE139" i="6"/>
  <c r="BE144" i="6"/>
  <c r="BE155" i="6"/>
  <c r="BE159" i="6"/>
  <c r="BE168" i="6"/>
  <c r="BE171" i="6"/>
  <c r="BE172" i="6"/>
  <c r="BE177" i="6"/>
  <c r="BE179" i="6"/>
  <c r="BE198" i="6"/>
  <c r="BE201" i="6"/>
  <c r="BE202" i="6"/>
  <c r="BE204" i="6"/>
  <c r="BE208" i="6"/>
  <c r="BE218" i="6"/>
  <c r="BE219" i="6"/>
  <c r="BE247" i="6"/>
  <c r="BE255" i="6"/>
  <c r="BE257" i="6"/>
  <c r="BE261" i="6"/>
  <c r="J93" i="7"/>
  <c r="J127" i="7"/>
  <c r="J130" i="7"/>
  <c r="BE136" i="7"/>
  <c r="BE140" i="7"/>
  <c r="BE157" i="7"/>
  <c r="BE158" i="7"/>
  <c r="BE159" i="7"/>
  <c r="BE168" i="7"/>
  <c r="BE169" i="7"/>
  <c r="BE211" i="7"/>
  <c r="BE215" i="7"/>
  <c r="BE216" i="7"/>
  <c r="BE220" i="7"/>
  <c r="BE221" i="7"/>
  <c r="BE227" i="7"/>
  <c r="BE232" i="7"/>
  <c r="BE234" i="7"/>
  <c r="BE245" i="7"/>
  <c r="BE255" i="7"/>
  <c r="BE266" i="7"/>
  <c r="BE267" i="7"/>
  <c r="E85" i="8"/>
  <c r="J123" i="8"/>
  <c r="F126" i="8"/>
  <c r="BE134" i="8"/>
  <c r="BE135" i="8"/>
  <c r="BE136" i="8"/>
  <c r="BE150" i="8"/>
  <c r="BE155" i="8"/>
  <c r="BE156" i="8"/>
  <c r="BE158" i="8"/>
  <c r="BE159" i="8"/>
  <c r="BE161" i="8"/>
  <c r="BE168" i="8"/>
  <c r="BE171" i="8"/>
  <c r="BE172" i="8"/>
  <c r="BE176" i="8"/>
  <c r="BE178" i="8"/>
  <c r="BE182" i="8"/>
  <c r="F94" i="9"/>
  <c r="BE129" i="9"/>
  <c r="BE130" i="9"/>
  <c r="BE133" i="9"/>
  <c r="BE134" i="9"/>
  <c r="BE140" i="9"/>
  <c r="BE141" i="9"/>
  <c r="F94" i="10"/>
  <c r="BE137" i="10"/>
  <c r="BE141" i="10"/>
  <c r="BE143" i="10"/>
  <c r="BE149" i="10"/>
  <c r="BE151" i="10"/>
  <c r="BE153" i="10"/>
  <c r="BE154" i="10"/>
  <c r="BE160" i="10"/>
  <c r="BE162" i="10"/>
  <c r="BE164" i="10"/>
  <c r="BE169" i="10"/>
  <c r="BE172" i="10"/>
  <c r="BE186" i="10"/>
  <c r="F94" i="11"/>
  <c r="BE126" i="11"/>
  <c r="BE129" i="11"/>
  <c r="BE157" i="2"/>
  <c r="BE175" i="2"/>
  <c r="BE183" i="2"/>
  <c r="BE189" i="2"/>
  <c r="BE190" i="2"/>
  <c r="BE195" i="2"/>
  <c r="BE198" i="2"/>
  <c r="BE201" i="2"/>
  <c r="BE202" i="2"/>
  <c r="BE209" i="2"/>
  <c r="BE213" i="2"/>
  <c r="BE218" i="2"/>
  <c r="BE229" i="2"/>
  <c r="BE233" i="2"/>
  <c r="BE236" i="2"/>
  <c r="BE240" i="2"/>
  <c r="BE241" i="2"/>
  <c r="BE251" i="2"/>
  <c r="BE252" i="2"/>
  <c r="BE258" i="2"/>
  <c r="BK257" i="2"/>
  <c r="J257" i="2"/>
  <c r="J128" i="2" s="1"/>
  <c r="F94" i="3"/>
  <c r="BE156" i="3"/>
  <c r="BE157" i="3"/>
  <c r="BE160" i="3"/>
  <c r="BE163" i="3"/>
  <c r="BE169" i="3"/>
  <c r="BE170" i="3"/>
  <c r="BE172" i="3"/>
  <c r="BE178" i="3"/>
  <c r="BE189" i="3"/>
  <c r="BE192" i="3"/>
  <c r="BE196" i="3"/>
  <c r="BE198" i="3"/>
  <c r="BE199" i="3"/>
  <c r="BE204" i="3"/>
  <c r="BE205" i="3"/>
  <c r="BE216" i="3"/>
  <c r="BE218" i="3"/>
  <c r="BE223" i="3"/>
  <c r="BE230" i="3"/>
  <c r="BE232" i="3"/>
  <c r="BE233" i="3"/>
  <c r="BE234" i="3"/>
  <c r="BE237" i="3"/>
  <c r="BE239" i="3"/>
  <c r="BE242" i="3"/>
  <c r="BE244" i="3"/>
  <c r="BE245" i="3"/>
  <c r="BE246" i="3"/>
  <c r="BE247" i="3"/>
  <c r="BE252" i="3"/>
  <c r="BE253" i="3"/>
  <c r="BE256" i="3"/>
  <c r="BE258" i="3"/>
  <c r="BE261" i="3"/>
  <c r="BK255" i="3"/>
  <c r="BK260" i="3"/>
  <c r="J260" i="3" s="1"/>
  <c r="J130" i="3" s="1"/>
  <c r="BK262" i="3"/>
  <c r="J262" i="3"/>
  <c r="J131" i="3" s="1"/>
  <c r="E85" i="4"/>
  <c r="J91" i="4"/>
  <c r="J93" i="4"/>
  <c r="BE136" i="4"/>
  <c r="BE139" i="4"/>
  <c r="BE140" i="4"/>
  <c r="BE144" i="4"/>
  <c r="BE146" i="4"/>
  <c r="BE154" i="4"/>
  <c r="BE157" i="4"/>
  <c r="BE160" i="4"/>
  <c r="BE169" i="4"/>
  <c r="BE175" i="4"/>
  <c r="BE178" i="4"/>
  <c r="BE182" i="4"/>
  <c r="BE190" i="4"/>
  <c r="BE191" i="4"/>
  <c r="BE193" i="4"/>
  <c r="BE201" i="4"/>
  <c r="BE206" i="4"/>
  <c r="BE212" i="4"/>
  <c r="BE216" i="4"/>
  <c r="BE225" i="4"/>
  <c r="BE236" i="4"/>
  <c r="BE245" i="4"/>
  <c r="BE251" i="4"/>
  <c r="BE253" i="4"/>
  <c r="BE258" i="4"/>
  <c r="BE261" i="4"/>
  <c r="BE263" i="4"/>
  <c r="BE266" i="4"/>
  <c r="BE267" i="4"/>
  <c r="BK192" i="4"/>
  <c r="J192" i="4" s="1"/>
  <c r="J105" i="4" s="1"/>
  <c r="F129" i="5"/>
  <c r="F130" i="5"/>
  <c r="BE144" i="5"/>
  <c r="BE154" i="5"/>
  <c r="BE155" i="5"/>
  <c r="BE157" i="5"/>
  <c r="BE159" i="5"/>
  <c r="BE175" i="5"/>
  <c r="BE185" i="5"/>
  <c r="BE193" i="5"/>
  <c r="BE199" i="5"/>
  <c r="BE208" i="5"/>
  <c r="BE209" i="5"/>
  <c r="BE218" i="5"/>
  <c r="BE220" i="5"/>
  <c r="BE223" i="5"/>
  <c r="BE234" i="5"/>
  <c r="BE243" i="5"/>
  <c r="BE246" i="5"/>
  <c r="BE251" i="5"/>
  <c r="BE257" i="5"/>
  <c r="BE261" i="5"/>
  <c r="BE262" i="5"/>
  <c r="BE264" i="5"/>
  <c r="BK269" i="5"/>
  <c r="J269" i="5"/>
  <c r="J111" i="5" s="1"/>
  <c r="J93" i="6"/>
  <c r="BE138" i="6"/>
  <c r="BE169" i="6"/>
  <c r="BE170" i="6"/>
  <c r="BE182" i="6"/>
  <c r="BE185" i="6"/>
  <c r="BE196" i="6"/>
  <c r="BE200" i="6"/>
  <c r="BE206" i="6"/>
  <c r="BE220" i="6"/>
  <c r="BE221" i="6"/>
  <c r="BE223" i="6"/>
  <c r="BE225" i="6"/>
  <c r="BE229" i="6"/>
  <c r="BE230" i="6"/>
  <c r="BE234" i="6"/>
  <c r="BE243" i="6"/>
  <c r="BE246" i="6"/>
  <c r="BE249" i="6"/>
  <c r="BE262" i="6"/>
  <c r="BE264" i="6"/>
  <c r="BE268" i="6"/>
  <c r="BE270" i="6"/>
  <c r="BK269" i="6"/>
  <c r="J269" i="6"/>
  <c r="J111" i="6" s="1"/>
  <c r="E85" i="7"/>
  <c r="F93" i="7"/>
  <c r="F130" i="7"/>
  <c r="BE138" i="7"/>
  <c r="BE139" i="7"/>
  <c r="BE142" i="7"/>
  <c r="BE145" i="7"/>
  <c r="BE160" i="7"/>
  <c r="BE161" i="7"/>
  <c r="BE165" i="7"/>
  <c r="BE166" i="7"/>
  <c r="BE171" i="7"/>
  <c r="BE204" i="7"/>
  <c r="BE205" i="7"/>
  <c r="BE206" i="7"/>
  <c r="BE209" i="7"/>
  <c r="BE212" i="7"/>
  <c r="BE213" i="7"/>
  <c r="BE214" i="7"/>
  <c r="BE225" i="7"/>
  <c r="BE229" i="7"/>
  <c r="BE230" i="7"/>
  <c r="BE236" i="7"/>
  <c r="BE243" i="7"/>
  <c r="BE247" i="7"/>
  <c r="BE257" i="7"/>
  <c r="BE260" i="7"/>
  <c r="BE261" i="7"/>
  <c r="BE263" i="7"/>
  <c r="BE264" i="7"/>
  <c r="BE140" i="8"/>
  <c r="BE141" i="8"/>
  <c r="BE147" i="8"/>
  <c r="BE153" i="8"/>
  <c r="BE164" i="8"/>
  <c r="BE173" i="8"/>
  <c r="BE184" i="8"/>
  <c r="BK179" i="8"/>
  <c r="J179" i="8"/>
  <c r="J105" i="8" s="1"/>
  <c r="BK181" i="8"/>
  <c r="J181" i="8" s="1"/>
  <c r="J106" i="8" s="1"/>
  <c r="E111" i="9"/>
  <c r="J117" i="9"/>
  <c r="BE126" i="9"/>
  <c r="BE136" i="9"/>
  <c r="BE133" i="10"/>
  <c r="BE135" i="10"/>
  <c r="BE152" i="10"/>
  <c r="BE155" i="10"/>
  <c r="BE157" i="10"/>
  <c r="BE158" i="10"/>
  <c r="BE159" i="10"/>
  <c r="BE161" i="10"/>
  <c r="BE163" i="10"/>
  <c r="BE166" i="10"/>
  <c r="BE168" i="10"/>
  <c r="BE171" i="10"/>
  <c r="BE174" i="10"/>
  <c r="BE176" i="10"/>
  <c r="BE177" i="10"/>
  <c r="BE178" i="10"/>
  <c r="BE184" i="10"/>
  <c r="BE185" i="10"/>
  <c r="BK179" i="10"/>
  <c r="J179" i="10"/>
  <c r="J105" i="10" s="1"/>
  <c r="E85" i="11"/>
  <c r="BE127" i="11"/>
  <c r="BE128" i="11"/>
  <c r="BE132" i="11"/>
  <c r="BE134" i="11"/>
  <c r="BE136" i="11"/>
  <c r="BE137" i="11"/>
  <c r="BE156" i="2"/>
  <c r="BE159" i="2"/>
  <c r="BE162" i="2"/>
  <c r="BE165" i="2"/>
  <c r="BE170" i="2"/>
  <c r="BE172" i="2"/>
  <c r="BE177" i="2"/>
  <c r="BE180" i="2"/>
  <c r="BE181" i="2"/>
  <c r="BE187" i="2"/>
  <c r="BE192" i="2"/>
  <c r="BE204" i="2"/>
  <c r="BE205" i="2"/>
  <c r="BE208" i="2"/>
  <c r="BE215" i="2"/>
  <c r="BE221" i="2"/>
  <c r="BE235" i="2"/>
  <c r="BE238" i="2"/>
  <c r="BE239" i="2"/>
  <c r="BE242" i="2"/>
  <c r="BE246" i="2"/>
  <c r="BE247" i="2"/>
  <c r="BE261" i="2"/>
  <c r="BK262" i="2"/>
  <c r="J262" i="2" s="1"/>
  <c r="J131" i="2" s="1"/>
  <c r="BE159" i="3"/>
  <c r="BE166" i="3"/>
  <c r="BE168" i="3"/>
  <c r="BE174" i="3"/>
  <c r="BE177" i="3"/>
  <c r="BE180" i="3"/>
  <c r="BE183" i="3"/>
  <c r="BE184" i="3"/>
  <c r="BE186" i="3"/>
  <c r="BE187" i="3"/>
  <c r="BE193" i="3"/>
  <c r="BE201" i="3"/>
  <c r="BE202" i="3"/>
  <c r="BE208" i="3"/>
  <c r="BE211" i="3"/>
  <c r="BE213" i="3"/>
  <c r="BE215" i="3"/>
  <c r="BE220" i="3"/>
  <c r="BE224" i="3"/>
  <c r="BE227" i="3"/>
  <c r="BE229" i="3"/>
  <c r="BE231" i="3"/>
  <c r="BE236" i="3"/>
  <c r="BE251" i="3"/>
  <c r="BK171" i="3"/>
  <c r="J171" i="3"/>
  <c r="J105" i="3" s="1"/>
  <c r="BK210" i="3"/>
  <c r="J210" i="3" s="1"/>
  <c r="J118" i="3" s="1"/>
  <c r="BK212" i="3"/>
  <c r="J212" i="3"/>
  <c r="J119" i="3" s="1"/>
  <c r="BK257" i="3"/>
  <c r="J257" i="3" s="1"/>
  <c r="J128" i="3" s="1"/>
  <c r="J94" i="4"/>
  <c r="BE142" i="4"/>
  <c r="BE145" i="4"/>
  <c r="BE158" i="4"/>
  <c r="BE159" i="4"/>
  <c r="BE165" i="4"/>
  <c r="BE166" i="4"/>
  <c r="BE171" i="4"/>
  <c r="BE172" i="4"/>
  <c r="BE179" i="4"/>
  <c r="BE181" i="4"/>
  <c r="BE185" i="4"/>
  <c r="BE196" i="4"/>
  <c r="BE199" i="4"/>
  <c r="BE200" i="4"/>
  <c r="BE202" i="4"/>
  <c r="BE203" i="4"/>
  <c r="BE205" i="4"/>
  <c r="BE208" i="4"/>
  <c r="BE211" i="4"/>
  <c r="BE213" i="4"/>
  <c r="BE214" i="4"/>
  <c r="BE215" i="4"/>
  <c r="BE219" i="4"/>
  <c r="BE221" i="4"/>
  <c r="BE229" i="4"/>
  <c r="BE232" i="4"/>
  <c r="BE234" i="4"/>
  <c r="BE255" i="4"/>
  <c r="BE257" i="4"/>
  <c r="BE262" i="4"/>
  <c r="BE139" i="5"/>
  <c r="BE143" i="5"/>
  <c r="BE145" i="5"/>
  <c r="BE146" i="5"/>
  <c r="BE158" i="5"/>
  <c r="BE160" i="5"/>
  <c r="BE165" i="5"/>
  <c r="BE166" i="5"/>
  <c r="BE179" i="5"/>
  <c r="BE190" i="5"/>
  <c r="BE196" i="5"/>
  <c r="BE201" i="5"/>
  <c r="BE202" i="5"/>
  <c r="BE206" i="5"/>
  <c r="BE213" i="5"/>
  <c r="BE214" i="5"/>
  <c r="BE215" i="5"/>
  <c r="BE229" i="5"/>
  <c r="BE232" i="5"/>
  <c r="BE244" i="5"/>
  <c r="BE245" i="5"/>
  <c r="BE247" i="5"/>
  <c r="BE253" i="5"/>
  <c r="BE255" i="5"/>
  <c r="BE258" i="5"/>
  <c r="BK192" i="5"/>
  <c r="J192" i="5"/>
  <c r="J105" i="5" s="1"/>
  <c r="BE136" i="6"/>
  <c r="BE140" i="6"/>
  <c r="BE143" i="6"/>
  <c r="BE145" i="6"/>
  <c r="BE146" i="6"/>
  <c r="BE160" i="6"/>
  <c r="BE161" i="6"/>
  <c r="BE175" i="6"/>
  <c r="BE181" i="6"/>
  <c r="BE190" i="6"/>
  <c r="BE191" i="6"/>
  <c r="BE193" i="6"/>
  <c r="BE205" i="6"/>
  <c r="BE209" i="6"/>
  <c r="BE211" i="6"/>
  <c r="BE213" i="6"/>
  <c r="BE214" i="6"/>
  <c r="BE236" i="6"/>
  <c r="BE244" i="6"/>
  <c r="BE245" i="6"/>
  <c r="BE251" i="6"/>
  <c r="BE253" i="6"/>
  <c r="BE258" i="6"/>
  <c r="BE260" i="6"/>
  <c r="BE263" i="6"/>
  <c r="BE265" i="6"/>
  <c r="BE266" i="6"/>
  <c r="BE267" i="6"/>
  <c r="BK192" i="6"/>
  <c r="J192" i="6" s="1"/>
  <c r="J105" i="6" s="1"/>
  <c r="BE143" i="7"/>
  <c r="BE144" i="7"/>
  <c r="BE146" i="7"/>
  <c r="BE154" i="7"/>
  <c r="BE155" i="7"/>
  <c r="BE170" i="7"/>
  <c r="BE172" i="7"/>
  <c r="BE173" i="7"/>
  <c r="BE175" i="7"/>
  <c r="BE176" i="7"/>
  <c r="BE177" i="7"/>
  <c r="BE178" i="7"/>
  <c r="BE179" i="7"/>
  <c r="BE180" i="7"/>
  <c r="BE181" i="7"/>
  <c r="BE182" i="7"/>
  <c r="BE185" i="7"/>
  <c r="BE190" i="7"/>
  <c r="BE191" i="7"/>
  <c r="BE193" i="7"/>
  <c r="BE196" i="7"/>
  <c r="BE198" i="7"/>
  <c r="BE199" i="7"/>
  <c r="BE200" i="7"/>
  <c r="BE201" i="7"/>
  <c r="BE202" i="7"/>
  <c r="BE203" i="7"/>
  <c r="BE208" i="7"/>
  <c r="BE218" i="7"/>
  <c r="BE223" i="7"/>
  <c r="BE244" i="7"/>
  <c r="BE246" i="7"/>
  <c r="BE249" i="7"/>
  <c r="BE268" i="7"/>
  <c r="BE270" i="7"/>
  <c r="BK192" i="7"/>
  <c r="J192" i="7" s="1"/>
  <c r="J105" i="7" s="1"/>
  <c r="BK269" i="7"/>
  <c r="J269" i="7"/>
  <c r="J111" i="7" s="1"/>
  <c r="BE133" i="8"/>
  <c r="BE137" i="8"/>
  <c r="BE139" i="8"/>
  <c r="BE142" i="8"/>
  <c r="BE149" i="8"/>
  <c r="BE154" i="8"/>
  <c r="BE160" i="8"/>
  <c r="BE163" i="8"/>
  <c r="BE166" i="8"/>
  <c r="BE175" i="8"/>
  <c r="BE177" i="8"/>
  <c r="BE180" i="8"/>
  <c r="BE128" i="9"/>
  <c r="BE131" i="9"/>
  <c r="BE137" i="9"/>
  <c r="BE138" i="9"/>
  <c r="BE142" i="9"/>
  <c r="BE143" i="9"/>
  <c r="J91" i="10"/>
  <c r="BE136" i="10"/>
  <c r="BE144" i="10"/>
  <c r="BE145" i="10"/>
  <c r="BE147" i="10"/>
  <c r="BE150" i="10"/>
  <c r="BE156" i="10"/>
  <c r="BE167" i="10"/>
  <c r="BE173" i="10"/>
  <c r="BE175" i="10"/>
  <c r="BE180" i="10"/>
  <c r="BE182" i="10"/>
  <c r="BK181" i="10"/>
  <c r="J181" i="10" s="1"/>
  <c r="J106" i="10" s="1"/>
  <c r="J91" i="11"/>
  <c r="BE130" i="11"/>
  <c r="BE131" i="11"/>
  <c r="BE133" i="11"/>
  <c r="BE135" i="11"/>
  <c r="BE138" i="11"/>
  <c r="BE140" i="11"/>
  <c r="BE141" i="11"/>
  <c r="BE142" i="11"/>
  <c r="BE143" i="11"/>
  <c r="F36" i="5"/>
  <c r="BA101" i="1"/>
  <c r="F36" i="7"/>
  <c r="BA103" i="1"/>
  <c r="F36" i="9"/>
  <c r="BA106" i="1"/>
  <c r="F36" i="2"/>
  <c r="BA96" i="1"/>
  <c r="BA95" i="1" s="1"/>
  <c r="AW95" i="1" s="1"/>
  <c r="F38" i="6"/>
  <c r="BC102" i="1"/>
  <c r="F37" i="10"/>
  <c r="BB107" i="1"/>
  <c r="J36" i="6"/>
  <c r="AW102" i="1"/>
  <c r="F37" i="8"/>
  <c r="BB105" i="1"/>
  <c r="F38" i="10"/>
  <c r="BC107" i="1"/>
  <c r="F36" i="6"/>
  <c r="BA102" i="1"/>
  <c r="J36" i="10"/>
  <c r="AW107" i="1"/>
  <c r="J36" i="11"/>
  <c r="AW108" i="1"/>
  <c r="J36" i="2"/>
  <c r="AW96" i="1"/>
  <c r="J36" i="8"/>
  <c r="AW105" i="1"/>
  <c r="F37" i="4"/>
  <c r="BB100" i="1" s="1"/>
  <c r="F36" i="8"/>
  <c r="BA105" i="1"/>
  <c r="F36" i="3"/>
  <c r="BA98" i="1"/>
  <c r="BA97" i="1" s="1"/>
  <c r="AW97" i="1" s="1"/>
  <c r="J36" i="4"/>
  <c r="AW100" i="1"/>
  <c r="F37" i="5"/>
  <c r="BB101" i="1"/>
  <c r="F37" i="2"/>
  <c r="BB96" i="1"/>
  <c r="BB95" i="1" s="1"/>
  <c r="AX95" i="1" s="1"/>
  <c r="F39" i="3"/>
  <c r="BD98" i="1"/>
  <c r="BD97" i="1" s="1"/>
  <c r="F37" i="6"/>
  <c r="BB102" i="1" s="1"/>
  <c r="J36" i="9"/>
  <c r="AW106" i="1" s="1"/>
  <c r="F36" i="11"/>
  <c r="BA108" i="1" s="1"/>
  <c r="F39" i="11"/>
  <c r="BD108" i="1" s="1"/>
  <c r="AS94" i="1"/>
  <c r="F39" i="5"/>
  <c r="BD101" i="1"/>
  <c r="F39" i="7"/>
  <c r="BD103" i="1"/>
  <c r="F39" i="9"/>
  <c r="BD106" i="1"/>
  <c r="F38" i="2"/>
  <c r="BC96" i="1"/>
  <c r="BC95" i="1" s="1"/>
  <c r="AY95" i="1" s="1"/>
  <c r="F37" i="3"/>
  <c r="BB98" i="1"/>
  <c r="BB97" i="1" s="1"/>
  <c r="AX97" i="1" s="1"/>
  <c r="F38" i="9"/>
  <c r="BC106" i="1"/>
  <c r="F39" i="2"/>
  <c r="BD96" i="1"/>
  <c r="BD95" i="1" s="1"/>
  <c r="F39" i="6"/>
  <c r="BD102" i="1" s="1"/>
  <c r="F38" i="7"/>
  <c r="BC103" i="1" s="1"/>
  <c r="F36" i="10"/>
  <c r="BA107" i="1" s="1"/>
  <c r="F38" i="5"/>
  <c r="BC101" i="1" s="1"/>
  <c r="F38" i="8"/>
  <c r="BC105" i="1" s="1"/>
  <c r="F37" i="11"/>
  <c r="BB108" i="1" s="1"/>
  <c r="F36" i="4"/>
  <c r="BA100" i="1" s="1"/>
  <c r="J36" i="5"/>
  <c r="AW101" i="1" s="1"/>
  <c r="J36" i="7"/>
  <c r="AW103" i="1" s="1"/>
  <c r="F39" i="8"/>
  <c r="BD105" i="1" s="1"/>
  <c r="F38" i="3"/>
  <c r="BC98" i="1" s="1"/>
  <c r="BC97" i="1" s="1"/>
  <c r="AY97" i="1" s="1"/>
  <c r="F39" i="4"/>
  <c r="BD100" i="1" s="1"/>
  <c r="F37" i="9"/>
  <c r="BB106" i="1" s="1"/>
  <c r="J36" i="3"/>
  <c r="AW98" i="1" s="1"/>
  <c r="F38" i="4"/>
  <c r="BC100" i="1" s="1"/>
  <c r="F37" i="7"/>
  <c r="BB103" i="1" s="1"/>
  <c r="F39" i="10"/>
  <c r="BD107" i="1" s="1"/>
  <c r="F38" i="11"/>
  <c r="BC108" i="1" s="1"/>
  <c r="BK254" i="3" l="1"/>
  <c r="J254" i="3"/>
  <c r="J126" i="3"/>
  <c r="R134" i="6"/>
  <c r="R131" i="10"/>
  <c r="R129" i="10"/>
  <c r="T131" i="8"/>
  <c r="T129" i="8" s="1"/>
  <c r="P183" i="7"/>
  <c r="R183" i="6"/>
  <c r="T134" i="6"/>
  <c r="T154" i="2"/>
  <c r="T153" i="2"/>
  <c r="P131" i="10"/>
  <c r="P129" i="10" s="1"/>
  <c r="AU107" i="1" s="1"/>
  <c r="T183" i="6"/>
  <c r="P154" i="3"/>
  <c r="P153" i="3" s="1"/>
  <c r="AU98" i="1" s="1"/>
  <c r="AU97" i="1" s="1"/>
  <c r="P154" i="2"/>
  <c r="P153" i="2"/>
  <c r="AU96" i="1" s="1"/>
  <c r="AU95" i="1" s="1"/>
  <c r="P123" i="11"/>
  <c r="AU108" i="1"/>
  <c r="P183" i="6"/>
  <c r="R123" i="11"/>
  <c r="R154" i="3"/>
  <c r="R153" i="3"/>
  <c r="R183" i="7"/>
  <c r="P134" i="6"/>
  <c r="P133" i="6" s="1"/>
  <c r="AU102" i="1" s="1"/>
  <c r="P131" i="8"/>
  <c r="P129" i="8" s="1"/>
  <c r="AU105" i="1" s="1"/>
  <c r="BK131" i="8"/>
  <c r="J131" i="8" s="1"/>
  <c r="J100" i="8" s="1"/>
  <c r="BK183" i="4"/>
  <c r="J183" i="4"/>
  <c r="J103" i="4"/>
  <c r="T134" i="4"/>
  <c r="P183" i="4"/>
  <c r="T131" i="10"/>
  <c r="T129" i="10"/>
  <c r="T123" i="9"/>
  <c r="P134" i="7"/>
  <c r="P133" i="7"/>
  <c r="AU103" i="1"/>
  <c r="BK183" i="6"/>
  <c r="J183" i="6" s="1"/>
  <c r="J103" i="6" s="1"/>
  <c r="T183" i="5"/>
  <c r="T133" i="5" s="1"/>
  <c r="T183" i="7"/>
  <c r="T133" i="7" s="1"/>
  <c r="BK134" i="7"/>
  <c r="J134" i="7"/>
  <c r="J99" i="7" s="1"/>
  <c r="T134" i="5"/>
  <c r="T123" i="11"/>
  <c r="R183" i="4"/>
  <c r="T154" i="3"/>
  <c r="T153" i="3"/>
  <c r="R154" i="2"/>
  <c r="R153" i="2" s="1"/>
  <c r="R133" i="7"/>
  <c r="P183" i="5"/>
  <c r="P133" i="5"/>
  <c r="AU101" i="1" s="1"/>
  <c r="P134" i="4"/>
  <c r="P133" i="4"/>
  <c r="AU100" i="1"/>
  <c r="R134" i="5"/>
  <c r="T183" i="4"/>
  <c r="R134" i="4"/>
  <c r="R133" i="4"/>
  <c r="R183" i="5"/>
  <c r="BK134" i="5"/>
  <c r="J134" i="5"/>
  <c r="J99" i="5"/>
  <c r="J135" i="7"/>
  <c r="J100" i="7" s="1"/>
  <c r="J125" i="9"/>
  <c r="J100" i="9"/>
  <c r="BK154" i="2"/>
  <c r="BK254" i="2"/>
  <c r="J254" i="2"/>
  <c r="J126" i="2"/>
  <c r="J255" i="3"/>
  <c r="J127" i="3" s="1"/>
  <c r="BK259" i="3"/>
  <c r="J259" i="3"/>
  <c r="J129" i="3" s="1"/>
  <c r="BK134" i="4"/>
  <c r="BK133" i="4" s="1"/>
  <c r="J133" i="4" s="1"/>
  <c r="J98" i="4" s="1"/>
  <c r="J184" i="4"/>
  <c r="J104" i="4"/>
  <c r="BK183" i="5"/>
  <c r="J183" i="5" s="1"/>
  <c r="J103" i="5" s="1"/>
  <c r="J184" i="6"/>
  <c r="J104" i="6"/>
  <c r="BK183" i="7"/>
  <c r="J183" i="7" s="1"/>
  <c r="J103" i="7" s="1"/>
  <c r="BK154" i="3"/>
  <c r="BK153" i="3" s="1"/>
  <c r="J153" i="3" s="1"/>
  <c r="J98" i="3" s="1"/>
  <c r="BK134" i="6"/>
  <c r="J134" i="6" s="1"/>
  <c r="J99" i="6" s="1"/>
  <c r="J132" i="8"/>
  <c r="J101" i="8"/>
  <c r="BK123" i="9"/>
  <c r="J123" i="9" s="1"/>
  <c r="J32" i="9" s="1"/>
  <c r="AG106" i="1" s="1"/>
  <c r="BK131" i="10"/>
  <c r="J131" i="10"/>
  <c r="J100" i="10" s="1"/>
  <c r="BK259" i="2"/>
  <c r="J259" i="2"/>
  <c r="J129" i="2"/>
  <c r="BK124" i="11"/>
  <c r="J124" i="11" s="1"/>
  <c r="J99" i="11" s="1"/>
  <c r="BB104" i="1"/>
  <c r="AX104" i="1"/>
  <c r="BA99" i="1"/>
  <c r="AW99" i="1" s="1"/>
  <c r="BA104" i="1"/>
  <c r="AW104" i="1"/>
  <c r="J35" i="6"/>
  <c r="AV102" i="1" s="1"/>
  <c r="AT102" i="1" s="1"/>
  <c r="J35" i="10"/>
  <c r="AV107" i="1" s="1"/>
  <c r="AT107" i="1" s="1"/>
  <c r="F35" i="5"/>
  <c r="AZ101" i="1"/>
  <c r="BD104" i="1"/>
  <c r="F35" i="3"/>
  <c r="AZ98" i="1"/>
  <c r="AZ97" i="1"/>
  <c r="AV97" i="1" s="1"/>
  <c r="AT97" i="1" s="1"/>
  <c r="J35" i="5"/>
  <c r="AV101" i="1" s="1"/>
  <c r="AT101" i="1" s="1"/>
  <c r="F35" i="6"/>
  <c r="AZ102" i="1"/>
  <c r="J35" i="11"/>
  <c r="AV108" i="1" s="1"/>
  <c r="AT108" i="1" s="1"/>
  <c r="BD99" i="1"/>
  <c r="J35" i="3"/>
  <c r="AV98" i="1" s="1"/>
  <c r="AT98" i="1" s="1"/>
  <c r="F35" i="9"/>
  <c r="AZ106" i="1"/>
  <c r="F35" i="11"/>
  <c r="AZ108" i="1"/>
  <c r="BB99" i="1"/>
  <c r="AX99" i="1"/>
  <c r="F35" i="2"/>
  <c r="AZ96" i="1"/>
  <c r="AZ95" i="1"/>
  <c r="AV95" i="1"/>
  <c r="AT95" i="1" s="1"/>
  <c r="J35" i="7"/>
  <c r="AV103" i="1" s="1"/>
  <c r="AT103" i="1" s="1"/>
  <c r="F35" i="8"/>
  <c r="AZ105" i="1"/>
  <c r="J35" i="8"/>
  <c r="AV105" i="1" s="1"/>
  <c r="AT105" i="1" s="1"/>
  <c r="F35" i="10"/>
  <c r="AZ107" i="1" s="1"/>
  <c r="F35" i="7"/>
  <c r="AZ103" i="1" s="1"/>
  <c r="BC104" i="1"/>
  <c r="AY104" i="1" s="1"/>
  <c r="F35" i="4"/>
  <c r="AZ100" i="1" s="1"/>
  <c r="BC99" i="1"/>
  <c r="AY99" i="1" s="1"/>
  <c r="J35" i="2"/>
  <c r="AV96" i="1" s="1"/>
  <c r="AT96" i="1" s="1"/>
  <c r="J35" i="4"/>
  <c r="AV100" i="1" s="1"/>
  <c r="AT100" i="1" s="1"/>
  <c r="J35" i="9"/>
  <c r="AV106" i="1" s="1"/>
  <c r="AT106" i="1" s="1"/>
  <c r="BK153" i="2" l="1"/>
  <c r="J153" i="2"/>
  <c r="J98" i="2" s="1"/>
  <c r="R133" i="5"/>
  <c r="R133" i="6"/>
  <c r="T133" i="4"/>
  <c r="T133" i="6"/>
  <c r="J41" i="9"/>
  <c r="BK133" i="5"/>
  <c r="J133" i="5"/>
  <c r="J98" i="5"/>
  <c r="BK129" i="8"/>
  <c r="J129" i="8"/>
  <c r="J154" i="3"/>
  <c r="J99" i="3"/>
  <c r="J134" i="4"/>
  <c r="J99" i="4" s="1"/>
  <c r="BK133" i="7"/>
  <c r="J133" i="7"/>
  <c r="J98" i="7" s="1"/>
  <c r="J98" i="9"/>
  <c r="BK129" i="10"/>
  <c r="J129" i="10"/>
  <c r="J32" i="10" s="1"/>
  <c r="AG107" i="1" s="1"/>
  <c r="AN107" i="1" s="1"/>
  <c r="J154" i="2"/>
  <c r="J99" i="2"/>
  <c r="BK133" i="6"/>
  <c r="J133" i="6"/>
  <c r="J32" i="6" s="1"/>
  <c r="AG102" i="1" s="1"/>
  <c r="AN102" i="1" s="1"/>
  <c r="BK123" i="11"/>
  <c r="J123" i="11"/>
  <c r="J98" i="11"/>
  <c r="BD94" i="1"/>
  <c r="W33" i="1" s="1"/>
  <c r="AN106" i="1"/>
  <c r="AZ104" i="1"/>
  <c r="AV104" i="1"/>
  <c r="AT104" i="1" s="1"/>
  <c r="AU99" i="1"/>
  <c r="BC94" i="1"/>
  <c r="AY94" i="1" s="1"/>
  <c r="BA94" i="1"/>
  <c r="W30" i="1" s="1"/>
  <c r="BB94" i="1"/>
  <c r="W31" i="1" s="1"/>
  <c r="J32" i="4"/>
  <c r="AG100" i="1"/>
  <c r="AN100" i="1" s="1"/>
  <c r="AU104" i="1"/>
  <c r="AZ99" i="1"/>
  <c r="AV99" i="1" s="1"/>
  <c r="AT99" i="1" s="1"/>
  <c r="J32" i="3"/>
  <c r="AG98" i="1"/>
  <c r="AN98" i="1" s="1"/>
  <c r="J32" i="8"/>
  <c r="AG105" i="1"/>
  <c r="AN105" i="1"/>
  <c r="J41" i="3" l="1"/>
  <c r="J98" i="6"/>
  <c r="J98" i="8"/>
  <c r="J41" i="10"/>
  <c r="J98" i="10"/>
  <c r="J41" i="8"/>
  <c r="J41" i="4"/>
  <c r="J41" i="6"/>
  <c r="AU94" i="1"/>
  <c r="AZ94" i="1"/>
  <c r="AV94" i="1" s="1"/>
  <c r="AK29" i="1" s="1"/>
  <c r="AW94" i="1"/>
  <c r="AK30" i="1"/>
  <c r="AX94" i="1"/>
  <c r="AG97" i="1"/>
  <c r="AN97" i="1"/>
  <c r="J32" i="2"/>
  <c r="AG96" i="1"/>
  <c r="AN96" i="1" s="1"/>
  <c r="J32" i="5"/>
  <c r="AG101" i="1"/>
  <c r="AN101" i="1"/>
  <c r="J32" i="7"/>
  <c r="AG103" i="1"/>
  <c r="AN103" i="1"/>
  <c r="J32" i="11"/>
  <c r="AG108" i="1" s="1"/>
  <c r="AN108" i="1" s="1"/>
  <c r="W32" i="1"/>
  <c r="J41" i="2" l="1"/>
  <c r="J41" i="5"/>
  <c r="J41" i="7"/>
  <c r="J41" i="11"/>
  <c r="AT94" i="1"/>
  <c r="W29" i="1"/>
  <c r="AG95" i="1"/>
  <c r="AG104" i="1"/>
  <c r="AN104" i="1"/>
  <c r="AG99" i="1"/>
  <c r="AN99" i="1" s="1"/>
  <c r="AN95" i="1" l="1"/>
  <c r="AG94" i="1"/>
  <c r="AN94" i="1" s="1"/>
  <c r="AK26" i="1" l="1"/>
  <c r="AK35" i="1" s="1"/>
</calcChain>
</file>

<file path=xl/sharedStrings.xml><?xml version="1.0" encoding="utf-8"?>
<sst xmlns="http://schemas.openxmlformats.org/spreadsheetml/2006/main" count="13265" uniqueCount="1567">
  <si>
    <t>Export Komplet</t>
  </si>
  <si>
    <t/>
  </si>
  <si>
    <t>2.0</t>
  </si>
  <si>
    <t>ZAMOK</t>
  </si>
  <si>
    <t>False</t>
  </si>
  <si>
    <t>{d6d94044-9ce0-4a67-b068-11f40a2f526c}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</si>
  <si>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</si>
  <si>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</si>
  <si>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</si>
  <si>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</si>
  <si>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</si>
  <si>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</si>
  <si>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</si>
  <si>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</si>
  <si>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</si>
  <si>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</si>
  <si>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</si>
  <si>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MŠ Šumperk Prievidzská</t>
  </si>
  <si>
    <t>KSO:</t>
  </si>
  <si>
    <t>CC-CZ:</t>
  </si>
  <si>
    <t>Místo:</t>
  </si>
  <si>
    <t xml:space="preserve"> </t>
  </si>
  <si>
    <t>Datum:</t>
  </si>
  <si>
    <t>3. 8. 2020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</si>
  <si>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</si>
  <si>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</si>
  <si>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</si>
  <si>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</si>
  <si>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</si>
  <si>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</si>
  <si>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</si>
  <si>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</si>
  <si>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</si>
  <si>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</si>
  <si>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</si>
  <si>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</si>
  <si>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</si>
  <si>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</si>
  <si>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</si>
  <si>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</si>
  <si>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</si>
  <si>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</si>
  <si>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</si>
  <si>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</si>
  <si>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</si>
  <si>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</si>
  <si>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</si>
  <si>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</si>
  <si>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</si>
  <si>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</si>
  <si>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</si>
  <si>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</si>
  <si>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</si>
  <si>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</si>
  <si>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</si>
  <si>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</si>
  <si>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</si>
  <si>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</si>
  <si>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</si>
  <si>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</si>
  <si>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</si>
  <si>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</si>
  <si>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</si>
  <si>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</si>
  <si>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</si>
  <si>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</si>
  <si>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</si>
  <si>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</si>
  <si>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</si>
  <si>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</si>
  <si>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</si>
  <si>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</si>
  <si>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</si>
  <si>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</si>
  <si>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</si>
  <si>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</si>
  <si>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</si>
  <si>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7200704A1</t>
  </si>
  <si>
    <t>STAVEBNÍ ÚPRAVY SOCIÁLNÍCH ZAŘÍZENÍ MŠ Prievidzská č. 2613 Šumperk - PAVILON A1</t>
  </si>
  <si>
    <t>STA</t>
  </si>
  <si>
    <t>1</t>
  </si>
  <si>
    <t>{b012b482-c2e7-4fe1-b2a9-f3fa7a6fb0d6}</t>
  </si>
  <si>
    <t>2</t>
  </si>
  <si>
    <t>/</t>
  </si>
  <si>
    <t>D.1.4</t>
  </si>
  <si>
    <t>D.1.4 Technika prostředí staveb II - Silnoproudá elektrotechnika</t>
  </si>
  <si>
    <t>Soupis</t>
  </si>
  <si>
    <t>{32c1b69c-4500-4bb1-abe3-fd485e575b5f}</t>
  </si>
  <si>
    <t>7200704A2</t>
  </si>
  <si>
    <t>STAVEBNÍ ÚPRAVY SOCIÁLNÍCH ZAŘÍZENÍ MŠ Prievidzská č. 2613 Šumperk - PAVILON A2</t>
  </si>
  <si>
    <t>{731a9d86-068c-400f-b4b3-e1d518695a4a}</t>
  </si>
  <si>
    <t>{7a9ba7ab-55c0-4456-a3dc-f9badabad997}</t>
  </si>
  <si>
    <t>Stavební část</t>
  </si>
  <si>
    <t>{cf0d5aff-a358-4316-afdd-d7c2a5b63d3f}</t>
  </si>
  <si>
    <t>SO01</t>
  </si>
  <si>
    <t>Pavilon A1, 1.NP</t>
  </si>
  <si>
    <t>{a6b24e1d-36ee-4aa3-a628-fb9ca779d57a}</t>
  </si>
  <si>
    <t>SO02</t>
  </si>
  <si>
    <t>Pavilon A1, 2.NP</t>
  </si>
  <si>
    <t>{d6f45afd-f57e-46f1-815f-37c60915b96f}</t>
  </si>
  <si>
    <t>SO03</t>
  </si>
  <si>
    <t>Pavilon A2, 1.NP</t>
  </si>
  <si>
    <t>{65b76f31-fe0d-4b22-8bcf-b9d1b9ce8e04}</t>
  </si>
  <si>
    <t>SO04</t>
  </si>
  <si>
    <t>Pavilon A2, 2.NP</t>
  </si>
  <si>
    <t>{068e670b-2bff-47e1-afb8-5042c684a863}</t>
  </si>
  <si>
    <t>2020-38</t>
  </si>
  <si>
    <t>MŠ Prievidzská-RE1</t>
  </si>
  <si>
    <t>{7fbce11b-e3bd-4e6a-aa1c-8e1f8affa3f0}</t>
  </si>
  <si>
    <t>A1-D.1.4.1</t>
  </si>
  <si>
    <t>ZTI</t>
  </si>
  <si>
    <t>{1461ea2d-d358-4993-ab0c-76528e328fdb}</t>
  </si>
  <si>
    <t>A1-D.1.4.2</t>
  </si>
  <si>
    <t>VZT</t>
  </si>
  <si>
    <t>{2ec0c834-7a02-48a3-ad7c-d44ccfaa2aed}</t>
  </si>
  <si>
    <t>A2-D.1.4.1</t>
  </si>
  <si>
    <t>{ba982abb-0c1f-4a1f-995b-ef11dfc2fe99}</t>
  </si>
  <si>
    <t>A2-D.1.4.2</t>
  </si>
  <si>
    <t>{2e5fa8ac-2afe-4ac3-b888-855fbd36caac}</t>
  </si>
  <si>
    <t>KRYCÍ LIST SOUPISU PRACÍ</t>
  </si>
  <si>
    <t>Objekt:</t>
  </si>
  <si>
    <t>7200704A1 - STAVEBNÍ ÚPRAVY SOCIÁLNÍCH ZAŘÍZENÍ MŠ Prievidzská č. 2613 Šumperk - PAVILON A1</t>
  </si>
  <si>
    <t>Soupis:</t>
  </si>
  <si>
    <t>D.1.4 - D.1.4 Technika prostředí staveb II - Silnoproudá elektrotechnika</t>
  </si>
  <si>
    <t>29380995</t>
  </si>
  <si>
    <t>PVLK PROJECT s.r.o.</t>
  </si>
  <si>
    <t>CZ29380995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</si>
  <si>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</si>
  <si>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</si>
  <si>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</si>
  <si>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</si>
  <si>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</si>
  <si>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</si>
  <si>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741-ELU-RV25 - E1 - Svítidlo interiérové LED stropní</t>
  </si>
  <si>
    <t xml:space="preserve">    741-OSM-1809 - E2 - Svítidlo interiérové, přisazené, se zdrojem LED, 20W/4000K, IP44</t>
  </si>
  <si>
    <t xml:space="preserve">    741-OSM-9225 - E3 - Svítidlo interiérové, přisazené, plastové + sklo, zdroj LED 9W, IP43, TŘ.OCHR. II</t>
  </si>
  <si>
    <t xml:space="preserve">    741-BEG-IN05 - N1 - Svítidlo LED NOUZOVÉ AUTONOMNÍ, přisazené, 1x2,6W, IP42, 20m</t>
  </si>
  <si>
    <t xml:space="preserve">    741-PCU-AA05 - Zemnící svorka pro připojení vodovodní baterie na plastovém potrubí</t>
  </si>
  <si>
    <t xml:space="preserve">    741-TNG-RM01 - Rámečky</t>
  </si>
  <si>
    <t xml:space="preserve">    741-CSS-AA02 - Montáž zdroje pro splachovače pisoárů (bez dodávky zdroje)</t>
  </si>
  <si>
    <t xml:space="preserve">    741-CSS-AA03 - Montáž splachovače pisoárů (bez splachovače)</t>
  </si>
  <si>
    <t xml:space="preserve">    741-CYK-MA05 - Kabel CYKY-O 2x1,5 (2A) - pod omítkou</t>
  </si>
  <si>
    <t xml:space="preserve">    741-CYK-MA15 - Kabel CYKY-O 3x1,5 (3A) - pod omítkou</t>
  </si>
  <si>
    <t xml:space="preserve">    741-CYK-MB05 - Kabel CYKY-J 3x1,5 (3C) - pod omítkou</t>
  </si>
  <si>
    <t xml:space="preserve">    741-CYK-MB10 - Kabel CYKY-J 3x2,5 (3C) - pod omítkou</t>
  </si>
  <si>
    <t xml:space="preserve">    741-PCA-AA04 - CYA 4 zžl - pospojení</t>
  </si>
  <si>
    <t xml:space="preserve">    741-KRA-AA05 - Krabice přístrojová KP68 do zdiva</t>
  </si>
  <si>
    <t xml:space="preserve">    741-KRA-AA25 - Krabice rozvodná KR68 do zdiva</t>
  </si>
  <si>
    <t xml:space="preserve">    741-KRA-AP10 - Krabice na povrch do 4x4mm2</t>
  </si>
  <si>
    <t xml:space="preserve">    741-TNG-ZA61 - Zásuvka domovní 230V jednonásobná, polozapuštěná, bílá, IP20, clonky</t>
  </si>
  <si>
    <t xml:space="preserve">    741-TNG-AA40 - Spínač domovní automatický, pohybový, 1 relé, bílý, IP20</t>
  </si>
  <si>
    <t xml:space="preserve">    741-UKC-A002 - Ukončení vodiče Cu, Al do 2,5mm2</t>
  </si>
  <si>
    <t xml:space="preserve">    741-UKC-A004 - Ukončení vodiče Cu, Al do 4mm2</t>
  </si>
  <si>
    <t xml:space="preserve">    749-PRL-AA01 - Přeložky a demontážní práce</t>
  </si>
  <si>
    <t xml:space="preserve">    749-PRZ-AA01 - Celková prohlídka zařízení</t>
  </si>
  <si>
    <t xml:space="preserve">    749-PSM-AA01 - Montážní práce podružného a spojovacího materiálu</t>
  </si>
  <si>
    <t xml:space="preserve">    749-SME-AA02 - Ventilátor (zapojení zařízení bez dodávky ventilátoru)</t>
  </si>
  <si>
    <t xml:space="preserve">    HZS-SES-RR01 - R1.3 a R2.3 - Patrové rozváděče</t>
  </si>
  <si>
    <t xml:space="preserve">    741-FIR-PU05 - Požární ucpávky</t>
  </si>
  <si>
    <t>M - Práce a dodávky M</t>
  </si>
  <si>
    <t xml:space="preserve">    46-M-KAP-KP68 - Vysekání kapsy do zděného zdiva, velikosti 7x7x5 cm</t>
  </si>
  <si>
    <t xml:space="preserve">    46-M-RYH-CH25 - Vysekání rýhy do zděného zdiva šíře 5cm, hloubky 5cm</t>
  </si>
  <si>
    <t>HZS - Hodinové zúčtovací sazby</t>
  </si>
  <si>
    <t xml:space="preserve">    HZS-REV-AA01 - Vyhotovení výchozí revize</t>
  </si>
  <si>
    <t xml:space="preserve">    HZS-SKU-AA01 - Vyhotovení dokumentace skutečného stavu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</si>
  <si>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</si>
  <si>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</si>
  <si>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</si>
  <si>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</si>
  <si>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</si>
  <si>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</si>
  <si>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</si>
  <si>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</si>
  <si>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</si>
  <si>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</si>
  <si>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</si>
  <si>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</si>
  <si>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</si>
  <si>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</si>
  <si>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PSV</t>
  </si>
  <si>
    <t>Práce a dodávky PSV</t>
  </si>
  <si>
    <t>ROZPOCET</t>
  </si>
  <si>
    <t>741-ELU-RV25</t>
  </si>
  <si>
    <t>E1 - Svítidlo interiérové LED stropní</t>
  </si>
  <si>
    <t>169</t>
  </si>
  <si>
    <t>K</t>
  </si>
  <si>
    <t>741372022</t>
  </si>
  <si>
    <t>Montáž svítidlo LED bytové přisazené nástěnné panelové do 0,36 m2</t>
  </si>
  <si>
    <t>kus</t>
  </si>
  <si>
    <t>16</t>
  </si>
  <si>
    <t>1918492169</t>
  </si>
  <si>
    <t>170</t>
  </si>
  <si>
    <t>M</t>
  </si>
  <si>
    <t>ELURAVI</t>
  </si>
  <si>
    <t>Liniové LED svítidlo, těleso eloxovaný hliník, opálový difusor, tř. ochr. 1, IP20, 30W, 4600 lm, 4000K, Ra &gt; 80, 73 x 72,5 x 1170 mm (Š x V x D), přisazené</t>
  </si>
  <si>
    <t>KS</t>
  </si>
  <si>
    <t>32</t>
  </si>
  <si>
    <t>80841340</t>
  </si>
  <si>
    <t>741-OSM-1809</t>
  </si>
  <si>
    <t>E2 - Svítidlo interiérové, přisazené, se zdrojem LED, 20W/4000K, IP44</t>
  </si>
  <si>
    <t>171</t>
  </si>
  <si>
    <t>2123235034</t>
  </si>
  <si>
    <t>172</t>
  </si>
  <si>
    <t>OSM51809</t>
  </si>
  <si>
    <t>Svítidlo interiérové, přisazené, se zdrojem LED, 20W/2700lm/4000K, základna ocelový plech, stínítko skleněné TRIPLEX OPÁL MAT, D360 x 88 mm, IP44, tř.ochr.1</t>
  </si>
  <si>
    <t>1599228372</t>
  </si>
  <si>
    <t>741-OSM-9225</t>
  </si>
  <si>
    <t>E3 - Svítidlo interiérové, přisazené, plastové + sklo, zdroj LED 9W, IP43, TŘ.OCHR. II</t>
  </si>
  <si>
    <t>173</t>
  </si>
  <si>
    <t>741370101</t>
  </si>
  <si>
    <t>Montáž svítidlo žárovkové průmyslové stropní přisazené 1 zdroj bez koše</t>
  </si>
  <si>
    <t>1557528989</t>
  </si>
  <si>
    <t>174</t>
  </si>
  <si>
    <t>OSM59725</t>
  </si>
  <si>
    <t>Svítidlo interiérové, přisazené, se zdrojem LED, 9W/1120lm/4000K, základna plastový výlisek, stínítko sklo TRIPLEX OPÁL MAT, 310 x 85 x 93 mm (D x Š x V), IP44, tř.ochr.2</t>
  </si>
  <si>
    <t>1566741680</t>
  </si>
  <si>
    <t>741-BEG-IN05</t>
  </si>
  <si>
    <t>N1 - Svítidlo LED NOUZOVÉ AUTONOMNÍ, přisazené, 1x2,6W, IP42, 20m</t>
  </si>
  <si>
    <t>175</t>
  </si>
  <si>
    <t>741372021</t>
  </si>
  <si>
    <t>Montáž svítidlo LED bytové přisazené nástěnné panelové do 0,09 m2</t>
  </si>
  <si>
    <t>1553171180</t>
  </si>
  <si>
    <t>176</t>
  </si>
  <si>
    <t>EMSELSVNO0676931</t>
  </si>
  <si>
    <t>LED nouz.svítidlo s hliníkovým rámečkem, SA, 1 hod, nástěnné, jednostranné, autotest, IP42, 2,6W, 58 lm/SA, 96 lm/SE, vč. piktogramu, rozměry 235x135x38mm (šířka x výška x hloubka)</t>
  </si>
  <si>
    <t>1791980447</t>
  </si>
  <si>
    <t>741-PCU-AA05</t>
  </si>
  <si>
    <t>Zemnící svorka pro připojení vodovodní baterie na plastovém potrubí</t>
  </si>
  <si>
    <t>177</t>
  </si>
  <si>
    <t>741420031</t>
  </si>
  <si>
    <t>Montáž svorka hromosvodná na potrubí D do 200 mm se zhotovením</t>
  </si>
  <si>
    <t>-1473906826</t>
  </si>
  <si>
    <t>178</t>
  </si>
  <si>
    <t>741130003</t>
  </si>
  <si>
    <t>Ukončení vodič izolovaný do 4 mm2 v rozváděči nebo na přístroji</t>
  </si>
  <si>
    <t>-1507482668</t>
  </si>
  <si>
    <t>179</t>
  </si>
  <si>
    <t>ELT10.074.693</t>
  </si>
  <si>
    <t>Zemnící svorka pro připojení vodovodní baterie na plastové potrubí, podložka pro připojení vodiče do 2,5-4mm2, matice na potrubí ze závitem Js 1/2" [ELEKTRO BEČOV:ZS 4, EAN 8595155031112]</t>
  </si>
  <si>
    <t>-659312381</t>
  </si>
  <si>
    <t>741-TNG-RM01</t>
  </si>
  <si>
    <t>Rámečky</t>
  </si>
  <si>
    <t>182</t>
  </si>
  <si>
    <t>ELT10.071.439</t>
  </si>
  <si>
    <t>Náklady na jeden rámeček přístroje</t>
  </si>
  <si>
    <t>69120905</t>
  </si>
  <si>
    <t>741-CSS-AA02</t>
  </si>
  <si>
    <t>Montáž zdroje pro splachovače pisoárů (bez dodávky zdroje)</t>
  </si>
  <si>
    <t>85</t>
  </si>
  <si>
    <t>741112104</t>
  </si>
  <si>
    <t>Montáž rozvodka zapuštěná plastová čtyřhranná bez svorkovnic</t>
  </si>
  <si>
    <t>-495573392</t>
  </si>
  <si>
    <t>86</t>
  </si>
  <si>
    <t>-284958970</t>
  </si>
  <si>
    <t>741-CSS-AA03</t>
  </si>
  <si>
    <t>Montáž splachovače pisoárů (bez splachovače)</t>
  </si>
  <si>
    <t>87</t>
  </si>
  <si>
    <t>741112352</t>
  </si>
  <si>
    <t>Otevření nebo uzavření krabice pancéřové víčkem na 2 šrouby</t>
  </si>
  <si>
    <t>315963972</t>
  </si>
  <si>
    <t>88</t>
  </si>
  <si>
    <t>-707514114</t>
  </si>
  <si>
    <t>741-CYK-MA05</t>
  </si>
  <si>
    <t>Kabel CYKY-O 2x1,5 (2A) - pod omítkou</t>
  </si>
  <si>
    <t>138</t>
  </si>
  <si>
    <t>741122011</t>
  </si>
  <si>
    <t>Montáž kabel Cu bez ukončení uložený pod omítku plný kulatý 2x1,5 až 2,5 mm2 (CYKY)</t>
  </si>
  <si>
    <t>m</t>
  </si>
  <si>
    <t>346076869</t>
  </si>
  <si>
    <t>139</t>
  </si>
  <si>
    <t>ELT10.049.640</t>
  </si>
  <si>
    <t>Kabel CYKY-O 2x1,5 (2A)</t>
  </si>
  <si>
    <t>1670295914</t>
  </si>
  <si>
    <t>741-CYK-MA15</t>
  </si>
  <si>
    <t>Kabel CYKY-O 3x1,5 (3A) - pod omítkou</t>
  </si>
  <si>
    <t>37</t>
  </si>
  <si>
    <t>741122015</t>
  </si>
  <si>
    <t>Montáž kabel Cu bez ukončení uložený pod omítku plný kulatý 3x1,5 mm2 (CYKY)</t>
  </si>
  <si>
    <t>-2111608680</t>
  </si>
  <si>
    <t>38</t>
  </si>
  <si>
    <t>ELT10.048.186</t>
  </si>
  <si>
    <t>Kabel CYKY-O 3x1,5 (3A)</t>
  </si>
  <si>
    <t>-943526702</t>
  </si>
  <si>
    <t>741-CYK-MB05</t>
  </si>
  <si>
    <t>Kabel CYKY-J 3x1,5 (3C) - pod omítkou</t>
  </si>
  <si>
    <t>45</t>
  </si>
  <si>
    <t>-162913551</t>
  </si>
  <si>
    <t>46</t>
  </si>
  <si>
    <t>ELT10.051.448</t>
  </si>
  <si>
    <t>Kabel CYKY-J 3x1,5 (3C)</t>
  </si>
  <si>
    <t>619877896</t>
  </si>
  <si>
    <t>741-CYK-MB10</t>
  </si>
  <si>
    <t>Kabel CYKY-J 3x2,5 (3C) - pod omítkou</t>
  </si>
  <si>
    <t>47</t>
  </si>
  <si>
    <t>741122016</t>
  </si>
  <si>
    <t>Montáž kabel Cu bez ukončení uložený pod omítku plný kulatý 3x2,5 až 6 mm2 (CYKY)</t>
  </si>
  <si>
    <t>-241781005</t>
  </si>
  <si>
    <t>48</t>
  </si>
  <si>
    <t>ELT10.048.482</t>
  </si>
  <si>
    <t>Kabel CYKY-J 3x2,5 (3C)</t>
  </si>
  <si>
    <t>-1551313293</t>
  </si>
  <si>
    <t>741-PCA-AA04</t>
  </si>
  <si>
    <t>CYA 4 zžl - pospojení</t>
  </si>
  <si>
    <t>17</t>
  </si>
  <si>
    <t>741120301</t>
  </si>
  <si>
    <t>Montáž vodič Cu izolovaný plný a laněný s PVC pláštěm žíla 0,55-16 mm2 pevně (CY, CHAH-R(V))</t>
  </si>
  <si>
    <t>-1190283210</t>
  </si>
  <si>
    <t>18</t>
  </si>
  <si>
    <t>ELT10.049.501</t>
  </si>
  <si>
    <t>Vodič H07V-K 4 Z/ZL (CYA 4 zlž)</t>
  </si>
  <si>
    <t>-1693924864</t>
  </si>
  <si>
    <t>741-KRA-AA05</t>
  </si>
  <si>
    <t>Krabice přístrojová KP68 do zdiva</t>
  </si>
  <si>
    <t>164</t>
  </si>
  <si>
    <t>741112061</t>
  </si>
  <si>
    <t>Montáž krabice přístrojová zapuštěná plastová kruhová</t>
  </si>
  <si>
    <t>1602626988</t>
  </si>
  <si>
    <t>165</t>
  </si>
  <si>
    <t>ELT10.079.107</t>
  </si>
  <si>
    <t>Krabice přístrojová, H43 mm, PVC, A1-D, pro spojení ve svislém i vodorovném směru s roztečí 71 nebo 81 mm</t>
  </si>
  <si>
    <t>2069749998</t>
  </si>
  <si>
    <t>741-KRA-AA25</t>
  </si>
  <si>
    <t>Krabice rozvodná KR68 do zdiva</t>
  </si>
  <si>
    <t>63</t>
  </si>
  <si>
    <t>741112101</t>
  </si>
  <si>
    <t>Montáž rozvodka zapuštěná plastová kruhová</t>
  </si>
  <si>
    <t>1731827906</t>
  </si>
  <si>
    <t>64</t>
  </si>
  <si>
    <t>ELT10.074.803</t>
  </si>
  <si>
    <t>Krabice rozvodná s víčkem a svorkovnicí, D71, H43,5 mm, PVC, A1-D</t>
  </si>
  <si>
    <t>-724499994</t>
  </si>
  <si>
    <t>741-KRA-AP10</t>
  </si>
  <si>
    <t>Krabice na povrch do 4x4mm2</t>
  </si>
  <si>
    <t>143</t>
  </si>
  <si>
    <t>741112111</t>
  </si>
  <si>
    <t>Montáž rozvodka nástěnná plastová čtyřhranná vodič D do 4mm2</t>
  </si>
  <si>
    <t>-1690273830</t>
  </si>
  <si>
    <t>144</t>
  </si>
  <si>
    <t>ELT10.074.486</t>
  </si>
  <si>
    <t>Krabice na povrch, plastová, 122x122x45mm, IP67, 4x svorkovnice do 4mm2</t>
  </si>
  <si>
    <t>-964199113</t>
  </si>
  <si>
    <t>741-TNG-ZA61</t>
  </si>
  <si>
    <t>Zásuvka domovní 230V jednonásobná, polozapuštěná, bílá, IP20, clonky</t>
  </si>
  <si>
    <t>180</t>
  </si>
  <si>
    <t>741313042</t>
  </si>
  <si>
    <t>Montáž zásuvka (polo)zapuštěná šroubové připojení 2P+PE dvojí zapojení - průběžná</t>
  </si>
  <si>
    <t>-2122931270</t>
  </si>
  <si>
    <t>181</t>
  </si>
  <si>
    <t>ELT10.081.243</t>
  </si>
  <si>
    <t>Zásuvka domovní jednonásobná s ochranným kolíkem a clonkami, 2P+PE, 250V/16A, bílá</t>
  </si>
  <si>
    <t>456609419</t>
  </si>
  <si>
    <t>741-TNG-AA40</t>
  </si>
  <si>
    <t>Spínač domovní automatický, pohybový, 1 relé, bílý, IP20</t>
  </si>
  <si>
    <t>166</t>
  </si>
  <si>
    <t>741310233</t>
  </si>
  <si>
    <t>Montáž přepínač (polo)zapuštěný šroubové připojení 6-střídavý</t>
  </si>
  <si>
    <t>1471765</t>
  </si>
  <si>
    <t>167</t>
  </si>
  <si>
    <t>ELT11.223.918</t>
  </si>
  <si>
    <t>Snímač automatického spínače, s rovinným snímáním, bílý, úhel pokrytí: cca 120° (1 snímací rovina)</t>
  </si>
  <si>
    <t>124872524</t>
  </si>
  <si>
    <t>168</t>
  </si>
  <si>
    <t>ELT11.223.962</t>
  </si>
  <si>
    <t>Přístroj spínací pro snímače pohybu, 1 relé, 2300W/AC1, 3 vodičové připojení, šroubové svorky</t>
  </si>
  <si>
    <t>-1977157739</t>
  </si>
  <si>
    <t>741-UKC-A002</t>
  </si>
  <si>
    <t>Ukončení vodiče Cu, Al do 2,5mm2</t>
  </si>
  <si>
    <t>12</t>
  </si>
  <si>
    <t>741130001</t>
  </si>
  <si>
    <t>Ukončení vodič izolovaný do 2,5mm2 v rozváděči nebo na přístroji</t>
  </si>
  <si>
    <t>1156905814</t>
  </si>
  <si>
    <t>741-UKC-A004</t>
  </si>
  <si>
    <t>Ukončení vodiče Cu, Al do 4mm2</t>
  </si>
  <si>
    <t>13</t>
  </si>
  <si>
    <t>-181744762</t>
  </si>
  <si>
    <t>749-PRL-AA01</t>
  </si>
  <si>
    <t>Přeložky a demontážní práce</t>
  </si>
  <si>
    <t>94</t>
  </si>
  <si>
    <t>PRL7200704-01-NN</t>
  </si>
  <si>
    <t>Materiál související s přeložkami a demontážních prací, včetně ostatního příslušenství</t>
  </si>
  <si>
    <t>SET</t>
  </si>
  <si>
    <t>-1208281183</t>
  </si>
  <si>
    <t>95</t>
  </si>
  <si>
    <t>HZS2221</t>
  </si>
  <si>
    <t>Hodinová zúčtovací sazba elektrikář</t>
  </si>
  <si>
    <t>hod</t>
  </si>
  <si>
    <t>512</t>
  </si>
  <si>
    <t>-2038037864</t>
  </si>
  <si>
    <t>749-PRZ-AA01</t>
  </si>
  <si>
    <t>Celková prohlídka zařízení</t>
  </si>
  <si>
    <t>4</t>
  </si>
  <si>
    <t>741810002</t>
  </si>
  <si>
    <t>Celková prohlídka elektrického rozvodu a zařízení do 500 000,- Kč</t>
  </si>
  <si>
    <t>172657224</t>
  </si>
  <si>
    <t>749-PSM-AA01</t>
  </si>
  <si>
    <t>Montážní práce podružného a spojovacího materiálu</t>
  </si>
  <si>
    <t>5</t>
  </si>
  <si>
    <t>-201665316</t>
  </si>
  <si>
    <t>6</t>
  </si>
  <si>
    <t>PSM7200501-01-NN</t>
  </si>
  <si>
    <t>Podružný a spojovací materiál, včetně ostatního příslušenství</t>
  </si>
  <si>
    <t>1581898472</t>
  </si>
  <si>
    <t>749-SME-AA02</t>
  </si>
  <si>
    <t>Ventilátor (zapojení zařízení bez dodávky ventilátoru)</t>
  </si>
  <si>
    <t>89</t>
  </si>
  <si>
    <t>741112353</t>
  </si>
  <si>
    <t>Otevření nebo uzavření krabice pancéřové víčkem na 4 šrouby</t>
  </si>
  <si>
    <t>2141770437</t>
  </si>
  <si>
    <t>90</t>
  </si>
  <si>
    <t>215219925</t>
  </si>
  <si>
    <t>HZS-SES-RR01</t>
  </si>
  <si>
    <t>R1.3 a R2.3 - Patrové rozváděče</t>
  </si>
  <si>
    <t>114</t>
  </si>
  <si>
    <t>695320848</t>
  </si>
  <si>
    <t>115</t>
  </si>
  <si>
    <t>PVL7200501-SB1-RO-02</t>
  </si>
  <si>
    <t>Propojovací sběrnice, vodiče, označení, popisy, výstražné tabulky a ostatní příslušenství</t>
  </si>
  <si>
    <t>-378039080</t>
  </si>
  <si>
    <t>116</t>
  </si>
  <si>
    <t>PVL7200501-KSZ-RO-02</t>
  </si>
  <si>
    <t>Protokol o kusové zkoušce, výrobní dokumentace</t>
  </si>
  <si>
    <t>930286869</t>
  </si>
  <si>
    <t>197</t>
  </si>
  <si>
    <t>ELT10.052.344</t>
  </si>
  <si>
    <t>Domovní rozváděč pro zapuštěnou montáž - do zdiva, 5 řad přístrojů, 144 TE, IP30/20, tř. ochr. I, dveře a skříň z ocelového plechu, bílý, pozinkované lišty, sběrnice PE+N, 1070x588x136 (VxŠxH)</t>
  </si>
  <si>
    <t>-457763154</t>
  </si>
  <si>
    <t>196</t>
  </si>
  <si>
    <t>ELT10.031.786</t>
  </si>
  <si>
    <t>Hlavní vypínač na DIN lištu, modulový, Ith=80A, 75A/AC-23A/415V, uzamykatelný na visací zámek</t>
  </si>
  <si>
    <t>-982619152</t>
  </si>
  <si>
    <t>125</t>
  </si>
  <si>
    <t>ELT10.060.473</t>
  </si>
  <si>
    <t>Proudový chránič s nadproudovou ochranou modulový, 1+N/6A/B/0,03/AC, 1+N-pólový, In=6A, IΔn=30mA, charakteristika B, typ AC, Iraz=250A/8/20 µs, Ik=10kA</t>
  </si>
  <si>
    <t>-1726164349</t>
  </si>
  <si>
    <t>126</t>
  </si>
  <si>
    <t>ELT10.060.031</t>
  </si>
  <si>
    <t>Proudový chránič s nadproudovou ochranou modulový, 1+N/10A/B/0,03/AC, 1+N-pólový, In=10A, IΔn=30mA, charakteristika B, typ AC, Iraz=250A/8/20 µs, Ik=10kA</t>
  </si>
  <si>
    <t>190714954</t>
  </si>
  <si>
    <t>127</t>
  </si>
  <si>
    <t>ELT10.059.994</t>
  </si>
  <si>
    <t>Proudový chránič s nadproudovou ochranou modulový, 1+N/16A/B/0,03/AC, 1+N-pólový, In=16A, IΔn=30mA, charakteristika B, typ AC, Iraz=250A/8/20 µs, Ik=10kA</t>
  </si>
  <si>
    <t>862340606</t>
  </si>
  <si>
    <t>188</t>
  </si>
  <si>
    <t>ELT10.060.755</t>
  </si>
  <si>
    <t>Jistič modulový 6A/1/B, 1-pólový, In=6A, charakteristika B, Ik=10kA</t>
  </si>
  <si>
    <t>30909</t>
  </si>
  <si>
    <t>189</t>
  </si>
  <si>
    <t>ELT10.060.761</t>
  </si>
  <si>
    <t>Jistič modulový 10A/1/B, 1-pólový, In=10A, charakteristika B, Ik=10kA</t>
  </si>
  <si>
    <t>-1096728446</t>
  </si>
  <si>
    <t>190</t>
  </si>
  <si>
    <t>ELT10.060.768</t>
  </si>
  <si>
    <t>Jistič modulový 16A/1/B, 1-pólový, In=16A, charakteristika B, Ik=10kA</t>
  </si>
  <si>
    <t>-1384341948</t>
  </si>
  <si>
    <t>191</t>
  </si>
  <si>
    <t>ELT10.060.896</t>
  </si>
  <si>
    <t>Jistič modulový 16A/3/B, 3-pólový, In=16A, charakteristika B, Ik=10kA</t>
  </si>
  <si>
    <t>1089508703</t>
  </si>
  <si>
    <t>192</t>
  </si>
  <si>
    <t>ELT10.060.906</t>
  </si>
  <si>
    <t>Jistič modulový 20A/3/B, 3-pólový, In=20A, charakteristika B, Ik=10kA</t>
  </si>
  <si>
    <t>357227749</t>
  </si>
  <si>
    <t>193</t>
  </si>
  <si>
    <t>ELT10.060.917</t>
  </si>
  <si>
    <t>Jistič modulový 25A/3/B, 3-pólový, In=25A, charakteristika B, Ik=10kA</t>
  </si>
  <si>
    <t>231443775</t>
  </si>
  <si>
    <t>194</t>
  </si>
  <si>
    <t>ELT10.655.596</t>
  </si>
  <si>
    <t>Stykač modulový 25A/440V, 2 ZAP, In=25A/AC1, 2,5kW/230V/AC3, napětí cívky 230V AC</t>
  </si>
  <si>
    <t>-1752960385</t>
  </si>
  <si>
    <t>131</t>
  </si>
  <si>
    <t>ELT10.918.751</t>
  </si>
  <si>
    <t>Časové relé univerzální modulové 8A/230V, 1 PŘEP, In=8A/AC1, max 2000VA, napětí cívky 12 ÷ 230 V AC/DC</t>
  </si>
  <si>
    <t>-1737078570</t>
  </si>
  <si>
    <t>132</t>
  </si>
  <si>
    <t>ELT10.918.753</t>
  </si>
  <si>
    <t>Časové relé taktovací modulové 8A/230V, 1 PŘEP, In=8A/AC1, max 2000VA, napětí cívky 12 ÷ 230 V AC/DC</t>
  </si>
  <si>
    <t>241336658</t>
  </si>
  <si>
    <t>195</t>
  </si>
  <si>
    <t>ELT10.847.664</t>
  </si>
  <si>
    <t>L1-L2-L3 - Modulový kombinovaný svodič přepětí třídy T1+T2 (I+II, B+C) pro sítě TN-C 400V/230V/50Hz, Iimp=12,5kA (10/350 µs), Up(5kA)=920V (8/20 µs), Imax=50kA</t>
  </si>
  <si>
    <t>-2135481608</t>
  </si>
  <si>
    <t>133</t>
  </si>
  <si>
    <t>ELT10.078.962</t>
  </si>
  <si>
    <t>Svorka řadová, šroubová, bílá, na DIN lištu, drát 2,5mm2, šířka 5mm, In=24A</t>
  </si>
  <si>
    <t>-479653947</t>
  </si>
  <si>
    <t>183</t>
  </si>
  <si>
    <t>ELT10.075.145</t>
  </si>
  <si>
    <t>Svorka řadová, šroubová, bílá, na DIN lištu, drát 6mm2, šířka 6,6mm, In=32A</t>
  </si>
  <si>
    <t>1943000254</t>
  </si>
  <si>
    <t>184</t>
  </si>
  <si>
    <t>ELT10.076.721</t>
  </si>
  <si>
    <t>Svorka řadová, šroubová, bílá, na DIN lištu, drát 10mm2, šířka 8mm, In=42A</t>
  </si>
  <si>
    <t>-1787772788</t>
  </si>
  <si>
    <t>185</t>
  </si>
  <si>
    <t>EBCT021095</t>
  </si>
  <si>
    <t>Svorka univerzální řadová, na DIN lištu, šedá, drát 1x 95mm2, rozměry [mm] (šířka / výška / délka) 25 / 51 / 84, In=245A/Cu</t>
  </si>
  <si>
    <t>363827972</t>
  </si>
  <si>
    <t>186</t>
  </si>
  <si>
    <t>EBCT022095.Y</t>
  </si>
  <si>
    <t>Svorka univerzální řadová, na DIN lištu, zeleno-žlutá, drát 2x 95mm2, rozměry [mm] (šířka / výška / délka) 42 / 51 / 84, In=245A/Cu</t>
  </si>
  <si>
    <t>-1816141772</t>
  </si>
  <si>
    <t>187</t>
  </si>
  <si>
    <t>ELT10.228.431</t>
  </si>
  <si>
    <t>Svorka PE a N, dvojitá, šroubovací, 1xPE zelená + 1xN modrá, na DIN lištu, každá svorkovnice 3x 25mm2 + 2x 16mm, rozměry jednotlivé svorkovnice 48x35x25 mm (ŠxVxH)</t>
  </si>
  <si>
    <t>1813303152</t>
  </si>
  <si>
    <t>741-FIR-PU05</t>
  </si>
  <si>
    <t>Požární ucpávky</t>
  </si>
  <si>
    <t>140</t>
  </si>
  <si>
    <t>749212221</t>
  </si>
  <si>
    <t>Montáž se zhotovením přepážka z desek nebo omítek do 150 mm ve stěně</t>
  </si>
  <si>
    <t>m2</t>
  </si>
  <si>
    <t>-1713277450</t>
  </si>
  <si>
    <t>141</t>
  </si>
  <si>
    <t>PVLPP537070</t>
  </si>
  <si>
    <t>Deska izolační z minerální vlny, lehká, 600x1000x160 mm</t>
  </si>
  <si>
    <t>-602716170</t>
  </si>
  <si>
    <t>142</t>
  </si>
  <si>
    <t>PVL1338700</t>
  </si>
  <si>
    <t>Protipožární tmel na bázi akrylátu, jednosložkový, těsnící, 310 ml, bílý, třída reakce na oheň B-s1,d0</t>
  </si>
  <si>
    <t>ks</t>
  </si>
  <si>
    <t>1476429900</t>
  </si>
  <si>
    <t>Práce a dodávky M</t>
  </si>
  <si>
    <t>3</t>
  </si>
  <si>
    <t>46-M-KAP-KP68</t>
  </si>
  <si>
    <t>Vysekání kapsy do zděného zdiva, velikosti 7x7x5 cm</t>
  </si>
  <si>
    <t>112</t>
  </si>
  <si>
    <t>460680401</t>
  </si>
  <si>
    <t>Vysekání kapes a výklenků ve zdivu z lehkých betonů, dutých cihel a tvárnic pro krabice 7x7x5 cm</t>
  </si>
  <si>
    <t>-1230647467</t>
  </si>
  <si>
    <t>46-M-RYH-CH25</t>
  </si>
  <si>
    <t>Vysekání rýhy do zděného zdiva šíře 5cm, hloubky 5cm</t>
  </si>
  <si>
    <t>113</t>
  </si>
  <si>
    <t>460680582</t>
  </si>
  <si>
    <t>Vysekání rýh pro montáž trubek a kabelů v cihelných zdech hloubky do 3 cm a šířky do 5 cm</t>
  </si>
  <si>
    <t>119315748</t>
  </si>
  <si>
    <t>HZS</t>
  </si>
  <si>
    <t>Hodinové zúčtovací sazby</t>
  </si>
  <si>
    <t>HZS-REV-AA01</t>
  </si>
  <si>
    <t>Vyhotovení výchozí revize</t>
  </si>
  <si>
    <t>7</t>
  </si>
  <si>
    <t>HZS4211</t>
  </si>
  <si>
    <t>Hodinová zúčtovací sazba revizní technik</t>
  </si>
  <si>
    <t>697949735</t>
  </si>
  <si>
    <t>HZS-SKU-AA01</t>
  </si>
  <si>
    <t>Vyhotovení dokumentace skutečného stavu</t>
  </si>
  <si>
    <t>8</t>
  </si>
  <si>
    <t>HZS2222</t>
  </si>
  <si>
    <t>Hodinová zúčtovací sazba elektrikář odborný</t>
  </si>
  <si>
    <t>-1218197260</t>
  </si>
  <si>
    <t>7200704A2 - STAVEBNÍ ÚPRAVY SOCIÁLNÍCH ZAŘÍZENÍ MŠ Prievidzská č. 2613 Šumperk - PAVILON A2</t>
  </si>
  <si>
    <t>-2119996229</t>
  </si>
  <si>
    <t>1979924066</t>
  </si>
  <si>
    <t>-628335587</t>
  </si>
  <si>
    <t>1878993502</t>
  </si>
  <si>
    <t>-837934047</t>
  </si>
  <si>
    <t>361495820</t>
  </si>
  <si>
    <t>-1750025971</t>
  </si>
  <si>
    <t>-1729926312</t>
  </si>
  <si>
    <t>323558743</t>
  </si>
  <si>
    <t>-949769063</t>
  </si>
  <si>
    <t>-343406082</t>
  </si>
  <si>
    <t>897523083</t>
  </si>
  <si>
    <t>-1279187189</t>
  </si>
  <si>
    <t>552874856</t>
  </si>
  <si>
    <t>503461605</t>
  </si>
  <si>
    <t>-1144506023</t>
  </si>
  <si>
    <t>735404084</t>
  </si>
  <si>
    <t>-2127269702</t>
  </si>
  <si>
    <t>164846348</t>
  </si>
  <si>
    <t>2088270866</t>
  </si>
  <si>
    <t>-503329898</t>
  </si>
  <si>
    <t>798387835</t>
  </si>
  <si>
    <t>-925386367</t>
  </si>
  <si>
    <t>-1226138879</t>
  </si>
  <si>
    <t>-2079812982</t>
  </si>
  <si>
    <t>-1047709930</t>
  </si>
  <si>
    <t>66725734</t>
  </si>
  <si>
    <t>-1625440288</t>
  </si>
  <si>
    <t>104251985</t>
  </si>
  <si>
    <t>-1547610019</t>
  </si>
  <si>
    <t>898902289</t>
  </si>
  <si>
    <t>707870158</t>
  </si>
  <si>
    <t>-293574345</t>
  </si>
  <si>
    <t>470951760</t>
  </si>
  <si>
    <t>285913163</t>
  </si>
  <si>
    <t>332243872</t>
  </si>
  <si>
    <t>-220126809</t>
  </si>
  <si>
    <t>1921670720</t>
  </si>
  <si>
    <t>-1735496810</t>
  </si>
  <si>
    <t>-1672074815</t>
  </si>
  <si>
    <t>1241537803</t>
  </si>
  <si>
    <t>-640550469</t>
  </si>
  <si>
    <t>119235610</t>
  </si>
  <si>
    <t>1546569453</t>
  </si>
  <si>
    <t>-1780828880</t>
  </si>
  <si>
    <t>1800549348</t>
  </si>
  <si>
    <t>1595270808</t>
  </si>
  <si>
    <t>35832623</t>
  </si>
  <si>
    <t>960255779</t>
  </si>
  <si>
    <t>1853361446</t>
  </si>
  <si>
    <t>1264485454</t>
  </si>
  <si>
    <t>1859847649</t>
  </si>
  <si>
    <t>-236809409</t>
  </si>
  <si>
    <t>674616490</t>
  </si>
  <si>
    <t>-1985013811</t>
  </si>
  <si>
    <t>-307192500</t>
  </si>
  <si>
    <t>1842995266</t>
  </si>
  <si>
    <t>1903168054</t>
  </si>
  <si>
    <t>-50215185</t>
  </si>
  <si>
    <t>-306453974</t>
  </si>
  <si>
    <t>1964865619</t>
  </si>
  <si>
    <t>-1024450390</t>
  </si>
  <si>
    <t>-1903624156</t>
  </si>
  <si>
    <t>2041459326</t>
  </si>
  <si>
    <t>-120678353</t>
  </si>
  <si>
    <t>796552539</t>
  </si>
  <si>
    <t>-800812504</t>
  </si>
  <si>
    <t>-1502770453</t>
  </si>
  <si>
    <t>610608075</t>
  </si>
  <si>
    <t>997242997</t>
  </si>
  <si>
    <t>-882107113</t>
  </si>
  <si>
    <t>1248781469</t>
  </si>
  <si>
    <t>227030456</t>
  </si>
  <si>
    <t>106361040</t>
  </si>
  <si>
    <t>1313082874</t>
  </si>
  <si>
    <t>-175726076</t>
  </si>
  <si>
    <t>1544361325</t>
  </si>
  <si>
    <t>01 - Stavební část</t>
  </si>
  <si>
    <t>SO01 - Pavilon A1, 1.NP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</si>
  <si>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</si>
  <si>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</si>
  <si>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</si>
  <si>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</si>
  <si>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711 - Izolace proti vodě, vlhkosti a plynům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</si>
  <si>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</si>
  <si>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</si>
  <si>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</si>
  <si>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</si>
  <si>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</si>
  <si>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</si>
  <si>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</si>
  <si>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HSV</t>
  </si>
  <si>
    <t>Práce a dodávky HSV</t>
  </si>
  <si>
    <t>Úpravy povrchů, podlahy a osazování výplní</t>
  </si>
  <si>
    <t>612321141</t>
  </si>
  <si>
    <t>Vápenocementová omítka štuková dvouvrstvá vnitřních stěn nanášená ručně</t>
  </si>
  <si>
    <t>-1520804372</t>
  </si>
  <si>
    <t>VV</t>
  </si>
  <si>
    <t>(12,12+20,4+36)</t>
  </si>
  <si>
    <t>619991011</t>
  </si>
  <si>
    <t>Obalení konstrukcí a prvků fólií přilepenou lepící páskou oken a dveří při úpravě povrchů vnitřních</t>
  </si>
  <si>
    <t>-1972191509</t>
  </si>
  <si>
    <t>619999033</t>
  </si>
  <si>
    <t>Zednické zapravení zdiva a omítky vnitř. po osazení revizních dvířek VZT, ZTI</t>
  </si>
  <si>
    <t>-1631675935</t>
  </si>
  <si>
    <t>632451213.TBM</t>
  </si>
  <si>
    <t>Potěr cementový samonivelační litý CEMFLOW CF 20 tl do 45 mm</t>
  </si>
  <si>
    <t>1560674516</t>
  </si>
  <si>
    <t>(1,4*4,59)+(7,78*1,67)+(2,16*1,47)+(1,15*0,8)+(1,4*0,93)</t>
  </si>
  <si>
    <t>632451292.TBM</t>
  </si>
  <si>
    <t>Příplatek k cementovému samonivelačnímu litému potěru CEMFLOW CF 25 ZKD 5 mm tloušťky přes 50 mm</t>
  </si>
  <si>
    <t>-1525103344</t>
  </si>
  <si>
    <t>632451491</t>
  </si>
  <si>
    <t>Příplatek k potěrům za přehlazení povrchu</t>
  </si>
  <si>
    <t>1632597995</t>
  </si>
  <si>
    <t>632451494</t>
  </si>
  <si>
    <t>Příplatek k cenám potěru za strojní přehlazení povrchu</t>
  </si>
  <si>
    <t>2070228067</t>
  </si>
  <si>
    <t>632459175</t>
  </si>
  <si>
    <t>Příplatek k potěrům tl do 50 mm za plochu do 5 m2</t>
  </si>
  <si>
    <t>876175530</t>
  </si>
  <si>
    <t>9</t>
  </si>
  <si>
    <t>634111113</t>
  </si>
  <si>
    <t>Obvodová dilatace pružnou těsnicí páskou mezi stěnou a mazaninou nebo potěrem v 80 mm</t>
  </si>
  <si>
    <t>1449199623</t>
  </si>
  <si>
    <t>(4,59+4,59+1,4+1,4)</t>
  </si>
  <si>
    <t>(7,78+7,78+1,67+1,0+0,1+0,4+1,67+0,25)</t>
  </si>
  <si>
    <t>(2,16+1,47+2,16+1,47)</t>
  </si>
  <si>
    <t>(1,47+1,2+1,47+1,2)</t>
  </si>
  <si>
    <t>(0,8+0,8+1,15+1,15)</t>
  </si>
  <si>
    <t>(0,93+0,93+1,47+1,47)</t>
  </si>
  <si>
    <t>Součet</t>
  </si>
  <si>
    <t>10</t>
  </si>
  <si>
    <t>634112114</t>
  </si>
  <si>
    <t>Přistavení mobilního čerpadla betonové směsi</t>
  </si>
  <si>
    <t>kpl</t>
  </si>
  <si>
    <t>-1334491327</t>
  </si>
  <si>
    <t>11</t>
  </si>
  <si>
    <t>634611145</t>
  </si>
  <si>
    <t>Čerpání betonové smesi do všky 6 m</t>
  </si>
  <si>
    <t>1986608015</t>
  </si>
  <si>
    <t>Ostatní konstrukce a práce, bourání</t>
  </si>
  <si>
    <t>941111111</t>
  </si>
  <si>
    <t>Montáž lešení řadového trubkového lehkého s podlahami zatížení do 200 kg/m2 š do 0,9 m v do 10 m</t>
  </si>
  <si>
    <t>-26918883</t>
  </si>
  <si>
    <t>941111211</t>
  </si>
  <si>
    <t>Příplatek k lešení řadovému trubkovému lehkému s podlahami š 0,9 m v 10 m za první a ZKD den použití</t>
  </si>
  <si>
    <t>-2015288625</t>
  </si>
  <si>
    <t>14</t>
  </si>
  <si>
    <t>941111811</t>
  </si>
  <si>
    <t>Demontáž lešení řadového trubkového lehkého s podlahami zatížení do 200 kg/m2 š do 0,9 m v do 10 m</t>
  </si>
  <si>
    <t>1912885054</t>
  </si>
  <si>
    <t>941112811</t>
  </si>
  <si>
    <t>Doprava lešení, skládání hydr. rukou</t>
  </si>
  <si>
    <t>-1562388314</t>
  </si>
  <si>
    <t>962031133</t>
  </si>
  <si>
    <t>Bourání příček z cihel pálených na MVC tl do 150 mm</t>
  </si>
  <si>
    <t>-1522858734</t>
  </si>
  <si>
    <t>(3,44+3,44+0,45)*3,0</t>
  </si>
  <si>
    <t>(1,47+0,8)*3,0</t>
  </si>
  <si>
    <t>963015121</t>
  </si>
  <si>
    <t>Demontáž krycích desek plechových kanálů, šachet 0,09 t pro VZT do výšky 3,0 m</t>
  </si>
  <si>
    <t>-1932897157</t>
  </si>
  <si>
    <t>965041321</t>
  </si>
  <si>
    <t xml:space="preserve">Bourání mazanin škvárobetonových tl do 100 mm </t>
  </si>
  <si>
    <t>m3</t>
  </si>
  <si>
    <t>1097917484</t>
  </si>
  <si>
    <t>19</t>
  </si>
  <si>
    <t>965041331</t>
  </si>
  <si>
    <t>Očištění povrchu po odbourání</t>
  </si>
  <si>
    <t>-1419993510</t>
  </si>
  <si>
    <t>20</t>
  </si>
  <si>
    <t>968072455</t>
  </si>
  <si>
    <t>vyvěšení dveřních křídel pl do 2 m2</t>
  </si>
  <si>
    <t>235301334</t>
  </si>
  <si>
    <t>968072456</t>
  </si>
  <si>
    <t>Vyřezání dveřní zárubně kovové</t>
  </si>
  <si>
    <t>460290367</t>
  </si>
  <si>
    <t>22</t>
  </si>
  <si>
    <t>971011311</t>
  </si>
  <si>
    <t>Vybourání  otvorů z lehkých betonů z prefabrikovaných dílců nebo cihel tl do 150 mm pl do 0,25 m2 VZT místnost výlevka</t>
  </si>
  <si>
    <t>-452468684</t>
  </si>
  <si>
    <t>23</t>
  </si>
  <si>
    <t>971033261</t>
  </si>
  <si>
    <t>Vybourání otvorů ve zdivu cihelném pl do 0,0225 m2 na MVC nebo MV tl do 600 mm pro VZT fasádou</t>
  </si>
  <si>
    <t>829233667</t>
  </si>
  <si>
    <t>24</t>
  </si>
  <si>
    <t>978059511</t>
  </si>
  <si>
    <t>Odsekání a odebrání obkladů stěn z vnitřních obkládaček plochy do 1 m2</t>
  </si>
  <si>
    <t>-1972432636</t>
  </si>
  <si>
    <t>997</t>
  </si>
  <si>
    <t>Přesun sutě</t>
  </si>
  <si>
    <t>25</t>
  </si>
  <si>
    <t>997013112</t>
  </si>
  <si>
    <t>Vnitrostaveništní doprava suti a vybouraných hmot pro budovy v do 9 m s použitím mechanizace</t>
  </si>
  <si>
    <t>t</t>
  </si>
  <si>
    <t>-202663762</t>
  </si>
  <si>
    <t>26</t>
  </si>
  <si>
    <t>997013311</t>
  </si>
  <si>
    <t>Montáž a demontáž shozu suti v do 10 m</t>
  </si>
  <si>
    <t>1407789694</t>
  </si>
  <si>
    <t>27</t>
  </si>
  <si>
    <t>997013321</t>
  </si>
  <si>
    <t>Příplatek k shozu suti v do 10 m za první a ZKD den použití</t>
  </si>
  <si>
    <t>-1059906626</t>
  </si>
  <si>
    <t>28</t>
  </si>
  <si>
    <t>997013501</t>
  </si>
  <si>
    <t>Odvoz suti a vybouraných hmot na skládku nebo meziskládku do 1 km se složením</t>
  </si>
  <si>
    <t>1436111553</t>
  </si>
  <si>
    <t>29</t>
  </si>
  <si>
    <t>997013509</t>
  </si>
  <si>
    <t>Příplatek k odvozu suti a vybouraných hmot na skládku ZKD 1 km přes 1 km</t>
  </si>
  <si>
    <t>-1741513606</t>
  </si>
  <si>
    <t>30</t>
  </si>
  <si>
    <t>997013609</t>
  </si>
  <si>
    <t>Poplatek za uložení na skládce (skládkovné) stavebního odpadu ze směsí nebo oddělených frakcí betonu, cihel a keramických výrobků kód odpadu 17 01 07</t>
  </si>
  <si>
    <t>306538887</t>
  </si>
  <si>
    <t>31</t>
  </si>
  <si>
    <t>997013814</t>
  </si>
  <si>
    <t>Poplatek za uložení na skládce (skládkovné) stavebního odpadu PVC podlahovin</t>
  </si>
  <si>
    <t>-1117553785</t>
  </si>
  <si>
    <t>997211612</t>
  </si>
  <si>
    <t>Nakládání vybouraných hmot na dopravní prostředky pro vodorovnou dopravu</t>
  </si>
  <si>
    <t>2071058089</t>
  </si>
  <si>
    <t>711</t>
  </si>
  <si>
    <t>Izolace proti vodě, vlhkosti a plynům</t>
  </si>
  <si>
    <t>33</t>
  </si>
  <si>
    <t>711191201</t>
  </si>
  <si>
    <t>Provedení izolace proti vlhkosti hydroizolační stěrkou vodorovné na betonu, 2 vrstvy, vodorovná i svislá</t>
  </si>
  <si>
    <t>2119662117</t>
  </si>
  <si>
    <t>(1,5+1,0)*2,5</t>
  </si>
  <si>
    <t>34</t>
  </si>
  <si>
    <t>MPI.167116HN</t>
  </si>
  <si>
    <t>MAPELASTIC  /A+B   16kg</t>
  </si>
  <si>
    <t>kg</t>
  </si>
  <si>
    <t>-797404257</t>
  </si>
  <si>
    <t>35</t>
  </si>
  <si>
    <t>KNF.00216333</t>
  </si>
  <si>
    <t>TEKUTÁ HYDROIZOLACE Hydroizolační nátěr</t>
  </si>
  <si>
    <t>-1428413032</t>
  </si>
  <si>
    <t>751</t>
  </si>
  <si>
    <t>Vzduchotechnika</t>
  </si>
  <si>
    <t>36</t>
  </si>
  <si>
    <t>751111811</t>
  </si>
  <si>
    <t>Demontáž ventilátoru axiálního nízkotlakého kruhové potrubí D do 200 mm</t>
  </si>
  <si>
    <t>576798689</t>
  </si>
  <si>
    <t>1*3 'Přepočtené koeficientem množství</t>
  </si>
  <si>
    <t>763</t>
  </si>
  <si>
    <t>Konstrukce suché výstavby</t>
  </si>
  <si>
    <t>763131451.KNF</t>
  </si>
  <si>
    <t>SDK podhled D 112 deska 1xGREEN (H2) 12,5 bez izolace dvouvrstvá spodní kce profil CD+UD</t>
  </si>
  <si>
    <t>-1235792405</t>
  </si>
  <si>
    <t>763131712</t>
  </si>
  <si>
    <t>SDK podhled napojení na stěnu, tmelení, broušení, dilatace</t>
  </si>
  <si>
    <t>-853375763</t>
  </si>
  <si>
    <t>39</t>
  </si>
  <si>
    <t>763131714</t>
  </si>
  <si>
    <t>SDK podhled základní penetrační nátěr</t>
  </si>
  <si>
    <t>-1755046542</t>
  </si>
  <si>
    <t>40</t>
  </si>
  <si>
    <t>763131761</t>
  </si>
  <si>
    <t>Příplatek k SDK podhledu za plochu do 3 m2 jednotlivě</t>
  </si>
  <si>
    <t>-316203647</t>
  </si>
  <si>
    <t>41</t>
  </si>
  <si>
    <t>763131771</t>
  </si>
  <si>
    <t>Příplatek k SDK podhledu za rovinnost kvality Q3</t>
  </si>
  <si>
    <t>-431722382</t>
  </si>
  <si>
    <t>42</t>
  </si>
  <si>
    <t>763172311</t>
  </si>
  <si>
    <t>Montáž revizních dvířek SDK kcí vel. 200x200 mm</t>
  </si>
  <si>
    <t>-271450457</t>
  </si>
  <si>
    <t>43</t>
  </si>
  <si>
    <t>RGS.KB510318</t>
  </si>
  <si>
    <t>revizní dvířka ZTI směšovací ventil 200x200 mm</t>
  </si>
  <si>
    <t>117745328</t>
  </si>
  <si>
    <t>44</t>
  </si>
  <si>
    <t>763172313</t>
  </si>
  <si>
    <t>Montáž revizních dvířek ZTI  vel. 400x400 mm</t>
  </si>
  <si>
    <t>1097541767</t>
  </si>
  <si>
    <t>RGS.KB510322</t>
  </si>
  <si>
    <t>revizní dvířka ZTI 400x400 mm</t>
  </si>
  <si>
    <t>-589017117</t>
  </si>
  <si>
    <t>763172314</t>
  </si>
  <si>
    <t>Montáž revizních dvířek SDK kcí vel. 500x500 mm</t>
  </si>
  <si>
    <t>79828857</t>
  </si>
  <si>
    <t>0,33*2 'Přepočtené koeficientem množství</t>
  </si>
  <si>
    <t>59030713</t>
  </si>
  <si>
    <t>dvířka revizní VZT 500x500mm</t>
  </si>
  <si>
    <t>1747248222</t>
  </si>
  <si>
    <t>998763302</t>
  </si>
  <si>
    <t>Přesun hmot tonážní pro sádrokartonové konstrukce v objektech v do 12 m</t>
  </si>
  <si>
    <t>1700152694</t>
  </si>
  <si>
    <t>766</t>
  </si>
  <si>
    <t>Konstrukce truhlářské</t>
  </si>
  <si>
    <t>766660001</t>
  </si>
  <si>
    <t>Dodávka a montáž dveří dřevěných interier. 800x1970, otv. 1/2 sklo, HDF, falcové ozn. T1, vč. zárubeň obložková</t>
  </si>
  <si>
    <t>-1337138176</t>
  </si>
  <si>
    <t>766660023</t>
  </si>
  <si>
    <t>Dodávka a montáž dveří dřevěných interier. 700x1970, plné, HDF, falcové ozn. T2, vč. zárubeň obložková</t>
  </si>
  <si>
    <t>1282247568</t>
  </si>
  <si>
    <t>84</t>
  </si>
  <si>
    <t>766811452</t>
  </si>
  <si>
    <t>Demontáž a zpětná montáž dř. sušáků na ručníky</t>
  </si>
  <si>
    <t>soubor</t>
  </si>
  <si>
    <t>1531599994</t>
  </si>
  <si>
    <t>766811463</t>
  </si>
  <si>
    <t>Demontáž a zpětná montáž dř. krytů radiátorů</t>
  </si>
  <si>
    <t>-88712040</t>
  </si>
  <si>
    <t>82</t>
  </si>
  <si>
    <t>766821111</t>
  </si>
  <si>
    <t>Montáž sanitárních zástěn mezi klozety a pisoáry</t>
  </si>
  <si>
    <t>147003554</t>
  </si>
  <si>
    <t>83</t>
  </si>
  <si>
    <t>TKO.Z331080N55T22013</t>
  </si>
  <si>
    <t>pisoárová dělící stěna keramická 660x410x100 bílá</t>
  </si>
  <si>
    <t>-536593766</t>
  </si>
  <si>
    <t>771</t>
  </si>
  <si>
    <t>Podlahy z dlaždic</t>
  </si>
  <si>
    <t>49</t>
  </si>
  <si>
    <t>771111011</t>
  </si>
  <si>
    <t>Vysátí podkladu před pokládkou dlažby</t>
  </si>
  <si>
    <t>824516596</t>
  </si>
  <si>
    <t>50</t>
  </si>
  <si>
    <t>771121011</t>
  </si>
  <si>
    <t>Nátěr penetrační na podlahu</t>
  </si>
  <si>
    <t>1181178374</t>
  </si>
  <si>
    <t>51</t>
  </si>
  <si>
    <t>771151011</t>
  </si>
  <si>
    <t>Samonivelační stěrka podlah pevnosti 20 MPa tl 3 mm</t>
  </si>
  <si>
    <t>-1987676378</t>
  </si>
  <si>
    <t>52</t>
  </si>
  <si>
    <t>771474113</t>
  </si>
  <si>
    <t>Montáž soklů z dlaždic keramických rovných flexibilní lepidlo v do 120 mm</t>
  </si>
  <si>
    <t>-743734905</t>
  </si>
  <si>
    <t>(3,26+7,65+5,04)</t>
  </si>
  <si>
    <t>53</t>
  </si>
  <si>
    <t>59761277</t>
  </si>
  <si>
    <t>sokl-dlažba keramická 9 mm</t>
  </si>
  <si>
    <t>-955129203</t>
  </si>
  <si>
    <t>15,95*1,1 'Přepočtené koeficientem množství</t>
  </si>
  <si>
    <t>54</t>
  </si>
  <si>
    <t>771574154</t>
  </si>
  <si>
    <t>Montáž podlah keramických velkoformátových hladkých lepených flexibilním lepidlem do 6 ks/m2</t>
  </si>
  <si>
    <t>2016631571</t>
  </si>
  <si>
    <t>(6,5+12,43+3,18+1,93+1,29+1,37)</t>
  </si>
  <si>
    <t>55</t>
  </si>
  <si>
    <t>LSS.TRUSA069</t>
  </si>
  <si>
    <t>dlaždice keramická protiskluzná 45 x 45 cm slonová kost tl. 0,9 mm</t>
  </si>
  <si>
    <t>-1579100523</t>
  </si>
  <si>
    <t>26,7*1,15 'Přepočtené koeficientem množství</t>
  </si>
  <si>
    <t>56</t>
  </si>
  <si>
    <t>771591247</t>
  </si>
  <si>
    <t>Montáž těsnícího pásu vnitřní roh nebo vnější kout</t>
  </si>
  <si>
    <t>-907700852</t>
  </si>
  <si>
    <t>57</t>
  </si>
  <si>
    <t>59054004</t>
  </si>
  <si>
    <t>páska pružná těsnící hydroizolační-roh</t>
  </si>
  <si>
    <t>-1068898524</t>
  </si>
  <si>
    <t>776</t>
  </si>
  <si>
    <t>Podlahy povlakové</t>
  </si>
  <si>
    <t>58</t>
  </si>
  <si>
    <t>776201812</t>
  </si>
  <si>
    <t>Demontáž lepených povlakových podlah s podložkou ručně</t>
  </si>
  <si>
    <t>-1235759429</t>
  </si>
  <si>
    <t>59</t>
  </si>
  <si>
    <t>776410811</t>
  </si>
  <si>
    <t>Odstranění soklíků a lišt pryžových nebo plastových</t>
  </si>
  <si>
    <t>-295369645</t>
  </si>
  <si>
    <t>781</t>
  </si>
  <si>
    <t>Dokončovací práce - obklady</t>
  </si>
  <si>
    <t>60</t>
  </si>
  <si>
    <t>781111011</t>
  </si>
  <si>
    <t>Ometení (oprášení) stěny při přípravě podkladu</t>
  </si>
  <si>
    <t>1053538390</t>
  </si>
  <si>
    <t>(1,4+3,34+0,15)*1,3+(1,4+3,34+0,15)*2,0+(4,59)*2+(4,2*0,3)</t>
  </si>
  <si>
    <t>(2,89+1,5+0,15+0,5+3,44+0,25)*2</t>
  </si>
  <si>
    <t>(1,47+1,2+1,47+1,2)*2-(0,7*2)</t>
  </si>
  <si>
    <t>(1,15+1,15+0,8+0,8)*2</t>
  </si>
  <si>
    <t>(1,47+0,93+1,47+0,93)*2-(0,7*2)</t>
  </si>
  <si>
    <t>61</t>
  </si>
  <si>
    <t>781121011</t>
  </si>
  <si>
    <t>Nátěr penetrační na stěnu</t>
  </si>
  <si>
    <t>-1809705093</t>
  </si>
  <si>
    <t>62</t>
  </si>
  <si>
    <t>781151014</t>
  </si>
  <si>
    <t>Vyrovnání podkladu stěrkou do tl 5 mm</t>
  </si>
  <si>
    <t>-542758093</t>
  </si>
  <si>
    <t>781151031</t>
  </si>
  <si>
    <t>Vyrovnání podkladu obroušení  tl 3 mm po odsekání stáv. obkladu</t>
  </si>
  <si>
    <t>-1563715753</t>
  </si>
  <si>
    <t>781161021</t>
  </si>
  <si>
    <t>Montáž profilu ukončujícího rohového nebo vanového</t>
  </si>
  <si>
    <t>-2064888586</t>
  </si>
  <si>
    <t>65</t>
  </si>
  <si>
    <t>59054120</t>
  </si>
  <si>
    <t>profil ukončovací pro vnější hrany obkladů hliník matně eloxovaný 4,5x2500mm</t>
  </si>
  <si>
    <t>-1525621242</t>
  </si>
  <si>
    <t>79,8*1,1 'Přepočtené koeficientem množství</t>
  </si>
  <si>
    <t>66</t>
  </si>
  <si>
    <t>781474116</t>
  </si>
  <si>
    <t>Montáž obkladů vnitřních keramických hladkých do 35 ks/m2 lepených flexibilním lepidlem</t>
  </si>
  <si>
    <t>1856966589</t>
  </si>
  <si>
    <t>(7,7+4,47)</t>
  </si>
  <si>
    <t>67</t>
  </si>
  <si>
    <t>LSS.WR1V5435</t>
  </si>
  <si>
    <t>obklad mozaikový hexagon 7,5 x 26,5 cm</t>
  </si>
  <si>
    <t>822811607</t>
  </si>
  <si>
    <t>12,17*1,1 'Přepočtené koeficientem množství</t>
  </si>
  <si>
    <t>68</t>
  </si>
  <si>
    <t>781474154</t>
  </si>
  <si>
    <t>Montáž obkladů vnitřních keramických velkoformátových hladkých do 6 ks/m2 lepených flexibilním lepidlem</t>
  </si>
  <si>
    <t>953107480</t>
  </si>
  <si>
    <t>(12,8+11,4+27,5)</t>
  </si>
  <si>
    <t>69</t>
  </si>
  <si>
    <t>LSS.WAAMB201</t>
  </si>
  <si>
    <t>Obklad 30 x 60 cm odstín slonová kost rektif.</t>
  </si>
  <si>
    <t>1930852206</t>
  </si>
  <si>
    <t>51,7*1,15 'Přepočtené koeficientem množství</t>
  </si>
  <si>
    <t>70</t>
  </si>
  <si>
    <t>781491021</t>
  </si>
  <si>
    <t>Montáž zrcadel plochy do 1 m2 lepených silikonovým tmelem na keramický obklad</t>
  </si>
  <si>
    <t>288943284</t>
  </si>
  <si>
    <t>71</t>
  </si>
  <si>
    <t>63465124</t>
  </si>
  <si>
    <t>zrcadlo  čiré tl 4mm kruhové D 300 mm</t>
  </si>
  <si>
    <t>-1128804236</t>
  </si>
  <si>
    <t>6*1,1 'Přepočtené koeficientem množství</t>
  </si>
  <si>
    <t>72</t>
  </si>
  <si>
    <t>781493611</t>
  </si>
  <si>
    <t>Montáž vanových plastových dvířek s rámem lepených</t>
  </si>
  <si>
    <t>839609813</t>
  </si>
  <si>
    <t>73</t>
  </si>
  <si>
    <t>781494111</t>
  </si>
  <si>
    <t>Plastové profily rohové lepené flexibilním lepidlem</t>
  </si>
  <si>
    <t>-1530127231</t>
  </si>
  <si>
    <t>74</t>
  </si>
  <si>
    <t>781494511</t>
  </si>
  <si>
    <t>Plastové profily ukončovací lepené flexibilním lepidlem</t>
  </si>
  <si>
    <t>1543708733</t>
  </si>
  <si>
    <t>75</t>
  </si>
  <si>
    <t>781495115</t>
  </si>
  <si>
    <t>Spárování vnitřních obkladů silikonem</t>
  </si>
  <si>
    <t>-2056325153</t>
  </si>
  <si>
    <t>76</t>
  </si>
  <si>
    <t>781495117</t>
  </si>
  <si>
    <t>Spárování vnitřních obkladů akrylem</t>
  </si>
  <si>
    <t>1306960047</t>
  </si>
  <si>
    <t>77</t>
  </si>
  <si>
    <t>781495142</t>
  </si>
  <si>
    <t>Průnik obkladem kruhový do DN 90</t>
  </si>
  <si>
    <t>1650856233</t>
  </si>
  <si>
    <t>78</t>
  </si>
  <si>
    <t>781495191</t>
  </si>
  <si>
    <t>Příplatek k obkladům vnitřním za diagonální kladení obkladu</t>
  </si>
  <si>
    <t>1936005305</t>
  </si>
  <si>
    <t>79</t>
  </si>
  <si>
    <t>781495211</t>
  </si>
  <si>
    <t>Čištění vnitřních ploch stěn po provedení obkladu chemickými prostředky</t>
  </si>
  <si>
    <t>-215145453</t>
  </si>
  <si>
    <t>80</t>
  </si>
  <si>
    <t>781674112</t>
  </si>
  <si>
    <t>Montáž obkladů parapetů a ostění šířky do 150 mm příplatek za montáž</t>
  </si>
  <si>
    <t>-367890758</t>
  </si>
  <si>
    <t>784</t>
  </si>
  <si>
    <t>Dokončovací práce - malby a tapety</t>
  </si>
  <si>
    <t>81</t>
  </si>
  <si>
    <t>784211001</t>
  </si>
  <si>
    <t>Jednonásobné bílé malby ze směsí za mokra výborně otěruvzdorných v místnostech výšky do 3,80 m</t>
  </si>
  <si>
    <t>-1445706924</t>
  </si>
  <si>
    <t>SO02 - Pavilon A1, 2.NP</t>
  </si>
  <si>
    <t>757713762</t>
  </si>
  <si>
    <t>607735804</t>
  </si>
  <si>
    <t>-1443158175</t>
  </si>
  <si>
    <t>1396430950</t>
  </si>
  <si>
    <t>1249297226</t>
  </si>
  <si>
    <t>1337793654</t>
  </si>
  <si>
    <t>-6871527</t>
  </si>
  <si>
    <t>-1462577228</t>
  </si>
  <si>
    <t>-1489049559</t>
  </si>
  <si>
    <t>1029448276</t>
  </si>
  <si>
    <t>282236367</t>
  </si>
  <si>
    <t>-1832279323</t>
  </si>
  <si>
    <t>407705584</t>
  </si>
  <si>
    <t>1876476093</t>
  </si>
  <si>
    <t>-1543185182</t>
  </si>
  <si>
    <t>1819355989</t>
  </si>
  <si>
    <t>-1294835050</t>
  </si>
  <si>
    <t>-493512117</t>
  </si>
  <si>
    <t>-284079290</t>
  </si>
  <si>
    <t>1468407094</t>
  </si>
  <si>
    <t>753122317</t>
  </si>
  <si>
    <t>-72580128</t>
  </si>
  <si>
    <t>-2071652635</t>
  </si>
  <si>
    <t>-511335576</t>
  </si>
  <si>
    <t>1066232191</t>
  </si>
  <si>
    <t>-777846414</t>
  </si>
  <si>
    <t>2019868536</t>
  </si>
  <si>
    <t>772471569</t>
  </si>
  <si>
    <t>-1680325860</t>
  </si>
  <si>
    <t>-1834468820</t>
  </si>
  <si>
    <t>1823536220</t>
  </si>
  <si>
    <t>1271656322</t>
  </si>
  <si>
    <t>670124623</t>
  </si>
  <si>
    <t>1184789212</t>
  </si>
  <si>
    <t>-2028080782</t>
  </si>
  <si>
    <t>-1432833584</t>
  </si>
  <si>
    <t>-1448387106</t>
  </si>
  <si>
    <t>2064934026</t>
  </si>
  <si>
    <t>1247685946</t>
  </si>
  <si>
    <t>-1131035886</t>
  </si>
  <si>
    <t>551817423</t>
  </si>
  <si>
    <t>503791431</t>
  </si>
  <si>
    <t>-1912675310</t>
  </si>
  <si>
    <t>-1726276520</t>
  </si>
  <si>
    <t>1188704357</t>
  </si>
  <si>
    <t>1611130243</t>
  </si>
  <si>
    <t>288270902</t>
  </si>
  <si>
    <t>-728651357</t>
  </si>
  <si>
    <t>-1570735426</t>
  </si>
  <si>
    <t>-166137580</t>
  </si>
  <si>
    <t>-1364307103</t>
  </si>
  <si>
    <t>732828560</t>
  </si>
  <si>
    <t>1993710965</t>
  </si>
  <si>
    <t>-1204285617</t>
  </si>
  <si>
    <t>388507024</t>
  </si>
  <si>
    <t>-1291257600</t>
  </si>
  <si>
    <t>-351193831</t>
  </si>
  <si>
    <t>562057093</t>
  </si>
  <si>
    <t>-1256111882</t>
  </si>
  <si>
    <t>-1269887622</t>
  </si>
  <si>
    <t>-1406293531</t>
  </si>
  <si>
    <t>10776943</t>
  </si>
  <si>
    <t>-1169458957</t>
  </si>
  <si>
    <t>-1575857199</t>
  </si>
  <si>
    <t>1267103482</t>
  </si>
  <si>
    <t>464424970</t>
  </si>
  <si>
    <t>-1847906273</t>
  </si>
  <si>
    <t>471384187</t>
  </si>
  <si>
    <t>-2001097604</t>
  </si>
  <si>
    <t>-1927745700</t>
  </si>
  <si>
    <t>804613232</t>
  </si>
  <si>
    <t>767243725</t>
  </si>
  <si>
    <t>1912048972</t>
  </si>
  <si>
    <t>499266909</t>
  </si>
  <si>
    <t>-1034652783</t>
  </si>
  <si>
    <t>1467887103</t>
  </si>
  <si>
    <t>-1106736036</t>
  </si>
  <si>
    <t>-149004141</t>
  </si>
  <si>
    <t>959455913</t>
  </si>
  <si>
    <t>442128825</t>
  </si>
  <si>
    <t>486445739</t>
  </si>
  <si>
    <t>704233976</t>
  </si>
  <si>
    <t>-1780069751</t>
  </si>
  <si>
    <t>-1597105429</t>
  </si>
  <si>
    <t>-776656268</t>
  </si>
  <si>
    <t>-923103131</t>
  </si>
  <si>
    <t>-2097931258</t>
  </si>
  <si>
    <t>SO03 - Pavilon A2, 1.NP</t>
  </si>
  <si>
    <t>-337721170</t>
  </si>
  <si>
    <t>-1217024728</t>
  </si>
  <si>
    <t>86176389</t>
  </si>
  <si>
    <t>-691635838</t>
  </si>
  <si>
    <t>558369536</t>
  </si>
  <si>
    <t>1026412175</t>
  </si>
  <si>
    <t>-2050248946</t>
  </si>
  <si>
    <t>-241584468</t>
  </si>
  <si>
    <t>-238798834</t>
  </si>
  <si>
    <t>-47761835</t>
  </si>
  <si>
    <t>-1380710135</t>
  </si>
  <si>
    <t>-2069507033</t>
  </si>
  <si>
    <t>-1315623465</t>
  </si>
  <si>
    <t>499582962</t>
  </si>
  <si>
    <t>1220329828</t>
  </si>
  <si>
    <t>144294394</t>
  </si>
  <si>
    <t>-389281375</t>
  </si>
  <si>
    <t>2066825704</t>
  </si>
  <si>
    <t>1344330234</t>
  </si>
  <si>
    <t>1033076455</t>
  </si>
  <si>
    <t>-508901685</t>
  </si>
  <si>
    <t>770433742</t>
  </si>
  <si>
    <t>-798106341</t>
  </si>
  <si>
    <t>955885428</t>
  </si>
  <si>
    <t>1206543404</t>
  </si>
  <si>
    <t>1331673635</t>
  </si>
  <si>
    <t>33683557</t>
  </si>
  <si>
    <t>1659173633</t>
  </si>
  <si>
    <t>-1973277681</t>
  </si>
  <si>
    <t>1602822082</t>
  </si>
  <si>
    <t>-39049945</t>
  </si>
  <si>
    <t>77975574</t>
  </si>
  <si>
    <t>-435212976</t>
  </si>
  <si>
    <t>1346964663</t>
  </si>
  <si>
    <t>396300443</t>
  </si>
  <si>
    <t>-641568073</t>
  </si>
  <si>
    <t>-1125907177</t>
  </si>
  <si>
    <t>-140249960</t>
  </si>
  <si>
    <t>-2127926981</t>
  </si>
  <si>
    <t>49097216</t>
  </si>
  <si>
    <t>1772898020</t>
  </si>
  <si>
    <t>846162114</t>
  </si>
  <si>
    <t>821832870</t>
  </si>
  <si>
    <t>-869670441</t>
  </si>
  <si>
    <t>-1799824946</t>
  </si>
  <si>
    <t>2084530259</t>
  </si>
  <si>
    <t>1653573072</t>
  </si>
  <si>
    <t>348324878</t>
  </si>
  <si>
    <t>886047933</t>
  </si>
  <si>
    <t>817396928</t>
  </si>
  <si>
    <t>-2119990368</t>
  </si>
  <si>
    <t>1277330927</t>
  </si>
  <si>
    <t>2033257019</t>
  </si>
  <si>
    <t>-1228747530</t>
  </si>
  <si>
    <t>24373658</t>
  </si>
  <si>
    <t>-1893088344</t>
  </si>
  <si>
    <t>1382549970</t>
  </si>
  <si>
    <t>-428296116</t>
  </si>
  <si>
    <t>-1306260241</t>
  </si>
  <si>
    <t>497327348</t>
  </si>
  <si>
    <t>-1042393373</t>
  </si>
  <si>
    <t>2046005589</t>
  </si>
  <si>
    <t>-8872867</t>
  </si>
  <si>
    <t>-399250991</t>
  </si>
  <si>
    <t>1249938491</t>
  </si>
  <si>
    <t>805409371</t>
  </si>
  <si>
    <t>1949714210</t>
  </si>
  <si>
    <t>1076145530</t>
  </si>
  <si>
    <t>264893207</t>
  </si>
  <si>
    <t>-1227479394</t>
  </si>
  <si>
    <t>-1260705290</t>
  </si>
  <si>
    <t>273167787</t>
  </si>
  <si>
    <t>487049326</t>
  </si>
  <si>
    <t>782116509</t>
  </si>
  <si>
    <t>-6957284</t>
  </si>
  <si>
    <t>-1671697490</t>
  </si>
  <si>
    <t>1407315349</t>
  </si>
  <si>
    <t>-717017877</t>
  </si>
  <si>
    <t>-1442209133</t>
  </si>
  <si>
    <t>-1539790788</t>
  </si>
  <si>
    <t>1021922249</t>
  </si>
  <si>
    <t>-153804985</t>
  </si>
  <si>
    <t>1324305150</t>
  </si>
  <si>
    <t>-1851265814</t>
  </si>
  <si>
    <t>-389020415</t>
  </si>
  <si>
    <t>-354267339</t>
  </si>
  <si>
    <t>-884374020</t>
  </si>
  <si>
    <t>SO04 - Pavilon A2, 2.NP</t>
  </si>
  <si>
    <t>282028156</t>
  </si>
  <si>
    <t>1588722392</t>
  </si>
  <si>
    <t>469057596</t>
  </si>
  <si>
    <t>821502872</t>
  </si>
  <si>
    <t>1238527147</t>
  </si>
  <si>
    <t>-1568733538</t>
  </si>
  <si>
    <t>-550224113</t>
  </si>
  <si>
    <t>-1710429665</t>
  </si>
  <si>
    <t>1871359136</t>
  </si>
  <si>
    <t>1706303595</t>
  </si>
  <si>
    <t>652142914</t>
  </si>
  <si>
    <t>901935582</t>
  </si>
  <si>
    <t>1987980603</t>
  </si>
  <si>
    <t>412103978</t>
  </si>
  <si>
    <t>603604537</t>
  </si>
  <si>
    <t>607049028</t>
  </si>
  <si>
    <t>-969877744</t>
  </si>
  <si>
    <t>2015121310</t>
  </si>
  <si>
    <t>283347913</t>
  </si>
  <si>
    <t>1702895194</t>
  </si>
  <si>
    <t>1765698278</t>
  </si>
  <si>
    <t>-936727090</t>
  </si>
  <si>
    <t>-1779715763</t>
  </si>
  <si>
    <t>-347230139</t>
  </si>
  <si>
    <t>1113743172</t>
  </si>
  <si>
    <t>-2020058307</t>
  </si>
  <si>
    <t>543936461</t>
  </si>
  <si>
    <t>284386484</t>
  </si>
  <si>
    <t>288388839</t>
  </si>
  <si>
    <t>1101449703</t>
  </si>
  <si>
    <t>-570979490</t>
  </si>
  <si>
    <t>-1359612004</t>
  </si>
  <si>
    <t>-1342481210</t>
  </si>
  <si>
    <t>-655559961</t>
  </si>
  <si>
    <t>617346326</t>
  </si>
  <si>
    <t>-948569544</t>
  </si>
  <si>
    <t>-87329493</t>
  </si>
  <si>
    <t>885885927</t>
  </si>
  <si>
    <t>958779814</t>
  </si>
  <si>
    <t>-328878759</t>
  </si>
  <si>
    <t>101428665</t>
  </si>
  <si>
    <t>1548222823</t>
  </si>
  <si>
    <t>204573953</t>
  </si>
  <si>
    <t>-1346888389</t>
  </si>
  <si>
    <t>-1927203932</t>
  </si>
  <si>
    <t>-1029720224</t>
  </si>
  <si>
    <t>1189396647</t>
  </si>
  <si>
    <t>-1656511203</t>
  </si>
  <si>
    <t>1300729662</t>
  </si>
  <si>
    <t>924245209</t>
  </si>
  <si>
    <t>166239492</t>
  </si>
  <si>
    <t>100153564</t>
  </si>
  <si>
    <t>-1933957018</t>
  </si>
  <si>
    <t>-115218158</t>
  </si>
  <si>
    <t>-1609403477</t>
  </si>
  <si>
    <t>-539938442</t>
  </si>
  <si>
    <t>-281853562</t>
  </si>
  <si>
    <t>-204186067</t>
  </si>
  <si>
    <t>-913958810</t>
  </si>
  <si>
    <t>-1935918326</t>
  </si>
  <si>
    <t>-825298287</t>
  </si>
  <si>
    <t>1865935970</t>
  </si>
  <si>
    <t>1908298430</t>
  </si>
  <si>
    <t>1917215241</t>
  </si>
  <si>
    <t>939835722</t>
  </si>
  <si>
    <t>-509295274</t>
  </si>
  <si>
    <t>-703439190</t>
  </si>
  <si>
    <t>-1940400139</t>
  </si>
  <si>
    <t>62805095</t>
  </si>
  <si>
    <t>1265223228</t>
  </si>
  <si>
    <t>1183555849</t>
  </si>
  <si>
    <t>1758143875</t>
  </si>
  <si>
    <t>1302116150</t>
  </si>
  <si>
    <t>-186243559</t>
  </si>
  <si>
    <t>1734132247</t>
  </si>
  <si>
    <t>1890881275</t>
  </si>
  <si>
    <t>1677233634</t>
  </si>
  <si>
    <t>-1991066729</t>
  </si>
  <si>
    <t>-531326199</t>
  </si>
  <si>
    <t>1639324509</t>
  </si>
  <si>
    <t>1228086099</t>
  </si>
  <si>
    <t>-1914895078</t>
  </si>
  <si>
    <t>-1721449643</t>
  </si>
  <si>
    <t>1046958939</t>
  </si>
  <si>
    <t>-1813810159</t>
  </si>
  <si>
    <t>-794807666</t>
  </si>
  <si>
    <t>-1569029315</t>
  </si>
  <si>
    <t>2020-38 - MŠ Prievidzská-RE1</t>
  </si>
  <si>
    <t>A1-D.1.4.1 - ZTI</t>
  </si>
  <si>
    <t>Šumperk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</si>
  <si>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</si>
  <si>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</si>
  <si>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</si>
  <si>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</si>
  <si>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</si>
  <si>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732 - Ústřední vytápění - strojovny</t>
  </si>
  <si>
    <t>713</t>
  </si>
  <si>
    <t>Izolace tepelné</t>
  </si>
  <si>
    <t>283771190</t>
  </si>
  <si>
    <t>izolace potrubí 45 x 13 mm</t>
  </si>
  <si>
    <t>-655392661</t>
  </si>
  <si>
    <t>283771230</t>
  </si>
  <si>
    <t>izolace potrubí 54 x 13 mm</t>
  </si>
  <si>
    <t>440421666</t>
  </si>
  <si>
    <t>283770780</t>
  </si>
  <si>
    <t>izolace potrubí 110 x 13 mm</t>
  </si>
  <si>
    <t>842165653</t>
  </si>
  <si>
    <t>713463111</t>
  </si>
  <si>
    <t>Montáž izolace tepelné potrubí potrubními pouzdry bez úpravy staženými drátem 1x D do 100 mm</t>
  </si>
  <si>
    <t>2082823081</t>
  </si>
  <si>
    <t>713463112</t>
  </si>
  <si>
    <t>Montáž izolace tepelné potrubí potrubními pouzdry bez úpravy staženými drátem 1x D přes 100 mm</t>
  </si>
  <si>
    <t>156116544</t>
  </si>
  <si>
    <t>721</t>
  </si>
  <si>
    <t>Zdravotechnika - vnitřní kanalizace</t>
  </si>
  <si>
    <t>721174025</t>
  </si>
  <si>
    <t>Potrubí kanalizační z PP odpadní systém HT DN 100</t>
  </si>
  <si>
    <t>896346092</t>
  </si>
  <si>
    <t>721174042</t>
  </si>
  <si>
    <t>Potrubí kanalizační z PP připojovací systém HT DN 40</t>
  </si>
  <si>
    <t>1628690577</t>
  </si>
  <si>
    <t>721174043</t>
  </si>
  <si>
    <t>Potrubí kanalizační z PP připojovací systém HT DN 50</t>
  </si>
  <si>
    <t>-1040009578</t>
  </si>
  <si>
    <t>721174045</t>
  </si>
  <si>
    <t>Potrubí kanalizační z PP připojovací systém HT DN 100</t>
  </si>
  <si>
    <t>-1792957631</t>
  </si>
  <si>
    <t>721194104</t>
  </si>
  <si>
    <t>Vyvedení a upevnění odpadních výpustek DN 40</t>
  </si>
  <si>
    <t>-5877360</t>
  </si>
  <si>
    <t>721194105</t>
  </si>
  <si>
    <t>Vyvedení a upevnění odpadních výpustek DN 50</t>
  </si>
  <si>
    <t>1110921685</t>
  </si>
  <si>
    <t>721194109</t>
  </si>
  <si>
    <t>Vyvedení a upevnění odpadních výpustek DN 100</t>
  </si>
  <si>
    <t>91035154</t>
  </si>
  <si>
    <t>721274124</t>
  </si>
  <si>
    <t>Přivzdušňovací ventil vnitřní odpadních potrubí DN 110</t>
  </si>
  <si>
    <t>1335197405</t>
  </si>
  <si>
    <t>721290111</t>
  </si>
  <si>
    <t>Zkouška těsnosti potrubí kanalizace vodou do DN 125</t>
  </si>
  <si>
    <t>-134440403</t>
  </si>
  <si>
    <t>722</t>
  </si>
  <si>
    <t>Zdravotechnika - vnitřní vodovod</t>
  </si>
  <si>
    <t>722174002</t>
  </si>
  <si>
    <t>Potrubí vodovodní plastové PPR svar polyfuze PN 16 D 20 x 2,8 mm</t>
  </si>
  <si>
    <t>-885328550</t>
  </si>
  <si>
    <t>722174003</t>
  </si>
  <si>
    <t>Potrubí vodovodní plastové PPR svar polyfuze PN 16 D 25 x 3,5 mm</t>
  </si>
  <si>
    <t>1251679495</t>
  </si>
  <si>
    <t>722174004</t>
  </si>
  <si>
    <t>Potrubí vodovodní plastové PPR svar polyfuze PN 16 D 32 x 4,4 mm</t>
  </si>
  <si>
    <t>843497538</t>
  </si>
  <si>
    <t>722181231</t>
  </si>
  <si>
    <t>Ochrana vodovodního potrubí přilepenými tepelně izolačními trubicemi z PE tl do 15 mm DN do 22 mm</t>
  </si>
  <si>
    <t>1891106378</t>
  </si>
  <si>
    <t>722181242</t>
  </si>
  <si>
    <t>Ochrana vodovodního potrubí přilepenými tepelně izolačními trubicemi z PE tl do 20 mm DN do 42 mm</t>
  </si>
  <si>
    <t>2115452336</t>
  </si>
  <si>
    <t>722190401</t>
  </si>
  <si>
    <t>Vyvedení a upevnění výpustku do DN 25</t>
  </si>
  <si>
    <t>-999706577</t>
  </si>
  <si>
    <t>722220111</t>
  </si>
  <si>
    <t>Nástěnka pro výtokový ventil G 1/2 s jedním závitem</t>
  </si>
  <si>
    <t>-233182283</t>
  </si>
  <si>
    <t>722220121</t>
  </si>
  <si>
    <t>Nástěnka pro baterii G 1/2 s jedním závitem</t>
  </si>
  <si>
    <t>pár</t>
  </si>
  <si>
    <t>1185921172</t>
  </si>
  <si>
    <t>722221134-1</t>
  </si>
  <si>
    <t>ventil výtokový G 1/2" rohový s filtrem</t>
  </si>
  <si>
    <t>1943015312</t>
  </si>
  <si>
    <t>722232043</t>
  </si>
  <si>
    <t>Kohout kulový přímý G 1/2 PN 42 do 185°C vnitřní závit</t>
  </si>
  <si>
    <t>766487528</t>
  </si>
  <si>
    <t>722232044</t>
  </si>
  <si>
    <t>Kohout kulový přímý G 3/4 PN 42 do 185°C vnitřní závit</t>
  </si>
  <si>
    <t>-442396393</t>
  </si>
  <si>
    <t>722232045</t>
  </si>
  <si>
    <t>Kohout kulový přímý G 1 PN 42 do 185°C vnitřní závit</t>
  </si>
  <si>
    <t>-1248267037</t>
  </si>
  <si>
    <t>TRV20</t>
  </si>
  <si>
    <t>nastavitelný bezpečnostní termostatický směšovací ventil s pojistkou proti opaření DN20</t>
  </si>
  <si>
    <t>-156777459</t>
  </si>
  <si>
    <t>722239102</t>
  </si>
  <si>
    <t>Montáž armatur vodovodních se dvěma závity G 3/4</t>
  </si>
  <si>
    <t>-1937318399</t>
  </si>
  <si>
    <t>722290226</t>
  </si>
  <si>
    <t>Zkouška těsnosti vodovodního potrubí závitového do DN 50</t>
  </si>
  <si>
    <t>1309687274</t>
  </si>
  <si>
    <t>722290234</t>
  </si>
  <si>
    <t>Proplach a dezinfekce vodovodního potrubí do DN 80</t>
  </si>
  <si>
    <t>632766371</t>
  </si>
  <si>
    <t>725</t>
  </si>
  <si>
    <t>Zdravotechnika - zařizovací předměty</t>
  </si>
  <si>
    <t>725112022</t>
  </si>
  <si>
    <t>Klozet keramický závěsný na nosné stěny s hlubokým splachováním odpad vodorovný</t>
  </si>
  <si>
    <t>-1619385217</t>
  </si>
  <si>
    <t>725112022-dětský</t>
  </si>
  <si>
    <t>Klozet keramický závěsný dětský na nosné stěny s hlubokým splachováním odpad vodorovný</t>
  </si>
  <si>
    <t>-331410053</t>
  </si>
  <si>
    <t>725121527-dětský</t>
  </si>
  <si>
    <t>Pisoárový záchodek dětský automatický s integrovaným napájecím zdrojem vč.příslušenství</t>
  </si>
  <si>
    <t>-243237924</t>
  </si>
  <si>
    <t>725211603</t>
  </si>
  <si>
    <t>Umyvadlo keramické bílé šířky 600 mm bez krytu na sifon připevněné na stěnu šrouby</t>
  </si>
  <si>
    <t>-1444676203</t>
  </si>
  <si>
    <t>UM-mram</t>
  </si>
  <si>
    <t>umyvadlo žlabové z polymerbetonu 140x53x14,8 cm pro tři stojánkové baterie</t>
  </si>
  <si>
    <t>2038051177</t>
  </si>
  <si>
    <t>725219102</t>
  </si>
  <si>
    <t>Montáž umyvadla připevněného na šrouby do zdiva</t>
  </si>
  <si>
    <t>158534756</t>
  </si>
  <si>
    <t>725241141</t>
  </si>
  <si>
    <t>Vanička sprchová akrylátová čtvrtkruhová 800x800 mm</t>
  </si>
  <si>
    <t>-1336772627</t>
  </si>
  <si>
    <t>725244812</t>
  </si>
  <si>
    <t>Zástěna sprchová rohová rámová se skleněnou výplní tl. 4 a 5 mm dveře posuvné dvoudílné na čtvrtkruhovou vaničku 800x800 mm</t>
  </si>
  <si>
    <t>197279720</t>
  </si>
  <si>
    <t>725331111</t>
  </si>
  <si>
    <t>Výlevka bez výtokových armatur keramická se sklopnou plastovou mřížkou 500 mm</t>
  </si>
  <si>
    <t>386304428</t>
  </si>
  <si>
    <t>725821316-1</t>
  </si>
  <si>
    <t>Baterie nástěnné pákové s otáčivým plochým ústím a délkou ramínka 300 mm pro výlevky</t>
  </si>
  <si>
    <t>1807166164</t>
  </si>
  <si>
    <t>725822612</t>
  </si>
  <si>
    <t>Baterie umyvadlová stojánková páková s výpustí</t>
  </si>
  <si>
    <t>-1973652847</t>
  </si>
  <si>
    <t>725841311</t>
  </si>
  <si>
    <t>Baterie sprchové nástěnné pákové</t>
  </si>
  <si>
    <t>740905336</t>
  </si>
  <si>
    <t>725865411</t>
  </si>
  <si>
    <t>Zápachová uzávěrka pisoárová DN 32/40</t>
  </si>
  <si>
    <t>1366007048</t>
  </si>
  <si>
    <t>726</t>
  </si>
  <si>
    <t>Zdravotechnika - předstěnové instalace</t>
  </si>
  <si>
    <t>726111031</t>
  </si>
  <si>
    <t>Instalační předstěna - klozet s ovládáním zepředu v 1080 mm závěsný do masivní zděné kce</t>
  </si>
  <si>
    <t>-1253586140</t>
  </si>
  <si>
    <t>732</t>
  </si>
  <si>
    <t>Ústřední vytápění - strojovny</t>
  </si>
  <si>
    <t>732421214</t>
  </si>
  <si>
    <t>Čerpadlo teplovodní mokroběžné závitové cirkulační DN 25 výtlak do 7,0 m průtok 8,0 m3/h pro TUV</t>
  </si>
  <si>
    <t>1776751878</t>
  </si>
  <si>
    <t>HZS2212-1</t>
  </si>
  <si>
    <t>Hodinová zúčtovací sazba instalatér odborný-napojení na stávající rozvody vč. mat.vč. prověření stávajícího stavu a funkčnosti potrubí</t>
  </si>
  <si>
    <t>1692544703</t>
  </si>
  <si>
    <t>HZS2491-3</t>
  </si>
  <si>
    <t>Hodinová zúčtovací sazba dělník zednických výpomocí -sekání drážek, prostupy atp.</t>
  </si>
  <si>
    <t>613204980</t>
  </si>
  <si>
    <t>HZS2491-dmt</t>
  </si>
  <si>
    <t>Hodinová zúčtovací sazba dělník zednických výpomocí -demontáž stavájících zařízení vč. likvidace dmt zařízení</t>
  </si>
  <si>
    <t>-657249645</t>
  </si>
  <si>
    <t>A1-D.1.4.2 - VZT</t>
  </si>
  <si>
    <t>VENT1</t>
  </si>
  <si>
    <t>ventilátor radiální DN 100, V=155 m3/hod do podhledu se zpětnou klapkou</t>
  </si>
  <si>
    <t>-102535266</t>
  </si>
  <si>
    <t>751122051</t>
  </si>
  <si>
    <t>Mtž vent rad ntl podhledového základního D do 100 mm</t>
  </si>
  <si>
    <t>-22945343</t>
  </si>
  <si>
    <t>VENT2</t>
  </si>
  <si>
    <t>diagonální ventilátor do potrubí DN 160, Qo=560 m3/hod</t>
  </si>
  <si>
    <t>-1848432392</t>
  </si>
  <si>
    <t>751122092</t>
  </si>
  <si>
    <t>Mtž vent ntl potrubního základního D do 200 mm</t>
  </si>
  <si>
    <t>1202191758</t>
  </si>
  <si>
    <t>TV-1</t>
  </si>
  <si>
    <t>talířový ventil DN 100 vč. montážního rámečku</t>
  </si>
  <si>
    <t>-1010662780</t>
  </si>
  <si>
    <t>751322011</t>
  </si>
  <si>
    <t>Mtž talířového ventilu D do 100 mm</t>
  </si>
  <si>
    <t>-425367344</t>
  </si>
  <si>
    <t>M1</t>
  </si>
  <si>
    <t>větrací mřížka DN 160</t>
  </si>
  <si>
    <t>-860152312</t>
  </si>
  <si>
    <t>751398012</t>
  </si>
  <si>
    <t>Mtž větrací mřížky na kruhové potrubí D do 200 mm</t>
  </si>
  <si>
    <t>-1960265915</t>
  </si>
  <si>
    <t>751510042</t>
  </si>
  <si>
    <t>Vzduchotechnické potrubí pozink kruhové spirálně vinuté D do 200 mm</t>
  </si>
  <si>
    <t>-103059140</t>
  </si>
  <si>
    <t>F-1</t>
  </si>
  <si>
    <t>ohebné potrubí izolované DN 100</t>
  </si>
  <si>
    <t>bm</t>
  </si>
  <si>
    <t>878486411</t>
  </si>
  <si>
    <t>751537111</t>
  </si>
  <si>
    <t>Mtž potrubí ohebného izol minerální vatou z Al laminátu D do 100 mm</t>
  </si>
  <si>
    <t>1147277002</t>
  </si>
  <si>
    <t>751572102</t>
  </si>
  <si>
    <t xml:space="preserve">Uchycení potrubí kruhového pomocí objímky </t>
  </si>
  <si>
    <t>-2003883295</t>
  </si>
  <si>
    <t>751691111</t>
  </si>
  <si>
    <t>Zaregulování systému vzduchotechnického zařízení - 1 koncový (distribuční) prvek</t>
  </si>
  <si>
    <t>272673750</t>
  </si>
  <si>
    <t>1899503986</t>
  </si>
  <si>
    <t>HZS2491-2</t>
  </si>
  <si>
    <t>Hodinová zúčtovací sazba dělník zednických výpomocí -sekání drážek,  prostupy vč. zapravení</t>
  </si>
  <si>
    <t>-1651823062</t>
  </si>
  <si>
    <t>Hodinová zúčtovací sazba dělník zednických výpomocí -demontáž stávajících zařízení vč. likvidace dmt zařízení</t>
  </si>
  <si>
    <t>1371065019</t>
  </si>
  <si>
    <t>HZS3212-k</t>
  </si>
  <si>
    <t>Hodinová zúčtovací sazba montér vzduchotechniky a chlazení odborný- napojení na stávající potrubí vč. mat.</t>
  </si>
  <si>
    <t>-764479449</t>
  </si>
  <si>
    <t>A2-D.1.4.1 - ZTI</t>
  </si>
  <si>
    <t>1761011289</t>
  </si>
  <si>
    <t>-1092205394</t>
  </si>
  <si>
    <t>-1989691596</t>
  </si>
  <si>
    <t>2143175309</t>
  </si>
  <si>
    <t>-889333278</t>
  </si>
  <si>
    <t>-918127326</t>
  </si>
  <si>
    <t>1642408110</t>
  </si>
  <si>
    <t>1016590798</t>
  </si>
  <si>
    <t>-665665485</t>
  </si>
  <si>
    <t>900821574</t>
  </si>
  <si>
    <t>-1765755527</t>
  </si>
  <si>
    <t>1514940038</t>
  </si>
  <si>
    <t>1570603063</t>
  </si>
  <si>
    <t>617271784</t>
  </si>
  <si>
    <t>-603237852</t>
  </si>
  <si>
    <t>243444934</t>
  </si>
  <si>
    <t>1003874257</t>
  </si>
  <si>
    <t>-682907495</t>
  </si>
  <si>
    <t>1051472868</t>
  </si>
  <si>
    <t>-32595586</t>
  </si>
  <si>
    <t>-16448232</t>
  </si>
  <si>
    <t>678078950</t>
  </si>
  <si>
    <t>-1104484227</t>
  </si>
  <si>
    <t>1529082179</t>
  </si>
  <si>
    <t>1527681796</t>
  </si>
  <si>
    <t>-2147243757</t>
  </si>
  <si>
    <t>-2000505672</t>
  </si>
  <si>
    <t>-1318288353</t>
  </si>
  <si>
    <t>-1197847928</t>
  </si>
  <si>
    <t>406792727</t>
  </si>
  <si>
    <t>-1863670722</t>
  </si>
  <si>
    <t>1552513008</t>
  </si>
  <si>
    <t>-835985240</t>
  </si>
  <si>
    <t>1751460705</t>
  </si>
  <si>
    <t>-1014362647</t>
  </si>
  <si>
    <t>747836062</t>
  </si>
  <si>
    <t>1333954743</t>
  </si>
  <si>
    <t>270492309</t>
  </si>
  <si>
    <t>-27756906</t>
  </si>
  <si>
    <t>-2041855699</t>
  </si>
  <si>
    <t>1462488083</t>
  </si>
  <si>
    <t>822585244</t>
  </si>
  <si>
    <t>-1072336816</t>
  </si>
  <si>
    <t>118442233</t>
  </si>
  <si>
    <t>858918135</t>
  </si>
  <si>
    <t>-1494846892</t>
  </si>
  <si>
    <t>-1895537565</t>
  </si>
  <si>
    <t>-490406226</t>
  </si>
  <si>
    <t>A2-D.1.4.2 - VZT</t>
  </si>
  <si>
    <t>37771192</t>
  </si>
  <si>
    <t>826007547</t>
  </si>
  <si>
    <t>1640001540</t>
  </si>
  <si>
    <t>1278483788</t>
  </si>
  <si>
    <t>739420187</t>
  </si>
  <si>
    <t>605522734</t>
  </si>
  <si>
    <t>1505151067</t>
  </si>
  <si>
    <t>497115127</t>
  </si>
  <si>
    <t>-242152603</t>
  </si>
  <si>
    <t>-1455455673</t>
  </si>
  <si>
    <t>-649762622</t>
  </si>
  <si>
    <t>2129923391</t>
  </si>
  <si>
    <t>1330829722</t>
  </si>
  <si>
    <t>717020191</t>
  </si>
  <si>
    <t>21412764</t>
  </si>
  <si>
    <t>-2085315276</t>
  </si>
  <si>
    <t>-782061298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</si>
</sst>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5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0" fontId="22" fillId="0" borderId="21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/>
    <xf numFmtId="4" fontId="26" fillId="0" borderId="0" xfId="0" applyNumberFormat="1" applyFont="1" applyAlignment="1" applyProtection="1">
      <alignment horizontal="right" vertical="center"/>
    </xf>
    <xf numFmtId="0" fontId="26" fillId="0" borderId="0" xfId="0" applyFont="1" applyAlignment="1" applyProtection="1">
      <alignment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7" xfId="0" applyFont="1" applyFill="1" applyBorder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0"/>
  <sheetViews>
    <sheetView showGridLines="0" tabSelected="1" workbookViewId="0"/>
  </sheetViews>
  <sheetFormatPr defaultRowHeight="10.199999999999999"/>
  <cols>
    <col min="1" max="1" width="7.140625" style="1" customWidth="1"/>
    <col min="2" max="2" width="1.42578125" style="1" customWidth="1"/>
    <col min="3" max="3" width="3.5703125" style="1" customWidth="1"/>
    <col min="4" max="33" width="2.28515625" style="1" customWidth="1"/>
    <col min="34" max="34" width="2.85546875" style="1" customWidth="1"/>
    <col min="35" max="35" width="27.140625" style="1" customWidth="1"/>
    <col min="36" max="37" width="2.140625" style="1" customWidth="1"/>
    <col min="38" max="38" width="7.140625" style="1" customWidth="1"/>
    <col min="39" max="39" width="2.85546875" style="1" customWidth="1"/>
    <col min="40" max="40" width="11.42578125" style="1" customWidth="1"/>
    <col min="41" max="41" width="6.42578125" style="1" customWidth="1"/>
    <col min="42" max="42" width="3.5703125" style="1" customWidth="1"/>
    <col min="43" max="43" width="13.42578125" style="1" hidden="1" customWidth="1"/>
    <col min="44" max="44" width="11.7109375" style="1" customWidth="1"/>
    <col min="45" max="47" width="22.140625" style="1" hidden="1" customWidth="1"/>
    <col min="48" max="49" width="18.5703125" style="1" hidden="1" customWidth="1"/>
    <col min="50" max="51" width="21.42578125" style="1" hidden="1" customWidth="1"/>
    <col min="52" max="52" width="18.5703125" style="1" hidden="1" customWidth="1"/>
    <col min="53" max="53" width="16.42578125" style="1" hidden="1" customWidth="1"/>
    <col min="54" max="54" width="21.42578125" style="1" hidden="1" customWidth="1"/>
    <col min="55" max="55" width="18.5703125" style="1" hidden="1" customWidth="1"/>
    <col min="56" max="56" width="16.42578125" style="1" hidden="1" customWidth="1"/>
    <col min="57" max="57" width="57" style="1" customWidth="1"/>
    <col min="71" max="91" width="9.1406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" customHeight="1"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S2" s="16" t="s">
        <v>6</v>
      </c>
      <c r="BT2" s="16" t="s">
        <v>7</v>
      </c>
    </row>
    <row r="3" spans="1:74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87" t="s">
        <v>14</v>
      </c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1"/>
      <c r="AQ5" s="21"/>
      <c r="AR5" s="19"/>
      <c r="BE5" s="284" t="s">
        <v>15</v>
      </c>
      <c r="BS5" s="16" t="s">
        <v>6</v>
      </c>
    </row>
    <row r="6" spans="1:74" s="1" customFormat="1" ht="36.9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89" t="s">
        <v>17</v>
      </c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1"/>
      <c r="AQ6" s="21"/>
      <c r="AR6" s="19"/>
      <c r="BE6" s="285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85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85"/>
      <c r="BS8" s="16" t="s">
        <v>6</v>
      </c>
    </row>
    <row r="9" spans="1:74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85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85"/>
      <c r="BS10" s="16" t="s">
        <v>6</v>
      </c>
    </row>
    <row r="11" spans="1:74" s="1" customFormat="1" ht="18.45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285"/>
      <c r="BS11" s="16" t="s">
        <v>6</v>
      </c>
    </row>
    <row r="12" spans="1:74" s="1" customFormat="1" ht="6.9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85"/>
      <c r="BS12" s="16" t="s">
        <v>6</v>
      </c>
    </row>
    <row r="13" spans="1:74" s="1" customFormat="1" ht="12" customHeight="1">
      <c r="B13" s="20"/>
      <c r="C13" s="21"/>
      <c r="D13" s="28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28</v>
      </c>
      <c r="AO13" s="21"/>
      <c r="AP13" s="21"/>
      <c r="AQ13" s="21"/>
      <c r="AR13" s="19"/>
      <c r="BE13" s="285"/>
      <c r="BS13" s="16" t="s">
        <v>6</v>
      </c>
    </row>
    <row r="14" spans="1:74" ht="13.2">
      <c r="B14" s="20"/>
      <c r="C14" s="21"/>
      <c r="D14" s="21"/>
      <c r="E14" s="290" t="s">
        <v>28</v>
      </c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8" t="s">
        <v>26</v>
      </c>
      <c r="AL14" s="21"/>
      <c r="AM14" s="21"/>
      <c r="AN14" s="30" t="s">
        <v>28</v>
      </c>
      <c r="AO14" s="21"/>
      <c r="AP14" s="21"/>
      <c r="AQ14" s="21"/>
      <c r="AR14" s="19"/>
      <c r="BE14" s="285"/>
      <c r="BS14" s="16" t="s">
        <v>6</v>
      </c>
    </row>
    <row r="15" spans="1:74" s="1" customFormat="1" ht="6.9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85"/>
      <c r="BS15" s="16" t="s">
        <v>4</v>
      </c>
    </row>
    <row r="16" spans="1:74" s="1" customFormat="1" ht="12" customHeight="1">
      <c r="B16" s="20"/>
      <c r="C16" s="21"/>
      <c r="D16" s="28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85"/>
      <c r="BS16" s="16" t="s">
        <v>4</v>
      </c>
    </row>
    <row r="17" spans="1:71" s="1" customFormat="1" ht="18.45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285"/>
      <c r="BS17" s="16" t="s">
        <v>30</v>
      </c>
    </row>
    <row r="18" spans="1:71" s="1" customFormat="1" ht="6.9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85"/>
      <c r="BS18" s="16" t="s">
        <v>6</v>
      </c>
    </row>
    <row r="19" spans="1:71" s="1" customFormat="1" ht="12" customHeight="1">
      <c r="B19" s="20"/>
      <c r="C19" s="21"/>
      <c r="D19" s="28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85"/>
      <c r="BS19" s="16" t="s">
        <v>6</v>
      </c>
    </row>
    <row r="20" spans="1:71" s="1" customFormat="1" ht="18.45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285"/>
      <c r="BS20" s="16" t="s">
        <v>30</v>
      </c>
    </row>
    <row r="21" spans="1:71" s="1" customFormat="1" ht="6.9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85"/>
    </row>
    <row r="22" spans="1:71" s="1" customFormat="1" ht="12" customHeight="1">
      <c r="B22" s="20"/>
      <c r="C22" s="21"/>
      <c r="D22" s="28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85"/>
    </row>
    <row r="23" spans="1:71" s="1" customFormat="1" ht="14.4" customHeight="1">
      <c r="B23" s="20"/>
      <c r="C23" s="21"/>
      <c r="D23" s="21"/>
      <c r="E23" s="292" t="s">
        <v>1</v>
      </c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1"/>
      <c r="AP23" s="21"/>
      <c r="AQ23" s="21"/>
      <c r="AR23" s="19"/>
      <c r="BE23" s="285"/>
    </row>
    <row r="24" spans="1:71" s="1" customFormat="1" ht="6.9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85"/>
    </row>
    <row r="25" spans="1:71" s="1" customFormat="1" ht="6.9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85"/>
    </row>
    <row r="26" spans="1:71" s="2" customFormat="1" ht="25.95" customHeight="1">
      <c r="A26" s="33"/>
      <c r="B26" s="34"/>
      <c r="C26" s="35"/>
      <c r="D26" s="36" t="s">
        <v>33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93">
        <f>ROUND(AG94,2)</f>
        <v>0</v>
      </c>
      <c r="AL26" s="294"/>
      <c r="AM26" s="294"/>
      <c r="AN26" s="294"/>
      <c r="AO26" s="294"/>
      <c r="AP26" s="35"/>
      <c r="AQ26" s="35"/>
      <c r="AR26" s="38"/>
      <c r="BE26" s="285"/>
    </row>
    <row r="27" spans="1:71" s="2" customFormat="1" ht="6.9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85"/>
    </row>
    <row r="28" spans="1:71" s="2" customFormat="1" ht="13.2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95" t="s">
        <v>34</v>
      </c>
      <c r="M28" s="295"/>
      <c r="N28" s="295"/>
      <c r="O28" s="295"/>
      <c r="P28" s="295"/>
      <c r="Q28" s="35"/>
      <c r="R28" s="35"/>
      <c r="S28" s="35"/>
      <c r="T28" s="35"/>
      <c r="U28" s="35"/>
      <c r="V28" s="35"/>
      <c r="W28" s="295" t="s">
        <v>35</v>
      </c>
      <c r="X28" s="295"/>
      <c r="Y28" s="295"/>
      <c r="Z28" s="295"/>
      <c r="AA28" s="295"/>
      <c r="AB28" s="295"/>
      <c r="AC28" s="295"/>
      <c r="AD28" s="295"/>
      <c r="AE28" s="295"/>
      <c r="AF28" s="35"/>
      <c r="AG28" s="35"/>
      <c r="AH28" s="35"/>
      <c r="AI28" s="35"/>
      <c r="AJ28" s="35"/>
      <c r="AK28" s="295" t="s">
        <v>36</v>
      </c>
      <c r="AL28" s="295"/>
      <c r="AM28" s="295"/>
      <c r="AN28" s="295"/>
      <c r="AO28" s="295"/>
      <c r="AP28" s="35"/>
      <c r="AQ28" s="35"/>
      <c r="AR28" s="38"/>
      <c r="BE28" s="285"/>
    </row>
    <row r="29" spans="1:71" s="3" customFormat="1" ht="14.4" customHeight="1">
      <c r="B29" s="39"/>
      <c r="C29" s="40"/>
      <c r="D29" s="28" t="s">
        <v>37</v>
      </c>
      <c r="E29" s="40"/>
      <c r="F29" s="28" t="s">
        <v>38</v>
      </c>
      <c r="G29" s="40"/>
      <c r="H29" s="40"/>
      <c r="I29" s="40"/>
      <c r="J29" s="40"/>
      <c r="K29" s="40"/>
      <c r="L29" s="277">
        <v>0.21</v>
      </c>
      <c r="M29" s="278"/>
      <c r="N29" s="278"/>
      <c r="O29" s="278"/>
      <c r="P29" s="278"/>
      <c r="Q29" s="40"/>
      <c r="R29" s="40"/>
      <c r="S29" s="40"/>
      <c r="T29" s="40"/>
      <c r="U29" s="40"/>
      <c r="V29" s="40"/>
      <c r="W29" s="279">
        <f>ROUND(AZ94, 2)</f>
        <v>0</v>
      </c>
      <c r="X29" s="278"/>
      <c r="Y29" s="278"/>
      <c r="Z29" s="278"/>
      <c r="AA29" s="278"/>
      <c r="AB29" s="278"/>
      <c r="AC29" s="278"/>
      <c r="AD29" s="278"/>
      <c r="AE29" s="278"/>
      <c r="AF29" s="40"/>
      <c r="AG29" s="40"/>
      <c r="AH29" s="40"/>
      <c r="AI29" s="40"/>
      <c r="AJ29" s="40"/>
      <c r="AK29" s="279">
        <f>ROUND(AV94, 2)</f>
        <v>0</v>
      </c>
      <c r="AL29" s="278"/>
      <c r="AM29" s="278"/>
      <c r="AN29" s="278"/>
      <c r="AO29" s="278"/>
      <c r="AP29" s="40"/>
      <c r="AQ29" s="40"/>
      <c r="AR29" s="41"/>
      <c r="BE29" s="286"/>
    </row>
    <row r="30" spans="1:71" s="3" customFormat="1" ht="14.4" customHeight="1">
      <c r="B30" s="39"/>
      <c r="C30" s="40"/>
      <c r="D30" s="40"/>
      <c r="E30" s="40"/>
      <c r="F30" s="28" t="s">
        <v>39</v>
      </c>
      <c r="G30" s="40"/>
      <c r="H30" s="40"/>
      <c r="I30" s="40"/>
      <c r="J30" s="40"/>
      <c r="K30" s="40"/>
      <c r="L30" s="277">
        <v>0.15</v>
      </c>
      <c r="M30" s="278"/>
      <c r="N30" s="278"/>
      <c r="O30" s="278"/>
      <c r="P30" s="278"/>
      <c r="Q30" s="40"/>
      <c r="R30" s="40"/>
      <c r="S30" s="40"/>
      <c r="T30" s="40"/>
      <c r="U30" s="40"/>
      <c r="V30" s="40"/>
      <c r="W30" s="279">
        <f>ROUND(BA94, 2)</f>
        <v>0</v>
      </c>
      <c r="X30" s="278"/>
      <c r="Y30" s="278"/>
      <c r="Z30" s="278"/>
      <c r="AA30" s="278"/>
      <c r="AB30" s="278"/>
      <c r="AC30" s="278"/>
      <c r="AD30" s="278"/>
      <c r="AE30" s="278"/>
      <c r="AF30" s="40"/>
      <c r="AG30" s="40"/>
      <c r="AH30" s="40"/>
      <c r="AI30" s="40"/>
      <c r="AJ30" s="40"/>
      <c r="AK30" s="279">
        <f>ROUND(AW94, 2)</f>
        <v>0</v>
      </c>
      <c r="AL30" s="278"/>
      <c r="AM30" s="278"/>
      <c r="AN30" s="278"/>
      <c r="AO30" s="278"/>
      <c r="AP30" s="40"/>
      <c r="AQ30" s="40"/>
      <c r="AR30" s="41"/>
      <c r="BE30" s="286"/>
    </row>
    <row r="31" spans="1:71" s="3" customFormat="1" ht="14.4" hidden="1" customHeight="1">
      <c r="B31" s="39"/>
      <c r="C31" s="40"/>
      <c r="D31" s="40"/>
      <c r="E31" s="40"/>
      <c r="F31" s="28" t="s">
        <v>40</v>
      </c>
      <c r="G31" s="40"/>
      <c r="H31" s="40"/>
      <c r="I31" s="40"/>
      <c r="J31" s="40"/>
      <c r="K31" s="40"/>
      <c r="L31" s="277">
        <v>0.21</v>
      </c>
      <c r="M31" s="278"/>
      <c r="N31" s="278"/>
      <c r="O31" s="278"/>
      <c r="P31" s="278"/>
      <c r="Q31" s="40"/>
      <c r="R31" s="40"/>
      <c r="S31" s="40"/>
      <c r="T31" s="40"/>
      <c r="U31" s="40"/>
      <c r="V31" s="40"/>
      <c r="W31" s="279">
        <f>ROUND(BB94, 2)</f>
        <v>0</v>
      </c>
      <c r="X31" s="278"/>
      <c r="Y31" s="278"/>
      <c r="Z31" s="278"/>
      <c r="AA31" s="278"/>
      <c r="AB31" s="278"/>
      <c r="AC31" s="278"/>
      <c r="AD31" s="278"/>
      <c r="AE31" s="278"/>
      <c r="AF31" s="40"/>
      <c r="AG31" s="40"/>
      <c r="AH31" s="40"/>
      <c r="AI31" s="40"/>
      <c r="AJ31" s="40"/>
      <c r="AK31" s="279">
        <v>0</v>
      </c>
      <c r="AL31" s="278"/>
      <c r="AM31" s="278"/>
      <c r="AN31" s="278"/>
      <c r="AO31" s="278"/>
      <c r="AP31" s="40"/>
      <c r="AQ31" s="40"/>
      <c r="AR31" s="41"/>
      <c r="BE31" s="286"/>
    </row>
    <row r="32" spans="1:71" s="3" customFormat="1" ht="14.4" hidden="1" customHeight="1">
      <c r="B32" s="39"/>
      <c r="C32" s="40"/>
      <c r="D32" s="40"/>
      <c r="E32" s="40"/>
      <c r="F32" s="28" t="s">
        <v>41</v>
      </c>
      <c r="G32" s="40"/>
      <c r="H32" s="40"/>
      <c r="I32" s="40"/>
      <c r="J32" s="40"/>
      <c r="K32" s="40"/>
      <c r="L32" s="277">
        <v>0.15</v>
      </c>
      <c r="M32" s="278"/>
      <c r="N32" s="278"/>
      <c r="O32" s="278"/>
      <c r="P32" s="278"/>
      <c r="Q32" s="40"/>
      <c r="R32" s="40"/>
      <c r="S32" s="40"/>
      <c r="T32" s="40"/>
      <c r="U32" s="40"/>
      <c r="V32" s="40"/>
      <c r="W32" s="279">
        <f>ROUND(BC94, 2)</f>
        <v>0</v>
      </c>
      <c r="X32" s="278"/>
      <c r="Y32" s="278"/>
      <c r="Z32" s="278"/>
      <c r="AA32" s="278"/>
      <c r="AB32" s="278"/>
      <c r="AC32" s="278"/>
      <c r="AD32" s="278"/>
      <c r="AE32" s="278"/>
      <c r="AF32" s="40"/>
      <c r="AG32" s="40"/>
      <c r="AH32" s="40"/>
      <c r="AI32" s="40"/>
      <c r="AJ32" s="40"/>
      <c r="AK32" s="279">
        <v>0</v>
      </c>
      <c r="AL32" s="278"/>
      <c r="AM32" s="278"/>
      <c r="AN32" s="278"/>
      <c r="AO32" s="278"/>
      <c r="AP32" s="40"/>
      <c r="AQ32" s="40"/>
      <c r="AR32" s="41"/>
      <c r="BE32" s="286"/>
    </row>
    <row r="33" spans="1:57" s="3" customFormat="1" ht="14.4" hidden="1" customHeight="1">
      <c r="B33" s="39"/>
      <c r="C33" s="40"/>
      <c r="D33" s="40"/>
      <c r="E33" s="40"/>
      <c r="F33" s="28" t="s">
        <v>42</v>
      </c>
      <c r="G33" s="40"/>
      <c r="H33" s="40"/>
      <c r="I33" s="40"/>
      <c r="J33" s="40"/>
      <c r="K33" s="40"/>
      <c r="L33" s="277">
        <v>0</v>
      </c>
      <c r="M33" s="278"/>
      <c r="N33" s="278"/>
      <c r="O33" s="278"/>
      <c r="P33" s="278"/>
      <c r="Q33" s="40"/>
      <c r="R33" s="40"/>
      <c r="S33" s="40"/>
      <c r="T33" s="40"/>
      <c r="U33" s="40"/>
      <c r="V33" s="40"/>
      <c r="W33" s="279">
        <f>ROUND(BD94, 2)</f>
        <v>0</v>
      </c>
      <c r="X33" s="278"/>
      <c r="Y33" s="278"/>
      <c r="Z33" s="278"/>
      <c r="AA33" s="278"/>
      <c r="AB33" s="278"/>
      <c r="AC33" s="278"/>
      <c r="AD33" s="278"/>
      <c r="AE33" s="278"/>
      <c r="AF33" s="40"/>
      <c r="AG33" s="40"/>
      <c r="AH33" s="40"/>
      <c r="AI33" s="40"/>
      <c r="AJ33" s="40"/>
      <c r="AK33" s="279">
        <v>0</v>
      </c>
      <c r="AL33" s="278"/>
      <c r="AM33" s="278"/>
      <c r="AN33" s="278"/>
      <c r="AO33" s="278"/>
      <c r="AP33" s="40"/>
      <c r="AQ33" s="40"/>
      <c r="AR33" s="41"/>
      <c r="BE33" s="286"/>
    </row>
    <row r="34" spans="1:57" s="2" customFormat="1" ht="6.9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85"/>
    </row>
    <row r="35" spans="1:57" s="2" customFormat="1" ht="25.95" customHeight="1">
      <c r="A35" s="33"/>
      <c r="B35" s="34"/>
      <c r="C35" s="42"/>
      <c r="D35" s="43" t="s">
        <v>43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44</v>
      </c>
      <c r="U35" s="44"/>
      <c r="V35" s="44"/>
      <c r="W35" s="44"/>
      <c r="X35" s="283" t="s">
        <v>45</v>
      </c>
      <c r="Y35" s="281"/>
      <c r="Z35" s="281"/>
      <c r="AA35" s="281"/>
      <c r="AB35" s="281"/>
      <c r="AC35" s="44"/>
      <c r="AD35" s="44"/>
      <c r="AE35" s="44"/>
      <c r="AF35" s="44"/>
      <c r="AG35" s="44"/>
      <c r="AH35" s="44"/>
      <c r="AI35" s="44"/>
      <c r="AJ35" s="44"/>
      <c r="AK35" s="280">
        <f>SUM(AK26:AK33)</f>
        <v>0</v>
      </c>
      <c r="AL35" s="281"/>
      <c r="AM35" s="281"/>
      <c r="AN35" s="281"/>
      <c r="AO35" s="282"/>
      <c r="AP35" s="42"/>
      <c r="AQ35" s="42"/>
      <c r="AR35" s="38"/>
      <c r="BE35" s="33"/>
    </row>
    <row r="36" spans="1:57" s="2" customFormat="1" ht="6.9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" customHeight="1">
      <c r="B49" s="46"/>
      <c r="C49" s="47"/>
      <c r="D49" s="48" t="s">
        <v>46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47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3.2">
      <c r="A60" s="33"/>
      <c r="B60" s="34"/>
      <c r="C60" s="35"/>
      <c r="D60" s="51" t="s">
        <v>48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49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48</v>
      </c>
      <c r="AI60" s="37"/>
      <c r="AJ60" s="37"/>
      <c r="AK60" s="37"/>
      <c r="AL60" s="37"/>
      <c r="AM60" s="51" t="s">
        <v>49</v>
      </c>
      <c r="AN60" s="37"/>
      <c r="AO60" s="37"/>
      <c r="AP60" s="35"/>
      <c r="AQ60" s="35"/>
      <c r="AR60" s="38"/>
      <c r="BE60" s="33"/>
    </row>
    <row r="61" spans="1:57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3.2">
      <c r="A64" s="33"/>
      <c r="B64" s="34"/>
      <c r="C64" s="35"/>
      <c r="D64" s="48" t="s">
        <v>50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51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3.2">
      <c r="A75" s="33"/>
      <c r="B75" s="34"/>
      <c r="C75" s="35"/>
      <c r="D75" s="51" t="s">
        <v>48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49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48</v>
      </c>
      <c r="AI75" s="37"/>
      <c r="AJ75" s="37"/>
      <c r="AK75" s="37"/>
      <c r="AL75" s="37"/>
      <c r="AM75" s="51" t="s">
        <v>49</v>
      </c>
      <c r="AN75" s="37"/>
      <c r="AO75" s="37"/>
      <c r="AP75" s="35"/>
      <c r="AQ75" s="35"/>
      <c r="AR75" s="38"/>
      <c r="BE75" s="33"/>
    </row>
    <row r="76" spans="1:57" s="2" customForma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" customHeight="1">
      <c r="A82" s="33"/>
      <c r="B82" s="34"/>
      <c r="C82" s="22" t="s">
        <v>52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01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98" t="str">
        <f>K6</f>
        <v>MŠ Šumperk Prievidzská</v>
      </c>
      <c r="M85" s="299"/>
      <c r="N85" s="299"/>
      <c r="O85" s="299"/>
      <c r="P85" s="299"/>
      <c r="Q85" s="299"/>
      <c r="R85" s="299"/>
      <c r="S85" s="299"/>
      <c r="T85" s="299"/>
      <c r="U85" s="299"/>
      <c r="V85" s="299"/>
      <c r="W85" s="299"/>
      <c r="X85" s="299"/>
      <c r="Y85" s="299"/>
      <c r="Z85" s="299"/>
      <c r="AA85" s="299"/>
      <c r="AB85" s="299"/>
      <c r="AC85" s="299"/>
      <c r="AD85" s="299"/>
      <c r="AE85" s="299"/>
      <c r="AF85" s="299"/>
      <c r="AG85" s="299"/>
      <c r="AH85" s="299"/>
      <c r="AI85" s="299"/>
      <c r="AJ85" s="299"/>
      <c r="AK85" s="299"/>
      <c r="AL85" s="299"/>
      <c r="AM85" s="299"/>
      <c r="AN85" s="299"/>
      <c r="AO85" s="299"/>
      <c r="AP85" s="62"/>
      <c r="AQ85" s="62"/>
      <c r="AR85" s="63"/>
    </row>
    <row r="86" spans="1:91" s="2" customFormat="1" ht="6.9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74" t="str">
        <f>IF(AN8= "","",AN8)</f>
        <v>3. 8. 2020</v>
      </c>
      <c r="AN87" s="274"/>
      <c r="AO87" s="35"/>
      <c r="AP87" s="35"/>
      <c r="AQ87" s="35"/>
      <c r="AR87" s="38"/>
      <c r="BE87" s="33"/>
    </row>
    <row r="88" spans="1:91" s="2" customFormat="1" ht="6.9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6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29</v>
      </c>
      <c r="AJ89" s="35"/>
      <c r="AK89" s="35"/>
      <c r="AL89" s="35"/>
      <c r="AM89" s="275" t="str">
        <f>IF(E17="","",E17)</f>
        <v xml:space="preserve"> </v>
      </c>
      <c r="AN89" s="276"/>
      <c r="AO89" s="276"/>
      <c r="AP89" s="276"/>
      <c r="AQ89" s="35"/>
      <c r="AR89" s="38"/>
      <c r="AS89" s="263" t="s">
        <v>53</v>
      </c>
      <c r="AT89" s="264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6" customHeight="1">
      <c r="A90" s="33"/>
      <c r="B90" s="34"/>
      <c r="C90" s="28" t="s">
        <v>27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31</v>
      </c>
      <c r="AJ90" s="35"/>
      <c r="AK90" s="35"/>
      <c r="AL90" s="35"/>
      <c r="AM90" s="275" t="str">
        <f>IF(E20="","",E20)</f>
        <v xml:space="preserve"> </v>
      </c>
      <c r="AN90" s="276"/>
      <c r="AO90" s="276"/>
      <c r="AP90" s="276"/>
      <c r="AQ90" s="35"/>
      <c r="AR90" s="38"/>
      <c r="AS90" s="265"/>
      <c r="AT90" s="266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8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67"/>
      <c r="AT91" s="268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303" t="s">
        <v>54</v>
      </c>
      <c r="D92" s="273"/>
      <c r="E92" s="273"/>
      <c r="F92" s="273"/>
      <c r="G92" s="273"/>
      <c r="H92" s="72"/>
      <c r="I92" s="300" t="s">
        <v>55</v>
      </c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2" t="s">
        <v>56</v>
      </c>
      <c r="AH92" s="273"/>
      <c r="AI92" s="273"/>
      <c r="AJ92" s="273"/>
      <c r="AK92" s="273"/>
      <c r="AL92" s="273"/>
      <c r="AM92" s="273"/>
      <c r="AN92" s="300" t="s">
        <v>57</v>
      </c>
      <c r="AO92" s="273"/>
      <c r="AP92" s="301"/>
      <c r="AQ92" s="73" t="s">
        <v>58</v>
      </c>
      <c r="AR92" s="38"/>
      <c r="AS92" s="74" t="s">
        <v>59</v>
      </c>
      <c r="AT92" s="75" t="s">
        <v>60</v>
      </c>
      <c r="AU92" s="75" t="s">
        <v>61</v>
      </c>
      <c r="AV92" s="75" t="s">
        <v>62</v>
      </c>
      <c r="AW92" s="75" t="s">
        <v>63</v>
      </c>
      <c r="AX92" s="75" t="s">
        <v>64</v>
      </c>
      <c r="AY92" s="75" t="s">
        <v>65</v>
      </c>
      <c r="AZ92" s="75" t="s">
        <v>66</v>
      </c>
      <c r="BA92" s="75" t="s">
        <v>67</v>
      </c>
      <c r="BB92" s="75" t="s">
        <v>68</v>
      </c>
      <c r="BC92" s="75" t="s">
        <v>69</v>
      </c>
      <c r="BD92" s="76" t="s">
        <v>70</v>
      </c>
      <c r="BE92" s="33"/>
    </row>
    <row r="93" spans="1:91" s="2" customFormat="1" ht="10.8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" customHeight="1">
      <c r="B94" s="80"/>
      <c r="C94" s="81" t="s">
        <v>71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97">
        <f>ROUND(AG95+AG97+AG99+AG104,2)</f>
        <v>0</v>
      </c>
      <c r="AH94" s="297"/>
      <c r="AI94" s="297"/>
      <c r="AJ94" s="297"/>
      <c r="AK94" s="297"/>
      <c r="AL94" s="297"/>
      <c r="AM94" s="297"/>
      <c r="AN94" s="262">
        <f t="shared" ref="AN94:AN108" si="0">SUM(AG94,AT94)</f>
        <v>0</v>
      </c>
      <c r="AO94" s="262"/>
      <c r="AP94" s="262"/>
      <c r="AQ94" s="84" t="s">
        <v>1</v>
      </c>
      <c r="AR94" s="85"/>
      <c r="AS94" s="86">
        <f>ROUND(AS95+AS97+AS99+AS104,2)</f>
        <v>0</v>
      </c>
      <c r="AT94" s="87">
        <f t="shared" ref="AT94:AT108" si="1">ROUND(SUM(AV94:AW94),2)</f>
        <v>0</v>
      </c>
      <c r="AU94" s="88">
        <f>ROUND(AU95+AU97+AU99+AU104,5)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ROUND(AZ95+AZ97+AZ99+AZ104,2)</f>
        <v>0</v>
      </c>
      <c r="BA94" s="87">
        <f>ROUND(BA95+BA97+BA99+BA104,2)</f>
        <v>0</v>
      </c>
      <c r="BB94" s="87">
        <f>ROUND(BB95+BB97+BB99+BB104,2)</f>
        <v>0</v>
      </c>
      <c r="BC94" s="87">
        <f>ROUND(BC95+BC97+BC99+BC104,2)</f>
        <v>0</v>
      </c>
      <c r="BD94" s="89">
        <f>ROUND(BD95+BD97+BD99+BD104,2)</f>
        <v>0</v>
      </c>
      <c r="BS94" s="90" t="s">
        <v>72</v>
      </c>
      <c r="BT94" s="90" t="s">
        <v>73</v>
      </c>
      <c r="BU94" s="91" t="s">
        <v>74</v>
      </c>
      <c r="BV94" s="90" t="s">
        <v>75</v>
      </c>
      <c r="BW94" s="90" t="s">
        <v>5</v>
      </c>
      <c r="BX94" s="90" t="s">
        <v>76</v>
      </c>
      <c r="CL94" s="90" t="s">
        <v>1</v>
      </c>
    </row>
    <row r="95" spans="1:91" s="7" customFormat="1" ht="37.200000000000003" customHeight="1">
      <c r="B95" s="92"/>
      <c r="C95" s="93"/>
      <c r="D95" s="304" t="s">
        <v>77</v>
      </c>
      <c r="E95" s="304"/>
      <c r="F95" s="304"/>
      <c r="G95" s="304"/>
      <c r="H95" s="304"/>
      <c r="I95" s="94"/>
      <c r="J95" s="304" t="s">
        <v>78</v>
      </c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270">
        <f>ROUND(AG96,2)</f>
        <v>0</v>
      </c>
      <c r="AH95" s="271"/>
      <c r="AI95" s="271"/>
      <c r="AJ95" s="271"/>
      <c r="AK95" s="271"/>
      <c r="AL95" s="271"/>
      <c r="AM95" s="271"/>
      <c r="AN95" s="302">
        <f t="shared" si="0"/>
        <v>0</v>
      </c>
      <c r="AO95" s="271"/>
      <c r="AP95" s="271"/>
      <c r="AQ95" s="95" t="s">
        <v>79</v>
      </c>
      <c r="AR95" s="96"/>
      <c r="AS95" s="97">
        <f>ROUND(AS96,2)</f>
        <v>0</v>
      </c>
      <c r="AT95" s="98">
        <f t="shared" si="1"/>
        <v>0</v>
      </c>
      <c r="AU95" s="99">
        <f>ROUND(AU96,5)</f>
        <v>0</v>
      </c>
      <c r="AV95" s="98">
        <f>ROUND(AZ95*L29,2)</f>
        <v>0</v>
      </c>
      <c r="AW95" s="98">
        <f>ROUND(BA95*L30,2)</f>
        <v>0</v>
      </c>
      <c r="AX95" s="98">
        <f>ROUND(BB95*L29,2)</f>
        <v>0</v>
      </c>
      <c r="AY95" s="98">
        <f>ROUND(BC95*L30,2)</f>
        <v>0</v>
      </c>
      <c r="AZ95" s="98">
        <f>ROUND(AZ96,2)</f>
        <v>0</v>
      </c>
      <c r="BA95" s="98">
        <f>ROUND(BA96,2)</f>
        <v>0</v>
      </c>
      <c r="BB95" s="98">
        <f>ROUND(BB96,2)</f>
        <v>0</v>
      </c>
      <c r="BC95" s="98">
        <f>ROUND(BC96,2)</f>
        <v>0</v>
      </c>
      <c r="BD95" s="100">
        <f>ROUND(BD96,2)</f>
        <v>0</v>
      </c>
      <c r="BS95" s="101" t="s">
        <v>72</v>
      </c>
      <c r="BT95" s="101" t="s">
        <v>80</v>
      </c>
      <c r="BU95" s="101" t="s">
        <v>74</v>
      </c>
      <c r="BV95" s="101" t="s">
        <v>75</v>
      </c>
      <c r="BW95" s="101" t="s">
        <v>81</v>
      </c>
      <c r="BX95" s="101" t="s">
        <v>5</v>
      </c>
      <c r="CL95" s="101" t="s">
        <v>1</v>
      </c>
      <c r="CM95" s="101" t="s">
        <v>82</v>
      </c>
    </row>
    <row r="96" spans="1:91" s="4" customFormat="1" ht="24" customHeight="1">
      <c r="A96" s="102" t="s">
        <v>83</v>
      </c>
      <c r="B96" s="57"/>
      <c r="C96" s="103"/>
      <c r="D96" s="103"/>
      <c r="E96" s="296" t="s">
        <v>84</v>
      </c>
      <c r="F96" s="296"/>
      <c r="G96" s="296"/>
      <c r="H96" s="296"/>
      <c r="I96" s="296"/>
      <c r="J96" s="103"/>
      <c r="K96" s="296" t="s">
        <v>85</v>
      </c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60">
        <f>'D.1.4 - D.1.4 Technika pr...'!J32</f>
        <v>0</v>
      </c>
      <c r="AH96" s="261"/>
      <c r="AI96" s="261"/>
      <c r="AJ96" s="261"/>
      <c r="AK96" s="261"/>
      <c r="AL96" s="261"/>
      <c r="AM96" s="261"/>
      <c r="AN96" s="260">
        <f t="shared" si="0"/>
        <v>0</v>
      </c>
      <c r="AO96" s="261"/>
      <c r="AP96" s="261"/>
      <c r="AQ96" s="104" t="s">
        <v>86</v>
      </c>
      <c r="AR96" s="59"/>
      <c r="AS96" s="105">
        <v>0</v>
      </c>
      <c r="AT96" s="106">
        <f t="shared" si="1"/>
        <v>0</v>
      </c>
      <c r="AU96" s="107">
        <f>'D.1.4 - D.1.4 Technika pr...'!P153</f>
        <v>0</v>
      </c>
      <c r="AV96" s="106">
        <f>'D.1.4 - D.1.4 Technika pr...'!J35</f>
        <v>0</v>
      </c>
      <c r="AW96" s="106">
        <f>'D.1.4 - D.1.4 Technika pr...'!J36</f>
        <v>0</v>
      </c>
      <c r="AX96" s="106">
        <f>'D.1.4 - D.1.4 Technika pr...'!J37</f>
        <v>0</v>
      </c>
      <c r="AY96" s="106">
        <f>'D.1.4 - D.1.4 Technika pr...'!J38</f>
        <v>0</v>
      </c>
      <c r="AZ96" s="106">
        <f>'D.1.4 - D.1.4 Technika pr...'!F35</f>
        <v>0</v>
      </c>
      <c r="BA96" s="106">
        <f>'D.1.4 - D.1.4 Technika pr...'!F36</f>
        <v>0</v>
      </c>
      <c r="BB96" s="106">
        <f>'D.1.4 - D.1.4 Technika pr...'!F37</f>
        <v>0</v>
      </c>
      <c r="BC96" s="106">
        <f>'D.1.4 - D.1.4 Technika pr...'!F38</f>
        <v>0</v>
      </c>
      <c r="BD96" s="108">
        <f>'D.1.4 - D.1.4 Technika pr...'!F39</f>
        <v>0</v>
      </c>
      <c r="BT96" s="109" t="s">
        <v>82</v>
      </c>
      <c r="BV96" s="109" t="s">
        <v>75</v>
      </c>
      <c r="BW96" s="109" t="s">
        <v>87</v>
      </c>
      <c r="BX96" s="109" t="s">
        <v>81</v>
      </c>
      <c r="CL96" s="109" t="s">
        <v>1</v>
      </c>
    </row>
    <row r="97" spans="1:91" s="7" customFormat="1" ht="37.200000000000003" customHeight="1">
      <c r="B97" s="92"/>
      <c r="C97" s="93"/>
      <c r="D97" s="304" t="s">
        <v>88</v>
      </c>
      <c r="E97" s="304"/>
      <c r="F97" s="304"/>
      <c r="G97" s="304"/>
      <c r="H97" s="304"/>
      <c r="I97" s="94"/>
      <c r="J97" s="304" t="s">
        <v>89</v>
      </c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4"/>
      <c r="X97" s="304"/>
      <c r="Y97" s="304"/>
      <c r="Z97" s="304"/>
      <c r="AA97" s="304"/>
      <c r="AB97" s="304"/>
      <c r="AC97" s="304"/>
      <c r="AD97" s="304"/>
      <c r="AE97" s="304"/>
      <c r="AF97" s="304"/>
      <c r="AG97" s="270">
        <f>ROUND(AG98,2)</f>
        <v>0</v>
      </c>
      <c r="AH97" s="271"/>
      <c r="AI97" s="271"/>
      <c r="AJ97" s="271"/>
      <c r="AK97" s="271"/>
      <c r="AL97" s="271"/>
      <c r="AM97" s="271"/>
      <c r="AN97" s="302">
        <f t="shared" si="0"/>
        <v>0</v>
      </c>
      <c r="AO97" s="271"/>
      <c r="AP97" s="271"/>
      <c r="AQ97" s="95" t="s">
        <v>79</v>
      </c>
      <c r="AR97" s="96"/>
      <c r="AS97" s="97">
        <f>ROUND(AS98,2)</f>
        <v>0</v>
      </c>
      <c r="AT97" s="98">
        <f t="shared" si="1"/>
        <v>0</v>
      </c>
      <c r="AU97" s="99">
        <f>ROUND(AU98,5)</f>
        <v>0</v>
      </c>
      <c r="AV97" s="98">
        <f>ROUND(AZ97*L29,2)</f>
        <v>0</v>
      </c>
      <c r="AW97" s="98">
        <f>ROUND(BA97*L30,2)</f>
        <v>0</v>
      </c>
      <c r="AX97" s="98">
        <f>ROUND(BB97*L29,2)</f>
        <v>0</v>
      </c>
      <c r="AY97" s="98">
        <f>ROUND(BC97*L30,2)</f>
        <v>0</v>
      </c>
      <c r="AZ97" s="98">
        <f>ROUND(AZ98,2)</f>
        <v>0</v>
      </c>
      <c r="BA97" s="98">
        <f>ROUND(BA98,2)</f>
        <v>0</v>
      </c>
      <c r="BB97" s="98">
        <f>ROUND(BB98,2)</f>
        <v>0</v>
      </c>
      <c r="BC97" s="98">
        <f>ROUND(BC98,2)</f>
        <v>0</v>
      </c>
      <c r="BD97" s="100">
        <f>ROUND(BD98,2)</f>
        <v>0</v>
      </c>
      <c r="BS97" s="101" t="s">
        <v>72</v>
      </c>
      <c r="BT97" s="101" t="s">
        <v>80</v>
      </c>
      <c r="BU97" s="101" t="s">
        <v>74</v>
      </c>
      <c r="BV97" s="101" t="s">
        <v>75</v>
      </c>
      <c r="BW97" s="101" t="s">
        <v>90</v>
      </c>
      <c r="BX97" s="101" t="s">
        <v>5</v>
      </c>
      <c r="CL97" s="101" t="s">
        <v>1</v>
      </c>
      <c r="CM97" s="101" t="s">
        <v>73</v>
      </c>
    </row>
    <row r="98" spans="1:91" s="4" customFormat="1" ht="24" customHeight="1">
      <c r="A98" s="102" t="s">
        <v>83</v>
      </c>
      <c r="B98" s="57"/>
      <c r="C98" s="103"/>
      <c r="D98" s="103"/>
      <c r="E98" s="296" t="s">
        <v>84</v>
      </c>
      <c r="F98" s="296"/>
      <c r="G98" s="296"/>
      <c r="H98" s="296"/>
      <c r="I98" s="296"/>
      <c r="J98" s="103"/>
      <c r="K98" s="296" t="s">
        <v>85</v>
      </c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60">
        <f>'D.1.4 - D.1.4 Technika pr..._01'!J32</f>
        <v>0</v>
      </c>
      <c r="AH98" s="261"/>
      <c r="AI98" s="261"/>
      <c r="AJ98" s="261"/>
      <c r="AK98" s="261"/>
      <c r="AL98" s="261"/>
      <c r="AM98" s="261"/>
      <c r="AN98" s="260">
        <f t="shared" si="0"/>
        <v>0</v>
      </c>
      <c r="AO98" s="261"/>
      <c r="AP98" s="261"/>
      <c r="AQ98" s="104" t="s">
        <v>86</v>
      </c>
      <c r="AR98" s="59"/>
      <c r="AS98" s="105">
        <v>0</v>
      </c>
      <c r="AT98" s="106">
        <f t="shared" si="1"/>
        <v>0</v>
      </c>
      <c r="AU98" s="107">
        <f>'D.1.4 - D.1.4 Technika pr..._01'!P153</f>
        <v>0</v>
      </c>
      <c r="AV98" s="106">
        <f>'D.1.4 - D.1.4 Technika pr..._01'!J35</f>
        <v>0</v>
      </c>
      <c r="AW98" s="106">
        <f>'D.1.4 - D.1.4 Technika pr..._01'!J36</f>
        <v>0</v>
      </c>
      <c r="AX98" s="106">
        <f>'D.1.4 - D.1.4 Technika pr..._01'!J37</f>
        <v>0</v>
      </c>
      <c r="AY98" s="106">
        <f>'D.1.4 - D.1.4 Technika pr..._01'!J38</f>
        <v>0</v>
      </c>
      <c r="AZ98" s="106">
        <f>'D.1.4 - D.1.4 Technika pr..._01'!F35</f>
        <v>0</v>
      </c>
      <c r="BA98" s="106">
        <f>'D.1.4 - D.1.4 Technika pr..._01'!F36</f>
        <v>0</v>
      </c>
      <c r="BB98" s="106">
        <f>'D.1.4 - D.1.4 Technika pr..._01'!F37</f>
        <v>0</v>
      </c>
      <c r="BC98" s="106">
        <f>'D.1.4 - D.1.4 Technika pr..._01'!F38</f>
        <v>0</v>
      </c>
      <c r="BD98" s="108">
        <f>'D.1.4 - D.1.4 Technika pr..._01'!F39</f>
        <v>0</v>
      </c>
      <c r="BT98" s="109" t="s">
        <v>82</v>
      </c>
      <c r="BV98" s="109" t="s">
        <v>75</v>
      </c>
      <c r="BW98" s="109" t="s">
        <v>91</v>
      </c>
      <c r="BX98" s="109" t="s">
        <v>90</v>
      </c>
      <c r="CL98" s="109" t="s">
        <v>1</v>
      </c>
    </row>
    <row r="99" spans="1:91" s="7" customFormat="1" ht="14.4" customHeight="1">
      <c r="B99" s="92"/>
      <c r="C99" s="93"/>
      <c r="D99" s="304" t="s">
        <v>14</v>
      </c>
      <c r="E99" s="304"/>
      <c r="F99" s="304"/>
      <c r="G99" s="304"/>
      <c r="H99" s="304"/>
      <c r="I99" s="94"/>
      <c r="J99" s="304" t="s">
        <v>92</v>
      </c>
      <c r="K99" s="304"/>
      <c r="L99" s="304"/>
      <c r="M99" s="304"/>
      <c r="N99" s="304"/>
      <c r="O99" s="304"/>
      <c r="P99" s="304"/>
      <c r="Q99" s="304"/>
      <c r="R99" s="304"/>
      <c r="S99" s="304"/>
      <c r="T99" s="304"/>
      <c r="U99" s="304"/>
      <c r="V99" s="304"/>
      <c r="W99" s="304"/>
      <c r="X99" s="304"/>
      <c r="Y99" s="304"/>
      <c r="Z99" s="304"/>
      <c r="AA99" s="304"/>
      <c r="AB99" s="304"/>
      <c r="AC99" s="304"/>
      <c r="AD99" s="304"/>
      <c r="AE99" s="304"/>
      <c r="AF99" s="304"/>
      <c r="AG99" s="270">
        <f>ROUND(SUM(AG100:AG103),2)</f>
        <v>0</v>
      </c>
      <c r="AH99" s="271"/>
      <c r="AI99" s="271"/>
      <c r="AJ99" s="271"/>
      <c r="AK99" s="271"/>
      <c r="AL99" s="271"/>
      <c r="AM99" s="271"/>
      <c r="AN99" s="302">
        <f t="shared" si="0"/>
        <v>0</v>
      </c>
      <c r="AO99" s="271"/>
      <c r="AP99" s="271"/>
      <c r="AQ99" s="95" t="s">
        <v>79</v>
      </c>
      <c r="AR99" s="96"/>
      <c r="AS99" s="97">
        <f>ROUND(SUM(AS100:AS103),2)</f>
        <v>0</v>
      </c>
      <c r="AT99" s="98">
        <f t="shared" si="1"/>
        <v>0</v>
      </c>
      <c r="AU99" s="99">
        <f>ROUND(SUM(AU100:AU103),5)</f>
        <v>0</v>
      </c>
      <c r="AV99" s="98">
        <f>ROUND(AZ99*L29,2)</f>
        <v>0</v>
      </c>
      <c r="AW99" s="98">
        <f>ROUND(BA99*L30,2)</f>
        <v>0</v>
      </c>
      <c r="AX99" s="98">
        <f>ROUND(BB99*L29,2)</f>
        <v>0</v>
      </c>
      <c r="AY99" s="98">
        <f>ROUND(BC99*L30,2)</f>
        <v>0</v>
      </c>
      <c r="AZ99" s="98">
        <f>ROUND(SUM(AZ100:AZ103),2)</f>
        <v>0</v>
      </c>
      <c r="BA99" s="98">
        <f>ROUND(SUM(BA100:BA103),2)</f>
        <v>0</v>
      </c>
      <c r="BB99" s="98">
        <f>ROUND(SUM(BB100:BB103),2)</f>
        <v>0</v>
      </c>
      <c r="BC99" s="98">
        <f>ROUND(SUM(BC100:BC103),2)</f>
        <v>0</v>
      </c>
      <c r="BD99" s="100">
        <f>ROUND(SUM(BD100:BD103),2)</f>
        <v>0</v>
      </c>
      <c r="BS99" s="101" t="s">
        <v>72</v>
      </c>
      <c r="BT99" s="101" t="s">
        <v>80</v>
      </c>
      <c r="BU99" s="101" t="s">
        <v>74</v>
      </c>
      <c r="BV99" s="101" t="s">
        <v>75</v>
      </c>
      <c r="BW99" s="101" t="s">
        <v>93</v>
      </c>
      <c r="BX99" s="101" t="s">
        <v>5</v>
      </c>
      <c r="CL99" s="101" t="s">
        <v>1</v>
      </c>
      <c r="CM99" s="101" t="s">
        <v>82</v>
      </c>
    </row>
    <row r="100" spans="1:91" s="4" customFormat="1" ht="14.4" customHeight="1">
      <c r="A100" s="102" t="s">
        <v>83</v>
      </c>
      <c r="B100" s="57"/>
      <c r="C100" s="103"/>
      <c r="D100" s="103"/>
      <c r="E100" s="296" t="s">
        <v>94</v>
      </c>
      <c r="F100" s="296"/>
      <c r="G100" s="296"/>
      <c r="H100" s="296"/>
      <c r="I100" s="296"/>
      <c r="J100" s="103"/>
      <c r="K100" s="296" t="s">
        <v>95</v>
      </c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60">
        <f>'SO01 - Pavilon A1, 1.NP'!J32</f>
        <v>0</v>
      </c>
      <c r="AH100" s="261"/>
      <c r="AI100" s="261"/>
      <c r="AJ100" s="261"/>
      <c r="AK100" s="261"/>
      <c r="AL100" s="261"/>
      <c r="AM100" s="261"/>
      <c r="AN100" s="260">
        <f t="shared" si="0"/>
        <v>0</v>
      </c>
      <c r="AO100" s="261"/>
      <c r="AP100" s="261"/>
      <c r="AQ100" s="104" t="s">
        <v>86</v>
      </c>
      <c r="AR100" s="59"/>
      <c r="AS100" s="105">
        <v>0</v>
      </c>
      <c r="AT100" s="106">
        <f t="shared" si="1"/>
        <v>0</v>
      </c>
      <c r="AU100" s="107">
        <f>'SO01 - Pavilon A1, 1.NP'!P133</f>
        <v>0</v>
      </c>
      <c r="AV100" s="106">
        <f>'SO01 - Pavilon A1, 1.NP'!J35</f>
        <v>0</v>
      </c>
      <c r="AW100" s="106">
        <f>'SO01 - Pavilon A1, 1.NP'!J36</f>
        <v>0</v>
      </c>
      <c r="AX100" s="106">
        <f>'SO01 - Pavilon A1, 1.NP'!J37</f>
        <v>0</v>
      </c>
      <c r="AY100" s="106">
        <f>'SO01 - Pavilon A1, 1.NP'!J38</f>
        <v>0</v>
      </c>
      <c r="AZ100" s="106">
        <f>'SO01 - Pavilon A1, 1.NP'!F35</f>
        <v>0</v>
      </c>
      <c r="BA100" s="106">
        <f>'SO01 - Pavilon A1, 1.NP'!F36</f>
        <v>0</v>
      </c>
      <c r="BB100" s="106">
        <f>'SO01 - Pavilon A1, 1.NP'!F37</f>
        <v>0</v>
      </c>
      <c r="BC100" s="106">
        <f>'SO01 - Pavilon A1, 1.NP'!F38</f>
        <v>0</v>
      </c>
      <c r="BD100" s="108">
        <f>'SO01 - Pavilon A1, 1.NP'!F39</f>
        <v>0</v>
      </c>
      <c r="BT100" s="109" t="s">
        <v>82</v>
      </c>
      <c r="BV100" s="109" t="s">
        <v>75</v>
      </c>
      <c r="BW100" s="109" t="s">
        <v>96</v>
      </c>
      <c r="BX100" s="109" t="s">
        <v>93</v>
      </c>
      <c r="CL100" s="109" t="s">
        <v>1</v>
      </c>
    </row>
    <row r="101" spans="1:91" s="4" customFormat="1" ht="14.4" customHeight="1">
      <c r="A101" s="102" t="s">
        <v>83</v>
      </c>
      <c r="B101" s="57"/>
      <c r="C101" s="103"/>
      <c r="D101" s="103"/>
      <c r="E101" s="296" t="s">
        <v>97</v>
      </c>
      <c r="F101" s="296"/>
      <c r="G101" s="296"/>
      <c r="H101" s="296"/>
      <c r="I101" s="296"/>
      <c r="J101" s="103"/>
      <c r="K101" s="296" t="s">
        <v>98</v>
      </c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60">
        <f>'SO02 - Pavilon A1, 2.NP'!J32</f>
        <v>0</v>
      </c>
      <c r="AH101" s="261"/>
      <c r="AI101" s="261"/>
      <c r="AJ101" s="261"/>
      <c r="AK101" s="261"/>
      <c r="AL101" s="261"/>
      <c r="AM101" s="261"/>
      <c r="AN101" s="260">
        <f t="shared" si="0"/>
        <v>0</v>
      </c>
      <c r="AO101" s="261"/>
      <c r="AP101" s="261"/>
      <c r="AQ101" s="104" t="s">
        <v>86</v>
      </c>
      <c r="AR101" s="59"/>
      <c r="AS101" s="105">
        <v>0</v>
      </c>
      <c r="AT101" s="106">
        <f t="shared" si="1"/>
        <v>0</v>
      </c>
      <c r="AU101" s="107">
        <f>'SO02 - Pavilon A1, 2.NP'!P133</f>
        <v>0</v>
      </c>
      <c r="AV101" s="106">
        <f>'SO02 - Pavilon A1, 2.NP'!J35</f>
        <v>0</v>
      </c>
      <c r="AW101" s="106">
        <f>'SO02 - Pavilon A1, 2.NP'!J36</f>
        <v>0</v>
      </c>
      <c r="AX101" s="106">
        <f>'SO02 - Pavilon A1, 2.NP'!J37</f>
        <v>0</v>
      </c>
      <c r="AY101" s="106">
        <f>'SO02 - Pavilon A1, 2.NP'!J38</f>
        <v>0</v>
      </c>
      <c r="AZ101" s="106">
        <f>'SO02 - Pavilon A1, 2.NP'!F35</f>
        <v>0</v>
      </c>
      <c r="BA101" s="106">
        <f>'SO02 - Pavilon A1, 2.NP'!F36</f>
        <v>0</v>
      </c>
      <c r="BB101" s="106">
        <f>'SO02 - Pavilon A1, 2.NP'!F37</f>
        <v>0</v>
      </c>
      <c r="BC101" s="106">
        <f>'SO02 - Pavilon A1, 2.NP'!F38</f>
        <v>0</v>
      </c>
      <c r="BD101" s="108">
        <f>'SO02 - Pavilon A1, 2.NP'!F39</f>
        <v>0</v>
      </c>
      <c r="BT101" s="109" t="s">
        <v>82</v>
      </c>
      <c r="BV101" s="109" t="s">
        <v>75</v>
      </c>
      <c r="BW101" s="109" t="s">
        <v>99</v>
      </c>
      <c r="BX101" s="109" t="s">
        <v>93</v>
      </c>
      <c r="CL101" s="109" t="s">
        <v>1</v>
      </c>
    </row>
    <row r="102" spans="1:91" s="4" customFormat="1" ht="14.4" customHeight="1">
      <c r="A102" s="102" t="s">
        <v>83</v>
      </c>
      <c r="B102" s="57"/>
      <c r="C102" s="103"/>
      <c r="D102" s="103"/>
      <c r="E102" s="296" t="s">
        <v>100</v>
      </c>
      <c r="F102" s="296"/>
      <c r="G102" s="296"/>
      <c r="H102" s="296"/>
      <c r="I102" s="296"/>
      <c r="J102" s="103"/>
      <c r="K102" s="296" t="s">
        <v>101</v>
      </c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60">
        <f>'SO03 - Pavilon A2, 1.NP'!J32</f>
        <v>0</v>
      </c>
      <c r="AH102" s="261"/>
      <c r="AI102" s="261"/>
      <c r="AJ102" s="261"/>
      <c r="AK102" s="261"/>
      <c r="AL102" s="261"/>
      <c r="AM102" s="261"/>
      <c r="AN102" s="260">
        <f t="shared" si="0"/>
        <v>0</v>
      </c>
      <c r="AO102" s="261"/>
      <c r="AP102" s="261"/>
      <c r="AQ102" s="104" t="s">
        <v>86</v>
      </c>
      <c r="AR102" s="59"/>
      <c r="AS102" s="105">
        <v>0</v>
      </c>
      <c r="AT102" s="106">
        <f t="shared" si="1"/>
        <v>0</v>
      </c>
      <c r="AU102" s="107">
        <f>'SO03 - Pavilon A2, 1.NP'!P133</f>
        <v>0</v>
      </c>
      <c r="AV102" s="106">
        <f>'SO03 - Pavilon A2, 1.NP'!J35</f>
        <v>0</v>
      </c>
      <c r="AW102" s="106">
        <f>'SO03 - Pavilon A2, 1.NP'!J36</f>
        <v>0</v>
      </c>
      <c r="AX102" s="106">
        <f>'SO03 - Pavilon A2, 1.NP'!J37</f>
        <v>0</v>
      </c>
      <c r="AY102" s="106">
        <f>'SO03 - Pavilon A2, 1.NP'!J38</f>
        <v>0</v>
      </c>
      <c r="AZ102" s="106">
        <f>'SO03 - Pavilon A2, 1.NP'!F35</f>
        <v>0</v>
      </c>
      <c r="BA102" s="106">
        <f>'SO03 - Pavilon A2, 1.NP'!F36</f>
        <v>0</v>
      </c>
      <c r="BB102" s="106">
        <f>'SO03 - Pavilon A2, 1.NP'!F37</f>
        <v>0</v>
      </c>
      <c r="BC102" s="106">
        <f>'SO03 - Pavilon A2, 1.NP'!F38</f>
        <v>0</v>
      </c>
      <c r="BD102" s="108">
        <f>'SO03 - Pavilon A2, 1.NP'!F39</f>
        <v>0</v>
      </c>
      <c r="BT102" s="109" t="s">
        <v>82</v>
      </c>
      <c r="BV102" s="109" t="s">
        <v>75</v>
      </c>
      <c r="BW102" s="109" t="s">
        <v>102</v>
      </c>
      <c r="BX102" s="109" t="s">
        <v>93</v>
      </c>
      <c r="CL102" s="109" t="s">
        <v>1</v>
      </c>
    </row>
    <row r="103" spans="1:91" s="4" customFormat="1" ht="14.4" customHeight="1">
      <c r="A103" s="102" t="s">
        <v>83</v>
      </c>
      <c r="B103" s="57"/>
      <c r="C103" s="103"/>
      <c r="D103" s="103"/>
      <c r="E103" s="296" t="s">
        <v>103</v>
      </c>
      <c r="F103" s="296"/>
      <c r="G103" s="296"/>
      <c r="H103" s="296"/>
      <c r="I103" s="296"/>
      <c r="J103" s="103"/>
      <c r="K103" s="296" t="s">
        <v>104</v>
      </c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60">
        <f>'SO04 - Pavilon A2, 2.NP'!J32</f>
        <v>0</v>
      </c>
      <c r="AH103" s="261"/>
      <c r="AI103" s="261"/>
      <c r="AJ103" s="261"/>
      <c r="AK103" s="261"/>
      <c r="AL103" s="261"/>
      <c r="AM103" s="261"/>
      <c r="AN103" s="260">
        <f t="shared" si="0"/>
        <v>0</v>
      </c>
      <c r="AO103" s="261"/>
      <c r="AP103" s="261"/>
      <c r="AQ103" s="104" t="s">
        <v>86</v>
      </c>
      <c r="AR103" s="59"/>
      <c r="AS103" s="105">
        <v>0</v>
      </c>
      <c r="AT103" s="106">
        <f t="shared" si="1"/>
        <v>0</v>
      </c>
      <c r="AU103" s="107">
        <f>'SO04 - Pavilon A2, 2.NP'!P133</f>
        <v>0</v>
      </c>
      <c r="AV103" s="106">
        <f>'SO04 - Pavilon A2, 2.NP'!J35</f>
        <v>0</v>
      </c>
      <c r="AW103" s="106">
        <f>'SO04 - Pavilon A2, 2.NP'!J36</f>
        <v>0</v>
      </c>
      <c r="AX103" s="106">
        <f>'SO04 - Pavilon A2, 2.NP'!J37</f>
        <v>0</v>
      </c>
      <c r="AY103" s="106">
        <f>'SO04 - Pavilon A2, 2.NP'!J38</f>
        <v>0</v>
      </c>
      <c r="AZ103" s="106">
        <f>'SO04 - Pavilon A2, 2.NP'!F35</f>
        <v>0</v>
      </c>
      <c r="BA103" s="106">
        <f>'SO04 - Pavilon A2, 2.NP'!F36</f>
        <v>0</v>
      </c>
      <c r="BB103" s="106">
        <f>'SO04 - Pavilon A2, 2.NP'!F37</f>
        <v>0</v>
      </c>
      <c r="BC103" s="106">
        <f>'SO04 - Pavilon A2, 2.NP'!F38</f>
        <v>0</v>
      </c>
      <c r="BD103" s="108">
        <f>'SO04 - Pavilon A2, 2.NP'!F39</f>
        <v>0</v>
      </c>
      <c r="BT103" s="109" t="s">
        <v>82</v>
      </c>
      <c r="BV103" s="109" t="s">
        <v>75</v>
      </c>
      <c r="BW103" s="109" t="s">
        <v>105</v>
      </c>
      <c r="BX103" s="109" t="s">
        <v>93</v>
      </c>
      <c r="CL103" s="109" t="s">
        <v>1</v>
      </c>
    </row>
    <row r="104" spans="1:91" s="7" customFormat="1" ht="24.6" customHeight="1">
      <c r="B104" s="92"/>
      <c r="C104" s="93"/>
      <c r="D104" s="304" t="s">
        <v>106</v>
      </c>
      <c r="E104" s="304"/>
      <c r="F104" s="304"/>
      <c r="G104" s="304"/>
      <c r="H104" s="304"/>
      <c r="I104" s="94"/>
      <c r="J104" s="304" t="s">
        <v>107</v>
      </c>
      <c r="K104" s="304"/>
      <c r="L104" s="304"/>
      <c r="M104" s="304"/>
      <c r="N104" s="304"/>
      <c r="O104" s="304"/>
      <c r="P104" s="304"/>
      <c r="Q104" s="304"/>
      <c r="R104" s="304"/>
      <c r="S104" s="304"/>
      <c r="T104" s="304"/>
      <c r="U104" s="304"/>
      <c r="V104" s="304"/>
      <c r="W104" s="304"/>
      <c r="X104" s="304"/>
      <c r="Y104" s="304"/>
      <c r="Z104" s="304"/>
      <c r="AA104" s="304"/>
      <c r="AB104" s="304"/>
      <c r="AC104" s="304"/>
      <c r="AD104" s="304"/>
      <c r="AE104" s="304"/>
      <c r="AF104" s="304"/>
      <c r="AG104" s="270">
        <f>ROUND(SUM(AG105:AG108),2)</f>
        <v>0</v>
      </c>
      <c r="AH104" s="271"/>
      <c r="AI104" s="271"/>
      <c r="AJ104" s="271"/>
      <c r="AK104" s="271"/>
      <c r="AL104" s="271"/>
      <c r="AM104" s="271"/>
      <c r="AN104" s="302">
        <f t="shared" si="0"/>
        <v>0</v>
      </c>
      <c r="AO104" s="271"/>
      <c r="AP104" s="271"/>
      <c r="AQ104" s="95" t="s">
        <v>79</v>
      </c>
      <c r="AR104" s="96"/>
      <c r="AS104" s="97">
        <f>ROUND(SUM(AS105:AS108),2)</f>
        <v>0</v>
      </c>
      <c r="AT104" s="98">
        <f t="shared" si="1"/>
        <v>0</v>
      </c>
      <c r="AU104" s="99">
        <f>ROUND(SUM(AU105:AU108),5)</f>
        <v>0</v>
      </c>
      <c r="AV104" s="98">
        <f>ROUND(AZ104*L29,2)</f>
        <v>0</v>
      </c>
      <c r="AW104" s="98">
        <f>ROUND(BA104*L30,2)</f>
        <v>0</v>
      </c>
      <c r="AX104" s="98">
        <f>ROUND(BB104*L29,2)</f>
        <v>0</v>
      </c>
      <c r="AY104" s="98">
        <f>ROUND(BC104*L30,2)</f>
        <v>0</v>
      </c>
      <c r="AZ104" s="98">
        <f>ROUND(SUM(AZ105:AZ108),2)</f>
        <v>0</v>
      </c>
      <c r="BA104" s="98">
        <f>ROUND(SUM(BA105:BA108),2)</f>
        <v>0</v>
      </c>
      <c r="BB104" s="98">
        <f>ROUND(SUM(BB105:BB108),2)</f>
        <v>0</v>
      </c>
      <c r="BC104" s="98">
        <f>ROUND(SUM(BC105:BC108),2)</f>
        <v>0</v>
      </c>
      <c r="BD104" s="100">
        <f>ROUND(SUM(BD105:BD108),2)</f>
        <v>0</v>
      </c>
      <c r="BS104" s="101" t="s">
        <v>72</v>
      </c>
      <c r="BT104" s="101" t="s">
        <v>80</v>
      </c>
      <c r="BU104" s="101" t="s">
        <v>74</v>
      </c>
      <c r="BV104" s="101" t="s">
        <v>75</v>
      </c>
      <c r="BW104" s="101" t="s">
        <v>108</v>
      </c>
      <c r="BX104" s="101" t="s">
        <v>5</v>
      </c>
      <c r="CL104" s="101" t="s">
        <v>1</v>
      </c>
      <c r="CM104" s="101" t="s">
        <v>73</v>
      </c>
    </row>
    <row r="105" spans="1:91" s="4" customFormat="1" ht="24" customHeight="1">
      <c r="A105" s="102" t="s">
        <v>83</v>
      </c>
      <c r="B105" s="57"/>
      <c r="C105" s="103"/>
      <c r="D105" s="103"/>
      <c r="E105" s="296" t="s">
        <v>109</v>
      </c>
      <c r="F105" s="296"/>
      <c r="G105" s="296"/>
      <c r="H105" s="296"/>
      <c r="I105" s="296"/>
      <c r="J105" s="103"/>
      <c r="K105" s="296" t="s">
        <v>110</v>
      </c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60">
        <f>'A1-D.1.4.1 - ZTI'!J32</f>
        <v>0</v>
      </c>
      <c r="AH105" s="261"/>
      <c r="AI105" s="261"/>
      <c r="AJ105" s="261"/>
      <c r="AK105" s="261"/>
      <c r="AL105" s="261"/>
      <c r="AM105" s="261"/>
      <c r="AN105" s="260">
        <f t="shared" si="0"/>
        <v>0</v>
      </c>
      <c r="AO105" s="261"/>
      <c r="AP105" s="261"/>
      <c r="AQ105" s="104" t="s">
        <v>86</v>
      </c>
      <c r="AR105" s="59"/>
      <c r="AS105" s="105">
        <v>0</v>
      </c>
      <c r="AT105" s="106">
        <f t="shared" si="1"/>
        <v>0</v>
      </c>
      <c r="AU105" s="107">
        <f>'A1-D.1.4.1 - ZTI'!P129</f>
        <v>0</v>
      </c>
      <c r="AV105" s="106">
        <f>'A1-D.1.4.1 - ZTI'!J35</f>
        <v>0</v>
      </c>
      <c r="AW105" s="106">
        <f>'A1-D.1.4.1 - ZTI'!J36</f>
        <v>0</v>
      </c>
      <c r="AX105" s="106">
        <f>'A1-D.1.4.1 - ZTI'!J37</f>
        <v>0</v>
      </c>
      <c r="AY105" s="106">
        <f>'A1-D.1.4.1 - ZTI'!J38</f>
        <v>0</v>
      </c>
      <c r="AZ105" s="106">
        <f>'A1-D.1.4.1 - ZTI'!F35</f>
        <v>0</v>
      </c>
      <c r="BA105" s="106">
        <f>'A1-D.1.4.1 - ZTI'!F36</f>
        <v>0</v>
      </c>
      <c r="BB105" s="106">
        <f>'A1-D.1.4.1 - ZTI'!F37</f>
        <v>0</v>
      </c>
      <c r="BC105" s="106">
        <f>'A1-D.1.4.1 - ZTI'!F38</f>
        <v>0</v>
      </c>
      <c r="BD105" s="108">
        <f>'A1-D.1.4.1 - ZTI'!F39</f>
        <v>0</v>
      </c>
      <c r="BT105" s="109" t="s">
        <v>82</v>
      </c>
      <c r="BV105" s="109" t="s">
        <v>75</v>
      </c>
      <c r="BW105" s="109" t="s">
        <v>111</v>
      </c>
      <c r="BX105" s="109" t="s">
        <v>108</v>
      </c>
      <c r="CL105" s="109" t="s">
        <v>1</v>
      </c>
    </row>
    <row r="106" spans="1:91" s="4" customFormat="1" ht="24" customHeight="1">
      <c r="A106" s="102" t="s">
        <v>83</v>
      </c>
      <c r="B106" s="57"/>
      <c r="C106" s="103"/>
      <c r="D106" s="103"/>
      <c r="E106" s="296" t="s">
        <v>112</v>
      </c>
      <c r="F106" s="296"/>
      <c r="G106" s="296"/>
      <c r="H106" s="296"/>
      <c r="I106" s="296"/>
      <c r="J106" s="103"/>
      <c r="K106" s="296" t="s">
        <v>113</v>
      </c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60">
        <f>'A1-D.1.4.2 - VZT'!J32</f>
        <v>0</v>
      </c>
      <c r="AH106" s="261"/>
      <c r="AI106" s="261"/>
      <c r="AJ106" s="261"/>
      <c r="AK106" s="261"/>
      <c r="AL106" s="261"/>
      <c r="AM106" s="261"/>
      <c r="AN106" s="260">
        <f t="shared" si="0"/>
        <v>0</v>
      </c>
      <c r="AO106" s="261"/>
      <c r="AP106" s="261"/>
      <c r="AQ106" s="104" t="s">
        <v>86</v>
      </c>
      <c r="AR106" s="59"/>
      <c r="AS106" s="105">
        <v>0</v>
      </c>
      <c r="AT106" s="106">
        <f t="shared" si="1"/>
        <v>0</v>
      </c>
      <c r="AU106" s="107">
        <f>'A1-D.1.4.2 - VZT'!P123</f>
        <v>0</v>
      </c>
      <c r="AV106" s="106">
        <f>'A1-D.1.4.2 - VZT'!J35</f>
        <v>0</v>
      </c>
      <c r="AW106" s="106">
        <f>'A1-D.1.4.2 - VZT'!J36</f>
        <v>0</v>
      </c>
      <c r="AX106" s="106">
        <f>'A1-D.1.4.2 - VZT'!J37</f>
        <v>0</v>
      </c>
      <c r="AY106" s="106">
        <f>'A1-D.1.4.2 - VZT'!J38</f>
        <v>0</v>
      </c>
      <c r="AZ106" s="106">
        <f>'A1-D.1.4.2 - VZT'!F35</f>
        <v>0</v>
      </c>
      <c r="BA106" s="106">
        <f>'A1-D.1.4.2 - VZT'!F36</f>
        <v>0</v>
      </c>
      <c r="BB106" s="106">
        <f>'A1-D.1.4.2 - VZT'!F37</f>
        <v>0</v>
      </c>
      <c r="BC106" s="106">
        <f>'A1-D.1.4.2 - VZT'!F38</f>
        <v>0</v>
      </c>
      <c r="BD106" s="108">
        <f>'A1-D.1.4.2 - VZT'!F39</f>
        <v>0</v>
      </c>
      <c r="BT106" s="109" t="s">
        <v>82</v>
      </c>
      <c r="BV106" s="109" t="s">
        <v>75</v>
      </c>
      <c r="BW106" s="109" t="s">
        <v>114</v>
      </c>
      <c r="BX106" s="109" t="s">
        <v>108</v>
      </c>
      <c r="CL106" s="109" t="s">
        <v>1</v>
      </c>
    </row>
    <row r="107" spans="1:91" s="4" customFormat="1" ht="24" customHeight="1">
      <c r="A107" s="102" t="s">
        <v>83</v>
      </c>
      <c r="B107" s="57"/>
      <c r="C107" s="103"/>
      <c r="D107" s="103"/>
      <c r="E107" s="296" t="s">
        <v>115</v>
      </c>
      <c r="F107" s="296"/>
      <c r="G107" s="296"/>
      <c r="H107" s="296"/>
      <c r="I107" s="296"/>
      <c r="J107" s="103"/>
      <c r="K107" s="296" t="s">
        <v>110</v>
      </c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60">
        <f>'A2-D.1.4.1 - ZTI'!J32</f>
        <v>0</v>
      </c>
      <c r="AH107" s="261"/>
      <c r="AI107" s="261"/>
      <c r="AJ107" s="261"/>
      <c r="AK107" s="261"/>
      <c r="AL107" s="261"/>
      <c r="AM107" s="261"/>
      <c r="AN107" s="260">
        <f t="shared" si="0"/>
        <v>0</v>
      </c>
      <c r="AO107" s="261"/>
      <c r="AP107" s="261"/>
      <c r="AQ107" s="104" t="s">
        <v>86</v>
      </c>
      <c r="AR107" s="59"/>
      <c r="AS107" s="105">
        <v>0</v>
      </c>
      <c r="AT107" s="106">
        <f t="shared" si="1"/>
        <v>0</v>
      </c>
      <c r="AU107" s="107">
        <f>'A2-D.1.4.1 - ZTI'!P129</f>
        <v>0</v>
      </c>
      <c r="AV107" s="106">
        <f>'A2-D.1.4.1 - ZTI'!J35</f>
        <v>0</v>
      </c>
      <c r="AW107" s="106">
        <f>'A2-D.1.4.1 - ZTI'!J36</f>
        <v>0</v>
      </c>
      <c r="AX107" s="106">
        <f>'A2-D.1.4.1 - ZTI'!J37</f>
        <v>0</v>
      </c>
      <c r="AY107" s="106">
        <f>'A2-D.1.4.1 - ZTI'!J38</f>
        <v>0</v>
      </c>
      <c r="AZ107" s="106">
        <f>'A2-D.1.4.1 - ZTI'!F35</f>
        <v>0</v>
      </c>
      <c r="BA107" s="106">
        <f>'A2-D.1.4.1 - ZTI'!F36</f>
        <v>0</v>
      </c>
      <c r="BB107" s="106">
        <f>'A2-D.1.4.1 - ZTI'!F37</f>
        <v>0</v>
      </c>
      <c r="BC107" s="106">
        <f>'A2-D.1.4.1 - ZTI'!F38</f>
        <v>0</v>
      </c>
      <c r="BD107" s="108">
        <f>'A2-D.1.4.1 - ZTI'!F39</f>
        <v>0</v>
      </c>
      <c r="BT107" s="109" t="s">
        <v>82</v>
      </c>
      <c r="BV107" s="109" t="s">
        <v>75</v>
      </c>
      <c r="BW107" s="109" t="s">
        <v>116</v>
      </c>
      <c r="BX107" s="109" t="s">
        <v>108</v>
      </c>
      <c r="CL107" s="109" t="s">
        <v>1</v>
      </c>
    </row>
    <row r="108" spans="1:91" s="4" customFormat="1" ht="24" customHeight="1">
      <c r="A108" s="102" t="s">
        <v>83</v>
      </c>
      <c r="B108" s="57"/>
      <c r="C108" s="103"/>
      <c r="D108" s="103"/>
      <c r="E108" s="296" t="s">
        <v>117</v>
      </c>
      <c r="F108" s="296"/>
      <c r="G108" s="296"/>
      <c r="H108" s="296"/>
      <c r="I108" s="296"/>
      <c r="J108" s="103"/>
      <c r="K108" s="296" t="s">
        <v>113</v>
      </c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60">
        <f>'A2-D.1.4.2 - VZT'!J32</f>
        <v>0</v>
      </c>
      <c r="AH108" s="261"/>
      <c r="AI108" s="261"/>
      <c r="AJ108" s="261"/>
      <c r="AK108" s="261"/>
      <c r="AL108" s="261"/>
      <c r="AM108" s="261"/>
      <c r="AN108" s="260">
        <f t="shared" si="0"/>
        <v>0</v>
      </c>
      <c r="AO108" s="261"/>
      <c r="AP108" s="261"/>
      <c r="AQ108" s="104" t="s">
        <v>86</v>
      </c>
      <c r="AR108" s="59"/>
      <c r="AS108" s="110">
        <v>0</v>
      </c>
      <c r="AT108" s="111">
        <f t="shared" si="1"/>
        <v>0</v>
      </c>
      <c r="AU108" s="112">
        <f>'A2-D.1.4.2 - VZT'!P123</f>
        <v>0</v>
      </c>
      <c r="AV108" s="111">
        <f>'A2-D.1.4.2 - VZT'!J35</f>
        <v>0</v>
      </c>
      <c r="AW108" s="111">
        <f>'A2-D.1.4.2 - VZT'!J36</f>
        <v>0</v>
      </c>
      <c r="AX108" s="111">
        <f>'A2-D.1.4.2 - VZT'!J37</f>
        <v>0</v>
      </c>
      <c r="AY108" s="111">
        <f>'A2-D.1.4.2 - VZT'!J38</f>
        <v>0</v>
      </c>
      <c r="AZ108" s="111">
        <f>'A2-D.1.4.2 - VZT'!F35</f>
        <v>0</v>
      </c>
      <c r="BA108" s="111">
        <f>'A2-D.1.4.2 - VZT'!F36</f>
        <v>0</v>
      </c>
      <c r="BB108" s="111">
        <f>'A2-D.1.4.2 - VZT'!F37</f>
        <v>0</v>
      </c>
      <c r="BC108" s="111">
        <f>'A2-D.1.4.2 - VZT'!F38</f>
        <v>0</v>
      </c>
      <c r="BD108" s="113">
        <f>'A2-D.1.4.2 - VZT'!F39</f>
        <v>0</v>
      </c>
      <c r="BT108" s="109" t="s">
        <v>82</v>
      </c>
      <c r="BV108" s="109" t="s">
        <v>75</v>
      </c>
      <c r="BW108" s="109" t="s">
        <v>118</v>
      </c>
      <c r="BX108" s="109" t="s">
        <v>108</v>
      </c>
      <c r="CL108" s="109" t="s">
        <v>1</v>
      </c>
    </row>
    <row r="109" spans="1:91" s="2" customFormat="1" ht="30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8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</row>
    <row r="110" spans="1:91" s="2" customFormat="1" ht="6.9" customHeight="1">
      <c r="A110" s="33"/>
      <c r="B110" s="53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38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</row>
  </sheetData>
  <sheetProtection algorithmName="SHA-512" hashValue="5mn72wwNRzCLgvwNg3Ifj7ls8bIWdWpgbuTeAgr7ccbfU8sqqR4q10BbhpcIOhJ08lZqW6fCPmbCvZmrn552Tw==" saltValue="UzGh2gH4rjjizWUW4fLbgZg6FI520s4Nhl+8s9YzCLGRTq1vHjQ8GhdOLU+8qOecpjJo4yNux1rlAlPnxf/ZUg==" spinCount="100000" sheet="1" objects="1" scenarios="1" formatColumns="0" formatRows="0"/>
  <mergeCells count="94">
    <mergeCell ref="C92:G92"/>
    <mergeCell ref="D99:H99"/>
    <mergeCell ref="D104:H104"/>
    <mergeCell ref="D97:H97"/>
    <mergeCell ref="D95:H95"/>
    <mergeCell ref="E103:I103"/>
    <mergeCell ref="E100:I100"/>
    <mergeCell ref="E102:I102"/>
    <mergeCell ref="E96:I96"/>
    <mergeCell ref="E101:I101"/>
    <mergeCell ref="E98:I98"/>
    <mergeCell ref="I92:AF92"/>
    <mergeCell ref="J95:AF95"/>
    <mergeCell ref="J97:AF97"/>
    <mergeCell ref="J99:AF99"/>
    <mergeCell ref="J104:AF104"/>
    <mergeCell ref="L85:AO85"/>
    <mergeCell ref="E105:I105"/>
    <mergeCell ref="K105:AF105"/>
    <mergeCell ref="E106:I106"/>
    <mergeCell ref="K106:AF106"/>
    <mergeCell ref="AN92:AP92"/>
    <mergeCell ref="AN102:AP102"/>
    <mergeCell ref="AN99:AP99"/>
    <mergeCell ref="AN95:AP95"/>
    <mergeCell ref="AN101:AP101"/>
    <mergeCell ref="AN97:AP97"/>
    <mergeCell ref="AN96:AP96"/>
    <mergeCell ref="AN98:AP98"/>
    <mergeCell ref="AN104:AP104"/>
    <mergeCell ref="K96:AF96"/>
    <mergeCell ref="K102:AF102"/>
    <mergeCell ref="E107:I107"/>
    <mergeCell ref="K107:AF107"/>
    <mergeCell ref="E108:I108"/>
    <mergeCell ref="K108:AF108"/>
    <mergeCell ref="AG94:AM94"/>
    <mergeCell ref="AG104:AM104"/>
    <mergeCell ref="K100:AF100"/>
    <mergeCell ref="K103:AF103"/>
    <mergeCell ref="K98:AF98"/>
    <mergeCell ref="K101:AF101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102:AM102"/>
    <mergeCell ref="AG101:AM101"/>
    <mergeCell ref="AG100:AM100"/>
    <mergeCell ref="AG103:AM103"/>
    <mergeCell ref="AG99:AM99"/>
    <mergeCell ref="AG98:AM98"/>
    <mergeCell ref="AG92:AM92"/>
    <mergeCell ref="AG95:AM95"/>
    <mergeCell ref="AG96:AM96"/>
    <mergeCell ref="AG97:AM97"/>
    <mergeCell ref="AM87:AN87"/>
    <mergeCell ref="AM89:AP89"/>
    <mergeCell ref="AM90:AP90"/>
    <mergeCell ref="AN100:AP100"/>
    <mergeCell ref="AN103:AP103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94:AP94"/>
  </mergeCells>
  <hyperlinks>
    <hyperlink ref="A96" location="'D.1.4 - D.1.4 Technika pr...'!C2" display="/"/>
    <hyperlink ref="A98" location="'D.1.4 - D.1.4 Technika pr..._01'!C2" display="/"/>
    <hyperlink ref="A100" location="'SO01 - Pavilon A1, 1.NP'!C2" display="/"/>
    <hyperlink ref="A101" location="'SO02 - Pavilon A1, 2.NP'!C2" display="/"/>
    <hyperlink ref="A102" location="'SO03 - Pavilon A2, 1.NP'!C2" display="/"/>
    <hyperlink ref="A103" location="'SO04 - Pavilon A2, 2.NP'!C2" display="/"/>
    <hyperlink ref="A105" location="'A1-D.1.4.1 - ZTI'!C2" display="/"/>
    <hyperlink ref="A106" location="'A1-D.1.4.2 - VZT'!C2" display="/"/>
    <hyperlink ref="A107" location="'A2-D.1.4.1 - ZTI'!C2" display="/"/>
    <hyperlink ref="A108" location="'A2-D.1.4.2 - VZT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4"/>
  <sheetViews>
    <sheetView showGridLines="0" workbookViewId="0"/>
  </sheetViews>
  <sheetFormatPr defaultRowHeight="10.199999999999999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86.42578125" style="1" customWidth="1"/>
    <col min="7" max="7" width="6" style="1" customWidth="1"/>
    <col min="8" max="8" width="9.85546875" style="1" customWidth="1"/>
    <col min="9" max="9" width="17.28515625" style="114" customWidth="1"/>
    <col min="10" max="10" width="17.28515625" style="1" customWidth="1"/>
    <col min="11" max="11" width="17.28515625" style="1" hidden="1" customWidth="1"/>
    <col min="12" max="12" width="8" style="1" customWidth="1"/>
    <col min="13" max="13" width="9.28515625" style="1" hidden="1" customWidth="1"/>
    <col min="14" max="14" width="9.140625" style="1" hidden="1"/>
    <col min="15" max="21" width="12.140625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114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6" t="s">
        <v>87</v>
      </c>
    </row>
    <row r="3" spans="1:46" s="1" customFormat="1" ht="6.9" customHeight="1">
      <c r="B3" s="115"/>
      <c r="C3" s="116"/>
      <c r="D3" s="116"/>
      <c r="E3" s="116"/>
      <c r="F3" s="116"/>
      <c r="G3" s="116"/>
      <c r="H3" s="116"/>
      <c r="I3" s="117"/>
      <c r="J3" s="116"/>
      <c r="K3" s="116"/>
      <c r="L3" s="19"/>
      <c r="AT3" s="16" t="s">
        <v>82</v>
      </c>
    </row>
    <row r="4" spans="1:46" s="1" customFormat="1" ht="24.9" customHeight="1">
      <c r="B4" s="19"/>
      <c r="D4" s="118" t="s">
        <v>119</v>
      </c>
      <c r="I4" s="114"/>
      <c r="L4" s="19"/>
      <c r="M4" s="119" t="s">
        <v>10</v>
      </c>
      <c r="AT4" s="16" t="s">
        <v>4</v>
      </c>
    </row>
    <row r="5" spans="1:46" s="1" customFormat="1" ht="6.9" customHeight="1">
      <c r="B5" s="19"/>
      <c r="I5" s="114"/>
      <c r="L5" s="19"/>
    </row>
    <row r="6" spans="1:46" s="1" customFormat="1" ht="12" customHeight="1">
      <c r="B6" s="19"/>
      <c r="D6" s="120" t="s">
        <v>16</v>
      </c>
      <c r="I6" s="114"/>
      <c r="L6" s="19"/>
    </row>
    <row r="7" spans="1:46" s="1" customFormat="1" ht="14.4" customHeight="1">
      <c r="B7" s="19"/>
      <c r="E7" s="308" t="str">
        <f>'Rekapitulace stavby'!K6</f>
        <v>MŠ Šumperk Prievidzská</v>
      </c>
      <c r="F7" s="309"/>
      <c r="G7" s="309"/>
      <c r="H7" s="309"/>
      <c r="I7" s="114"/>
      <c r="L7" s="19"/>
    </row>
    <row r="8" spans="1:46" s="1" customFormat="1" ht="12" customHeight="1">
      <c r="B8" s="19"/>
      <c r="D8" s="120" t="s">
        <v>120</v>
      </c>
      <c r="I8" s="114"/>
      <c r="L8" s="19"/>
    </row>
    <row r="9" spans="1:46" s="2" customFormat="1" ht="24" customHeight="1">
      <c r="A9" s="33"/>
      <c r="B9" s="38"/>
      <c r="C9" s="33"/>
      <c r="D9" s="33"/>
      <c r="E9" s="308" t="s">
        <v>121</v>
      </c>
      <c r="F9" s="310"/>
      <c r="G9" s="310"/>
      <c r="H9" s="310"/>
      <c r="I9" s="121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0" t="s">
        <v>122</v>
      </c>
      <c r="E10" s="33"/>
      <c r="F10" s="33"/>
      <c r="G10" s="33"/>
      <c r="H10" s="33"/>
      <c r="I10" s="121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4.4" customHeight="1">
      <c r="A11" s="33"/>
      <c r="B11" s="38"/>
      <c r="C11" s="33"/>
      <c r="D11" s="33"/>
      <c r="E11" s="311" t="s">
        <v>123</v>
      </c>
      <c r="F11" s="310"/>
      <c r="G11" s="310"/>
      <c r="H11" s="310"/>
      <c r="I11" s="121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121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0" t="s">
        <v>18</v>
      </c>
      <c r="E13" s="33"/>
      <c r="F13" s="109" t="s">
        <v>1</v>
      </c>
      <c r="G13" s="33"/>
      <c r="H13" s="33"/>
      <c r="I13" s="122" t="s">
        <v>19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0" t="s">
        <v>20</v>
      </c>
      <c r="E14" s="33"/>
      <c r="F14" s="109" t="s">
        <v>21</v>
      </c>
      <c r="G14" s="33"/>
      <c r="H14" s="33"/>
      <c r="I14" s="122" t="s">
        <v>22</v>
      </c>
      <c r="J14" s="123" t="str">
        <f>'Rekapitulace stavby'!AN8</f>
        <v>3. 8. 2020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8" customHeight="1">
      <c r="A15" s="33"/>
      <c r="B15" s="38"/>
      <c r="C15" s="33"/>
      <c r="D15" s="33"/>
      <c r="E15" s="33"/>
      <c r="F15" s="33"/>
      <c r="G15" s="33"/>
      <c r="H15" s="33"/>
      <c r="I15" s="121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0" t="s">
        <v>24</v>
      </c>
      <c r="E16" s="33"/>
      <c r="F16" s="33"/>
      <c r="G16" s="33"/>
      <c r="H16" s="33"/>
      <c r="I16" s="122" t="s">
        <v>25</v>
      </c>
      <c r="J16" s="109" t="s">
        <v>1</v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9" t="s">
        <v>21</v>
      </c>
      <c r="F17" s="33"/>
      <c r="G17" s="33"/>
      <c r="H17" s="33"/>
      <c r="I17" s="122" t="s">
        <v>26</v>
      </c>
      <c r="J17" s="109" t="s">
        <v>1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8"/>
      <c r="C18" s="33"/>
      <c r="D18" s="33"/>
      <c r="E18" s="33"/>
      <c r="F18" s="33"/>
      <c r="G18" s="33"/>
      <c r="H18" s="33"/>
      <c r="I18" s="121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0" t="s">
        <v>27</v>
      </c>
      <c r="E19" s="33"/>
      <c r="F19" s="33"/>
      <c r="G19" s="33"/>
      <c r="H19" s="33"/>
      <c r="I19" s="122" t="s">
        <v>25</v>
      </c>
      <c r="J19" s="29" t="str">
        <f>'Rekapitulace stavby'!AN13</f>
        <v>Vyplň údaj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312" t="str">
        <f>'Rekapitulace stavby'!E14</f>
        <v>Vyplň údaj</v>
      </c>
      <c r="F20" s="313"/>
      <c r="G20" s="313"/>
      <c r="H20" s="313"/>
      <c r="I20" s="122" t="s">
        <v>26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8"/>
      <c r="C21" s="33"/>
      <c r="D21" s="33"/>
      <c r="E21" s="33"/>
      <c r="F21" s="33"/>
      <c r="G21" s="33"/>
      <c r="H21" s="33"/>
      <c r="I21" s="121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0" t="s">
        <v>29</v>
      </c>
      <c r="E22" s="33"/>
      <c r="F22" s="33"/>
      <c r="G22" s="33"/>
      <c r="H22" s="33"/>
      <c r="I22" s="122" t="s">
        <v>25</v>
      </c>
      <c r="J22" s="109" t="s">
        <v>124</v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9" t="s">
        <v>125</v>
      </c>
      <c r="F23" s="33"/>
      <c r="G23" s="33"/>
      <c r="H23" s="33"/>
      <c r="I23" s="122" t="s">
        <v>26</v>
      </c>
      <c r="J23" s="109" t="s">
        <v>126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8"/>
      <c r="C24" s="33"/>
      <c r="D24" s="33"/>
      <c r="E24" s="33"/>
      <c r="F24" s="33"/>
      <c r="G24" s="33"/>
      <c r="H24" s="33"/>
      <c r="I24" s="121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0" t="s">
        <v>31</v>
      </c>
      <c r="E25" s="33"/>
      <c r="F25" s="33"/>
      <c r="G25" s="33"/>
      <c r="H25" s="33"/>
      <c r="I25" s="122" t="s">
        <v>25</v>
      </c>
      <c r="J25" s="109" t="s">
        <v>124</v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9" t="s">
        <v>125</v>
      </c>
      <c r="F26" s="33"/>
      <c r="G26" s="33"/>
      <c r="H26" s="33"/>
      <c r="I26" s="122" t="s">
        <v>26</v>
      </c>
      <c r="J26" s="109" t="s">
        <v>126</v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8"/>
      <c r="C27" s="33"/>
      <c r="D27" s="33"/>
      <c r="E27" s="33"/>
      <c r="F27" s="33"/>
      <c r="G27" s="33"/>
      <c r="H27" s="33"/>
      <c r="I27" s="121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0" t="s">
        <v>32</v>
      </c>
      <c r="E28" s="33"/>
      <c r="F28" s="33"/>
      <c r="G28" s="33"/>
      <c r="H28" s="33"/>
      <c r="I28" s="121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4.4" customHeight="1">
      <c r="A29" s="124"/>
      <c r="B29" s="125"/>
      <c r="C29" s="124"/>
      <c r="D29" s="124"/>
      <c r="E29" s="314" t="s">
        <v>1</v>
      </c>
      <c r="F29" s="314"/>
      <c r="G29" s="314"/>
      <c r="H29" s="314"/>
      <c r="I29" s="126"/>
      <c r="J29" s="124"/>
      <c r="K29" s="124"/>
      <c r="L29" s="127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" customHeight="1">
      <c r="A30" s="33"/>
      <c r="B30" s="38"/>
      <c r="C30" s="33"/>
      <c r="D30" s="33"/>
      <c r="E30" s="33"/>
      <c r="F30" s="33"/>
      <c r="G30" s="33"/>
      <c r="H30" s="33"/>
      <c r="I30" s="121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28"/>
      <c r="E31" s="128"/>
      <c r="F31" s="128"/>
      <c r="G31" s="128"/>
      <c r="H31" s="128"/>
      <c r="I31" s="129"/>
      <c r="J31" s="128"/>
      <c r="K31" s="128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30" t="s">
        <v>33</v>
      </c>
      <c r="E32" s="33"/>
      <c r="F32" s="33"/>
      <c r="G32" s="33"/>
      <c r="H32" s="33"/>
      <c r="I32" s="121"/>
      <c r="J32" s="131">
        <f>ROUND(J153,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8"/>
      <c r="C33" s="33"/>
      <c r="D33" s="128"/>
      <c r="E33" s="128"/>
      <c r="F33" s="128"/>
      <c r="G33" s="128"/>
      <c r="H33" s="128"/>
      <c r="I33" s="129"/>
      <c r="J33" s="128"/>
      <c r="K33" s="128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33"/>
      <c r="F34" s="132" t="s">
        <v>35</v>
      </c>
      <c r="G34" s="33"/>
      <c r="H34" s="33"/>
      <c r="I34" s="133" t="s">
        <v>34</v>
      </c>
      <c r="J34" s="132" t="s">
        <v>36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8"/>
      <c r="C35" s="33"/>
      <c r="D35" s="134" t="s">
        <v>37</v>
      </c>
      <c r="E35" s="120" t="s">
        <v>38</v>
      </c>
      <c r="F35" s="135">
        <f>ROUND((SUM(BE153:BE263)),  2)</f>
        <v>0</v>
      </c>
      <c r="G35" s="33"/>
      <c r="H35" s="33"/>
      <c r="I35" s="136">
        <v>0.21</v>
      </c>
      <c r="J35" s="135">
        <f>ROUND(((SUM(BE153:BE263))*I35),  2)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8"/>
      <c r="C36" s="33"/>
      <c r="D36" s="33"/>
      <c r="E36" s="120" t="s">
        <v>39</v>
      </c>
      <c r="F36" s="135">
        <f>ROUND((SUM(BF153:BF263)),  2)</f>
        <v>0</v>
      </c>
      <c r="G36" s="33"/>
      <c r="H36" s="33"/>
      <c r="I36" s="136">
        <v>0.15</v>
      </c>
      <c r="J36" s="135">
        <f>ROUND(((SUM(BF153:BF263))*I36),  2)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20" t="s">
        <v>40</v>
      </c>
      <c r="F37" s="135">
        <f>ROUND((SUM(BG153:BG263)),  2)</f>
        <v>0</v>
      </c>
      <c r="G37" s="33"/>
      <c r="H37" s="33"/>
      <c r="I37" s="136">
        <v>0.21</v>
      </c>
      <c r="J37" s="135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8"/>
      <c r="C38" s="33"/>
      <c r="D38" s="33"/>
      <c r="E38" s="120" t="s">
        <v>41</v>
      </c>
      <c r="F38" s="135">
        <f>ROUND((SUM(BH153:BH263)),  2)</f>
        <v>0</v>
      </c>
      <c r="G38" s="33"/>
      <c r="H38" s="33"/>
      <c r="I38" s="136">
        <v>0.15</v>
      </c>
      <c r="J38" s="135">
        <f>0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8"/>
      <c r="C39" s="33"/>
      <c r="D39" s="33"/>
      <c r="E39" s="120" t="s">
        <v>42</v>
      </c>
      <c r="F39" s="135">
        <f>ROUND((SUM(BI153:BI263)),  2)</f>
        <v>0</v>
      </c>
      <c r="G39" s="33"/>
      <c r="H39" s="33"/>
      <c r="I39" s="136">
        <v>0</v>
      </c>
      <c r="J39" s="135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8"/>
      <c r="C40" s="33"/>
      <c r="D40" s="33"/>
      <c r="E40" s="33"/>
      <c r="F40" s="33"/>
      <c r="G40" s="33"/>
      <c r="H40" s="33"/>
      <c r="I40" s="121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37"/>
      <c r="D41" s="138" t="s">
        <v>43</v>
      </c>
      <c r="E41" s="139"/>
      <c r="F41" s="139"/>
      <c r="G41" s="140" t="s">
        <v>44</v>
      </c>
      <c r="H41" s="141" t="s">
        <v>45</v>
      </c>
      <c r="I41" s="142"/>
      <c r="J41" s="143">
        <f>SUM(J32:J39)</f>
        <v>0</v>
      </c>
      <c r="K41" s="144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8"/>
      <c r="C42" s="33"/>
      <c r="D42" s="33"/>
      <c r="E42" s="33"/>
      <c r="F42" s="33"/>
      <c r="G42" s="33"/>
      <c r="H42" s="33"/>
      <c r="I42" s="121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19"/>
      <c r="I43" s="114"/>
      <c r="L43" s="19"/>
    </row>
    <row r="44" spans="1:31" s="1" customFormat="1" ht="14.4" customHeight="1">
      <c r="B44" s="19"/>
      <c r="I44" s="114"/>
      <c r="L44" s="19"/>
    </row>
    <row r="45" spans="1:31" s="1" customFormat="1" ht="14.4" customHeight="1">
      <c r="B45" s="19"/>
      <c r="I45" s="114"/>
      <c r="L45" s="19"/>
    </row>
    <row r="46" spans="1:31" s="1" customFormat="1" ht="14.4" customHeight="1">
      <c r="B46" s="19"/>
      <c r="I46" s="114"/>
      <c r="L46" s="19"/>
    </row>
    <row r="47" spans="1:31" s="1" customFormat="1" ht="14.4" customHeight="1">
      <c r="B47" s="19"/>
      <c r="I47" s="114"/>
      <c r="L47" s="19"/>
    </row>
    <row r="48" spans="1:31" s="1" customFormat="1" ht="14.4" customHeight="1">
      <c r="B48" s="19"/>
      <c r="I48" s="114"/>
      <c r="L48" s="19"/>
    </row>
    <row r="49" spans="1:31" s="1" customFormat="1" ht="14.4" customHeight="1">
      <c r="B49" s="19"/>
      <c r="I49" s="114"/>
      <c r="L49" s="19"/>
    </row>
    <row r="50" spans="1:31" s="2" customFormat="1" ht="14.4" customHeight="1">
      <c r="B50" s="50"/>
      <c r="D50" s="145" t="s">
        <v>46</v>
      </c>
      <c r="E50" s="146"/>
      <c r="F50" s="146"/>
      <c r="G50" s="145" t="s">
        <v>47</v>
      </c>
      <c r="H50" s="146"/>
      <c r="I50" s="147"/>
      <c r="J50" s="146"/>
      <c r="K50" s="146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8" t="s">
        <v>48</v>
      </c>
      <c r="E61" s="149"/>
      <c r="F61" s="150" t="s">
        <v>49</v>
      </c>
      <c r="G61" s="148" t="s">
        <v>48</v>
      </c>
      <c r="H61" s="149"/>
      <c r="I61" s="151"/>
      <c r="J61" s="152" t="s">
        <v>49</v>
      </c>
      <c r="K61" s="149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45" t="s">
        <v>50</v>
      </c>
      <c r="E65" s="153"/>
      <c r="F65" s="153"/>
      <c r="G65" s="145" t="s">
        <v>51</v>
      </c>
      <c r="H65" s="153"/>
      <c r="I65" s="154"/>
      <c r="J65" s="153"/>
      <c r="K65" s="15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8" t="s">
        <v>48</v>
      </c>
      <c r="E76" s="149"/>
      <c r="F76" s="150" t="s">
        <v>49</v>
      </c>
      <c r="G76" s="148" t="s">
        <v>48</v>
      </c>
      <c r="H76" s="149"/>
      <c r="I76" s="151"/>
      <c r="J76" s="152" t="s">
        <v>49</v>
      </c>
      <c r="K76" s="149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155"/>
      <c r="C77" s="156"/>
      <c r="D77" s="156"/>
      <c r="E77" s="156"/>
      <c r="F77" s="156"/>
      <c r="G77" s="156"/>
      <c r="H77" s="156"/>
      <c r="I77" s="157"/>
      <c r="J77" s="156"/>
      <c r="K77" s="156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158"/>
      <c r="C81" s="159"/>
      <c r="D81" s="159"/>
      <c r="E81" s="159"/>
      <c r="F81" s="159"/>
      <c r="G81" s="159"/>
      <c r="H81" s="159"/>
      <c r="I81" s="160"/>
      <c r="J81" s="159"/>
      <c r="K81" s="159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127</v>
      </c>
      <c r="D82" s="35"/>
      <c r="E82" s="35"/>
      <c r="F82" s="35"/>
      <c r="G82" s="35"/>
      <c r="H82" s="35"/>
      <c r="I82" s="121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5"/>
      <c r="D83" s="35"/>
      <c r="E83" s="35"/>
      <c r="F83" s="35"/>
      <c r="G83" s="35"/>
      <c r="H83" s="35"/>
      <c r="I83" s="121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121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4.4" customHeight="1">
      <c r="A85" s="33"/>
      <c r="B85" s="34"/>
      <c r="C85" s="35"/>
      <c r="D85" s="35"/>
      <c r="E85" s="306" t="str">
        <f>E7</f>
        <v>MŠ Šumperk Prievidzská</v>
      </c>
      <c r="F85" s="307"/>
      <c r="G85" s="307"/>
      <c r="H85" s="307"/>
      <c r="I85" s="121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120</v>
      </c>
      <c r="D86" s="21"/>
      <c r="E86" s="21"/>
      <c r="F86" s="21"/>
      <c r="G86" s="21"/>
      <c r="H86" s="21"/>
      <c r="I86" s="114"/>
      <c r="J86" s="21"/>
      <c r="K86" s="21"/>
      <c r="L86" s="19"/>
    </row>
    <row r="87" spans="1:31" s="2" customFormat="1" ht="24" customHeight="1">
      <c r="A87" s="33"/>
      <c r="B87" s="34"/>
      <c r="C87" s="35"/>
      <c r="D87" s="35"/>
      <c r="E87" s="306" t="s">
        <v>121</v>
      </c>
      <c r="F87" s="305"/>
      <c r="G87" s="305"/>
      <c r="H87" s="305"/>
      <c r="I87" s="121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122</v>
      </c>
      <c r="D88" s="35"/>
      <c r="E88" s="35"/>
      <c r="F88" s="35"/>
      <c r="G88" s="35"/>
      <c r="H88" s="35"/>
      <c r="I88" s="121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4.4" customHeight="1">
      <c r="A89" s="33"/>
      <c r="B89" s="34"/>
      <c r="C89" s="35"/>
      <c r="D89" s="35"/>
      <c r="E89" s="298" t="str">
        <f>E11</f>
        <v>D.1.4 - D.1.4 Technika prostředí staveb II - Silnoproudá elektrotechnika</v>
      </c>
      <c r="F89" s="305"/>
      <c r="G89" s="305"/>
      <c r="H89" s="305"/>
      <c r="I89" s="121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" customHeight="1">
      <c r="A90" s="33"/>
      <c r="B90" s="34"/>
      <c r="C90" s="35"/>
      <c r="D90" s="35"/>
      <c r="E90" s="35"/>
      <c r="F90" s="35"/>
      <c r="G90" s="35"/>
      <c r="H90" s="35"/>
      <c r="I90" s="121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5"/>
      <c r="E91" s="35"/>
      <c r="F91" s="26" t="str">
        <f>F14</f>
        <v xml:space="preserve"> </v>
      </c>
      <c r="G91" s="35"/>
      <c r="H91" s="35"/>
      <c r="I91" s="122" t="s">
        <v>22</v>
      </c>
      <c r="J91" s="65" t="str">
        <f>IF(J14="","",J14)</f>
        <v>3. 8. 2020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5"/>
      <c r="D92" s="35"/>
      <c r="E92" s="35"/>
      <c r="F92" s="35"/>
      <c r="G92" s="35"/>
      <c r="H92" s="35"/>
      <c r="I92" s="121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799999999999997" customHeight="1">
      <c r="A93" s="33"/>
      <c r="B93" s="34"/>
      <c r="C93" s="28" t="s">
        <v>24</v>
      </c>
      <c r="D93" s="35"/>
      <c r="E93" s="35"/>
      <c r="F93" s="26" t="str">
        <f>E17</f>
        <v xml:space="preserve"> </v>
      </c>
      <c r="G93" s="35"/>
      <c r="H93" s="35"/>
      <c r="I93" s="122" t="s">
        <v>29</v>
      </c>
      <c r="J93" s="31" t="str">
        <f>E23</f>
        <v>PVLK PROJECT s.r.o.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40.799999999999997" customHeight="1">
      <c r="A94" s="33"/>
      <c r="B94" s="34"/>
      <c r="C94" s="28" t="s">
        <v>27</v>
      </c>
      <c r="D94" s="35"/>
      <c r="E94" s="35"/>
      <c r="F94" s="26" t="str">
        <f>IF(E20="","",E20)</f>
        <v>Vyplň údaj</v>
      </c>
      <c r="G94" s="35"/>
      <c r="H94" s="35"/>
      <c r="I94" s="122" t="s">
        <v>31</v>
      </c>
      <c r="J94" s="31" t="str">
        <f>E26</f>
        <v>PVLK PROJECT s.r.o.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21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61" t="s">
        <v>128</v>
      </c>
      <c r="D96" s="162"/>
      <c r="E96" s="162"/>
      <c r="F96" s="162"/>
      <c r="G96" s="162"/>
      <c r="H96" s="162"/>
      <c r="I96" s="163"/>
      <c r="J96" s="164" t="s">
        <v>129</v>
      </c>
      <c r="K96" s="162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121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8" customHeight="1">
      <c r="A98" s="33"/>
      <c r="B98" s="34"/>
      <c r="C98" s="165" t="s">
        <v>130</v>
      </c>
      <c r="D98" s="35"/>
      <c r="E98" s="35"/>
      <c r="F98" s="35"/>
      <c r="G98" s="35"/>
      <c r="H98" s="35"/>
      <c r="I98" s="121"/>
      <c r="J98" s="83">
        <f>J153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131</v>
      </c>
    </row>
    <row r="99" spans="1:47" s="9" customFormat="1" ht="24.9" customHeight="1">
      <c r="B99" s="166"/>
      <c r="C99" s="167"/>
      <c r="D99" s="168" t="s">
        <v>132</v>
      </c>
      <c r="E99" s="169"/>
      <c r="F99" s="169"/>
      <c r="G99" s="169"/>
      <c r="H99" s="169"/>
      <c r="I99" s="170"/>
      <c r="J99" s="171">
        <f>J154</f>
        <v>0</v>
      </c>
      <c r="K99" s="167"/>
      <c r="L99" s="172"/>
    </row>
    <row r="100" spans="1:47" s="10" customFormat="1" ht="19.95" customHeight="1">
      <c r="B100" s="173"/>
      <c r="C100" s="103"/>
      <c r="D100" s="174" t="s">
        <v>133</v>
      </c>
      <c r="E100" s="175"/>
      <c r="F100" s="175"/>
      <c r="G100" s="175"/>
      <c r="H100" s="175"/>
      <c r="I100" s="176"/>
      <c r="J100" s="177">
        <f>J155</f>
        <v>0</v>
      </c>
      <c r="K100" s="103"/>
      <c r="L100" s="178"/>
    </row>
    <row r="101" spans="1:47" s="10" customFormat="1" ht="19.95" customHeight="1">
      <c r="B101" s="173"/>
      <c r="C101" s="103"/>
      <c r="D101" s="174" t="s">
        <v>134</v>
      </c>
      <c r="E101" s="175"/>
      <c r="F101" s="175"/>
      <c r="G101" s="175"/>
      <c r="H101" s="175"/>
      <c r="I101" s="176"/>
      <c r="J101" s="177">
        <f>J158</f>
        <v>0</v>
      </c>
      <c r="K101" s="103"/>
      <c r="L101" s="178"/>
    </row>
    <row r="102" spans="1:47" s="10" customFormat="1" ht="19.95" customHeight="1">
      <c r="B102" s="173"/>
      <c r="C102" s="103"/>
      <c r="D102" s="174" t="s">
        <v>135</v>
      </c>
      <c r="E102" s="175"/>
      <c r="F102" s="175"/>
      <c r="G102" s="175"/>
      <c r="H102" s="175"/>
      <c r="I102" s="176"/>
      <c r="J102" s="177">
        <f>J161</f>
        <v>0</v>
      </c>
      <c r="K102" s="103"/>
      <c r="L102" s="178"/>
    </row>
    <row r="103" spans="1:47" s="10" customFormat="1" ht="19.95" customHeight="1">
      <c r="B103" s="173"/>
      <c r="C103" s="103"/>
      <c r="D103" s="174" t="s">
        <v>136</v>
      </c>
      <c r="E103" s="175"/>
      <c r="F103" s="175"/>
      <c r="G103" s="175"/>
      <c r="H103" s="175"/>
      <c r="I103" s="176"/>
      <c r="J103" s="177">
        <f>J164</f>
        <v>0</v>
      </c>
      <c r="K103" s="103"/>
      <c r="L103" s="178"/>
    </row>
    <row r="104" spans="1:47" s="10" customFormat="1" ht="19.95" customHeight="1">
      <c r="B104" s="173"/>
      <c r="C104" s="103"/>
      <c r="D104" s="174" t="s">
        <v>137</v>
      </c>
      <c r="E104" s="175"/>
      <c r="F104" s="175"/>
      <c r="G104" s="175"/>
      <c r="H104" s="175"/>
      <c r="I104" s="176"/>
      <c r="J104" s="177">
        <f>J167</f>
        <v>0</v>
      </c>
      <c r="K104" s="103"/>
      <c r="L104" s="178"/>
    </row>
    <row r="105" spans="1:47" s="10" customFormat="1" ht="19.95" customHeight="1">
      <c r="B105" s="173"/>
      <c r="C105" s="103"/>
      <c r="D105" s="174" t="s">
        <v>138</v>
      </c>
      <c r="E105" s="175"/>
      <c r="F105" s="175"/>
      <c r="G105" s="175"/>
      <c r="H105" s="175"/>
      <c r="I105" s="176"/>
      <c r="J105" s="177">
        <f>J171</f>
        <v>0</v>
      </c>
      <c r="K105" s="103"/>
      <c r="L105" s="178"/>
    </row>
    <row r="106" spans="1:47" s="10" customFormat="1" ht="19.95" customHeight="1">
      <c r="B106" s="173"/>
      <c r="C106" s="103"/>
      <c r="D106" s="174" t="s">
        <v>139</v>
      </c>
      <c r="E106" s="175"/>
      <c r="F106" s="175"/>
      <c r="G106" s="175"/>
      <c r="H106" s="175"/>
      <c r="I106" s="176"/>
      <c r="J106" s="177">
        <f>J173</f>
        <v>0</v>
      </c>
      <c r="K106" s="103"/>
      <c r="L106" s="178"/>
    </row>
    <row r="107" spans="1:47" s="10" customFormat="1" ht="19.95" customHeight="1">
      <c r="B107" s="173"/>
      <c r="C107" s="103"/>
      <c r="D107" s="174" t="s">
        <v>140</v>
      </c>
      <c r="E107" s="175"/>
      <c r="F107" s="175"/>
      <c r="G107" s="175"/>
      <c r="H107" s="175"/>
      <c r="I107" s="176"/>
      <c r="J107" s="177">
        <f>J176</f>
        <v>0</v>
      </c>
      <c r="K107" s="103"/>
      <c r="L107" s="178"/>
    </row>
    <row r="108" spans="1:47" s="10" customFormat="1" ht="19.95" customHeight="1">
      <c r="B108" s="173"/>
      <c r="C108" s="103"/>
      <c r="D108" s="174" t="s">
        <v>141</v>
      </c>
      <c r="E108" s="175"/>
      <c r="F108" s="175"/>
      <c r="G108" s="175"/>
      <c r="H108" s="175"/>
      <c r="I108" s="176"/>
      <c r="J108" s="177">
        <f>J179</f>
        <v>0</v>
      </c>
      <c r="K108" s="103"/>
      <c r="L108" s="178"/>
    </row>
    <row r="109" spans="1:47" s="10" customFormat="1" ht="19.95" customHeight="1">
      <c r="B109" s="173"/>
      <c r="C109" s="103"/>
      <c r="D109" s="174" t="s">
        <v>142</v>
      </c>
      <c r="E109" s="175"/>
      <c r="F109" s="175"/>
      <c r="G109" s="175"/>
      <c r="H109" s="175"/>
      <c r="I109" s="176"/>
      <c r="J109" s="177">
        <f>J182</f>
        <v>0</v>
      </c>
      <c r="K109" s="103"/>
      <c r="L109" s="178"/>
    </row>
    <row r="110" spans="1:47" s="10" customFormat="1" ht="19.95" customHeight="1">
      <c r="B110" s="173"/>
      <c r="C110" s="103"/>
      <c r="D110" s="174" t="s">
        <v>143</v>
      </c>
      <c r="E110" s="175"/>
      <c r="F110" s="175"/>
      <c r="G110" s="175"/>
      <c r="H110" s="175"/>
      <c r="I110" s="176"/>
      <c r="J110" s="177">
        <f>J185</f>
        <v>0</v>
      </c>
      <c r="K110" s="103"/>
      <c r="L110" s="178"/>
    </row>
    <row r="111" spans="1:47" s="10" customFormat="1" ht="19.95" customHeight="1">
      <c r="B111" s="173"/>
      <c r="C111" s="103"/>
      <c r="D111" s="174" t="s">
        <v>144</v>
      </c>
      <c r="E111" s="175"/>
      <c r="F111" s="175"/>
      <c r="G111" s="175"/>
      <c r="H111" s="175"/>
      <c r="I111" s="176"/>
      <c r="J111" s="177">
        <f>J188</f>
        <v>0</v>
      </c>
      <c r="K111" s="103"/>
      <c r="L111" s="178"/>
    </row>
    <row r="112" spans="1:47" s="10" customFormat="1" ht="19.95" customHeight="1">
      <c r="B112" s="173"/>
      <c r="C112" s="103"/>
      <c r="D112" s="174" t="s">
        <v>145</v>
      </c>
      <c r="E112" s="175"/>
      <c r="F112" s="175"/>
      <c r="G112" s="175"/>
      <c r="H112" s="175"/>
      <c r="I112" s="176"/>
      <c r="J112" s="177">
        <f>J191</f>
        <v>0</v>
      </c>
      <c r="K112" s="103"/>
      <c r="L112" s="178"/>
    </row>
    <row r="113" spans="2:12" s="10" customFormat="1" ht="19.95" customHeight="1">
      <c r="B113" s="173"/>
      <c r="C113" s="103"/>
      <c r="D113" s="174" t="s">
        <v>146</v>
      </c>
      <c r="E113" s="175"/>
      <c r="F113" s="175"/>
      <c r="G113" s="175"/>
      <c r="H113" s="175"/>
      <c r="I113" s="176"/>
      <c r="J113" s="177">
        <f>J194</f>
        <v>0</v>
      </c>
      <c r="K113" s="103"/>
      <c r="L113" s="178"/>
    </row>
    <row r="114" spans="2:12" s="10" customFormat="1" ht="19.95" customHeight="1">
      <c r="B114" s="173"/>
      <c r="C114" s="103"/>
      <c r="D114" s="174" t="s">
        <v>147</v>
      </c>
      <c r="E114" s="175"/>
      <c r="F114" s="175"/>
      <c r="G114" s="175"/>
      <c r="H114" s="175"/>
      <c r="I114" s="176"/>
      <c r="J114" s="177">
        <f>J197</f>
        <v>0</v>
      </c>
      <c r="K114" s="103"/>
      <c r="L114" s="178"/>
    </row>
    <row r="115" spans="2:12" s="10" customFormat="1" ht="19.95" customHeight="1">
      <c r="B115" s="173"/>
      <c r="C115" s="103"/>
      <c r="D115" s="174" t="s">
        <v>148</v>
      </c>
      <c r="E115" s="175"/>
      <c r="F115" s="175"/>
      <c r="G115" s="175"/>
      <c r="H115" s="175"/>
      <c r="I115" s="176"/>
      <c r="J115" s="177">
        <f>J200</f>
        <v>0</v>
      </c>
      <c r="K115" s="103"/>
      <c r="L115" s="178"/>
    </row>
    <row r="116" spans="2:12" s="10" customFormat="1" ht="19.95" customHeight="1">
      <c r="B116" s="173"/>
      <c r="C116" s="103"/>
      <c r="D116" s="174" t="s">
        <v>149</v>
      </c>
      <c r="E116" s="175"/>
      <c r="F116" s="175"/>
      <c r="G116" s="175"/>
      <c r="H116" s="175"/>
      <c r="I116" s="176"/>
      <c r="J116" s="177">
        <f>J203</f>
        <v>0</v>
      </c>
      <c r="K116" s="103"/>
      <c r="L116" s="178"/>
    </row>
    <row r="117" spans="2:12" s="10" customFormat="1" ht="19.95" customHeight="1">
      <c r="B117" s="173"/>
      <c r="C117" s="103"/>
      <c r="D117" s="174" t="s">
        <v>150</v>
      </c>
      <c r="E117" s="175"/>
      <c r="F117" s="175"/>
      <c r="G117" s="175"/>
      <c r="H117" s="175"/>
      <c r="I117" s="176"/>
      <c r="J117" s="177">
        <f>J206</f>
        <v>0</v>
      </c>
      <c r="K117" s="103"/>
      <c r="L117" s="178"/>
    </row>
    <row r="118" spans="2:12" s="10" customFormat="1" ht="19.95" customHeight="1">
      <c r="B118" s="173"/>
      <c r="C118" s="103"/>
      <c r="D118" s="174" t="s">
        <v>151</v>
      </c>
      <c r="E118" s="175"/>
      <c r="F118" s="175"/>
      <c r="G118" s="175"/>
      <c r="H118" s="175"/>
      <c r="I118" s="176"/>
      <c r="J118" s="177">
        <f>J210</f>
        <v>0</v>
      </c>
      <c r="K118" s="103"/>
      <c r="L118" s="178"/>
    </row>
    <row r="119" spans="2:12" s="10" customFormat="1" ht="19.95" customHeight="1">
      <c r="B119" s="173"/>
      <c r="C119" s="103"/>
      <c r="D119" s="174" t="s">
        <v>152</v>
      </c>
      <c r="E119" s="175"/>
      <c r="F119" s="175"/>
      <c r="G119" s="175"/>
      <c r="H119" s="175"/>
      <c r="I119" s="176"/>
      <c r="J119" s="177">
        <f>J212</f>
        <v>0</v>
      </c>
      <c r="K119" s="103"/>
      <c r="L119" s="178"/>
    </row>
    <row r="120" spans="2:12" s="10" customFormat="1" ht="19.95" customHeight="1">
      <c r="B120" s="173"/>
      <c r="C120" s="103"/>
      <c r="D120" s="174" t="s">
        <v>153</v>
      </c>
      <c r="E120" s="175"/>
      <c r="F120" s="175"/>
      <c r="G120" s="175"/>
      <c r="H120" s="175"/>
      <c r="I120" s="176"/>
      <c r="J120" s="177">
        <f>J214</f>
        <v>0</v>
      </c>
      <c r="K120" s="103"/>
      <c r="L120" s="178"/>
    </row>
    <row r="121" spans="2:12" s="10" customFormat="1" ht="19.95" customHeight="1">
      <c r="B121" s="173"/>
      <c r="C121" s="103"/>
      <c r="D121" s="174" t="s">
        <v>154</v>
      </c>
      <c r="E121" s="175"/>
      <c r="F121" s="175"/>
      <c r="G121" s="175"/>
      <c r="H121" s="175"/>
      <c r="I121" s="176"/>
      <c r="J121" s="177">
        <f>J217</f>
        <v>0</v>
      </c>
      <c r="K121" s="103"/>
      <c r="L121" s="178"/>
    </row>
    <row r="122" spans="2:12" s="10" customFormat="1" ht="19.95" customHeight="1">
      <c r="B122" s="173"/>
      <c r="C122" s="103"/>
      <c r="D122" s="174" t="s">
        <v>155</v>
      </c>
      <c r="E122" s="175"/>
      <c r="F122" s="175"/>
      <c r="G122" s="175"/>
      <c r="H122" s="175"/>
      <c r="I122" s="176"/>
      <c r="J122" s="177">
        <f>J219</f>
        <v>0</v>
      </c>
      <c r="K122" s="103"/>
      <c r="L122" s="178"/>
    </row>
    <row r="123" spans="2:12" s="10" customFormat="1" ht="19.95" customHeight="1">
      <c r="B123" s="173"/>
      <c r="C123" s="103"/>
      <c r="D123" s="174" t="s">
        <v>156</v>
      </c>
      <c r="E123" s="175"/>
      <c r="F123" s="175"/>
      <c r="G123" s="175"/>
      <c r="H123" s="175"/>
      <c r="I123" s="176"/>
      <c r="J123" s="177">
        <f>J222</f>
        <v>0</v>
      </c>
      <c r="K123" s="103"/>
      <c r="L123" s="178"/>
    </row>
    <row r="124" spans="2:12" s="10" customFormat="1" ht="19.95" customHeight="1">
      <c r="B124" s="173"/>
      <c r="C124" s="103"/>
      <c r="D124" s="174" t="s">
        <v>157</v>
      </c>
      <c r="E124" s="175"/>
      <c r="F124" s="175"/>
      <c r="G124" s="175"/>
      <c r="H124" s="175"/>
      <c r="I124" s="176"/>
      <c r="J124" s="177">
        <f>J225</f>
        <v>0</v>
      </c>
      <c r="K124" s="103"/>
      <c r="L124" s="178"/>
    </row>
    <row r="125" spans="2:12" s="10" customFormat="1" ht="19.95" customHeight="1">
      <c r="B125" s="173"/>
      <c r="C125" s="103"/>
      <c r="D125" s="174" t="s">
        <v>158</v>
      </c>
      <c r="E125" s="175"/>
      <c r="F125" s="175"/>
      <c r="G125" s="175"/>
      <c r="H125" s="175"/>
      <c r="I125" s="176"/>
      <c r="J125" s="177">
        <f>J250</f>
        <v>0</v>
      </c>
      <c r="K125" s="103"/>
      <c r="L125" s="178"/>
    </row>
    <row r="126" spans="2:12" s="9" customFormat="1" ht="24.9" customHeight="1">
      <c r="B126" s="166"/>
      <c r="C126" s="167"/>
      <c r="D126" s="168" t="s">
        <v>159</v>
      </c>
      <c r="E126" s="169"/>
      <c r="F126" s="169"/>
      <c r="G126" s="169"/>
      <c r="H126" s="169"/>
      <c r="I126" s="170"/>
      <c r="J126" s="171">
        <f>J254</f>
        <v>0</v>
      </c>
      <c r="K126" s="167"/>
      <c r="L126" s="172"/>
    </row>
    <row r="127" spans="2:12" s="10" customFormat="1" ht="19.95" customHeight="1">
      <c r="B127" s="173"/>
      <c r="C127" s="103"/>
      <c r="D127" s="174" t="s">
        <v>160</v>
      </c>
      <c r="E127" s="175"/>
      <c r="F127" s="175"/>
      <c r="G127" s="175"/>
      <c r="H127" s="175"/>
      <c r="I127" s="176"/>
      <c r="J127" s="177">
        <f>J255</f>
        <v>0</v>
      </c>
      <c r="K127" s="103"/>
      <c r="L127" s="178"/>
    </row>
    <row r="128" spans="2:12" s="10" customFormat="1" ht="19.95" customHeight="1">
      <c r="B128" s="173"/>
      <c r="C128" s="103"/>
      <c r="D128" s="174" t="s">
        <v>161</v>
      </c>
      <c r="E128" s="175"/>
      <c r="F128" s="175"/>
      <c r="G128" s="175"/>
      <c r="H128" s="175"/>
      <c r="I128" s="176"/>
      <c r="J128" s="177">
        <f>J257</f>
        <v>0</v>
      </c>
      <c r="K128" s="103"/>
      <c r="L128" s="178"/>
    </row>
    <row r="129" spans="1:31" s="9" customFormat="1" ht="24.9" customHeight="1">
      <c r="B129" s="166"/>
      <c r="C129" s="167"/>
      <c r="D129" s="168" t="s">
        <v>162</v>
      </c>
      <c r="E129" s="169"/>
      <c r="F129" s="169"/>
      <c r="G129" s="169"/>
      <c r="H129" s="169"/>
      <c r="I129" s="170"/>
      <c r="J129" s="171">
        <f>J259</f>
        <v>0</v>
      </c>
      <c r="K129" s="167"/>
      <c r="L129" s="172"/>
    </row>
    <row r="130" spans="1:31" s="10" customFormat="1" ht="19.95" customHeight="1">
      <c r="B130" s="173"/>
      <c r="C130" s="103"/>
      <c r="D130" s="174" t="s">
        <v>163</v>
      </c>
      <c r="E130" s="175"/>
      <c r="F130" s="175"/>
      <c r="G130" s="175"/>
      <c r="H130" s="175"/>
      <c r="I130" s="176"/>
      <c r="J130" s="177">
        <f>J260</f>
        <v>0</v>
      </c>
      <c r="K130" s="103"/>
      <c r="L130" s="178"/>
    </row>
    <row r="131" spans="1:31" s="10" customFormat="1" ht="19.95" customHeight="1">
      <c r="B131" s="173"/>
      <c r="C131" s="103"/>
      <c r="D131" s="174" t="s">
        <v>164</v>
      </c>
      <c r="E131" s="175"/>
      <c r="F131" s="175"/>
      <c r="G131" s="175"/>
      <c r="H131" s="175"/>
      <c r="I131" s="176"/>
      <c r="J131" s="177">
        <f>J262</f>
        <v>0</v>
      </c>
      <c r="K131" s="103"/>
      <c r="L131" s="178"/>
    </row>
    <row r="132" spans="1:31" s="2" customFormat="1" ht="21.75" customHeight="1">
      <c r="A132" s="33"/>
      <c r="B132" s="34"/>
      <c r="C132" s="35"/>
      <c r="D132" s="35"/>
      <c r="E132" s="35"/>
      <c r="F132" s="35"/>
      <c r="G132" s="35"/>
      <c r="H132" s="35"/>
      <c r="I132" s="121"/>
      <c r="J132" s="35"/>
      <c r="K132" s="35"/>
      <c r="L132" s="50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31" s="2" customFormat="1" ht="6.9" customHeight="1">
      <c r="A133" s="33"/>
      <c r="B133" s="53"/>
      <c r="C133" s="54"/>
      <c r="D133" s="54"/>
      <c r="E133" s="54"/>
      <c r="F133" s="54"/>
      <c r="G133" s="54"/>
      <c r="H133" s="54"/>
      <c r="I133" s="157"/>
      <c r="J133" s="54"/>
      <c r="K133" s="54"/>
      <c r="L133" s="50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7" spans="1:31" s="2" customFormat="1" ht="6.9" customHeight="1">
      <c r="A137" s="33"/>
      <c r="B137" s="55"/>
      <c r="C137" s="56"/>
      <c r="D137" s="56"/>
      <c r="E137" s="56"/>
      <c r="F137" s="56"/>
      <c r="G137" s="56"/>
      <c r="H137" s="56"/>
      <c r="I137" s="160"/>
      <c r="J137" s="56"/>
      <c r="K137" s="56"/>
      <c r="L137" s="50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31" s="2" customFormat="1" ht="24.9" customHeight="1">
      <c r="A138" s="33"/>
      <c r="B138" s="34"/>
      <c r="C138" s="22" t="s">
        <v>165</v>
      </c>
      <c r="D138" s="35"/>
      <c r="E138" s="35"/>
      <c r="F138" s="35"/>
      <c r="G138" s="35"/>
      <c r="H138" s="35"/>
      <c r="I138" s="121"/>
      <c r="J138" s="35"/>
      <c r="K138" s="35"/>
      <c r="L138" s="50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31" s="2" customFormat="1" ht="6.9" customHeight="1">
      <c r="A139" s="33"/>
      <c r="B139" s="34"/>
      <c r="C139" s="35"/>
      <c r="D139" s="35"/>
      <c r="E139" s="35"/>
      <c r="F139" s="35"/>
      <c r="G139" s="35"/>
      <c r="H139" s="35"/>
      <c r="I139" s="121"/>
      <c r="J139" s="35"/>
      <c r="K139" s="35"/>
      <c r="L139" s="50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pans="1:31" s="2" customFormat="1" ht="12" customHeight="1">
      <c r="A140" s="33"/>
      <c r="B140" s="34"/>
      <c r="C140" s="28" t="s">
        <v>16</v>
      </c>
      <c r="D140" s="35"/>
      <c r="E140" s="35"/>
      <c r="F140" s="35"/>
      <c r="G140" s="35"/>
      <c r="H140" s="35"/>
      <c r="I140" s="121"/>
      <c r="J140" s="35"/>
      <c r="K140" s="35"/>
      <c r="L140" s="50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</row>
    <row r="141" spans="1:31" s="2" customFormat="1" ht="14.4" customHeight="1">
      <c r="A141" s="33"/>
      <c r="B141" s="34"/>
      <c r="C141" s="35"/>
      <c r="D141" s="35"/>
      <c r="E141" s="306" t="str">
        <f>E7</f>
        <v>MŠ Šumperk Prievidzská</v>
      </c>
      <c r="F141" s="307"/>
      <c r="G141" s="307"/>
      <c r="H141" s="307"/>
      <c r="I141" s="121"/>
      <c r="J141" s="35"/>
      <c r="K141" s="35"/>
      <c r="L141" s="50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</row>
    <row r="142" spans="1:31" s="1" customFormat="1" ht="12" customHeight="1">
      <c r="B142" s="20"/>
      <c r="C142" s="28" t="s">
        <v>120</v>
      </c>
      <c r="D142" s="21"/>
      <c r="E142" s="21"/>
      <c r="F142" s="21"/>
      <c r="G142" s="21"/>
      <c r="H142" s="21"/>
      <c r="I142" s="114"/>
      <c r="J142" s="21"/>
      <c r="K142" s="21"/>
      <c r="L142" s="19"/>
    </row>
    <row r="143" spans="1:31" s="2" customFormat="1" ht="24" customHeight="1">
      <c r="A143" s="33"/>
      <c r="B143" s="34"/>
      <c r="C143" s="35"/>
      <c r="D143" s="35"/>
      <c r="E143" s="306" t="s">
        <v>121</v>
      </c>
      <c r="F143" s="305"/>
      <c r="G143" s="305"/>
      <c r="H143" s="305"/>
      <c r="I143" s="121"/>
      <c r="J143" s="35"/>
      <c r="K143" s="35"/>
      <c r="L143" s="50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</row>
    <row r="144" spans="1:31" s="2" customFormat="1" ht="12" customHeight="1">
      <c r="A144" s="33"/>
      <c r="B144" s="34"/>
      <c r="C144" s="28" t="s">
        <v>122</v>
      </c>
      <c r="D144" s="35"/>
      <c r="E144" s="35"/>
      <c r="F144" s="35"/>
      <c r="G144" s="35"/>
      <c r="H144" s="35"/>
      <c r="I144" s="121"/>
      <c r="J144" s="35"/>
      <c r="K144" s="35"/>
      <c r="L144" s="50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</row>
    <row r="145" spans="1:65" s="2" customFormat="1" ht="14.4" customHeight="1">
      <c r="A145" s="33"/>
      <c r="B145" s="34"/>
      <c r="C145" s="35"/>
      <c r="D145" s="35"/>
      <c r="E145" s="298" t="str">
        <f>E11</f>
        <v>D.1.4 - D.1.4 Technika prostředí staveb II - Silnoproudá elektrotechnika</v>
      </c>
      <c r="F145" s="305"/>
      <c r="G145" s="305"/>
      <c r="H145" s="305"/>
      <c r="I145" s="121"/>
      <c r="J145" s="35"/>
      <c r="K145" s="35"/>
      <c r="L145" s="50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</row>
    <row r="146" spans="1:65" s="2" customFormat="1" ht="6.9" customHeight="1">
      <c r="A146" s="33"/>
      <c r="B146" s="34"/>
      <c r="C146" s="35"/>
      <c r="D146" s="35"/>
      <c r="E146" s="35"/>
      <c r="F146" s="35"/>
      <c r="G146" s="35"/>
      <c r="H146" s="35"/>
      <c r="I146" s="121"/>
      <c r="J146" s="35"/>
      <c r="K146" s="35"/>
      <c r="L146" s="50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</row>
    <row r="147" spans="1:65" s="2" customFormat="1" ht="12" customHeight="1">
      <c r="A147" s="33"/>
      <c r="B147" s="34"/>
      <c r="C147" s="28" t="s">
        <v>20</v>
      </c>
      <c r="D147" s="35"/>
      <c r="E147" s="35"/>
      <c r="F147" s="26" t="str">
        <f>F14</f>
        <v xml:space="preserve"> </v>
      </c>
      <c r="G147" s="35"/>
      <c r="H147" s="35"/>
      <c r="I147" s="122" t="s">
        <v>22</v>
      </c>
      <c r="J147" s="65" t="str">
        <f>IF(J14="","",J14)</f>
        <v>3. 8. 2020</v>
      </c>
      <c r="K147" s="35"/>
      <c r="L147" s="50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</row>
    <row r="148" spans="1:65" s="2" customFormat="1" ht="6.9" customHeight="1">
      <c r="A148" s="33"/>
      <c r="B148" s="34"/>
      <c r="C148" s="35"/>
      <c r="D148" s="35"/>
      <c r="E148" s="35"/>
      <c r="F148" s="35"/>
      <c r="G148" s="35"/>
      <c r="H148" s="35"/>
      <c r="I148" s="121"/>
      <c r="J148" s="35"/>
      <c r="K148" s="35"/>
      <c r="L148" s="50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</row>
    <row r="149" spans="1:65" s="2" customFormat="1" ht="40.799999999999997" customHeight="1">
      <c r="A149" s="33"/>
      <c r="B149" s="34"/>
      <c r="C149" s="28" t="s">
        <v>24</v>
      </c>
      <c r="D149" s="35"/>
      <c r="E149" s="35"/>
      <c r="F149" s="26" t="str">
        <f>E17</f>
        <v xml:space="preserve"> </v>
      </c>
      <c r="G149" s="35"/>
      <c r="H149" s="35"/>
      <c r="I149" s="122" t="s">
        <v>29</v>
      </c>
      <c r="J149" s="31" t="str">
        <f>E23</f>
        <v>PVLK PROJECT s.r.o.</v>
      </c>
      <c r="K149" s="35"/>
      <c r="L149" s="50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</row>
    <row r="150" spans="1:65" s="2" customFormat="1" ht="40.799999999999997" customHeight="1">
      <c r="A150" s="33"/>
      <c r="B150" s="34"/>
      <c r="C150" s="28" t="s">
        <v>27</v>
      </c>
      <c r="D150" s="35"/>
      <c r="E150" s="35"/>
      <c r="F150" s="26" t="str">
        <f>IF(E20="","",E20)</f>
        <v>Vyplň údaj</v>
      </c>
      <c r="G150" s="35"/>
      <c r="H150" s="35"/>
      <c r="I150" s="122" t="s">
        <v>31</v>
      </c>
      <c r="J150" s="31" t="str">
        <f>E26</f>
        <v>PVLK PROJECT s.r.o.</v>
      </c>
      <c r="K150" s="35"/>
      <c r="L150" s="50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</row>
    <row r="151" spans="1:65" s="2" customFormat="1" ht="10.35" customHeight="1">
      <c r="A151" s="33"/>
      <c r="B151" s="34"/>
      <c r="C151" s="35"/>
      <c r="D151" s="35"/>
      <c r="E151" s="35"/>
      <c r="F151" s="35"/>
      <c r="G151" s="35"/>
      <c r="H151" s="35"/>
      <c r="I151" s="121"/>
      <c r="J151" s="35"/>
      <c r="K151" s="35"/>
      <c r="L151" s="50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</row>
    <row r="152" spans="1:65" s="11" customFormat="1" ht="29.25" customHeight="1">
      <c r="A152" s="179"/>
      <c r="B152" s="180"/>
      <c r="C152" s="181" t="s">
        <v>166</v>
      </c>
      <c r="D152" s="182" t="s">
        <v>58</v>
      </c>
      <c r="E152" s="182" t="s">
        <v>54</v>
      </c>
      <c r="F152" s="182" t="s">
        <v>55</v>
      </c>
      <c r="G152" s="182" t="s">
        <v>167</v>
      </c>
      <c r="H152" s="182" t="s">
        <v>168</v>
      </c>
      <c r="I152" s="183" t="s">
        <v>169</v>
      </c>
      <c r="J152" s="184" t="s">
        <v>129</v>
      </c>
      <c r="K152" s="185" t="s">
        <v>170</v>
      </c>
      <c r="L152" s="186"/>
      <c r="M152" s="74" t="s">
        <v>1</v>
      </c>
      <c r="N152" s="75" t="s">
        <v>37</v>
      </c>
      <c r="O152" s="75" t="s">
        <v>171</v>
      </c>
      <c r="P152" s="75" t="s">
        <v>172</v>
      </c>
      <c r="Q152" s="75" t="s">
        <v>173</v>
      </c>
      <c r="R152" s="75" t="s">
        <v>174</v>
      </c>
      <c r="S152" s="75" t="s">
        <v>175</v>
      </c>
      <c r="T152" s="75" t="s">
        <v>176</v>
      </c>
      <c r="U152" s="76" t="s">
        <v>177</v>
      </c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</row>
    <row r="153" spans="1:65" s="2" customFormat="1" ht="22.8" customHeight="1">
      <c r="A153" s="33"/>
      <c r="B153" s="34"/>
      <c r="C153" s="81" t="s">
        <v>178</v>
      </c>
      <c r="D153" s="35"/>
      <c r="E153" s="35"/>
      <c r="F153" s="35"/>
      <c r="G153" s="35"/>
      <c r="H153" s="35"/>
      <c r="I153" s="121"/>
      <c r="J153" s="187">
        <f>BK153</f>
        <v>0</v>
      </c>
      <c r="K153" s="35"/>
      <c r="L153" s="38"/>
      <c r="M153" s="77"/>
      <c r="N153" s="188"/>
      <c r="O153" s="78"/>
      <c r="P153" s="189">
        <f>P154+P254+P259</f>
        <v>0</v>
      </c>
      <c r="Q153" s="78"/>
      <c r="R153" s="189">
        <f>R154+R254+R259</f>
        <v>2.24E-4</v>
      </c>
      <c r="S153" s="78"/>
      <c r="T153" s="189">
        <f>T154+T254+T259</f>
        <v>0</v>
      </c>
      <c r="U153" s="79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6" t="s">
        <v>72</v>
      </c>
      <c r="AU153" s="16" t="s">
        <v>131</v>
      </c>
      <c r="BK153" s="190">
        <f>BK154+BK254+BK259</f>
        <v>0</v>
      </c>
    </row>
    <row r="154" spans="1:65" s="12" customFormat="1" ht="25.95" customHeight="1">
      <c r="B154" s="191"/>
      <c r="C154" s="192"/>
      <c r="D154" s="193" t="s">
        <v>72</v>
      </c>
      <c r="E154" s="194" t="s">
        <v>179</v>
      </c>
      <c r="F154" s="194" t="s">
        <v>180</v>
      </c>
      <c r="G154" s="192"/>
      <c r="H154" s="192"/>
      <c r="I154" s="195"/>
      <c r="J154" s="196">
        <f>BK154</f>
        <v>0</v>
      </c>
      <c r="K154" s="192"/>
      <c r="L154" s="197"/>
      <c r="M154" s="198"/>
      <c r="N154" s="199"/>
      <c r="O154" s="199"/>
      <c r="P154" s="200">
        <f>P155+P158+P161+P164+P167+P171+P173+P176+P179+P182+P185+P188+P191+P194+P197+P200+P203+P206+P210+P212+P214+P217+P219+P222+P225+P250</f>
        <v>0</v>
      </c>
      <c r="Q154" s="199"/>
      <c r="R154" s="200">
        <f>R155+R158+R161+R164+R167+R171+R173+R176+R179+R182+R185+R188+R191+R194+R197+R200+R203+R206+R210+R212+R214+R217+R219+R222+R225+R250</f>
        <v>2.24E-4</v>
      </c>
      <c r="S154" s="199"/>
      <c r="T154" s="200">
        <f>T155+T158+T161+T164+T167+T171+T173+T176+T179+T182+T185+T188+T191+T194+T197+T200+T203+T206+T210+T212+T214+T217+T219+T222+T225+T250</f>
        <v>0</v>
      </c>
      <c r="U154" s="201"/>
      <c r="AR154" s="202" t="s">
        <v>82</v>
      </c>
      <c r="AT154" s="203" t="s">
        <v>72</v>
      </c>
      <c r="AU154" s="203" t="s">
        <v>73</v>
      </c>
      <c r="AY154" s="202" t="s">
        <v>181</v>
      </c>
      <c r="BK154" s="204">
        <f>BK155+BK158+BK161+BK164+BK167+BK171+BK173+BK176+BK179+BK182+BK185+BK188+BK191+BK194+BK197+BK200+BK203+BK206+BK210+BK212+BK214+BK217+BK219+BK222+BK225+BK250</f>
        <v>0</v>
      </c>
    </row>
    <row r="155" spans="1:65" s="12" customFormat="1" ht="22.8" customHeight="1">
      <c r="B155" s="191"/>
      <c r="C155" s="192"/>
      <c r="D155" s="193" t="s">
        <v>72</v>
      </c>
      <c r="E155" s="205" t="s">
        <v>182</v>
      </c>
      <c r="F155" s="205" t="s">
        <v>183</v>
      </c>
      <c r="G155" s="192"/>
      <c r="H155" s="192"/>
      <c r="I155" s="195"/>
      <c r="J155" s="206">
        <f>BK155</f>
        <v>0</v>
      </c>
      <c r="K155" s="192"/>
      <c r="L155" s="197"/>
      <c r="M155" s="198"/>
      <c r="N155" s="199"/>
      <c r="O155" s="199"/>
      <c r="P155" s="200">
        <f>SUM(P156:P157)</f>
        <v>0</v>
      </c>
      <c r="Q155" s="199"/>
      <c r="R155" s="200">
        <f>SUM(R156:R157)</f>
        <v>0</v>
      </c>
      <c r="S155" s="199"/>
      <c r="T155" s="200">
        <f>SUM(T156:T157)</f>
        <v>0</v>
      </c>
      <c r="U155" s="201"/>
      <c r="AR155" s="202" t="s">
        <v>82</v>
      </c>
      <c r="AT155" s="203" t="s">
        <v>72</v>
      </c>
      <c r="AU155" s="203" t="s">
        <v>80</v>
      </c>
      <c r="AY155" s="202" t="s">
        <v>181</v>
      </c>
      <c r="BK155" s="204">
        <f>SUM(BK156:BK157)</f>
        <v>0</v>
      </c>
    </row>
    <row r="156" spans="1:65" s="2" customFormat="1" ht="14.4" customHeight="1">
      <c r="A156" s="33"/>
      <c r="B156" s="34"/>
      <c r="C156" s="207" t="s">
        <v>184</v>
      </c>
      <c r="D156" s="207" t="s">
        <v>185</v>
      </c>
      <c r="E156" s="208" t="s">
        <v>186</v>
      </c>
      <c r="F156" s="209" t="s">
        <v>187</v>
      </c>
      <c r="G156" s="210" t="s">
        <v>188</v>
      </c>
      <c r="H156" s="211">
        <v>18</v>
      </c>
      <c r="I156" s="212"/>
      <c r="J156" s="213">
        <f>ROUND(I156*H156,2)</f>
        <v>0</v>
      </c>
      <c r="K156" s="214"/>
      <c r="L156" s="38"/>
      <c r="M156" s="215" t="s">
        <v>1</v>
      </c>
      <c r="N156" s="216" t="s">
        <v>38</v>
      </c>
      <c r="O156" s="70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7">
        <f>S156*H156</f>
        <v>0</v>
      </c>
      <c r="U156" s="218" t="s">
        <v>1</v>
      </c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19" t="s">
        <v>189</v>
      </c>
      <c r="AT156" s="219" t="s">
        <v>185</v>
      </c>
      <c r="AU156" s="219" t="s">
        <v>82</v>
      </c>
      <c r="AY156" s="16" t="s">
        <v>181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6" t="s">
        <v>80</v>
      </c>
      <c r="BK156" s="220">
        <f>ROUND(I156*H156,2)</f>
        <v>0</v>
      </c>
      <c r="BL156" s="16" t="s">
        <v>189</v>
      </c>
      <c r="BM156" s="219" t="s">
        <v>190</v>
      </c>
    </row>
    <row r="157" spans="1:65" s="2" customFormat="1" ht="19.8" customHeight="1">
      <c r="A157" s="33"/>
      <c r="B157" s="34"/>
      <c r="C157" s="221" t="s">
        <v>191</v>
      </c>
      <c r="D157" s="221" t="s">
        <v>192</v>
      </c>
      <c r="E157" s="222" t="s">
        <v>193</v>
      </c>
      <c r="F157" s="223" t="s">
        <v>194</v>
      </c>
      <c r="G157" s="224" t="s">
        <v>195</v>
      </c>
      <c r="H157" s="225">
        <v>18</v>
      </c>
      <c r="I157" s="226"/>
      <c r="J157" s="227">
        <f>ROUND(I157*H157,2)</f>
        <v>0</v>
      </c>
      <c r="K157" s="228"/>
      <c r="L157" s="229"/>
      <c r="M157" s="230" t="s">
        <v>1</v>
      </c>
      <c r="N157" s="231" t="s">
        <v>38</v>
      </c>
      <c r="O157" s="70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7">
        <f>S157*H157</f>
        <v>0</v>
      </c>
      <c r="U157" s="218" t="s">
        <v>1</v>
      </c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19" t="s">
        <v>196</v>
      </c>
      <c r="AT157" s="219" t="s">
        <v>192</v>
      </c>
      <c r="AU157" s="219" t="s">
        <v>82</v>
      </c>
      <c r="AY157" s="16" t="s">
        <v>181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6" t="s">
        <v>80</v>
      </c>
      <c r="BK157" s="220">
        <f>ROUND(I157*H157,2)</f>
        <v>0</v>
      </c>
      <c r="BL157" s="16" t="s">
        <v>189</v>
      </c>
      <c r="BM157" s="219" t="s">
        <v>197</v>
      </c>
    </row>
    <row r="158" spans="1:65" s="12" customFormat="1" ht="22.8" customHeight="1">
      <c r="B158" s="191"/>
      <c r="C158" s="192"/>
      <c r="D158" s="193" t="s">
        <v>72</v>
      </c>
      <c r="E158" s="205" t="s">
        <v>198</v>
      </c>
      <c r="F158" s="205" t="s">
        <v>199</v>
      </c>
      <c r="G158" s="192"/>
      <c r="H158" s="192"/>
      <c r="I158" s="195"/>
      <c r="J158" s="206">
        <f>BK158</f>
        <v>0</v>
      </c>
      <c r="K158" s="192"/>
      <c r="L158" s="197"/>
      <c r="M158" s="198"/>
      <c r="N158" s="199"/>
      <c r="O158" s="199"/>
      <c r="P158" s="200">
        <f>SUM(P159:P160)</f>
        <v>0</v>
      </c>
      <c r="Q158" s="199"/>
      <c r="R158" s="200">
        <f>SUM(R159:R160)</f>
        <v>0</v>
      </c>
      <c r="S158" s="199"/>
      <c r="T158" s="200">
        <f>SUM(T159:T160)</f>
        <v>0</v>
      </c>
      <c r="U158" s="201"/>
      <c r="AR158" s="202" t="s">
        <v>82</v>
      </c>
      <c r="AT158" s="203" t="s">
        <v>72</v>
      </c>
      <c r="AU158" s="203" t="s">
        <v>80</v>
      </c>
      <c r="AY158" s="202" t="s">
        <v>181</v>
      </c>
      <c r="BK158" s="204">
        <f>SUM(BK159:BK160)</f>
        <v>0</v>
      </c>
    </row>
    <row r="159" spans="1:65" s="2" customFormat="1" ht="14.4" customHeight="1">
      <c r="A159" s="33"/>
      <c r="B159" s="34"/>
      <c r="C159" s="207" t="s">
        <v>200</v>
      </c>
      <c r="D159" s="207" t="s">
        <v>185</v>
      </c>
      <c r="E159" s="208" t="s">
        <v>186</v>
      </c>
      <c r="F159" s="209" t="s">
        <v>187</v>
      </c>
      <c r="G159" s="210" t="s">
        <v>188</v>
      </c>
      <c r="H159" s="211">
        <v>6</v>
      </c>
      <c r="I159" s="212"/>
      <c r="J159" s="213">
        <f>ROUND(I159*H159,2)</f>
        <v>0</v>
      </c>
      <c r="K159" s="214"/>
      <c r="L159" s="38"/>
      <c r="M159" s="215" t="s">
        <v>1</v>
      </c>
      <c r="N159" s="216" t="s">
        <v>38</v>
      </c>
      <c r="O159" s="70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7">
        <f>S159*H159</f>
        <v>0</v>
      </c>
      <c r="U159" s="218" t="s">
        <v>1</v>
      </c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19" t="s">
        <v>189</v>
      </c>
      <c r="AT159" s="219" t="s">
        <v>185</v>
      </c>
      <c r="AU159" s="219" t="s">
        <v>82</v>
      </c>
      <c r="AY159" s="16" t="s">
        <v>181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6" t="s">
        <v>80</v>
      </c>
      <c r="BK159" s="220">
        <f>ROUND(I159*H159,2)</f>
        <v>0</v>
      </c>
      <c r="BL159" s="16" t="s">
        <v>189</v>
      </c>
      <c r="BM159" s="219" t="s">
        <v>201</v>
      </c>
    </row>
    <row r="160" spans="1:65" s="2" customFormat="1" ht="19.8" customHeight="1">
      <c r="A160" s="33"/>
      <c r="B160" s="34"/>
      <c r="C160" s="221" t="s">
        <v>202</v>
      </c>
      <c r="D160" s="221" t="s">
        <v>192</v>
      </c>
      <c r="E160" s="222" t="s">
        <v>203</v>
      </c>
      <c r="F160" s="223" t="s">
        <v>204</v>
      </c>
      <c r="G160" s="224" t="s">
        <v>195</v>
      </c>
      <c r="H160" s="225">
        <v>6</v>
      </c>
      <c r="I160" s="226"/>
      <c r="J160" s="227">
        <f>ROUND(I160*H160,2)</f>
        <v>0</v>
      </c>
      <c r="K160" s="228"/>
      <c r="L160" s="229"/>
      <c r="M160" s="230" t="s">
        <v>1</v>
      </c>
      <c r="N160" s="231" t="s">
        <v>38</v>
      </c>
      <c r="O160" s="70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7">
        <f>S160*H160</f>
        <v>0</v>
      </c>
      <c r="U160" s="218" t="s">
        <v>1</v>
      </c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19" t="s">
        <v>196</v>
      </c>
      <c r="AT160" s="219" t="s">
        <v>192</v>
      </c>
      <c r="AU160" s="219" t="s">
        <v>82</v>
      </c>
      <c r="AY160" s="16" t="s">
        <v>181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6" t="s">
        <v>80</v>
      </c>
      <c r="BK160" s="220">
        <f>ROUND(I160*H160,2)</f>
        <v>0</v>
      </c>
      <c r="BL160" s="16" t="s">
        <v>189</v>
      </c>
      <c r="BM160" s="219" t="s">
        <v>205</v>
      </c>
    </row>
    <row r="161" spans="1:65" s="12" customFormat="1" ht="22.8" customHeight="1">
      <c r="B161" s="191"/>
      <c r="C161" s="192"/>
      <c r="D161" s="193" t="s">
        <v>72</v>
      </c>
      <c r="E161" s="205" t="s">
        <v>206</v>
      </c>
      <c r="F161" s="205" t="s">
        <v>207</v>
      </c>
      <c r="G161" s="192"/>
      <c r="H161" s="192"/>
      <c r="I161" s="195"/>
      <c r="J161" s="206">
        <f>BK161</f>
        <v>0</v>
      </c>
      <c r="K161" s="192"/>
      <c r="L161" s="197"/>
      <c r="M161" s="198"/>
      <c r="N161" s="199"/>
      <c r="O161" s="199"/>
      <c r="P161" s="200">
        <f>SUM(P162:P163)</f>
        <v>0</v>
      </c>
      <c r="Q161" s="199"/>
      <c r="R161" s="200">
        <f>SUM(R162:R163)</f>
        <v>0</v>
      </c>
      <c r="S161" s="199"/>
      <c r="T161" s="200">
        <f>SUM(T162:T163)</f>
        <v>0</v>
      </c>
      <c r="U161" s="201"/>
      <c r="AR161" s="202" t="s">
        <v>82</v>
      </c>
      <c r="AT161" s="203" t="s">
        <v>72</v>
      </c>
      <c r="AU161" s="203" t="s">
        <v>80</v>
      </c>
      <c r="AY161" s="202" t="s">
        <v>181</v>
      </c>
      <c r="BK161" s="204">
        <f>SUM(BK162:BK163)</f>
        <v>0</v>
      </c>
    </row>
    <row r="162" spans="1:65" s="2" customFormat="1" ht="14.4" customHeight="1">
      <c r="A162" s="33"/>
      <c r="B162" s="34"/>
      <c r="C162" s="207" t="s">
        <v>208</v>
      </c>
      <c r="D162" s="207" t="s">
        <v>185</v>
      </c>
      <c r="E162" s="208" t="s">
        <v>209</v>
      </c>
      <c r="F162" s="209" t="s">
        <v>210</v>
      </c>
      <c r="G162" s="210" t="s">
        <v>188</v>
      </c>
      <c r="H162" s="211">
        <v>2</v>
      </c>
      <c r="I162" s="212"/>
      <c r="J162" s="213">
        <f>ROUND(I162*H162,2)</f>
        <v>0</v>
      </c>
      <c r="K162" s="214"/>
      <c r="L162" s="38"/>
      <c r="M162" s="215" t="s">
        <v>1</v>
      </c>
      <c r="N162" s="216" t="s">
        <v>38</v>
      </c>
      <c r="O162" s="70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7">
        <f>S162*H162</f>
        <v>0</v>
      </c>
      <c r="U162" s="218" t="s">
        <v>1</v>
      </c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19" t="s">
        <v>189</v>
      </c>
      <c r="AT162" s="219" t="s">
        <v>185</v>
      </c>
      <c r="AU162" s="219" t="s">
        <v>82</v>
      </c>
      <c r="AY162" s="16" t="s">
        <v>181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6" t="s">
        <v>80</v>
      </c>
      <c r="BK162" s="220">
        <f>ROUND(I162*H162,2)</f>
        <v>0</v>
      </c>
      <c r="BL162" s="16" t="s">
        <v>189</v>
      </c>
      <c r="BM162" s="219" t="s">
        <v>211</v>
      </c>
    </row>
    <row r="163" spans="1:65" s="2" customFormat="1" ht="19.8" customHeight="1">
      <c r="A163" s="33"/>
      <c r="B163" s="34"/>
      <c r="C163" s="221" t="s">
        <v>212</v>
      </c>
      <c r="D163" s="221" t="s">
        <v>192</v>
      </c>
      <c r="E163" s="222" t="s">
        <v>213</v>
      </c>
      <c r="F163" s="223" t="s">
        <v>214</v>
      </c>
      <c r="G163" s="224" t="s">
        <v>195</v>
      </c>
      <c r="H163" s="225">
        <v>2</v>
      </c>
      <c r="I163" s="226"/>
      <c r="J163" s="227">
        <f>ROUND(I163*H163,2)</f>
        <v>0</v>
      </c>
      <c r="K163" s="228"/>
      <c r="L163" s="229"/>
      <c r="M163" s="230" t="s">
        <v>1</v>
      </c>
      <c r="N163" s="231" t="s">
        <v>38</v>
      </c>
      <c r="O163" s="70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7">
        <f>S163*H163</f>
        <v>0</v>
      </c>
      <c r="U163" s="218" t="s">
        <v>1</v>
      </c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19" t="s">
        <v>196</v>
      </c>
      <c r="AT163" s="219" t="s">
        <v>192</v>
      </c>
      <c r="AU163" s="219" t="s">
        <v>82</v>
      </c>
      <c r="AY163" s="16" t="s">
        <v>181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6" t="s">
        <v>80</v>
      </c>
      <c r="BK163" s="220">
        <f>ROUND(I163*H163,2)</f>
        <v>0</v>
      </c>
      <c r="BL163" s="16" t="s">
        <v>189</v>
      </c>
      <c r="BM163" s="219" t="s">
        <v>215</v>
      </c>
    </row>
    <row r="164" spans="1:65" s="12" customFormat="1" ht="22.8" customHeight="1">
      <c r="B164" s="191"/>
      <c r="C164" s="192"/>
      <c r="D164" s="193" t="s">
        <v>72</v>
      </c>
      <c r="E164" s="205" t="s">
        <v>216</v>
      </c>
      <c r="F164" s="205" t="s">
        <v>217</v>
      </c>
      <c r="G164" s="192"/>
      <c r="H164" s="192"/>
      <c r="I164" s="195"/>
      <c r="J164" s="206">
        <f>BK164</f>
        <v>0</v>
      </c>
      <c r="K164" s="192"/>
      <c r="L164" s="197"/>
      <c r="M164" s="198"/>
      <c r="N164" s="199"/>
      <c r="O164" s="199"/>
      <c r="P164" s="200">
        <f>SUM(P165:P166)</f>
        <v>0</v>
      </c>
      <c r="Q164" s="199"/>
      <c r="R164" s="200">
        <f>SUM(R165:R166)</f>
        <v>0</v>
      </c>
      <c r="S164" s="199"/>
      <c r="T164" s="200">
        <f>SUM(T165:T166)</f>
        <v>0</v>
      </c>
      <c r="U164" s="201"/>
      <c r="AR164" s="202" t="s">
        <v>82</v>
      </c>
      <c r="AT164" s="203" t="s">
        <v>72</v>
      </c>
      <c r="AU164" s="203" t="s">
        <v>80</v>
      </c>
      <c r="AY164" s="202" t="s">
        <v>181</v>
      </c>
      <c r="BK164" s="204">
        <f>SUM(BK165:BK166)</f>
        <v>0</v>
      </c>
    </row>
    <row r="165" spans="1:65" s="2" customFormat="1" ht="14.4" customHeight="1">
      <c r="A165" s="33"/>
      <c r="B165" s="34"/>
      <c r="C165" s="207" t="s">
        <v>218</v>
      </c>
      <c r="D165" s="207" t="s">
        <v>185</v>
      </c>
      <c r="E165" s="208" t="s">
        <v>219</v>
      </c>
      <c r="F165" s="209" t="s">
        <v>220</v>
      </c>
      <c r="G165" s="210" t="s">
        <v>188</v>
      </c>
      <c r="H165" s="211">
        <v>16</v>
      </c>
      <c r="I165" s="212"/>
      <c r="J165" s="213">
        <f>ROUND(I165*H165,2)</f>
        <v>0</v>
      </c>
      <c r="K165" s="214"/>
      <c r="L165" s="38"/>
      <c r="M165" s="215" t="s">
        <v>1</v>
      </c>
      <c r="N165" s="216" t="s">
        <v>38</v>
      </c>
      <c r="O165" s="70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7">
        <f>S165*H165</f>
        <v>0</v>
      </c>
      <c r="U165" s="218" t="s">
        <v>1</v>
      </c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19" t="s">
        <v>189</v>
      </c>
      <c r="AT165" s="219" t="s">
        <v>185</v>
      </c>
      <c r="AU165" s="219" t="s">
        <v>82</v>
      </c>
      <c r="AY165" s="16" t="s">
        <v>181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6" t="s">
        <v>80</v>
      </c>
      <c r="BK165" s="220">
        <f>ROUND(I165*H165,2)</f>
        <v>0</v>
      </c>
      <c r="BL165" s="16" t="s">
        <v>189</v>
      </c>
      <c r="BM165" s="219" t="s">
        <v>221</v>
      </c>
    </row>
    <row r="166" spans="1:65" s="2" customFormat="1" ht="30" customHeight="1">
      <c r="A166" s="33"/>
      <c r="B166" s="34"/>
      <c r="C166" s="221" t="s">
        <v>222</v>
      </c>
      <c r="D166" s="221" t="s">
        <v>192</v>
      </c>
      <c r="E166" s="222" t="s">
        <v>223</v>
      </c>
      <c r="F166" s="223" t="s">
        <v>224</v>
      </c>
      <c r="G166" s="224" t="s">
        <v>195</v>
      </c>
      <c r="H166" s="225">
        <v>16</v>
      </c>
      <c r="I166" s="226"/>
      <c r="J166" s="227">
        <f>ROUND(I166*H166,2)</f>
        <v>0</v>
      </c>
      <c r="K166" s="228"/>
      <c r="L166" s="229"/>
      <c r="M166" s="230" t="s">
        <v>1</v>
      </c>
      <c r="N166" s="231" t="s">
        <v>38</v>
      </c>
      <c r="O166" s="70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7">
        <f>S166*H166</f>
        <v>0</v>
      </c>
      <c r="U166" s="218" t="s">
        <v>1</v>
      </c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19" t="s">
        <v>196</v>
      </c>
      <c r="AT166" s="219" t="s">
        <v>192</v>
      </c>
      <c r="AU166" s="219" t="s">
        <v>82</v>
      </c>
      <c r="AY166" s="16" t="s">
        <v>181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6" t="s">
        <v>80</v>
      </c>
      <c r="BK166" s="220">
        <f>ROUND(I166*H166,2)</f>
        <v>0</v>
      </c>
      <c r="BL166" s="16" t="s">
        <v>189</v>
      </c>
      <c r="BM166" s="219" t="s">
        <v>225</v>
      </c>
    </row>
    <row r="167" spans="1:65" s="12" customFormat="1" ht="22.8" customHeight="1">
      <c r="B167" s="191"/>
      <c r="C167" s="192"/>
      <c r="D167" s="193" t="s">
        <v>72</v>
      </c>
      <c r="E167" s="205" t="s">
        <v>226</v>
      </c>
      <c r="F167" s="205" t="s">
        <v>227</v>
      </c>
      <c r="G167" s="192"/>
      <c r="H167" s="192"/>
      <c r="I167" s="195"/>
      <c r="J167" s="206">
        <f>BK167</f>
        <v>0</v>
      </c>
      <c r="K167" s="192"/>
      <c r="L167" s="197"/>
      <c r="M167" s="198"/>
      <c r="N167" s="199"/>
      <c r="O167" s="199"/>
      <c r="P167" s="200">
        <f>SUM(P168:P170)</f>
        <v>0</v>
      </c>
      <c r="Q167" s="199"/>
      <c r="R167" s="200">
        <f>SUM(R168:R170)</f>
        <v>0</v>
      </c>
      <c r="S167" s="199"/>
      <c r="T167" s="200">
        <f>SUM(T168:T170)</f>
        <v>0</v>
      </c>
      <c r="U167" s="201"/>
      <c r="AR167" s="202" t="s">
        <v>82</v>
      </c>
      <c r="AT167" s="203" t="s">
        <v>72</v>
      </c>
      <c r="AU167" s="203" t="s">
        <v>80</v>
      </c>
      <c r="AY167" s="202" t="s">
        <v>181</v>
      </c>
      <c r="BK167" s="204">
        <f>SUM(BK168:BK170)</f>
        <v>0</v>
      </c>
    </row>
    <row r="168" spans="1:65" s="2" customFormat="1" ht="14.4" customHeight="1">
      <c r="A168" s="33"/>
      <c r="B168" s="34"/>
      <c r="C168" s="207" t="s">
        <v>228</v>
      </c>
      <c r="D168" s="207" t="s">
        <v>185</v>
      </c>
      <c r="E168" s="208" t="s">
        <v>229</v>
      </c>
      <c r="F168" s="209" t="s">
        <v>230</v>
      </c>
      <c r="G168" s="210" t="s">
        <v>188</v>
      </c>
      <c r="H168" s="211">
        <v>22</v>
      </c>
      <c r="I168" s="212"/>
      <c r="J168" s="213">
        <f>ROUND(I168*H168,2)</f>
        <v>0</v>
      </c>
      <c r="K168" s="214"/>
      <c r="L168" s="38"/>
      <c r="M168" s="215" t="s">
        <v>1</v>
      </c>
      <c r="N168" s="216" t="s">
        <v>38</v>
      </c>
      <c r="O168" s="70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7">
        <f>S168*H168</f>
        <v>0</v>
      </c>
      <c r="U168" s="218" t="s">
        <v>1</v>
      </c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19" t="s">
        <v>189</v>
      </c>
      <c r="AT168" s="219" t="s">
        <v>185</v>
      </c>
      <c r="AU168" s="219" t="s">
        <v>82</v>
      </c>
      <c r="AY168" s="16" t="s">
        <v>181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6" t="s">
        <v>80</v>
      </c>
      <c r="BK168" s="220">
        <f>ROUND(I168*H168,2)</f>
        <v>0</v>
      </c>
      <c r="BL168" s="16" t="s">
        <v>189</v>
      </c>
      <c r="BM168" s="219" t="s">
        <v>231</v>
      </c>
    </row>
    <row r="169" spans="1:65" s="2" customFormat="1" ht="14.4" customHeight="1">
      <c r="A169" s="33"/>
      <c r="B169" s="34"/>
      <c r="C169" s="207" t="s">
        <v>232</v>
      </c>
      <c r="D169" s="207" t="s">
        <v>185</v>
      </c>
      <c r="E169" s="208" t="s">
        <v>233</v>
      </c>
      <c r="F169" s="209" t="s">
        <v>234</v>
      </c>
      <c r="G169" s="210" t="s">
        <v>188</v>
      </c>
      <c r="H169" s="211">
        <v>22</v>
      </c>
      <c r="I169" s="212"/>
      <c r="J169" s="213">
        <f>ROUND(I169*H169,2)</f>
        <v>0</v>
      </c>
      <c r="K169" s="214"/>
      <c r="L169" s="38"/>
      <c r="M169" s="215" t="s">
        <v>1</v>
      </c>
      <c r="N169" s="216" t="s">
        <v>38</v>
      </c>
      <c r="O169" s="70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7">
        <f>S169*H169</f>
        <v>0</v>
      </c>
      <c r="U169" s="218" t="s">
        <v>1</v>
      </c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19" t="s">
        <v>189</v>
      </c>
      <c r="AT169" s="219" t="s">
        <v>185</v>
      </c>
      <c r="AU169" s="219" t="s">
        <v>82</v>
      </c>
      <c r="AY169" s="16" t="s">
        <v>181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6" t="s">
        <v>80</v>
      </c>
      <c r="BK169" s="220">
        <f>ROUND(I169*H169,2)</f>
        <v>0</v>
      </c>
      <c r="BL169" s="16" t="s">
        <v>189</v>
      </c>
      <c r="BM169" s="219" t="s">
        <v>235</v>
      </c>
    </row>
    <row r="170" spans="1:65" s="2" customFormat="1" ht="30" customHeight="1">
      <c r="A170" s="33"/>
      <c r="B170" s="34"/>
      <c r="C170" s="221" t="s">
        <v>236</v>
      </c>
      <c r="D170" s="221" t="s">
        <v>192</v>
      </c>
      <c r="E170" s="222" t="s">
        <v>237</v>
      </c>
      <c r="F170" s="223" t="s">
        <v>238</v>
      </c>
      <c r="G170" s="224" t="s">
        <v>195</v>
      </c>
      <c r="H170" s="225">
        <v>22</v>
      </c>
      <c r="I170" s="226"/>
      <c r="J170" s="227">
        <f>ROUND(I170*H170,2)</f>
        <v>0</v>
      </c>
      <c r="K170" s="228"/>
      <c r="L170" s="229"/>
      <c r="M170" s="230" t="s">
        <v>1</v>
      </c>
      <c r="N170" s="231" t="s">
        <v>38</v>
      </c>
      <c r="O170" s="70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7">
        <f>S170*H170</f>
        <v>0</v>
      </c>
      <c r="U170" s="218" t="s">
        <v>1</v>
      </c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19" t="s">
        <v>196</v>
      </c>
      <c r="AT170" s="219" t="s">
        <v>192</v>
      </c>
      <c r="AU170" s="219" t="s">
        <v>82</v>
      </c>
      <c r="AY170" s="16" t="s">
        <v>181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6" t="s">
        <v>80</v>
      </c>
      <c r="BK170" s="220">
        <f>ROUND(I170*H170,2)</f>
        <v>0</v>
      </c>
      <c r="BL170" s="16" t="s">
        <v>189</v>
      </c>
      <c r="BM170" s="219" t="s">
        <v>239</v>
      </c>
    </row>
    <row r="171" spans="1:65" s="12" customFormat="1" ht="22.8" customHeight="1">
      <c r="B171" s="191"/>
      <c r="C171" s="192"/>
      <c r="D171" s="193" t="s">
        <v>72</v>
      </c>
      <c r="E171" s="205" t="s">
        <v>240</v>
      </c>
      <c r="F171" s="205" t="s">
        <v>241</v>
      </c>
      <c r="G171" s="192"/>
      <c r="H171" s="192"/>
      <c r="I171" s="195"/>
      <c r="J171" s="206">
        <f>BK171</f>
        <v>0</v>
      </c>
      <c r="K171" s="192"/>
      <c r="L171" s="197"/>
      <c r="M171" s="198"/>
      <c r="N171" s="199"/>
      <c r="O171" s="199"/>
      <c r="P171" s="200">
        <f>P172</f>
        <v>0</v>
      </c>
      <c r="Q171" s="199"/>
      <c r="R171" s="200">
        <f>R172</f>
        <v>0</v>
      </c>
      <c r="S171" s="199"/>
      <c r="T171" s="200">
        <f>T172</f>
        <v>0</v>
      </c>
      <c r="U171" s="201"/>
      <c r="AR171" s="202" t="s">
        <v>82</v>
      </c>
      <c r="AT171" s="203" t="s">
        <v>72</v>
      </c>
      <c r="AU171" s="203" t="s">
        <v>80</v>
      </c>
      <c r="AY171" s="202" t="s">
        <v>181</v>
      </c>
      <c r="BK171" s="204">
        <f>BK172</f>
        <v>0</v>
      </c>
    </row>
    <row r="172" spans="1:65" s="2" customFormat="1" ht="14.4" customHeight="1">
      <c r="A172" s="33"/>
      <c r="B172" s="34"/>
      <c r="C172" s="221" t="s">
        <v>242</v>
      </c>
      <c r="D172" s="221" t="s">
        <v>192</v>
      </c>
      <c r="E172" s="222" t="s">
        <v>243</v>
      </c>
      <c r="F172" s="223" t="s">
        <v>244</v>
      </c>
      <c r="G172" s="224" t="s">
        <v>195</v>
      </c>
      <c r="H172" s="225">
        <v>36</v>
      </c>
      <c r="I172" s="226"/>
      <c r="J172" s="227">
        <f>ROUND(I172*H172,2)</f>
        <v>0</v>
      </c>
      <c r="K172" s="228"/>
      <c r="L172" s="229"/>
      <c r="M172" s="230" t="s">
        <v>1</v>
      </c>
      <c r="N172" s="231" t="s">
        <v>38</v>
      </c>
      <c r="O172" s="70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7">
        <f>S172*H172</f>
        <v>0</v>
      </c>
      <c r="U172" s="218" t="s">
        <v>1</v>
      </c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19" t="s">
        <v>196</v>
      </c>
      <c r="AT172" s="219" t="s">
        <v>192</v>
      </c>
      <c r="AU172" s="219" t="s">
        <v>82</v>
      </c>
      <c r="AY172" s="16" t="s">
        <v>181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6" t="s">
        <v>80</v>
      </c>
      <c r="BK172" s="220">
        <f>ROUND(I172*H172,2)</f>
        <v>0</v>
      </c>
      <c r="BL172" s="16" t="s">
        <v>189</v>
      </c>
      <c r="BM172" s="219" t="s">
        <v>245</v>
      </c>
    </row>
    <row r="173" spans="1:65" s="12" customFormat="1" ht="22.8" customHeight="1">
      <c r="B173" s="191"/>
      <c r="C173" s="192"/>
      <c r="D173" s="193" t="s">
        <v>72</v>
      </c>
      <c r="E173" s="205" t="s">
        <v>246</v>
      </c>
      <c r="F173" s="205" t="s">
        <v>247</v>
      </c>
      <c r="G173" s="192"/>
      <c r="H173" s="192"/>
      <c r="I173" s="195"/>
      <c r="J173" s="206">
        <f>BK173</f>
        <v>0</v>
      </c>
      <c r="K173" s="192"/>
      <c r="L173" s="197"/>
      <c r="M173" s="198"/>
      <c r="N173" s="199"/>
      <c r="O173" s="199"/>
      <c r="P173" s="200">
        <f>SUM(P174:P175)</f>
        <v>0</v>
      </c>
      <c r="Q173" s="199"/>
      <c r="R173" s="200">
        <f>SUM(R174:R175)</f>
        <v>0</v>
      </c>
      <c r="S173" s="199"/>
      <c r="T173" s="200">
        <f>SUM(T174:T175)</f>
        <v>0</v>
      </c>
      <c r="U173" s="201"/>
      <c r="AR173" s="202" t="s">
        <v>82</v>
      </c>
      <c r="AT173" s="203" t="s">
        <v>72</v>
      </c>
      <c r="AU173" s="203" t="s">
        <v>80</v>
      </c>
      <c r="AY173" s="202" t="s">
        <v>181</v>
      </c>
      <c r="BK173" s="204">
        <f>SUM(BK174:BK175)</f>
        <v>0</v>
      </c>
    </row>
    <row r="174" spans="1:65" s="2" customFormat="1" ht="14.4" customHeight="1">
      <c r="A174" s="33"/>
      <c r="B174" s="34"/>
      <c r="C174" s="207" t="s">
        <v>248</v>
      </c>
      <c r="D174" s="207" t="s">
        <v>185</v>
      </c>
      <c r="E174" s="208" t="s">
        <v>249</v>
      </c>
      <c r="F174" s="209" t="s">
        <v>250</v>
      </c>
      <c r="G174" s="210" t="s">
        <v>188</v>
      </c>
      <c r="H174" s="211">
        <v>2</v>
      </c>
      <c r="I174" s="212"/>
      <c r="J174" s="213">
        <f>ROUND(I174*H174,2)</f>
        <v>0</v>
      </c>
      <c r="K174" s="214"/>
      <c r="L174" s="38"/>
      <c r="M174" s="215" t="s">
        <v>1</v>
      </c>
      <c r="N174" s="216" t="s">
        <v>38</v>
      </c>
      <c r="O174" s="70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7">
        <f>S174*H174</f>
        <v>0</v>
      </c>
      <c r="U174" s="218" t="s">
        <v>1</v>
      </c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19" t="s">
        <v>189</v>
      </c>
      <c r="AT174" s="219" t="s">
        <v>185</v>
      </c>
      <c r="AU174" s="219" t="s">
        <v>82</v>
      </c>
      <c r="AY174" s="16" t="s">
        <v>181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6" t="s">
        <v>80</v>
      </c>
      <c r="BK174" s="220">
        <f>ROUND(I174*H174,2)</f>
        <v>0</v>
      </c>
      <c r="BL174" s="16" t="s">
        <v>189</v>
      </c>
      <c r="BM174" s="219" t="s">
        <v>251</v>
      </c>
    </row>
    <row r="175" spans="1:65" s="2" customFormat="1" ht="14.4" customHeight="1">
      <c r="A175" s="33"/>
      <c r="B175" s="34"/>
      <c r="C175" s="207" t="s">
        <v>252</v>
      </c>
      <c r="D175" s="207" t="s">
        <v>185</v>
      </c>
      <c r="E175" s="208" t="s">
        <v>233</v>
      </c>
      <c r="F175" s="209" t="s">
        <v>234</v>
      </c>
      <c r="G175" s="210" t="s">
        <v>188</v>
      </c>
      <c r="H175" s="211">
        <v>10</v>
      </c>
      <c r="I175" s="212"/>
      <c r="J175" s="213">
        <f>ROUND(I175*H175,2)</f>
        <v>0</v>
      </c>
      <c r="K175" s="214"/>
      <c r="L175" s="38"/>
      <c r="M175" s="215" t="s">
        <v>1</v>
      </c>
      <c r="N175" s="216" t="s">
        <v>38</v>
      </c>
      <c r="O175" s="70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7">
        <f>S175*H175</f>
        <v>0</v>
      </c>
      <c r="U175" s="218" t="s">
        <v>1</v>
      </c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19" t="s">
        <v>189</v>
      </c>
      <c r="AT175" s="219" t="s">
        <v>185</v>
      </c>
      <c r="AU175" s="219" t="s">
        <v>82</v>
      </c>
      <c r="AY175" s="16" t="s">
        <v>181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6" t="s">
        <v>80</v>
      </c>
      <c r="BK175" s="220">
        <f>ROUND(I175*H175,2)</f>
        <v>0</v>
      </c>
      <c r="BL175" s="16" t="s">
        <v>189</v>
      </c>
      <c r="BM175" s="219" t="s">
        <v>253</v>
      </c>
    </row>
    <row r="176" spans="1:65" s="12" customFormat="1" ht="22.8" customHeight="1">
      <c r="B176" s="191"/>
      <c r="C176" s="192"/>
      <c r="D176" s="193" t="s">
        <v>72</v>
      </c>
      <c r="E176" s="205" t="s">
        <v>254</v>
      </c>
      <c r="F176" s="205" t="s">
        <v>255</v>
      </c>
      <c r="G176" s="192"/>
      <c r="H176" s="192"/>
      <c r="I176" s="195"/>
      <c r="J176" s="206">
        <f>BK176</f>
        <v>0</v>
      </c>
      <c r="K176" s="192"/>
      <c r="L176" s="197"/>
      <c r="M176" s="198"/>
      <c r="N176" s="199"/>
      <c r="O176" s="199"/>
      <c r="P176" s="200">
        <f>SUM(P177:P178)</f>
        <v>0</v>
      </c>
      <c r="Q176" s="199"/>
      <c r="R176" s="200">
        <f>SUM(R177:R178)</f>
        <v>0</v>
      </c>
      <c r="S176" s="199"/>
      <c r="T176" s="200">
        <f>SUM(T177:T178)</f>
        <v>0</v>
      </c>
      <c r="U176" s="201"/>
      <c r="AR176" s="202" t="s">
        <v>82</v>
      </c>
      <c r="AT176" s="203" t="s">
        <v>72</v>
      </c>
      <c r="AU176" s="203" t="s">
        <v>80</v>
      </c>
      <c r="AY176" s="202" t="s">
        <v>181</v>
      </c>
      <c r="BK176" s="204">
        <f>SUM(BK177:BK178)</f>
        <v>0</v>
      </c>
    </row>
    <row r="177" spans="1:65" s="2" customFormat="1" ht="14.4" customHeight="1">
      <c r="A177" s="33"/>
      <c r="B177" s="34"/>
      <c r="C177" s="207" t="s">
        <v>256</v>
      </c>
      <c r="D177" s="207" t="s">
        <v>185</v>
      </c>
      <c r="E177" s="208" t="s">
        <v>257</v>
      </c>
      <c r="F177" s="209" t="s">
        <v>258</v>
      </c>
      <c r="G177" s="210" t="s">
        <v>188</v>
      </c>
      <c r="H177" s="211">
        <v>4</v>
      </c>
      <c r="I177" s="212"/>
      <c r="J177" s="213">
        <f>ROUND(I177*H177,2)</f>
        <v>0</v>
      </c>
      <c r="K177" s="214"/>
      <c r="L177" s="38"/>
      <c r="M177" s="215" t="s">
        <v>1</v>
      </c>
      <c r="N177" s="216" t="s">
        <v>38</v>
      </c>
      <c r="O177" s="70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7">
        <f>S177*H177</f>
        <v>0</v>
      </c>
      <c r="U177" s="218" t="s">
        <v>1</v>
      </c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19" t="s">
        <v>189</v>
      </c>
      <c r="AT177" s="219" t="s">
        <v>185</v>
      </c>
      <c r="AU177" s="219" t="s">
        <v>82</v>
      </c>
      <c r="AY177" s="16" t="s">
        <v>181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6" t="s">
        <v>80</v>
      </c>
      <c r="BK177" s="220">
        <f>ROUND(I177*H177,2)</f>
        <v>0</v>
      </c>
      <c r="BL177" s="16" t="s">
        <v>189</v>
      </c>
      <c r="BM177" s="219" t="s">
        <v>259</v>
      </c>
    </row>
    <row r="178" spans="1:65" s="2" customFormat="1" ht="14.4" customHeight="1">
      <c r="A178" s="33"/>
      <c r="B178" s="34"/>
      <c r="C178" s="207" t="s">
        <v>260</v>
      </c>
      <c r="D178" s="207" t="s">
        <v>185</v>
      </c>
      <c r="E178" s="208" t="s">
        <v>233</v>
      </c>
      <c r="F178" s="209" t="s">
        <v>234</v>
      </c>
      <c r="G178" s="210" t="s">
        <v>188</v>
      </c>
      <c r="H178" s="211">
        <v>8</v>
      </c>
      <c r="I178" s="212"/>
      <c r="J178" s="213">
        <f>ROUND(I178*H178,2)</f>
        <v>0</v>
      </c>
      <c r="K178" s="214"/>
      <c r="L178" s="38"/>
      <c r="M178" s="215" t="s">
        <v>1</v>
      </c>
      <c r="N178" s="216" t="s">
        <v>38</v>
      </c>
      <c r="O178" s="70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7">
        <f>S178*H178</f>
        <v>0</v>
      </c>
      <c r="U178" s="218" t="s">
        <v>1</v>
      </c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19" t="s">
        <v>189</v>
      </c>
      <c r="AT178" s="219" t="s">
        <v>185</v>
      </c>
      <c r="AU178" s="219" t="s">
        <v>82</v>
      </c>
      <c r="AY178" s="16" t="s">
        <v>181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6" t="s">
        <v>80</v>
      </c>
      <c r="BK178" s="220">
        <f>ROUND(I178*H178,2)</f>
        <v>0</v>
      </c>
      <c r="BL178" s="16" t="s">
        <v>189</v>
      </c>
      <c r="BM178" s="219" t="s">
        <v>261</v>
      </c>
    </row>
    <row r="179" spans="1:65" s="12" customFormat="1" ht="22.8" customHeight="1">
      <c r="B179" s="191"/>
      <c r="C179" s="192"/>
      <c r="D179" s="193" t="s">
        <v>72</v>
      </c>
      <c r="E179" s="205" t="s">
        <v>262</v>
      </c>
      <c r="F179" s="205" t="s">
        <v>263</v>
      </c>
      <c r="G179" s="192"/>
      <c r="H179" s="192"/>
      <c r="I179" s="195"/>
      <c r="J179" s="206">
        <f>BK179</f>
        <v>0</v>
      </c>
      <c r="K179" s="192"/>
      <c r="L179" s="197"/>
      <c r="M179" s="198"/>
      <c r="N179" s="199"/>
      <c r="O179" s="199"/>
      <c r="P179" s="200">
        <f>SUM(P180:P181)</f>
        <v>0</v>
      </c>
      <c r="Q179" s="199"/>
      <c r="R179" s="200">
        <f>SUM(R180:R181)</f>
        <v>0</v>
      </c>
      <c r="S179" s="199"/>
      <c r="T179" s="200">
        <f>SUM(T180:T181)</f>
        <v>0</v>
      </c>
      <c r="U179" s="201"/>
      <c r="AR179" s="202" t="s">
        <v>82</v>
      </c>
      <c r="AT179" s="203" t="s">
        <v>72</v>
      </c>
      <c r="AU179" s="203" t="s">
        <v>80</v>
      </c>
      <c r="AY179" s="202" t="s">
        <v>181</v>
      </c>
      <c r="BK179" s="204">
        <f>SUM(BK180:BK181)</f>
        <v>0</v>
      </c>
    </row>
    <row r="180" spans="1:65" s="2" customFormat="1" ht="14.4" customHeight="1">
      <c r="A180" s="33"/>
      <c r="B180" s="34"/>
      <c r="C180" s="207" t="s">
        <v>264</v>
      </c>
      <c r="D180" s="207" t="s">
        <v>185</v>
      </c>
      <c r="E180" s="208" t="s">
        <v>265</v>
      </c>
      <c r="F180" s="209" t="s">
        <v>266</v>
      </c>
      <c r="G180" s="210" t="s">
        <v>267</v>
      </c>
      <c r="H180" s="211">
        <v>20</v>
      </c>
      <c r="I180" s="212"/>
      <c r="J180" s="213">
        <f>ROUND(I180*H180,2)</f>
        <v>0</v>
      </c>
      <c r="K180" s="214"/>
      <c r="L180" s="38"/>
      <c r="M180" s="215" t="s">
        <v>1</v>
      </c>
      <c r="N180" s="216" t="s">
        <v>38</v>
      </c>
      <c r="O180" s="70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7">
        <f>S180*H180</f>
        <v>0</v>
      </c>
      <c r="U180" s="218" t="s">
        <v>1</v>
      </c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19" t="s">
        <v>189</v>
      </c>
      <c r="AT180" s="219" t="s">
        <v>185</v>
      </c>
      <c r="AU180" s="219" t="s">
        <v>82</v>
      </c>
      <c r="AY180" s="16" t="s">
        <v>181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6" t="s">
        <v>80</v>
      </c>
      <c r="BK180" s="220">
        <f>ROUND(I180*H180,2)</f>
        <v>0</v>
      </c>
      <c r="BL180" s="16" t="s">
        <v>189</v>
      </c>
      <c r="BM180" s="219" t="s">
        <v>268</v>
      </c>
    </row>
    <row r="181" spans="1:65" s="2" customFormat="1" ht="14.4" customHeight="1">
      <c r="A181" s="33"/>
      <c r="B181" s="34"/>
      <c r="C181" s="221" t="s">
        <v>269</v>
      </c>
      <c r="D181" s="221" t="s">
        <v>192</v>
      </c>
      <c r="E181" s="222" t="s">
        <v>270</v>
      </c>
      <c r="F181" s="223" t="s">
        <v>271</v>
      </c>
      <c r="G181" s="224" t="s">
        <v>192</v>
      </c>
      <c r="H181" s="225">
        <v>20</v>
      </c>
      <c r="I181" s="226"/>
      <c r="J181" s="227">
        <f>ROUND(I181*H181,2)</f>
        <v>0</v>
      </c>
      <c r="K181" s="228"/>
      <c r="L181" s="229"/>
      <c r="M181" s="230" t="s">
        <v>1</v>
      </c>
      <c r="N181" s="231" t="s">
        <v>38</v>
      </c>
      <c r="O181" s="70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7">
        <f>S181*H181</f>
        <v>0</v>
      </c>
      <c r="U181" s="218" t="s">
        <v>1</v>
      </c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19" t="s">
        <v>196</v>
      </c>
      <c r="AT181" s="219" t="s">
        <v>192</v>
      </c>
      <c r="AU181" s="219" t="s">
        <v>82</v>
      </c>
      <c r="AY181" s="16" t="s">
        <v>181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16" t="s">
        <v>80</v>
      </c>
      <c r="BK181" s="220">
        <f>ROUND(I181*H181,2)</f>
        <v>0</v>
      </c>
      <c r="BL181" s="16" t="s">
        <v>189</v>
      </c>
      <c r="BM181" s="219" t="s">
        <v>272</v>
      </c>
    </row>
    <row r="182" spans="1:65" s="12" customFormat="1" ht="22.8" customHeight="1">
      <c r="B182" s="191"/>
      <c r="C182" s="192"/>
      <c r="D182" s="193" t="s">
        <v>72</v>
      </c>
      <c r="E182" s="205" t="s">
        <v>273</v>
      </c>
      <c r="F182" s="205" t="s">
        <v>274</v>
      </c>
      <c r="G182" s="192"/>
      <c r="H182" s="192"/>
      <c r="I182" s="195"/>
      <c r="J182" s="206">
        <f>BK182</f>
        <v>0</v>
      </c>
      <c r="K182" s="192"/>
      <c r="L182" s="197"/>
      <c r="M182" s="198"/>
      <c r="N182" s="199"/>
      <c r="O182" s="199"/>
      <c r="P182" s="200">
        <f>SUM(P183:P184)</f>
        <v>0</v>
      </c>
      <c r="Q182" s="199"/>
      <c r="R182" s="200">
        <f>SUM(R183:R184)</f>
        <v>0</v>
      </c>
      <c r="S182" s="199"/>
      <c r="T182" s="200">
        <f>SUM(T183:T184)</f>
        <v>0</v>
      </c>
      <c r="U182" s="201"/>
      <c r="AR182" s="202" t="s">
        <v>82</v>
      </c>
      <c r="AT182" s="203" t="s">
        <v>72</v>
      </c>
      <c r="AU182" s="203" t="s">
        <v>80</v>
      </c>
      <c r="AY182" s="202" t="s">
        <v>181</v>
      </c>
      <c r="BK182" s="204">
        <f>SUM(BK183:BK184)</f>
        <v>0</v>
      </c>
    </row>
    <row r="183" spans="1:65" s="2" customFormat="1" ht="14.4" customHeight="1">
      <c r="A183" s="33"/>
      <c r="B183" s="34"/>
      <c r="C183" s="207" t="s">
        <v>275</v>
      </c>
      <c r="D183" s="207" t="s">
        <v>185</v>
      </c>
      <c r="E183" s="208" t="s">
        <v>276</v>
      </c>
      <c r="F183" s="209" t="s">
        <v>277</v>
      </c>
      <c r="G183" s="210" t="s">
        <v>267</v>
      </c>
      <c r="H183" s="211">
        <v>160</v>
      </c>
      <c r="I183" s="212"/>
      <c r="J183" s="213">
        <f>ROUND(I183*H183,2)</f>
        <v>0</v>
      </c>
      <c r="K183" s="214"/>
      <c r="L183" s="38"/>
      <c r="M183" s="215" t="s">
        <v>1</v>
      </c>
      <c r="N183" s="216" t="s">
        <v>38</v>
      </c>
      <c r="O183" s="70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7">
        <f>S183*H183</f>
        <v>0</v>
      </c>
      <c r="U183" s="218" t="s">
        <v>1</v>
      </c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19" t="s">
        <v>189</v>
      </c>
      <c r="AT183" s="219" t="s">
        <v>185</v>
      </c>
      <c r="AU183" s="219" t="s">
        <v>82</v>
      </c>
      <c r="AY183" s="16" t="s">
        <v>181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6" t="s">
        <v>80</v>
      </c>
      <c r="BK183" s="220">
        <f>ROUND(I183*H183,2)</f>
        <v>0</v>
      </c>
      <c r="BL183" s="16" t="s">
        <v>189</v>
      </c>
      <c r="BM183" s="219" t="s">
        <v>278</v>
      </c>
    </row>
    <row r="184" spans="1:65" s="2" customFormat="1" ht="14.4" customHeight="1">
      <c r="A184" s="33"/>
      <c r="B184" s="34"/>
      <c r="C184" s="221" t="s">
        <v>279</v>
      </c>
      <c r="D184" s="221" t="s">
        <v>192</v>
      </c>
      <c r="E184" s="222" t="s">
        <v>280</v>
      </c>
      <c r="F184" s="223" t="s">
        <v>281</v>
      </c>
      <c r="G184" s="224" t="s">
        <v>192</v>
      </c>
      <c r="H184" s="225">
        <v>160</v>
      </c>
      <c r="I184" s="226"/>
      <c r="J184" s="227">
        <f>ROUND(I184*H184,2)</f>
        <v>0</v>
      </c>
      <c r="K184" s="228"/>
      <c r="L184" s="229"/>
      <c r="M184" s="230" t="s">
        <v>1</v>
      </c>
      <c r="N184" s="231" t="s">
        <v>38</v>
      </c>
      <c r="O184" s="70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7">
        <f>S184*H184</f>
        <v>0</v>
      </c>
      <c r="U184" s="218" t="s">
        <v>1</v>
      </c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19" t="s">
        <v>196</v>
      </c>
      <c r="AT184" s="219" t="s">
        <v>192</v>
      </c>
      <c r="AU184" s="219" t="s">
        <v>82</v>
      </c>
      <c r="AY184" s="16" t="s">
        <v>181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16" t="s">
        <v>80</v>
      </c>
      <c r="BK184" s="220">
        <f>ROUND(I184*H184,2)</f>
        <v>0</v>
      </c>
      <c r="BL184" s="16" t="s">
        <v>189</v>
      </c>
      <c r="BM184" s="219" t="s">
        <v>282</v>
      </c>
    </row>
    <row r="185" spans="1:65" s="12" customFormat="1" ht="22.8" customHeight="1">
      <c r="B185" s="191"/>
      <c r="C185" s="192"/>
      <c r="D185" s="193" t="s">
        <v>72</v>
      </c>
      <c r="E185" s="205" t="s">
        <v>283</v>
      </c>
      <c r="F185" s="205" t="s">
        <v>284</v>
      </c>
      <c r="G185" s="192"/>
      <c r="H185" s="192"/>
      <c r="I185" s="195"/>
      <c r="J185" s="206">
        <f>BK185</f>
        <v>0</v>
      </c>
      <c r="K185" s="192"/>
      <c r="L185" s="197"/>
      <c r="M185" s="198"/>
      <c r="N185" s="199"/>
      <c r="O185" s="199"/>
      <c r="P185" s="200">
        <f>SUM(P186:P187)</f>
        <v>0</v>
      </c>
      <c r="Q185" s="199"/>
      <c r="R185" s="200">
        <f>SUM(R186:R187)</f>
        <v>0</v>
      </c>
      <c r="S185" s="199"/>
      <c r="T185" s="200">
        <f>SUM(T186:T187)</f>
        <v>0</v>
      </c>
      <c r="U185" s="201"/>
      <c r="AR185" s="202" t="s">
        <v>82</v>
      </c>
      <c r="AT185" s="203" t="s">
        <v>72</v>
      </c>
      <c r="AU185" s="203" t="s">
        <v>80</v>
      </c>
      <c r="AY185" s="202" t="s">
        <v>181</v>
      </c>
      <c r="BK185" s="204">
        <f>SUM(BK186:BK187)</f>
        <v>0</v>
      </c>
    </row>
    <row r="186" spans="1:65" s="2" customFormat="1" ht="14.4" customHeight="1">
      <c r="A186" s="33"/>
      <c r="B186" s="34"/>
      <c r="C186" s="207" t="s">
        <v>285</v>
      </c>
      <c r="D186" s="207" t="s">
        <v>185</v>
      </c>
      <c r="E186" s="208" t="s">
        <v>276</v>
      </c>
      <c r="F186" s="209" t="s">
        <v>277</v>
      </c>
      <c r="G186" s="210" t="s">
        <v>267</v>
      </c>
      <c r="H186" s="211">
        <v>420</v>
      </c>
      <c r="I186" s="212"/>
      <c r="J186" s="213">
        <f>ROUND(I186*H186,2)</f>
        <v>0</v>
      </c>
      <c r="K186" s="214"/>
      <c r="L186" s="38"/>
      <c r="M186" s="215" t="s">
        <v>1</v>
      </c>
      <c r="N186" s="216" t="s">
        <v>38</v>
      </c>
      <c r="O186" s="70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7">
        <f>S186*H186</f>
        <v>0</v>
      </c>
      <c r="U186" s="218" t="s">
        <v>1</v>
      </c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19" t="s">
        <v>189</v>
      </c>
      <c r="AT186" s="219" t="s">
        <v>185</v>
      </c>
      <c r="AU186" s="219" t="s">
        <v>82</v>
      </c>
      <c r="AY186" s="16" t="s">
        <v>181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16" t="s">
        <v>80</v>
      </c>
      <c r="BK186" s="220">
        <f>ROUND(I186*H186,2)</f>
        <v>0</v>
      </c>
      <c r="BL186" s="16" t="s">
        <v>189</v>
      </c>
      <c r="BM186" s="219" t="s">
        <v>286</v>
      </c>
    </row>
    <row r="187" spans="1:65" s="2" customFormat="1" ht="14.4" customHeight="1">
      <c r="A187" s="33"/>
      <c r="B187" s="34"/>
      <c r="C187" s="221" t="s">
        <v>287</v>
      </c>
      <c r="D187" s="221" t="s">
        <v>192</v>
      </c>
      <c r="E187" s="222" t="s">
        <v>288</v>
      </c>
      <c r="F187" s="223" t="s">
        <v>289</v>
      </c>
      <c r="G187" s="224" t="s">
        <v>192</v>
      </c>
      <c r="H187" s="225">
        <v>420</v>
      </c>
      <c r="I187" s="226"/>
      <c r="J187" s="227">
        <f>ROUND(I187*H187,2)</f>
        <v>0</v>
      </c>
      <c r="K187" s="228"/>
      <c r="L187" s="229"/>
      <c r="M187" s="230" t="s">
        <v>1</v>
      </c>
      <c r="N187" s="231" t="s">
        <v>38</v>
      </c>
      <c r="O187" s="70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7">
        <f>S187*H187</f>
        <v>0</v>
      </c>
      <c r="U187" s="218" t="s">
        <v>1</v>
      </c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19" t="s">
        <v>196</v>
      </c>
      <c r="AT187" s="219" t="s">
        <v>192</v>
      </c>
      <c r="AU187" s="219" t="s">
        <v>82</v>
      </c>
      <c r="AY187" s="16" t="s">
        <v>181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16" t="s">
        <v>80</v>
      </c>
      <c r="BK187" s="220">
        <f>ROUND(I187*H187,2)</f>
        <v>0</v>
      </c>
      <c r="BL187" s="16" t="s">
        <v>189</v>
      </c>
      <c r="BM187" s="219" t="s">
        <v>290</v>
      </c>
    </row>
    <row r="188" spans="1:65" s="12" customFormat="1" ht="22.8" customHeight="1">
      <c r="B188" s="191"/>
      <c r="C188" s="192"/>
      <c r="D188" s="193" t="s">
        <v>72</v>
      </c>
      <c r="E188" s="205" t="s">
        <v>291</v>
      </c>
      <c r="F188" s="205" t="s">
        <v>292</v>
      </c>
      <c r="G188" s="192"/>
      <c r="H188" s="192"/>
      <c r="I188" s="195"/>
      <c r="J188" s="206">
        <f>BK188</f>
        <v>0</v>
      </c>
      <c r="K188" s="192"/>
      <c r="L188" s="197"/>
      <c r="M188" s="198"/>
      <c r="N188" s="199"/>
      <c r="O188" s="199"/>
      <c r="P188" s="200">
        <f>SUM(P189:P190)</f>
        <v>0</v>
      </c>
      <c r="Q188" s="199"/>
      <c r="R188" s="200">
        <f>SUM(R189:R190)</f>
        <v>0</v>
      </c>
      <c r="S188" s="199"/>
      <c r="T188" s="200">
        <f>SUM(T189:T190)</f>
        <v>0</v>
      </c>
      <c r="U188" s="201"/>
      <c r="AR188" s="202" t="s">
        <v>82</v>
      </c>
      <c r="AT188" s="203" t="s">
        <v>72</v>
      </c>
      <c r="AU188" s="203" t="s">
        <v>80</v>
      </c>
      <c r="AY188" s="202" t="s">
        <v>181</v>
      </c>
      <c r="BK188" s="204">
        <f>SUM(BK189:BK190)</f>
        <v>0</v>
      </c>
    </row>
    <row r="189" spans="1:65" s="2" customFormat="1" ht="14.4" customHeight="1">
      <c r="A189" s="33"/>
      <c r="B189" s="34"/>
      <c r="C189" s="207" t="s">
        <v>293</v>
      </c>
      <c r="D189" s="207" t="s">
        <v>185</v>
      </c>
      <c r="E189" s="208" t="s">
        <v>294</v>
      </c>
      <c r="F189" s="209" t="s">
        <v>295</v>
      </c>
      <c r="G189" s="210" t="s">
        <v>267</v>
      </c>
      <c r="H189" s="211">
        <v>120</v>
      </c>
      <c r="I189" s="212"/>
      <c r="J189" s="213">
        <f>ROUND(I189*H189,2)</f>
        <v>0</v>
      </c>
      <c r="K189" s="214"/>
      <c r="L189" s="38"/>
      <c r="M189" s="215" t="s">
        <v>1</v>
      </c>
      <c r="N189" s="216" t="s">
        <v>38</v>
      </c>
      <c r="O189" s="70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7">
        <f>S189*H189</f>
        <v>0</v>
      </c>
      <c r="U189" s="218" t="s">
        <v>1</v>
      </c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19" t="s">
        <v>189</v>
      </c>
      <c r="AT189" s="219" t="s">
        <v>185</v>
      </c>
      <c r="AU189" s="219" t="s">
        <v>82</v>
      </c>
      <c r="AY189" s="16" t="s">
        <v>181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16" t="s">
        <v>80</v>
      </c>
      <c r="BK189" s="220">
        <f>ROUND(I189*H189,2)</f>
        <v>0</v>
      </c>
      <c r="BL189" s="16" t="s">
        <v>189</v>
      </c>
      <c r="BM189" s="219" t="s">
        <v>296</v>
      </c>
    </row>
    <row r="190" spans="1:65" s="2" customFormat="1" ht="14.4" customHeight="1">
      <c r="A190" s="33"/>
      <c r="B190" s="34"/>
      <c r="C190" s="221" t="s">
        <v>297</v>
      </c>
      <c r="D190" s="221" t="s">
        <v>192</v>
      </c>
      <c r="E190" s="222" t="s">
        <v>298</v>
      </c>
      <c r="F190" s="223" t="s">
        <v>299</v>
      </c>
      <c r="G190" s="224" t="s">
        <v>192</v>
      </c>
      <c r="H190" s="225">
        <v>120</v>
      </c>
      <c r="I190" s="226"/>
      <c r="J190" s="227">
        <f>ROUND(I190*H190,2)</f>
        <v>0</v>
      </c>
      <c r="K190" s="228"/>
      <c r="L190" s="229"/>
      <c r="M190" s="230" t="s">
        <v>1</v>
      </c>
      <c r="N190" s="231" t="s">
        <v>38</v>
      </c>
      <c r="O190" s="70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7">
        <f>S190*H190</f>
        <v>0</v>
      </c>
      <c r="U190" s="218" t="s">
        <v>1</v>
      </c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19" t="s">
        <v>196</v>
      </c>
      <c r="AT190" s="219" t="s">
        <v>192</v>
      </c>
      <c r="AU190" s="219" t="s">
        <v>82</v>
      </c>
      <c r="AY190" s="16" t="s">
        <v>181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16" t="s">
        <v>80</v>
      </c>
      <c r="BK190" s="220">
        <f>ROUND(I190*H190,2)</f>
        <v>0</v>
      </c>
      <c r="BL190" s="16" t="s">
        <v>189</v>
      </c>
      <c r="BM190" s="219" t="s">
        <v>300</v>
      </c>
    </row>
    <row r="191" spans="1:65" s="12" customFormat="1" ht="22.8" customHeight="1">
      <c r="B191" s="191"/>
      <c r="C191" s="192"/>
      <c r="D191" s="193" t="s">
        <v>72</v>
      </c>
      <c r="E191" s="205" t="s">
        <v>301</v>
      </c>
      <c r="F191" s="205" t="s">
        <v>302</v>
      </c>
      <c r="G191" s="192"/>
      <c r="H191" s="192"/>
      <c r="I191" s="195"/>
      <c r="J191" s="206">
        <f>BK191</f>
        <v>0</v>
      </c>
      <c r="K191" s="192"/>
      <c r="L191" s="197"/>
      <c r="M191" s="198"/>
      <c r="N191" s="199"/>
      <c r="O191" s="199"/>
      <c r="P191" s="200">
        <f>SUM(P192:P193)</f>
        <v>0</v>
      </c>
      <c r="Q191" s="199"/>
      <c r="R191" s="200">
        <f>SUM(R192:R193)</f>
        <v>0</v>
      </c>
      <c r="S191" s="199"/>
      <c r="T191" s="200">
        <f>SUM(T192:T193)</f>
        <v>0</v>
      </c>
      <c r="U191" s="201"/>
      <c r="AR191" s="202" t="s">
        <v>82</v>
      </c>
      <c r="AT191" s="203" t="s">
        <v>72</v>
      </c>
      <c r="AU191" s="203" t="s">
        <v>80</v>
      </c>
      <c r="AY191" s="202" t="s">
        <v>181</v>
      </c>
      <c r="BK191" s="204">
        <f>SUM(BK192:BK193)</f>
        <v>0</v>
      </c>
    </row>
    <row r="192" spans="1:65" s="2" customFormat="1" ht="19.8" customHeight="1">
      <c r="A192" s="33"/>
      <c r="B192" s="34"/>
      <c r="C192" s="207" t="s">
        <v>303</v>
      </c>
      <c r="D192" s="207" t="s">
        <v>185</v>
      </c>
      <c r="E192" s="208" t="s">
        <v>304</v>
      </c>
      <c r="F192" s="209" t="s">
        <v>305</v>
      </c>
      <c r="G192" s="210" t="s">
        <v>267</v>
      </c>
      <c r="H192" s="211">
        <v>220</v>
      </c>
      <c r="I192" s="212"/>
      <c r="J192" s="213">
        <f>ROUND(I192*H192,2)</f>
        <v>0</v>
      </c>
      <c r="K192" s="214"/>
      <c r="L192" s="38"/>
      <c r="M192" s="215" t="s">
        <v>1</v>
      </c>
      <c r="N192" s="216" t="s">
        <v>38</v>
      </c>
      <c r="O192" s="70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7">
        <f>S192*H192</f>
        <v>0</v>
      </c>
      <c r="U192" s="218" t="s">
        <v>1</v>
      </c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19" t="s">
        <v>189</v>
      </c>
      <c r="AT192" s="219" t="s">
        <v>185</v>
      </c>
      <c r="AU192" s="219" t="s">
        <v>82</v>
      </c>
      <c r="AY192" s="16" t="s">
        <v>181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16" t="s">
        <v>80</v>
      </c>
      <c r="BK192" s="220">
        <f>ROUND(I192*H192,2)</f>
        <v>0</v>
      </c>
      <c r="BL192" s="16" t="s">
        <v>189</v>
      </c>
      <c r="BM192" s="219" t="s">
        <v>306</v>
      </c>
    </row>
    <row r="193" spans="1:65" s="2" customFormat="1" ht="14.4" customHeight="1">
      <c r="A193" s="33"/>
      <c r="B193" s="34"/>
      <c r="C193" s="221" t="s">
        <v>307</v>
      </c>
      <c r="D193" s="221" t="s">
        <v>192</v>
      </c>
      <c r="E193" s="222" t="s">
        <v>308</v>
      </c>
      <c r="F193" s="223" t="s">
        <v>309</v>
      </c>
      <c r="G193" s="224" t="s">
        <v>192</v>
      </c>
      <c r="H193" s="225">
        <v>220</v>
      </c>
      <c r="I193" s="226"/>
      <c r="J193" s="227">
        <f>ROUND(I193*H193,2)</f>
        <v>0</v>
      </c>
      <c r="K193" s="228"/>
      <c r="L193" s="229"/>
      <c r="M193" s="230" t="s">
        <v>1</v>
      </c>
      <c r="N193" s="231" t="s">
        <v>38</v>
      </c>
      <c r="O193" s="70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7">
        <f>S193*H193</f>
        <v>0</v>
      </c>
      <c r="U193" s="218" t="s">
        <v>1</v>
      </c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19" t="s">
        <v>196</v>
      </c>
      <c r="AT193" s="219" t="s">
        <v>192</v>
      </c>
      <c r="AU193" s="219" t="s">
        <v>82</v>
      </c>
      <c r="AY193" s="16" t="s">
        <v>181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16" t="s">
        <v>80</v>
      </c>
      <c r="BK193" s="220">
        <f>ROUND(I193*H193,2)</f>
        <v>0</v>
      </c>
      <c r="BL193" s="16" t="s">
        <v>189</v>
      </c>
      <c r="BM193" s="219" t="s">
        <v>310</v>
      </c>
    </row>
    <row r="194" spans="1:65" s="12" customFormat="1" ht="22.8" customHeight="1">
      <c r="B194" s="191"/>
      <c r="C194" s="192"/>
      <c r="D194" s="193" t="s">
        <v>72</v>
      </c>
      <c r="E194" s="205" t="s">
        <v>311</v>
      </c>
      <c r="F194" s="205" t="s">
        <v>312</v>
      </c>
      <c r="G194" s="192"/>
      <c r="H194" s="192"/>
      <c r="I194" s="195"/>
      <c r="J194" s="206">
        <f>BK194</f>
        <v>0</v>
      </c>
      <c r="K194" s="192"/>
      <c r="L194" s="197"/>
      <c r="M194" s="198"/>
      <c r="N194" s="199"/>
      <c r="O194" s="199"/>
      <c r="P194" s="200">
        <f>SUM(P195:P196)</f>
        <v>0</v>
      </c>
      <c r="Q194" s="199"/>
      <c r="R194" s="200">
        <f>SUM(R195:R196)</f>
        <v>0</v>
      </c>
      <c r="S194" s="199"/>
      <c r="T194" s="200">
        <f>SUM(T195:T196)</f>
        <v>0</v>
      </c>
      <c r="U194" s="201"/>
      <c r="AR194" s="202" t="s">
        <v>82</v>
      </c>
      <c r="AT194" s="203" t="s">
        <v>72</v>
      </c>
      <c r="AU194" s="203" t="s">
        <v>80</v>
      </c>
      <c r="AY194" s="202" t="s">
        <v>181</v>
      </c>
      <c r="BK194" s="204">
        <f>SUM(BK195:BK196)</f>
        <v>0</v>
      </c>
    </row>
    <row r="195" spans="1:65" s="2" customFormat="1" ht="14.4" customHeight="1">
      <c r="A195" s="33"/>
      <c r="B195" s="34"/>
      <c r="C195" s="207" t="s">
        <v>313</v>
      </c>
      <c r="D195" s="207" t="s">
        <v>185</v>
      </c>
      <c r="E195" s="208" t="s">
        <v>314</v>
      </c>
      <c r="F195" s="209" t="s">
        <v>315</v>
      </c>
      <c r="G195" s="210" t="s">
        <v>188</v>
      </c>
      <c r="H195" s="211">
        <v>36</v>
      </c>
      <c r="I195" s="212"/>
      <c r="J195" s="213">
        <f>ROUND(I195*H195,2)</f>
        <v>0</v>
      </c>
      <c r="K195" s="214"/>
      <c r="L195" s="38"/>
      <c r="M195" s="215" t="s">
        <v>1</v>
      </c>
      <c r="N195" s="216" t="s">
        <v>38</v>
      </c>
      <c r="O195" s="70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7">
        <f>S195*H195</f>
        <v>0</v>
      </c>
      <c r="U195" s="218" t="s">
        <v>1</v>
      </c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19" t="s">
        <v>189</v>
      </c>
      <c r="AT195" s="219" t="s">
        <v>185</v>
      </c>
      <c r="AU195" s="219" t="s">
        <v>82</v>
      </c>
      <c r="AY195" s="16" t="s">
        <v>181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16" t="s">
        <v>80</v>
      </c>
      <c r="BK195" s="220">
        <f>ROUND(I195*H195,2)</f>
        <v>0</v>
      </c>
      <c r="BL195" s="16" t="s">
        <v>189</v>
      </c>
      <c r="BM195" s="219" t="s">
        <v>316</v>
      </c>
    </row>
    <row r="196" spans="1:65" s="2" customFormat="1" ht="19.8" customHeight="1">
      <c r="A196" s="33"/>
      <c r="B196" s="34"/>
      <c r="C196" s="221" t="s">
        <v>317</v>
      </c>
      <c r="D196" s="221" t="s">
        <v>192</v>
      </c>
      <c r="E196" s="222" t="s">
        <v>318</v>
      </c>
      <c r="F196" s="223" t="s">
        <v>319</v>
      </c>
      <c r="G196" s="224" t="s">
        <v>195</v>
      </c>
      <c r="H196" s="225">
        <v>36</v>
      </c>
      <c r="I196" s="226"/>
      <c r="J196" s="227">
        <f>ROUND(I196*H196,2)</f>
        <v>0</v>
      </c>
      <c r="K196" s="228"/>
      <c r="L196" s="229"/>
      <c r="M196" s="230" t="s">
        <v>1</v>
      </c>
      <c r="N196" s="231" t="s">
        <v>38</v>
      </c>
      <c r="O196" s="70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7">
        <f>S196*H196</f>
        <v>0</v>
      </c>
      <c r="U196" s="218" t="s">
        <v>1</v>
      </c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19" t="s">
        <v>196</v>
      </c>
      <c r="AT196" s="219" t="s">
        <v>192</v>
      </c>
      <c r="AU196" s="219" t="s">
        <v>82</v>
      </c>
      <c r="AY196" s="16" t="s">
        <v>181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16" t="s">
        <v>80</v>
      </c>
      <c r="BK196" s="220">
        <f>ROUND(I196*H196,2)</f>
        <v>0</v>
      </c>
      <c r="BL196" s="16" t="s">
        <v>189</v>
      </c>
      <c r="BM196" s="219" t="s">
        <v>320</v>
      </c>
    </row>
    <row r="197" spans="1:65" s="12" customFormat="1" ht="22.8" customHeight="1">
      <c r="B197" s="191"/>
      <c r="C197" s="192"/>
      <c r="D197" s="193" t="s">
        <v>72</v>
      </c>
      <c r="E197" s="205" t="s">
        <v>321</v>
      </c>
      <c r="F197" s="205" t="s">
        <v>322</v>
      </c>
      <c r="G197" s="192"/>
      <c r="H197" s="192"/>
      <c r="I197" s="195"/>
      <c r="J197" s="206">
        <f>BK197</f>
        <v>0</v>
      </c>
      <c r="K197" s="192"/>
      <c r="L197" s="197"/>
      <c r="M197" s="198"/>
      <c r="N197" s="199"/>
      <c r="O197" s="199"/>
      <c r="P197" s="200">
        <f>SUM(P198:P199)</f>
        <v>0</v>
      </c>
      <c r="Q197" s="199"/>
      <c r="R197" s="200">
        <f>SUM(R198:R199)</f>
        <v>0</v>
      </c>
      <c r="S197" s="199"/>
      <c r="T197" s="200">
        <f>SUM(T198:T199)</f>
        <v>0</v>
      </c>
      <c r="U197" s="201"/>
      <c r="AR197" s="202" t="s">
        <v>82</v>
      </c>
      <c r="AT197" s="203" t="s">
        <v>72</v>
      </c>
      <c r="AU197" s="203" t="s">
        <v>80</v>
      </c>
      <c r="AY197" s="202" t="s">
        <v>181</v>
      </c>
      <c r="BK197" s="204">
        <f>SUM(BK198:BK199)</f>
        <v>0</v>
      </c>
    </row>
    <row r="198" spans="1:65" s="2" customFormat="1" ht="14.4" customHeight="1">
      <c r="A198" s="33"/>
      <c r="B198" s="34"/>
      <c r="C198" s="207" t="s">
        <v>323</v>
      </c>
      <c r="D198" s="207" t="s">
        <v>185</v>
      </c>
      <c r="E198" s="208" t="s">
        <v>324</v>
      </c>
      <c r="F198" s="209" t="s">
        <v>325</v>
      </c>
      <c r="G198" s="210" t="s">
        <v>188</v>
      </c>
      <c r="H198" s="211">
        <v>16</v>
      </c>
      <c r="I198" s="212"/>
      <c r="J198" s="213">
        <f>ROUND(I198*H198,2)</f>
        <v>0</v>
      </c>
      <c r="K198" s="214"/>
      <c r="L198" s="38"/>
      <c r="M198" s="215" t="s">
        <v>1</v>
      </c>
      <c r="N198" s="216" t="s">
        <v>38</v>
      </c>
      <c r="O198" s="70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7">
        <f>S198*H198</f>
        <v>0</v>
      </c>
      <c r="U198" s="218" t="s">
        <v>1</v>
      </c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19" t="s">
        <v>189</v>
      </c>
      <c r="AT198" s="219" t="s">
        <v>185</v>
      </c>
      <c r="AU198" s="219" t="s">
        <v>82</v>
      </c>
      <c r="AY198" s="16" t="s">
        <v>181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16" t="s">
        <v>80</v>
      </c>
      <c r="BK198" s="220">
        <f>ROUND(I198*H198,2)</f>
        <v>0</v>
      </c>
      <c r="BL198" s="16" t="s">
        <v>189</v>
      </c>
      <c r="BM198" s="219" t="s">
        <v>326</v>
      </c>
    </row>
    <row r="199" spans="1:65" s="2" customFormat="1" ht="14.4" customHeight="1">
      <c r="A199" s="33"/>
      <c r="B199" s="34"/>
      <c r="C199" s="221" t="s">
        <v>327</v>
      </c>
      <c r="D199" s="221" t="s">
        <v>192</v>
      </c>
      <c r="E199" s="222" t="s">
        <v>328</v>
      </c>
      <c r="F199" s="223" t="s">
        <v>329</v>
      </c>
      <c r="G199" s="224" t="s">
        <v>195</v>
      </c>
      <c r="H199" s="225">
        <v>16</v>
      </c>
      <c r="I199" s="226"/>
      <c r="J199" s="227">
        <f>ROUND(I199*H199,2)</f>
        <v>0</v>
      </c>
      <c r="K199" s="228"/>
      <c r="L199" s="229"/>
      <c r="M199" s="230" t="s">
        <v>1</v>
      </c>
      <c r="N199" s="231" t="s">
        <v>38</v>
      </c>
      <c r="O199" s="70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7">
        <f>S199*H199</f>
        <v>0</v>
      </c>
      <c r="U199" s="218" t="s">
        <v>1</v>
      </c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19" t="s">
        <v>196</v>
      </c>
      <c r="AT199" s="219" t="s">
        <v>192</v>
      </c>
      <c r="AU199" s="219" t="s">
        <v>82</v>
      </c>
      <c r="AY199" s="16" t="s">
        <v>181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16" t="s">
        <v>80</v>
      </c>
      <c r="BK199" s="220">
        <f>ROUND(I199*H199,2)</f>
        <v>0</v>
      </c>
      <c r="BL199" s="16" t="s">
        <v>189</v>
      </c>
      <c r="BM199" s="219" t="s">
        <v>330</v>
      </c>
    </row>
    <row r="200" spans="1:65" s="12" customFormat="1" ht="22.8" customHeight="1">
      <c r="B200" s="191"/>
      <c r="C200" s="192"/>
      <c r="D200" s="193" t="s">
        <v>72</v>
      </c>
      <c r="E200" s="205" t="s">
        <v>331</v>
      </c>
      <c r="F200" s="205" t="s">
        <v>332</v>
      </c>
      <c r="G200" s="192"/>
      <c r="H200" s="192"/>
      <c r="I200" s="195"/>
      <c r="J200" s="206">
        <f>BK200</f>
        <v>0</v>
      </c>
      <c r="K200" s="192"/>
      <c r="L200" s="197"/>
      <c r="M200" s="198"/>
      <c r="N200" s="199"/>
      <c r="O200" s="199"/>
      <c r="P200" s="200">
        <f>SUM(P201:P202)</f>
        <v>0</v>
      </c>
      <c r="Q200" s="199"/>
      <c r="R200" s="200">
        <f>SUM(R201:R202)</f>
        <v>0</v>
      </c>
      <c r="S200" s="199"/>
      <c r="T200" s="200">
        <f>SUM(T201:T202)</f>
        <v>0</v>
      </c>
      <c r="U200" s="201"/>
      <c r="AR200" s="202" t="s">
        <v>82</v>
      </c>
      <c r="AT200" s="203" t="s">
        <v>72</v>
      </c>
      <c r="AU200" s="203" t="s">
        <v>80</v>
      </c>
      <c r="AY200" s="202" t="s">
        <v>181</v>
      </c>
      <c r="BK200" s="204">
        <f>SUM(BK201:BK202)</f>
        <v>0</v>
      </c>
    </row>
    <row r="201" spans="1:65" s="2" customFormat="1" ht="14.4" customHeight="1">
      <c r="A201" s="33"/>
      <c r="B201" s="34"/>
      <c r="C201" s="207" t="s">
        <v>333</v>
      </c>
      <c r="D201" s="207" t="s">
        <v>185</v>
      </c>
      <c r="E201" s="208" t="s">
        <v>334</v>
      </c>
      <c r="F201" s="209" t="s">
        <v>335</v>
      </c>
      <c r="G201" s="210" t="s">
        <v>188</v>
      </c>
      <c r="H201" s="211">
        <v>4</v>
      </c>
      <c r="I201" s="212"/>
      <c r="J201" s="213">
        <f>ROUND(I201*H201,2)</f>
        <v>0</v>
      </c>
      <c r="K201" s="214"/>
      <c r="L201" s="38"/>
      <c r="M201" s="215" t="s">
        <v>1</v>
      </c>
      <c r="N201" s="216" t="s">
        <v>38</v>
      </c>
      <c r="O201" s="70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7">
        <f>S201*H201</f>
        <v>0</v>
      </c>
      <c r="U201" s="218" t="s">
        <v>1</v>
      </c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19" t="s">
        <v>189</v>
      </c>
      <c r="AT201" s="219" t="s">
        <v>185</v>
      </c>
      <c r="AU201" s="219" t="s">
        <v>82</v>
      </c>
      <c r="AY201" s="16" t="s">
        <v>181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16" t="s">
        <v>80</v>
      </c>
      <c r="BK201" s="220">
        <f>ROUND(I201*H201,2)</f>
        <v>0</v>
      </c>
      <c r="BL201" s="16" t="s">
        <v>189</v>
      </c>
      <c r="BM201" s="219" t="s">
        <v>336</v>
      </c>
    </row>
    <row r="202" spans="1:65" s="2" customFormat="1" ht="14.4" customHeight="1">
      <c r="A202" s="33"/>
      <c r="B202" s="34"/>
      <c r="C202" s="221" t="s">
        <v>337</v>
      </c>
      <c r="D202" s="221" t="s">
        <v>192</v>
      </c>
      <c r="E202" s="222" t="s">
        <v>338</v>
      </c>
      <c r="F202" s="223" t="s">
        <v>339</v>
      </c>
      <c r="G202" s="224" t="s">
        <v>195</v>
      </c>
      <c r="H202" s="225">
        <v>4</v>
      </c>
      <c r="I202" s="226"/>
      <c r="J202" s="227">
        <f>ROUND(I202*H202,2)</f>
        <v>0</v>
      </c>
      <c r="K202" s="228"/>
      <c r="L202" s="229"/>
      <c r="M202" s="230" t="s">
        <v>1</v>
      </c>
      <c r="N202" s="231" t="s">
        <v>38</v>
      </c>
      <c r="O202" s="70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7">
        <f>S202*H202</f>
        <v>0</v>
      </c>
      <c r="U202" s="218" t="s">
        <v>1</v>
      </c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19" t="s">
        <v>196</v>
      </c>
      <c r="AT202" s="219" t="s">
        <v>192</v>
      </c>
      <c r="AU202" s="219" t="s">
        <v>82</v>
      </c>
      <c r="AY202" s="16" t="s">
        <v>181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16" t="s">
        <v>80</v>
      </c>
      <c r="BK202" s="220">
        <f>ROUND(I202*H202,2)</f>
        <v>0</v>
      </c>
      <c r="BL202" s="16" t="s">
        <v>189</v>
      </c>
      <c r="BM202" s="219" t="s">
        <v>340</v>
      </c>
    </row>
    <row r="203" spans="1:65" s="12" customFormat="1" ht="22.8" customHeight="1">
      <c r="B203" s="191"/>
      <c r="C203" s="192"/>
      <c r="D203" s="193" t="s">
        <v>72</v>
      </c>
      <c r="E203" s="205" t="s">
        <v>341</v>
      </c>
      <c r="F203" s="205" t="s">
        <v>342</v>
      </c>
      <c r="G203" s="192"/>
      <c r="H203" s="192"/>
      <c r="I203" s="195"/>
      <c r="J203" s="206">
        <f>BK203</f>
        <v>0</v>
      </c>
      <c r="K203" s="192"/>
      <c r="L203" s="197"/>
      <c r="M203" s="198"/>
      <c r="N203" s="199"/>
      <c r="O203" s="199"/>
      <c r="P203" s="200">
        <f>SUM(P204:P205)</f>
        <v>0</v>
      </c>
      <c r="Q203" s="199"/>
      <c r="R203" s="200">
        <f>SUM(R204:R205)</f>
        <v>0</v>
      </c>
      <c r="S203" s="199"/>
      <c r="T203" s="200">
        <f>SUM(T204:T205)</f>
        <v>0</v>
      </c>
      <c r="U203" s="201"/>
      <c r="AR203" s="202" t="s">
        <v>82</v>
      </c>
      <c r="AT203" s="203" t="s">
        <v>72</v>
      </c>
      <c r="AU203" s="203" t="s">
        <v>80</v>
      </c>
      <c r="AY203" s="202" t="s">
        <v>181</v>
      </c>
      <c r="BK203" s="204">
        <f>SUM(BK204:BK205)</f>
        <v>0</v>
      </c>
    </row>
    <row r="204" spans="1:65" s="2" customFormat="1" ht="14.4" customHeight="1">
      <c r="A204" s="33"/>
      <c r="B204" s="34"/>
      <c r="C204" s="207" t="s">
        <v>343</v>
      </c>
      <c r="D204" s="207" t="s">
        <v>185</v>
      </c>
      <c r="E204" s="208" t="s">
        <v>344</v>
      </c>
      <c r="F204" s="209" t="s">
        <v>345</v>
      </c>
      <c r="G204" s="210" t="s">
        <v>188</v>
      </c>
      <c r="H204" s="211">
        <v>10</v>
      </c>
      <c r="I204" s="212"/>
      <c r="J204" s="213">
        <f>ROUND(I204*H204,2)</f>
        <v>0</v>
      </c>
      <c r="K204" s="214"/>
      <c r="L204" s="38"/>
      <c r="M204" s="215" t="s">
        <v>1</v>
      </c>
      <c r="N204" s="216" t="s">
        <v>38</v>
      </c>
      <c r="O204" s="70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7">
        <f>S204*H204</f>
        <v>0</v>
      </c>
      <c r="U204" s="218" t="s">
        <v>1</v>
      </c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19" t="s">
        <v>189</v>
      </c>
      <c r="AT204" s="219" t="s">
        <v>185</v>
      </c>
      <c r="AU204" s="219" t="s">
        <v>82</v>
      </c>
      <c r="AY204" s="16" t="s">
        <v>181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16" t="s">
        <v>80</v>
      </c>
      <c r="BK204" s="220">
        <f>ROUND(I204*H204,2)</f>
        <v>0</v>
      </c>
      <c r="BL204" s="16" t="s">
        <v>189</v>
      </c>
      <c r="BM204" s="219" t="s">
        <v>346</v>
      </c>
    </row>
    <row r="205" spans="1:65" s="2" customFormat="1" ht="14.4" customHeight="1">
      <c r="A205" s="33"/>
      <c r="B205" s="34"/>
      <c r="C205" s="221" t="s">
        <v>347</v>
      </c>
      <c r="D205" s="221" t="s">
        <v>192</v>
      </c>
      <c r="E205" s="222" t="s">
        <v>348</v>
      </c>
      <c r="F205" s="223" t="s">
        <v>349</v>
      </c>
      <c r="G205" s="224" t="s">
        <v>195</v>
      </c>
      <c r="H205" s="225">
        <v>10</v>
      </c>
      <c r="I205" s="226"/>
      <c r="J205" s="227">
        <f>ROUND(I205*H205,2)</f>
        <v>0</v>
      </c>
      <c r="K205" s="228"/>
      <c r="L205" s="229"/>
      <c r="M205" s="230" t="s">
        <v>1</v>
      </c>
      <c r="N205" s="231" t="s">
        <v>38</v>
      </c>
      <c r="O205" s="70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7">
        <f>S205*H205</f>
        <v>0</v>
      </c>
      <c r="U205" s="218" t="s">
        <v>1</v>
      </c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19" t="s">
        <v>196</v>
      </c>
      <c r="AT205" s="219" t="s">
        <v>192</v>
      </c>
      <c r="AU205" s="219" t="s">
        <v>82</v>
      </c>
      <c r="AY205" s="16" t="s">
        <v>181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16" t="s">
        <v>80</v>
      </c>
      <c r="BK205" s="220">
        <f>ROUND(I205*H205,2)</f>
        <v>0</v>
      </c>
      <c r="BL205" s="16" t="s">
        <v>189</v>
      </c>
      <c r="BM205" s="219" t="s">
        <v>350</v>
      </c>
    </row>
    <row r="206" spans="1:65" s="12" customFormat="1" ht="22.8" customHeight="1">
      <c r="B206" s="191"/>
      <c r="C206" s="192"/>
      <c r="D206" s="193" t="s">
        <v>72</v>
      </c>
      <c r="E206" s="205" t="s">
        <v>351</v>
      </c>
      <c r="F206" s="205" t="s">
        <v>352</v>
      </c>
      <c r="G206" s="192"/>
      <c r="H206" s="192"/>
      <c r="I206" s="195"/>
      <c r="J206" s="206">
        <f>BK206</f>
        <v>0</v>
      </c>
      <c r="K206" s="192"/>
      <c r="L206" s="197"/>
      <c r="M206" s="198"/>
      <c r="N206" s="199"/>
      <c r="O206" s="199"/>
      <c r="P206" s="200">
        <f>SUM(P207:P209)</f>
        <v>0</v>
      </c>
      <c r="Q206" s="199"/>
      <c r="R206" s="200">
        <f>SUM(R207:R209)</f>
        <v>0</v>
      </c>
      <c r="S206" s="199"/>
      <c r="T206" s="200">
        <f>SUM(T207:T209)</f>
        <v>0</v>
      </c>
      <c r="U206" s="201"/>
      <c r="AR206" s="202" t="s">
        <v>82</v>
      </c>
      <c r="AT206" s="203" t="s">
        <v>72</v>
      </c>
      <c r="AU206" s="203" t="s">
        <v>80</v>
      </c>
      <c r="AY206" s="202" t="s">
        <v>181</v>
      </c>
      <c r="BK206" s="204">
        <f>SUM(BK207:BK209)</f>
        <v>0</v>
      </c>
    </row>
    <row r="207" spans="1:65" s="2" customFormat="1" ht="14.4" customHeight="1">
      <c r="A207" s="33"/>
      <c r="B207" s="34"/>
      <c r="C207" s="207" t="s">
        <v>353</v>
      </c>
      <c r="D207" s="207" t="s">
        <v>185</v>
      </c>
      <c r="E207" s="208" t="s">
        <v>354</v>
      </c>
      <c r="F207" s="209" t="s">
        <v>355</v>
      </c>
      <c r="G207" s="210" t="s">
        <v>188</v>
      </c>
      <c r="H207" s="211">
        <v>26</v>
      </c>
      <c r="I207" s="212"/>
      <c r="J207" s="213">
        <f>ROUND(I207*H207,2)</f>
        <v>0</v>
      </c>
      <c r="K207" s="214"/>
      <c r="L207" s="38"/>
      <c r="M207" s="215" t="s">
        <v>1</v>
      </c>
      <c r="N207" s="216" t="s">
        <v>38</v>
      </c>
      <c r="O207" s="70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7">
        <f>S207*H207</f>
        <v>0</v>
      </c>
      <c r="U207" s="218" t="s">
        <v>1</v>
      </c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219" t="s">
        <v>189</v>
      </c>
      <c r="AT207" s="219" t="s">
        <v>185</v>
      </c>
      <c r="AU207" s="219" t="s">
        <v>82</v>
      </c>
      <c r="AY207" s="16" t="s">
        <v>181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16" t="s">
        <v>80</v>
      </c>
      <c r="BK207" s="220">
        <f>ROUND(I207*H207,2)</f>
        <v>0</v>
      </c>
      <c r="BL207" s="16" t="s">
        <v>189</v>
      </c>
      <c r="BM207" s="219" t="s">
        <v>356</v>
      </c>
    </row>
    <row r="208" spans="1:65" s="2" customFormat="1" ht="19.8" customHeight="1">
      <c r="A208" s="33"/>
      <c r="B208" s="34"/>
      <c r="C208" s="221" t="s">
        <v>357</v>
      </c>
      <c r="D208" s="221" t="s">
        <v>192</v>
      </c>
      <c r="E208" s="222" t="s">
        <v>358</v>
      </c>
      <c r="F208" s="223" t="s">
        <v>359</v>
      </c>
      <c r="G208" s="224" t="s">
        <v>195</v>
      </c>
      <c r="H208" s="225">
        <v>26</v>
      </c>
      <c r="I208" s="226"/>
      <c r="J208" s="227">
        <f>ROUND(I208*H208,2)</f>
        <v>0</v>
      </c>
      <c r="K208" s="228"/>
      <c r="L208" s="229"/>
      <c r="M208" s="230" t="s">
        <v>1</v>
      </c>
      <c r="N208" s="231" t="s">
        <v>38</v>
      </c>
      <c r="O208" s="70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7">
        <f>S208*H208</f>
        <v>0</v>
      </c>
      <c r="U208" s="218" t="s">
        <v>1</v>
      </c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19" t="s">
        <v>196</v>
      </c>
      <c r="AT208" s="219" t="s">
        <v>192</v>
      </c>
      <c r="AU208" s="219" t="s">
        <v>82</v>
      </c>
      <c r="AY208" s="16" t="s">
        <v>181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16" t="s">
        <v>80</v>
      </c>
      <c r="BK208" s="220">
        <f>ROUND(I208*H208,2)</f>
        <v>0</v>
      </c>
      <c r="BL208" s="16" t="s">
        <v>189</v>
      </c>
      <c r="BM208" s="219" t="s">
        <v>360</v>
      </c>
    </row>
    <row r="209" spans="1:65" s="2" customFormat="1" ht="19.8" customHeight="1">
      <c r="A209" s="33"/>
      <c r="B209" s="34"/>
      <c r="C209" s="221" t="s">
        <v>361</v>
      </c>
      <c r="D209" s="221" t="s">
        <v>192</v>
      </c>
      <c r="E209" s="222" t="s">
        <v>362</v>
      </c>
      <c r="F209" s="223" t="s">
        <v>363</v>
      </c>
      <c r="G209" s="224" t="s">
        <v>195</v>
      </c>
      <c r="H209" s="225">
        <v>26</v>
      </c>
      <c r="I209" s="226"/>
      <c r="J209" s="227">
        <f>ROUND(I209*H209,2)</f>
        <v>0</v>
      </c>
      <c r="K209" s="228"/>
      <c r="L209" s="229"/>
      <c r="M209" s="230" t="s">
        <v>1</v>
      </c>
      <c r="N209" s="231" t="s">
        <v>38</v>
      </c>
      <c r="O209" s="70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7">
        <f>S209*H209</f>
        <v>0</v>
      </c>
      <c r="U209" s="218" t="s">
        <v>1</v>
      </c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19" t="s">
        <v>196</v>
      </c>
      <c r="AT209" s="219" t="s">
        <v>192</v>
      </c>
      <c r="AU209" s="219" t="s">
        <v>82</v>
      </c>
      <c r="AY209" s="16" t="s">
        <v>181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16" t="s">
        <v>80</v>
      </c>
      <c r="BK209" s="220">
        <f>ROUND(I209*H209,2)</f>
        <v>0</v>
      </c>
      <c r="BL209" s="16" t="s">
        <v>189</v>
      </c>
      <c r="BM209" s="219" t="s">
        <v>364</v>
      </c>
    </row>
    <row r="210" spans="1:65" s="12" customFormat="1" ht="22.8" customHeight="1">
      <c r="B210" s="191"/>
      <c r="C210" s="192"/>
      <c r="D210" s="193" t="s">
        <v>72</v>
      </c>
      <c r="E210" s="205" t="s">
        <v>365</v>
      </c>
      <c r="F210" s="205" t="s">
        <v>366</v>
      </c>
      <c r="G210" s="192"/>
      <c r="H210" s="192"/>
      <c r="I210" s="195"/>
      <c r="J210" s="206">
        <f>BK210</f>
        <v>0</v>
      </c>
      <c r="K210" s="192"/>
      <c r="L210" s="197"/>
      <c r="M210" s="198"/>
      <c r="N210" s="199"/>
      <c r="O210" s="199"/>
      <c r="P210" s="200">
        <f>P211</f>
        <v>0</v>
      </c>
      <c r="Q210" s="199"/>
      <c r="R210" s="200">
        <f>R211</f>
        <v>0</v>
      </c>
      <c r="S210" s="199"/>
      <c r="T210" s="200">
        <f>T211</f>
        <v>0</v>
      </c>
      <c r="U210" s="201"/>
      <c r="AR210" s="202" t="s">
        <v>82</v>
      </c>
      <c r="AT210" s="203" t="s">
        <v>72</v>
      </c>
      <c r="AU210" s="203" t="s">
        <v>80</v>
      </c>
      <c r="AY210" s="202" t="s">
        <v>181</v>
      </c>
      <c r="BK210" s="204">
        <f>BK211</f>
        <v>0</v>
      </c>
    </row>
    <row r="211" spans="1:65" s="2" customFormat="1" ht="14.4" customHeight="1">
      <c r="A211" s="33"/>
      <c r="B211" s="34"/>
      <c r="C211" s="207" t="s">
        <v>367</v>
      </c>
      <c r="D211" s="207" t="s">
        <v>185</v>
      </c>
      <c r="E211" s="208" t="s">
        <v>368</v>
      </c>
      <c r="F211" s="209" t="s">
        <v>369</v>
      </c>
      <c r="G211" s="210" t="s">
        <v>188</v>
      </c>
      <c r="H211" s="211">
        <v>132</v>
      </c>
      <c r="I211" s="212"/>
      <c r="J211" s="213">
        <f>ROUND(I211*H211,2)</f>
        <v>0</v>
      </c>
      <c r="K211" s="214"/>
      <c r="L211" s="38"/>
      <c r="M211" s="215" t="s">
        <v>1</v>
      </c>
      <c r="N211" s="216" t="s">
        <v>38</v>
      </c>
      <c r="O211" s="70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7">
        <f>S211*H211</f>
        <v>0</v>
      </c>
      <c r="U211" s="218" t="s">
        <v>1</v>
      </c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219" t="s">
        <v>189</v>
      </c>
      <c r="AT211" s="219" t="s">
        <v>185</v>
      </c>
      <c r="AU211" s="219" t="s">
        <v>82</v>
      </c>
      <c r="AY211" s="16" t="s">
        <v>181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16" t="s">
        <v>80</v>
      </c>
      <c r="BK211" s="220">
        <f>ROUND(I211*H211,2)</f>
        <v>0</v>
      </c>
      <c r="BL211" s="16" t="s">
        <v>189</v>
      </c>
      <c r="BM211" s="219" t="s">
        <v>370</v>
      </c>
    </row>
    <row r="212" spans="1:65" s="12" customFormat="1" ht="22.8" customHeight="1">
      <c r="B212" s="191"/>
      <c r="C212" s="192"/>
      <c r="D212" s="193" t="s">
        <v>72</v>
      </c>
      <c r="E212" s="205" t="s">
        <v>371</v>
      </c>
      <c r="F212" s="205" t="s">
        <v>372</v>
      </c>
      <c r="G212" s="192"/>
      <c r="H212" s="192"/>
      <c r="I212" s="195"/>
      <c r="J212" s="206">
        <f>BK212</f>
        <v>0</v>
      </c>
      <c r="K212" s="192"/>
      <c r="L212" s="197"/>
      <c r="M212" s="198"/>
      <c r="N212" s="199"/>
      <c r="O212" s="199"/>
      <c r="P212" s="200">
        <f>P213</f>
        <v>0</v>
      </c>
      <c r="Q212" s="199"/>
      <c r="R212" s="200">
        <f>R213</f>
        <v>0</v>
      </c>
      <c r="S212" s="199"/>
      <c r="T212" s="200">
        <f>T213</f>
        <v>0</v>
      </c>
      <c r="U212" s="201"/>
      <c r="AR212" s="202" t="s">
        <v>82</v>
      </c>
      <c r="AT212" s="203" t="s">
        <v>72</v>
      </c>
      <c r="AU212" s="203" t="s">
        <v>80</v>
      </c>
      <c r="AY212" s="202" t="s">
        <v>181</v>
      </c>
      <c r="BK212" s="204">
        <f>BK213</f>
        <v>0</v>
      </c>
    </row>
    <row r="213" spans="1:65" s="2" customFormat="1" ht="14.4" customHeight="1">
      <c r="A213" s="33"/>
      <c r="B213" s="34"/>
      <c r="C213" s="207" t="s">
        <v>373</v>
      </c>
      <c r="D213" s="207" t="s">
        <v>185</v>
      </c>
      <c r="E213" s="208" t="s">
        <v>233</v>
      </c>
      <c r="F213" s="209" t="s">
        <v>234</v>
      </c>
      <c r="G213" s="210" t="s">
        <v>188</v>
      </c>
      <c r="H213" s="211">
        <v>44</v>
      </c>
      <c r="I213" s="212"/>
      <c r="J213" s="213">
        <f>ROUND(I213*H213,2)</f>
        <v>0</v>
      </c>
      <c r="K213" s="214"/>
      <c r="L213" s="38"/>
      <c r="M213" s="215" t="s">
        <v>1</v>
      </c>
      <c r="N213" s="216" t="s">
        <v>38</v>
      </c>
      <c r="O213" s="70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7">
        <f>S213*H213</f>
        <v>0</v>
      </c>
      <c r="U213" s="218" t="s">
        <v>1</v>
      </c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19" t="s">
        <v>189</v>
      </c>
      <c r="AT213" s="219" t="s">
        <v>185</v>
      </c>
      <c r="AU213" s="219" t="s">
        <v>82</v>
      </c>
      <c r="AY213" s="16" t="s">
        <v>181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16" t="s">
        <v>80</v>
      </c>
      <c r="BK213" s="220">
        <f>ROUND(I213*H213,2)</f>
        <v>0</v>
      </c>
      <c r="BL213" s="16" t="s">
        <v>189</v>
      </c>
      <c r="BM213" s="219" t="s">
        <v>374</v>
      </c>
    </row>
    <row r="214" spans="1:65" s="12" customFormat="1" ht="22.8" customHeight="1">
      <c r="B214" s="191"/>
      <c r="C214" s="192"/>
      <c r="D214" s="193" t="s">
        <v>72</v>
      </c>
      <c r="E214" s="205" t="s">
        <v>375</v>
      </c>
      <c r="F214" s="205" t="s">
        <v>376</v>
      </c>
      <c r="G214" s="192"/>
      <c r="H214" s="192"/>
      <c r="I214" s="195"/>
      <c r="J214" s="206">
        <f>BK214</f>
        <v>0</v>
      </c>
      <c r="K214" s="192"/>
      <c r="L214" s="197"/>
      <c r="M214" s="198"/>
      <c r="N214" s="199"/>
      <c r="O214" s="199"/>
      <c r="P214" s="200">
        <f>SUM(P215:P216)</f>
        <v>0</v>
      </c>
      <c r="Q214" s="199"/>
      <c r="R214" s="200">
        <f>SUM(R215:R216)</f>
        <v>0</v>
      </c>
      <c r="S214" s="199"/>
      <c r="T214" s="200">
        <f>SUM(T215:T216)</f>
        <v>0</v>
      </c>
      <c r="U214" s="201"/>
      <c r="AR214" s="202" t="s">
        <v>82</v>
      </c>
      <c r="AT214" s="203" t="s">
        <v>72</v>
      </c>
      <c r="AU214" s="203" t="s">
        <v>80</v>
      </c>
      <c r="AY214" s="202" t="s">
        <v>181</v>
      </c>
      <c r="BK214" s="204">
        <f>SUM(BK215:BK216)</f>
        <v>0</v>
      </c>
    </row>
    <row r="215" spans="1:65" s="2" customFormat="1" ht="14.4" customHeight="1">
      <c r="A215" s="33"/>
      <c r="B215" s="34"/>
      <c r="C215" s="221" t="s">
        <v>377</v>
      </c>
      <c r="D215" s="221" t="s">
        <v>192</v>
      </c>
      <c r="E215" s="222" t="s">
        <v>378</v>
      </c>
      <c r="F215" s="223" t="s">
        <v>379</v>
      </c>
      <c r="G215" s="224" t="s">
        <v>380</v>
      </c>
      <c r="H215" s="225">
        <v>1</v>
      </c>
      <c r="I215" s="226"/>
      <c r="J215" s="227">
        <f>ROUND(I215*H215,2)</f>
        <v>0</v>
      </c>
      <c r="K215" s="228"/>
      <c r="L215" s="229"/>
      <c r="M215" s="230" t="s">
        <v>1</v>
      </c>
      <c r="N215" s="231" t="s">
        <v>38</v>
      </c>
      <c r="O215" s="70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7">
        <f>S215*H215</f>
        <v>0</v>
      </c>
      <c r="U215" s="218" t="s">
        <v>1</v>
      </c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19" t="s">
        <v>196</v>
      </c>
      <c r="AT215" s="219" t="s">
        <v>192</v>
      </c>
      <c r="AU215" s="219" t="s">
        <v>82</v>
      </c>
      <c r="AY215" s="16" t="s">
        <v>181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16" t="s">
        <v>80</v>
      </c>
      <c r="BK215" s="220">
        <f>ROUND(I215*H215,2)</f>
        <v>0</v>
      </c>
      <c r="BL215" s="16" t="s">
        <v>189</v>
      </c>
      <c r="BM215" s="219" t="s">
        <v>381</v>
      </c>
    </row>
    <row r="216" spans="1:65" s="2" customFormat="1" ht="14.4" customHeight="1">
      <c r="A216" s="33"/>
      <c r="B216" s="34"/>
      <c r="C216" s="207" t="s">
        <v>382</v>
      </c>
      <c r="D216" s="207" t="s">
        <v>185</v>
      </c>
      <c r="E216" s="208" t="s">
        <v>383</v>
      </c>
      <c r="F216" s="209" t="s">
        <v>384</v>
      </c>
      <c r="G216" s="210" t="s">
        <v>385</v>
      </c>
      <c r="H216" s="211">
        <v>30</v>
      </c>
      <c r="I216" s="212"/>
      <c r="J216" s="213">
        <f>ROUND(I216*H216,2)</f>
        <v>0</v>
      </c>
      <c r="K216" s="214"/>
      <c r="L216" s="38"/>
      <c r="M216" s="215" t="s">
        <v>1</v>
      </c>
      <c r="N216" s="216" t="s">
        <v>38</v>
      </c>
      <c r="O216" s="70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7">
        <f>S216*H216</f>
        <v>0</v>
      </c>
      <c r="U216" s="218" t="s">
        <v>1</v>
      </c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219" t="s">
        <v>386</v>
      </c>
      <c r="AT216" s="219" t="s">
        <v>185</v>
      </c>
      <c r="AU216" s="219" t="s">
        <v>82</v>
      </c>
      <c r="AY216" s="16" t="s">
        <v>181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16" t="s">
        <v>80</v>
      </c>
      <c r="BK216" s="220">
        <f>ROUND(I216*H216,2)</f>
        <v>0</v>
      </c>
      <c r="BL216" s="16" t="s">
        <v>386</v>
      </c>
      <c r="BM216" s="219" t="s">
        <v>387</v>
      </c>
    </row>
    <row r="217" spans="1:65" s="12" customFormat="1" ht="22.8" customHeight="1">
      <c r="B217" s="191"/>
      <c r="C217" s="192"/>
      <c r="D217" s="193" t="s">
        <v>72</v>
      </c>
      <c r="E217" s="205" t="s">
        <v>388</v>
      </c>
      <c r="F217" s="205" t="s">
        <v>389</v>
      </c>
      <c r="G217" s="192"/>
      <c r="H217" s="192"/>
      <c r="I217" s="195"/>
      <c r="J217" s="206">
        <f>BK217</f>
        <v>0</v>
      </c>
      <c r="K217" s="192"/>
      <c r="L217" s="197"/>
      <c r="M217" s="198"/>
      <c r="N217" s="199"/>
      <c r="O217" s="199"/>
      <c r="P217" s="200">
        <f>P218</f>
        <v>0</v>
      </c>
      <c r="Q217" s="199"/>
      <c r="R217" s="200">
        <f>R218</f>
        <v>0</v>
      </c>
      <c r="S217" s="199"/>
      <c r="T217" s="200">
        <f>T218</f>
        <v>0</v>
      </c>
      <c r="U217" s="201"/>
      <c r="AR217" s="202" t="s">
        <v>82</v>
      </c>
      <c r="AT217" s="203" t="s">
        <v>72</v>
      </c>
      <c r="AU217" s="203" t="s">
        <v>80</v>
      </c>
      <c r="AY217" s="202" t="s">
        <v>181</v>
      </c>
      <c r="BK217" s="204">
        <f>BK218</f>
        <v>0</v>
      </c>
    </row>
    <row r="218" spans="1:65" s="2" customFormat="1" ht="14.4" customHeight="1">
      <c r="A218" s="33"/>
      <c r="B218" s="34"/>
      <c r="C218" s="207" t="s">
        <v>390</v>
      </c>
      <c r="D218" s="207" t="s">
        <v>185</v>
      </c>
      <c r="E218" s="208" t="s">
        <v>391</v>
      </c>
      <c r="F218" s="209" t="s">
        <v>392</v>
      </c>
      <c r="G218" s="210" t="s">
        <v>188</v>
      </c>
      <c r="H218" s="211">
        <v>1</v>
      </c>
      <c r="I218" s="212"/>
      <c r="J218" s="213">
        <f>ROUND(I218*H218,2)</f>
        <v>0</v>
      </c>
      <c r="K218" s="214"/>
      <c r="L218" s="38"/>
      <c r="M218" s="215" t="s">
        <v>1</v>
      </c>
      <c r="N218" s="216" t="s">
        <v>38</v>
      </c>
      <c r="O218" s="70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7">
        <f>S218*H218</f>
        <v>0</v>
      </c>
      <c r="U218" s="218" t="s">
        <v>1</v>
      </c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219" t="s">
        <v>189</v>
      </c>
      <c r="AT218" s="219" t="s">
        <v>185</v>
      </c>
      <c r="AU218" s="219" t="s">
        <v>82</v>
      </c>
      <c r="AY218" s="16" t="s">
        <v>181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16" t="s">
        <v>80</v>
      </c>
      <c r="BK218" s="220">
        <f>ROUND(I218*H218,2)</f>
        <v>0</v>
      </c>
      <c r="BL218" s="16" t="s">
        <v>189</v>
      </c>
      <c r="BM218" s="219" t="s">
        <v>393</v>
      </c>
    </row>
    <row r="219" spans="1:65" s="12" customFormat="1" ht="22.8" customHeight="1">
      <c r="B219" s="191"/>
      <c r="C219" s="192"/>
      <c r="D219" s="193" t="s">
        <v>72</v>
      </c>
      <c r="E219" s="205" t="s">
        <v>394</v>
      </c>
      <c r="F219" s="205" t="s">
        <v>395</v>
      </c>
      <c r="G219" s="192"/>
      <c r="H219" s="192"/>
      <c r="I219" s="195"/>
      <c r="J219" s="206">
        <f>BK219</f>
        <v>0</v>
      </c>
      <c r="K219" s="192"/>
      <c r="L219" s="197"/>
      <c r="M219" s="198"/>
      <c r="N219" s="199"/>
      <c r="O219" s="199"/>
      <c r="P219" s="200">
        <f>SUM(P220:P221)</f>
        <v>0</v>
      </c>
      <c r="Q219" s="199"/>
      <c r="R219" s="200">
        <f>SUM(R220:R221)</f>
        <v>0</v>
      </c>
      <c r="S219" s="199"/>
      <c r="T219" s="200">
        <f>SUM(T220:T221)</f>
        <v>0</v>
      </c>
      <c r="U219" s="201"/>
      <c r="AR219" s="202" t="s">
        <v>82</v>
      </c>
      <c r="AT219" s="203" t="s">
        <v>72</v>
      </c>
      <c r="AU219" s="203" t="s">
        <v>80</v>
      </c>
      <c r="AY219" s="202" t="s">
        <v>181</v>
      </c>
      <c r="BK219" s="204">
        <f>SUM(BK220:BK221)</f>
        <v>0</v>
      </c>
    </row>
    <row r="220" spans="1:65" s="2" customFormat="1" ht="14.4" customHeight="1">
      <c r="A220" s="33"/>
      <c r="B220" s="34"/>
      <c r="C220" s="207" t="s">
        <v>396</v>
      </c>
      <c r="D220" s="207" t="s">
        <v>185</v>
      </c>
      <c r="E220" s="208" t="s">
        <v>383</v>
      </c>
      <c r="F220" s="209" t="s">
        <v>384</v>
      </c>
      <c r="G220" s="210" t="s">
        <v>385</v>
      </c>
      <c r="H220" s="211">
        <v>8</v>
      </c>
      <c r="I220" s="212"/>
      <c r="J220" s="213">
        <f>ROUND(I220*H220,2)</f>
        <v>0</v>
      </c>
      <c r="K220" s="214"/>
      <c r="L220" s="38"/>
      <c r="M220" s="215" t="s">
        <v>1</v>
      </c>
      <c r="N220" s="216" t="s">
        <v>38</v>
      </c>
      <c r="O220" s="70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7">
        <f>S220*H220</f>
        <v>0</v>
      </c>
      <c r="U220" s="218" t="s">
        <v>1</v>
      </c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219" t="s">
        <v>386</v>
      </c>
      <c r="AT220" s="219" t="s">
        <v>185</v>
      </c>
      <c r="AU220" s="219" t="s">
        <v>82</v>
      </c>
      <c r="AY220" s="16" t="s">
        <v>181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16" t="s">
        <v>80</v>
      </c>
      <c r="BK220" s="220">
        <f>ROUND(I220*H220,2)</f>
        <v>0</v>
      </c>
      <c r="BL220" s="16" t="s">
        <v>386</v>
      </c>
      <c r="BM220" s="219" t="s">
        <v>397</v>
      </c>
    </row>
    <row r="221" spans="1:65" s="2" customFormat="1" ht="14.4" customHeight="1">
      <c r="A221" s="33"/>
      <c r="B221" s="34"/>
      <c r="C221" s="221" t="s">
        <v>398</v>
      </c>
      <c r="D221" s="221" t="s">
        <v>192</v>
      </c>
      <c r="E221" s="222" t="s">
        <v>399</v>
      </c>
      <c r="F221" s="223" t="s">
        <v>400</v>
      </c>
      <c r="G221" s="224" t="s">
        <v>380</v>
      </c>
      <c r="H221" s="225">
        <v>1</v>
      </c>
      <c r="I221" s="226"/>
      <c r="J221" s="227">
        <f>ROUND(I221*H221,2)</f>
        <v>0</v>
      </c>
      <c r="K221" s="228"/>
      <c r="L221" s="229"/>
      <c r="M221" s="230" t="s">
        <v>1</v>
      </c>
      <c r="N221" s="231" t="s">
        <v>38</v>
      </c>
      <c r="O221" s="70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7">
        <f>S221*H221</f>
        <v>0</v>
      </c>
      <c r="U221" s="218" t="s">
        <v>1</v>
      </c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219" t="s">
        <v>196</v>
      </c>
      <c r="AT221" s="219" t="s">
        <v>192</v>
      </c>
      <c r="AU221" s="219" t="s">
        <v>82</v>
      </c>
      <c r="AY221" s="16" t="s">
        <v>181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16" t="s">
        <v>80</v>
      </c>
      <c r="BK221" s="220">
        <f>ROUND(I221*H221,2)</f>
        <v>0</v>
      </c>
      <c r="BL221" s="16" t="s">
        <v>189</v>
      </c>
      <c r="BM221" s="219" t="s">
        <v>401</v>
      </c>
    </row>
    <row r="222" spans="1:65" s="12" customFormat="1" ht="22.8" customHeight="1">
      <c r="B222" s="191"/>
      <c r="C222" s="192"/>
      <c r="D222" s="193" t="s">
        <v>72</v>
      </c>
      <c r="E222" s="205" t="s">
        <v>402</v>
      </c>
      <c r="F222" s="205" t="s">
        <v>403</v>
      </c>
      <c r="G222" s="192"/>
      <c r="H222" s="192"/>
      <c r="I222" s="195"/>
      <c r="J222" s="206">
        <f>BK222</f>
        <v>0</v>
      </c>
      <c r="K222" s="192"/>
      <c r="L222" s="197"/>
      <c r="M222" s="198"/>
      <c r="N222" s="199"/>
      <c r="O222" s="199"/>
      <c r="P222" s="200">
        <f>SUM(P223:P224)</f>
        <v>0</v>
      </c>
      <c r="Q222" s="199"/>
      <c r="R222" s="200">
        <f>SUM(R223:R224)</f>
        <v>0</v>
      </c>
      <c r="S222" s="199"/>
      <c r="T222" s="200">
        <f>SUM(T223:T224)</f>
        <v>0</v>
      </c>
      <c r="U222" s="201"/>
      <c r="AR222" s="202" t="s">
        <v>82</v>
      </c>
      <c r="AT222" s="203" t="s">
        <v>72</v>
      </c>
      <c r="AU222" s="203" t="s">
        <v>80</v>
      </c>
      <c r="AY222" s="202" t="s">
        <v>181</v>
      </c>
      <c r="BK222" s="204">
        <f>SUM(BK223:BK224)</f>
        <v>0</v>
      </c>
    </row>
    <row r="223" spans="1:65" s="2" customFormat="1" ht="14.4" customHeight="1">
      <c r="A223" s="33"/>
      <c r="B223" s="34"/>
      <c r="C223" s="207" t="s">
        <v>404</v>
      </c>
      <c r="D223" s="207" t="s">
        <v>185</v>
      </c>
      <c r="E223" s="208" t="s">
        <v>405</v>
      </c>
      <c r="F223" s="209" t="s">
        <v>406</v>
      </c>
      <c r="G223" s="210" t="s">
        <v>188</v>
      </c>
      <c r="H223" s="211">
        <v>4</v>
      </c>
      <c r="I223" s="212"/>
      <c r="J223" s="213">
        <f>ROUND(I223*H223,2)</f>
        <v>0</v>
      </c>
      <c r="K223" s="214"/>
      <c r="L223" s="38"/>
      <c r="M223" s="215" t="s">
        <v>1</v>
      </c>
      <c r="N223" s="216" t="s">
        <v>38</v>
      </c>
      <c r="O223" s="70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7">
        <f>S223*H223</f>
        <v>0</v>
      </c>
      <c r="U223" s="218" t="s">
        <v>1</v>
      </c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219" t="s">
        <v>189</v>
      </c>
      <c r="AT223" s="219" t="s">
        <v>185</v>
      </c>
      <c r="AU223" s="219" t="s">
        <v>82</v>
      </c>
      <c r="AY223" s="16" t="s">
        <v>181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16" t="s">
        <v>80</v>
      </c>
      <c r="BK223" s="220">
        <f>ROUND(I223*H223,2)</f>
        <v>0</v>
      </c>
      <c r="BL223" s="16" t="s">
        <v>189</v>
      </c>
      <c r="BM223" s="219" t="s">
        <v>407</v>
      </c>
    </row>
    <row r="224" spans="1:65" s="2" customFormat="1" ht="14.4" customHeight="1">
      <c r="A224" s="33"/>
      <c r="B224" s="34"/>
      <c r="C224" s="207" t="s">
        <v>408</v>
      </c>
      <c r="D224" s="207" t="s">
        <v>185</v>
      </c>
      <c r="E224" s="208" t="s">
        <v>368</v>
      </c>
      <c r="F224" s="209" t="s">
        <v>369</v>
      </c>
      <c r="G224" s="210" t="s">
        <v>188</v>
      </c>
      <c r="H224" s="211">
        <v>20</v>
      </c>
      <c r="I224" s="212"/>
      <c r="J224" s="213">
        <f>ROUND(I224*H224,2)</f>
        <v>0</v>
      </c>
      <c r="K224" s="214"/>
      <c r="L224" s="38"/>
      <c r="M224" s="215" t="s">
        <v>1</v>
      </c>
      <c r="N224" s="216" t="s">
        <v>38</v>
      </c>
      <c r="O224" s="70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7">
        <f>S224*H224</f>
        <v>0</v>
      </c>
      <c r="U224" s="218" t="s">
        <v>1</v>
      </c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219" t="s">
        <v>189</v>
      </c>
      <c r="AT224" s="219" t="s">
        <v>185</v>
      </c>
      <c r="AU224" s="219" t="s">
        <v>82</v>
      </c>
      <c r="AY224" s="16" t="s">
        <v>181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16" t="s">
        <v>80</v>
      </c>
      <c r="BK224" s="220">
        <f>ROUND(I224*H224,2)</f>
        <v>0</v>
      </c>
      <c r="BL224" s="16" t="s">
        <v>189</v>
      </c>
      <c r="BM224" s="219" t="s">
        <v>409</v>
      </c>
    </row>
    <row r="225" spans="1:65" s="12" customFormat="1" ht="22.8" customHeight="1">
      <c r="B225" s="191"/>
      <c r="C225" s="192"/>
      <c r="D225" s="193" t="s">
        <v>72</v>
      </c>
      <c r="E225" s="205" t="s">
        <v>410</v>
      </c>
      <c r="F225" s="205" t="s">
        <v>411</v>
      </c>
      <c r="G225" s="192"/>
      <c r="H225" s="192"/>
      <c r="I225" s="195"/>
      <c r="J225" s="206">
        <f>BK225</f>
        <v>0</v>
      </c>
      <c r="K225" s="192"/>
      <c r="L225" s="197"/>
      <c r="M225" s="198"/>
      <c r="N225" s="199"/>
      <c r="O225" s="199"/>
      <c r="P225" s="200">
        <f>SUM(P226:P249)</f>
        <v>0</v>
      </c>
      <c r="Q225" s="199"/>
      <c r="R225" s="200">
        <f>SUM(R226:R249)</f>
        <v>0</v>
      </c>
      <c r="S225" s="199"/>
      <c r="T225" s="200">
        <f>SUM(T226:T249)</f>
        <v>0</v>
      </c>
      <c r="U225" s="201"/>
      <c r="AR225" s="202" t="s">
        <v>390</v>
      </c>
      <c r="AT225" s="203" t="s">
        <v>72</v>
      </c>
      <c r="AU225" s="203" t="s">
        <v>80</v>
      </c>
      <c r="AY225" s="202" t="s">
        <v>181</v>
      </c>
      <c r="BK225" s="204">
        <f>SUM(BK226:BK249)</f>
        <v>0</v>
      </c>
    </row>
    <row r="226" spans="1:65" s="2" customFormat="1" ht="14.4" customHeight="1">
      <c r="A226" s="33"/>
      <c r="B226" s="34"/>
      <c r="C226" s="207" t="s">
        <v>412</v>
      </c>
      <c r="D226" s="207" t="s">
        <v>185</v>
      </c>
      <c r="E226" s="208" t="s">
        <v>383</v>
      </c>
      <c r="F226" s="209" t="s">
        <v>384</v>
      </c>
      <c r="G226" s="210" t="s">
        <v>385</v>
      </c>
      <c r="H226" s="211">
        <v>32</v>
      </c>
      <c r="I226" s="212"/>
      <c r="J226" s="213">
        <f t="shared" ref="J226:J249" si="0">ROUND(I226*H226,2)</f>
        <v>0</v>
      </c>
      <c r="K226" s="214"/>
      <c r="L226" s="38"/>
      <c r="M226" s="215" t="s">
        <v>1</v>
      </c>
      <c r="N226" s="216" t="s">
        <v>38</v>
      </c>
      <c r="O226" s="70"/>
      <c r="P226" s="217">
        <f t="shared" ref="P226:P249" si="1">O226*H226</f>
        <v>0</v>
      </c>
      <c r="Q226" s="217">
        <v>0</v>
      </c>
      <c r="R226" s="217">
        <f t="shared" ref="R226:R249" si="2">Q226*H226</f>
        <v>0</v>
      </c>
      <c r="S226" s="217">
        <v>0</v>
      </c>
      <c r="T226" s="217">
        <f t="shared" ref="T226:T249" si="3">S226*H226</f>
        <v>0</v>
      </c>
      <c r="U226" s="218" t="s">
        <v>1</v>
      </c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219" t="s">
        <v>386</v>
      </c>
      <c r="AT226" s="219" t="s">
        <v>185</v>
      </c>
      <c r="AU226" s="219" t="s">
        <v>82</v>
      </c>
      <c r="AY226" s="16" t="s">
        <v>181</v>
      </c>
      <c r="BE226" s="220">
        <f t="shared" ref="BE226:BE249" si="4">IF(N226="základní",J226,0)</f>
        <v>0</v>
      </c>
      <c r="BF226" s="220">
        <f t="shared" ref="BF226:BF249" si="5">IF(N226="snížená",J226,0)</f>
        <v>0</v>
      </c>
      <c r="BG226" s="220">
        <f t="shared" ref="BG226:BG249" si="6">IF(N226="zákl. přenesená",J226,0)</f>
        <v>0</v>
      </c>
      <c r="BH226" s="220">
        <f t="shared" ref="BH226:BH249" si="7">IF(N226="sníž. přenesená",J226,0)</f>
        <v>0</v>
      </c>
      <c r="BI226" s="220">
        <f t="shared" ref="BI226:BI249" si="8">IF(N226="nulová",J226,0)</f>
        <v>0</v>
      </c>
      <c r="BJ226" s="16" t="s">
        <v>80</v>
      </c>
      <c r="BK226" s="220">
        <f t="shared" ref="BK226:BK249" si="9">ROUND(I226*H226,2)</f>
        <v>0</v>
      </c>
      <c r="BL226" s="16" t="s">
        <v>386</v>
      </c>
      <c r="BM226" s="219" t="s">
        <v>413</v>
      </c>
    </row>
    <row r="227" spans="1:65" s="2" customFormat="1" ht="14.4" customHeight="1">
      <c r="A227" s="33"/>
      <c r="B227" s="34"/>
      <c r="C227" s="221" t="s">
        <v>414</v>
      </c>
      <c r="D227" s="221" t="s">
        <v>192</v>
      </c>
      <c r="E227" s="222" t="s">
        <v>415</v>
      </c>
      <c r="F227" s="223" t="s">
        <v>416</v>
      </c>
      <c r="G227" s="224" t="s">
        <v>195</v>
      </c>
      <c r="H227" s="225">
        <v>2</v>
      </c>
      <c r="I227" s="226"/>
      <c r="J227" s="227">
        <f t="shared" si="0"/>
        <v>0</v>
      </c>
      <c r="K227" s="228"/>
      <c r="L227" s="229"/>
      <c r="M227" s="230" t="s">
        <v>1</v>
      </c>
      <c r="N227" s="231" t="s">
        <v>38</v>
      </c>
      <c r="O227" s="70"/>
      <c r="P227" s="217">
        <f t="shared" si="1"/>
        <v>0</v>
      </c>
      <c r="Q227" s="217">
        <v>0</v>
      </c>
      <c r="R227" s="217">
        <f t="shared" si="2"/>
        <v>0</v>
      </c>
      <c r="S227" s="217">
        <v>0</v>
      </c>
      <c r="T227" s="217">
        <f t="shared" si="3"/>
        <v>0</v>
      </c>
      <c r="U227" s="218" t="s">
        <v>1</v>
      </c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219" t="s">
        <v>196</v>
      </c>
      <c r="AT227" s="219" t="s">
        <v>192</v>
      </c>
      <c r="AU227" s="219" t="s">
        <v>82</v>
      </c>
      <c r="AY227" s="16" t="s">
        <v>181</v>
      </c>
      <c r="BE227" s="220">
        <f t="shared" si="4"/>
        <v>0</v>
      </c>
      <c r="BF227" s="220">
        <f t="shared" si="5"/>
        <v>0</v>
      </c>
      <c r="BG227" s="220">
        <f t="shared" si="6"/>
        <v>0</v>
      </c>
      <c r="BH227" s="220">
        <f t="shared" si="7"/>
        <v>0</v>
      </c>
      <c r="BI227" s="220">
        <f t="shared" si="8"/>
        <v>0</v>
      </c>
      <c r="BJ227" s="16" t="s">
        <v>80</v>
      </c>
      <c r="BK227" s="220">
        <f t="shared" si="9"/>
        <v>0</v>
      </c>
      <c r="BL227" s="16" t="s">
        <v>189</v>
      </c>
      <c r="BM227" s="219" t="s">
        <v>417</v>
      </c>
    </row>
    <row r="228" spans="1:65" s="2" customFormat="1" ht="14.4" customHeight="1">
      <c r="A228" s="33"/>
      <c r="B228" s="34"/>
      <c r="C228" s="221" t="s">
        <v>418</v>
      </c>
      <c r="D228" s="221" t="s">
        <v>192</v>
      </c>
      <c r="E228" s="222" t="s">
        <v>419</v>
      </c>
      <c r="F228" s="223" t="s">
        <v>420</v>
      </c>
      <c r="G228" s="224" t="s">
        <v>195</v>
      </c>
      <c r="H228" s="225">
        <v>2</v>
      </c>
      <c r="I228" s="226"/>
      <c r="J228" s="227">
        <f t="shared" si="0"/>
        <v>0</v>
      </c>
      <c r="K228" s="228"/>
      <c r="L228" s="229"/>
      <c r="M228" s="230" t="s">
        <v>1</v>
      </c>
      <c r="N228" s="231" t="s">
        <v>38</v>
      </c>
      <c r="O228" s="70"/>
      <c r="P228" s="217">
        <f t="shared" si="1"/>
        <v>0</v>
      </c>
      <c r="Q228" s="217">
        <v>0</v>
      </c>
      <c r="R228" s="217">
        <f t="shared" si="2"/>
        <v>0</v>
      </c>
      <c r="S228" s="217">
        <v>0</v>
      </c>
      <c r="T228" s="217">
        <f t="shared" si="3"/>
        <v>0</v>
      </c>
      <c r="U228" s="218" t="s">
        <v>1</v>
      </c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219" t="s">
        <v>196</v>
      </c>
      <c r="AT228" s="219" t="s">
        <v>192</v>
      </c>
      <c r="AU228" s="219" t="s">
        <v>82</v>
      </c>
      <c r="AY228" s="16" t="s">
        <v>181</v>
      </c>
      <c r="BE228" s="220">
        <f t="shared" si="4"/>
        <v>0</v>
      </c>
      <c r="BF228" s="220">
        <f t="shared" si="5"/>
        <v>0</v>
      </c>
      <c r="BG228" s="220">
        <f t="shared" si="6"/>
        <v>0</v>
      </c>
      <c r="BH228" s="220">
        <f t="shared" si="7"/>
        <v>0</v>
      </c>
      <c r="BI228" s="220">
        <f t="shared" si="8"/>
        <v>0</v>
      </c>
      <c r="BJ228" s="16" t="s">
        <v>80</v>
      </c>
      <c r="BK228" s="220">
        <f t="shared" si="9"/>
        <v>0</v>
      </c>
      <c r="BL228" s="16" t="s">
        <v>189</v>
      </c>
      <c r="BM228" s="219" t="s">
        <v>421</v>
      </c>
    </row>
    <row r="229" spans="1:65" s="2" customFormat="1" ht="30" customHeight="1">
      <c r="A229" s="33"/>
      <c r="B229" s="34"/>
      <c r="C229" s="221" t="s">
        <v>422</v>
      </c>
      <c r="D229" s="221" t="s">
        <v>192</v>
      </c>
      <c r="E229" s="222" t="s">
        <v>423</v>
      </c>
      <c r="F229" s="223" t="s">
        <v>424</v>
      </c>
      <c r="G229" s="224" t="s">
        <v>195</v>
      </c>
      <c r="H229" s="225">
        <v>2</v>
      </c>
      <c r="I229" s="226"/>
      <c r="J229" s="227">
        <f t="shared" si="0"/>
        <v>0</v>
      </c>
      <c r="K229" s="228"/>
      <c r="L229" s="229"/>
      <c r="M229" s="230" t="s">
        <v>1</v>
      </c>
      <c r="N229" s="231" t="s">
        <v>38</v>
      </c>
      <c r="O229" s="70"/>
      <c r="P229" s="217">
        <f t="shared" si="1"/>
        <v>0</v>
      </c>
      <c r="Q229" s="217">
        <v>0</v>
      </c>
      <c r="R229" s="217">
        <f t="shared" si="2"/>
        <v>0</v>
      </c>
      <c r="S229" s="217">
        <v>0</v>
      </c>
      <c r="T229" s="217">
        <f t="shared" si="3"/>
        <v>0</v>
      </c>
      <c r="U229" s="218" t="s">
        <v>1</v>
      </c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219" t="s">
        <v>196</v>
      </c>
      <c r="AT229" s="219" t="s">
        <v>192</v>
      </c>
      <c r="AU229" s="219" t="s">
        <v>82</v>
      </c>
      <c r="AY229" s="16" t="s">
        <v>181</v>
      </c>
      <c r="BE229" s="220">
        <f t="shared" si="4"/>
        <v>0</v>
      </c>
      <c r="BF229" s="220">
        <f t="shared" si="5"/>
        <v>0</v>
      </c>
      <c r="BG229" s="220">
        <f t="shared" si="6"/>
        <v>0</v>
      </c>
      <c r="BH229" s="220">
        <f t="shared" si="7"/>
        <v>0</v>
      </c>
      <c r="BI229" s="220">
        <f t="shared" si="8"/>
        <v>0</v>
      </c>
      <c r="BJ229" s="16" t="s">
        <v>80</v>
      </c>
      <c r="BK229" s="220">
        <f t="shared" si="9"/>
        <v>0</v>
      </c>
      <c r="BL229" s="16" t="s">
        <v>189</v>
      </c>
      <c r="BM229" s="219" t="s">
        <v>425</v>
      </c>
    </row>
    <row r="230" spans="1:65" s="2" customFormat="1" ht="19.8" customHeight="1">
      <c r="A230" s="33"/>
      <c r="B230" s="34"/>
      <c r="C230" s="221" t="s">
        <v>426</v>
      </c>
      <c r="D230" s="221" t="s">
        <v>192</v>
      </c>
      <c r="E230" s="222" t="s">
        <v>427</v>
      </c>
      <c r="F230" s="223" t="s">
        <v>428</v>
      </c>
      <c r="G230" s="224" t="s">
        <v>195</v>
      </c>
      <c r="H230" s="225">
        <v>2</v>
      </c>
      <c r="I230" s="226"/>
      <c r="J230" s="227">
        <f t="shared" si="0"/>
        <v>0</v>
      </c>
      <c r="K230" s="228"/>
      <c r="L230" s="229"/>
      <c r="M230" s="230" t="s">
        <v>1</v>
      </c>
      <c r="N230" s="231" t="s">
        <v>38</v>
      </c>
      <c r="O230" s="70"/>
      <c r="P230" s="217">
        <f t="shared" si="1"/>
        <v>0</v>
      </c>
      <c r="Q230" s="217">
        <v>0</v>
      </c>
      <c r="R230" s="217">
        <f t="shared" si="2"/>
        <v>0</v>
      </c>
      <c r="S230" s="217">
        <v>0</v>
      </c>
      <c r="T230" s="217">
        <f t="shared" si="3"/>
        <v>0</v>
      </c>
      <c r="U230" s="218" t="s">
        <v>1</v>
      </c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219" t="s">
        <v>196</v>
      </c>
      <c r="AT230" s="219" t="s">
        <v>192</v>
      </c>
      <c r="AU230" s="219" t="s">
        <v>82</v>
      </c>
      <c r="AY230" s="16" t="s">
        <v>181</v>
      </c>
      <c r="BE230" s="220">
        <f t="shared" si="4"/>
        <v>0</v>
      </c>
      <c r="BF230" s="220">
        <f t="shared" si="5"/>
        <v>0</v>
      </c>
      <c r="BG230" s="220">
        <f t="shared" si="6"/>
        <v>0</v>
      </c>
      <c r="BH230" s="220">
        <f t="shared" si="7"/>
        <v>0</v>
      </c>
      <c r="BI230" s="220">
        <f t="shared" si="8"/>
        <v>0</v>
      </c>
      <c r="BJ230" s="16" t="s">
        <v>80</v>
      </c>
      <c r="BK230" s="220">
        <f t="shared" si="9"/>
        <v>0</v>
      </c>
      <c r="BL230" s="16" t="s">
        <v>189</v>
      </c>
      <c r="BM230" s="219" t="s">
        <v>429</v>
      </c>
    </row>
    <row r="231" spans="1:65" s="2" customFormat="1" ht="19.8" customHeight="1">
      <c r="A231" s="33"/>
      <c r="B231" s="34"/>
      <c r="C231" s="221" t="s">
        <v>430</v>
      </c>
      <c r="D231" s="221" t="s">
        <v>192</v>
      </c>
      <c r="E231" s="222" t="s">
        <v>431</v>
      </c>
      <c r="F231" s="223" t="s">
        <v>432</v>
      </c>
      <c r="G231" s="224" t="s">
        <v>195</v>
      </c>
      <c r="H231" s="225">
        <v>6</v>
      </c>
      <c r="I231" s="226"/>
      <c r="J231" s="227">
        <f t="shared" si="0"/>
        <v>0</v>
      </c>
      <c r="K231" s="228"/>
      <c r="L231" s="229"/>
      <c r="M231" s="230" t="s">
        <v>1</v>
      </c>
      <c r="N231" s="231" t="s">
        <v>38</v>
      </c>
      <c r="O231" s="70"/>
      <c r="P231" s="217">
        <f t="shared" si="1"/>
        <v>0</v>
      </c>
      <c r="Q231" s="217">
        <v>0</v>
      </c>
      <c r="R231" s="217">
        <f t="shared" si="2"/>
        <v>0</v>
      </c>
      <c r="S231" s="217">
        <v>0</v>
      </c>
      <c r="T231" s="217">
        <f t="shared" si="3"/>
        <v>0</v>
      </c>
      <c r="U231" s="218" t="s">
        <v>1</v>
      </c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219" t="s">
        <v>196</v>
      </c>
      <c r="AT231" s="219" t="s">
        <v>192</v>
      </c>
      <c r="AU231" s="219" t="s">
        <v>82</v>
      </c>
      <c r="AY231" s="16" t="s">
        <v>181</v>
      </c>
      <c r="BE231" s="220">
        <f t="shared" si="4"/>
        <v>0</v>
      </c>
      <c r="BF231" s="220">
        <f t="shared" si="5"/>
        <v>0</v>
      </c>
      <c r="BG231" s="220">
        <f t="shared" si="6"/>
        <v>0</v>
      </c>
      <c r="BH231" s="220">
        <f t="shared" si="7"/>
        <v>0</v>
      </c>
      <c r="BI231" s="220">
        <f t="shared" si="8"/>
        <v>0</v>
      </c>
      <c r="BJ231" s="16" t="s">
        <v>80</v>
      </c>
      <c r="BK231" s="220">
        <f t="shared" si="9"/>
        <v>0</v>
      </c>
      <c r="BL231" s="16" t="s">
        <v>189</v>
      </c>
      <c r="BM231" s="219" t="s">
        <v>433</v>
      </c>
    </row>
    <row r="232" spans="1:65" s="2" customFormat="1" ht="19.8" customHeight="1">
      <c r="A232" s="33"/>
      <c r="B232" s="34"/>
      <c r="C232" s="221" t="s">
        <v>434</v>
      </c>
      <c r="D232" s="221" t="s">
        <v>192</v>
      </c>
      <c r="E232" s="222" t="s">
        <v>435</v>
      </c>
      <c r="F232" s="223" t="s">
        <v>436</v>
      </c>
      <c r="G232" s="224" t="s">
        <v>195</v>
      </c>
      <c r="H232" s="225">
        <v>12</v>
      </c>
      <c r="I232" s="226"/>
      <c r="J232" s="227">
        <f t="shared" si="0"/>
        <v>0</v>
      </c>
      <c r="K232" s="228"/>
      <c r="L232" s="229"/>
      <c r="M232" s="230" t="s">
        <v>1</v>
      </c>
      <c r="N232" s="231" t="s">
        <v>38</v>
      </c>
      <c r="O232" s="70"/>
      <c r="P232" s="217">
        <f t="shared" si="1"/>
        <v>0</v>
      </c>
      <c r="Q232" s="217">
        <v>0</v>
      </c>
      <c r="R232" s="217">
        <f t="shared" si="2"/>
        <v>0</v>
      </c>
      <c r="S232" s="217">
        <v>0</v>
      </c>
      <c r="T232" s="217">
        <f t="shared" si="3"/>
        <v>0</v>
      </c>
      <c r="U232" s="218" t="s">
        <v>1</v>
      </c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219" t="s">
        <v>196</v>
      </c>
      <c r="AT232" s="219" t="s">
        <v>192</v>
      </c>
      <c r="AU232" s="219" t="s">
        <v>82</v>
      </c>
      <c r="AY232" s="16" t="s">
        <v>181</v>
      </c>
      <c r="BE232" s="220">
        <f t="shared" si="4"/>
        <v>0</v>
      </c>
      <c r="BF232" s="220">
        <f t="shared" si="5"/>
        <v>0</v>
      </c>
      <c r="BG232" s="220">
        <f t="shared" si="6"/>
        <v>0</v>
      </c>
      <c r="BH232" s="220">
        <f t="shared" si="7"/>
        <v>0</v>
      </c>
      <c r="BI232" s="220">
        <f t="shared" si="8"/>
        <v>0</v>
      </c>
      <c r="BJ232" s="16" t="s">
        <v>80</v>
      </c>
      <c r="BK232" s="220">
        <f t="shared" si="9"/>
        <v>0</v>
      </c>
      <c r="BL232" s="16" t="s">
        <v>189</v>
      </c>
      <c r="BM232" s="219" t="s">
        <v>437</v>
      </c>
    </row>
    <row r="233" spans="1:65" s="2" customFormat="1" ht="19.8" customHeight="1">
      <c r="A233" s="33"/>
      <c r="B233" s="34"/>
      <c r="C233" s="221" t="s">
        <v>438</v>
      </c>
      <c r="D233" s="221" t="s">
        <v>192</v>
      </c>
      <c r="E233" s="222" t="s">
        <v>439</v>
      </c>
      <c r="F233" s="223" t="s">
        <v>440</v>
      </c>
      <c r="G233" s="224" t="s">
        <v>195</v>
      </c>
      <c r="H233" s="225">
        <v>14</v>
      </c>
      <c r="I233" s="226"/>
      <c r="J233" s="227">
        <f t="shared" si="0"/>
        <v>0</v>
      </c>
      <c r="K233" s="228"/>
      <c r="L233" s="229"/>
      <c r="M233" s="230" t="s">
        <v>1</v>
      </c>
      <c r="N233" s="231" t="s">
        <v>38</v>
      </c>
      <c r="O233" s="70"/>
      <c r="P233" s="217">
        <f t="shared" si="1"/>
        <v>0</v>
      </c>
      <c r="Q233" s="217">
        <v>0</v>
      </c>
      <c r="R233" s="217">
        <f t="shared" si="2"/>
        <v>0</v>
      </c>
      <c r="S233" s="217">
        <v>0</v>
      </c>
      <c r="T233" s="217">
        <f t="shared" si="3"/>
        <v>0</v>
      </c>
      <c r="U233" s="218" t="s">
        <v>1</v>
      </c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219" t="s">
        <v>196</v>
      </c>
      <c r="AT233" s="219" t="s">
        <v>192</v>
      </c>
      <c r="AU233" s="219" t="s">
        <v>82</v>
      </c>
      <c r="AY233" s="16" t="s">
        <v>181</v>
      </c>
      <c r="BE233" s="220">
        <f t="shared" si="4"/>
        <v>0</v>
      </c>
      <c r="BF233" s="220">
        <f t="shared" si="5"/>
        <v>0</v>
      </c>
      <c r="BG233" s="220">
        <f t="shared" si="6"/>
        <v>0</v>
      </c>
      <c r="BH233" s="220">
        <f t="shared" si="7"/>
        <v>0</v>
      </c>
      <c r="BI233" s="220">
        <f t="shared" si="8"/>
        <v>0</v>
      </c>
      <c r="BJ233" s="16" t="s">
        <v>80</v>
      </c>
      <c r="BK233" s="220">
        <f t="shared" si="9"/>
        <v>0</v>
      </c>
      <c r="BL233" s="16" t="s">
        <v>189</v>
      </c>
      <c r="BM233" s="219" t="s">
        <v>441</v>
      </c>
    </row>
    <row r="234" spans="1:65" s="2" customFormat="1" ht="14.4" customHeight="1">
      <c r="A234" s="33"/>
      <c r="B234" s="34"/>
      <c r="C234" s="221" t="s">
        <v>442</v>
      </c>
      <c r="D234" s="221" t="s">
        <v>192</v>
      </c>
      <c r="E234" s="222" t="s">
        <v>443</v>
      </c>
      <c r="F234" s="223" t="s">
        <v>444</v>
      </c>
      <c r="G234" s="224" t="s">
        <v>195</v>
      </c>
      <c r="H234" s="225">
        <v>6</v>
      </c>
      <c r="I234" s="226"/>
      <c r="J234" s="227">
        <f t="shared" si="0"/>
        <v>0</v>
      </c>
      <c r="K234" s="228"/>
      <c r="L234" s="229"/>
      <c r="M234" s="230" t="s">
        <v>1</v>
      </c>
      <c r="N234" s="231" t="s">
        <v>38</v>
      </c>
      <c r="O234" s="70"/>
      <c r="P234" s="217">
        <f t="shared" si="1"/>
        <v>0</v>
      </c>
      <c r="Q234" s="217">
        <v>0</v>
      </c>
      <c r="R234" s="217">
        <f t="shared" si="2"/>
        <v>0</v>
      </c>
      <c r="S234" s="217">
        <v>0</v>
      </c>
      <c r="T234" s="217">
        <f t="shared" si="3"/>
        <v>0</v>
      </c>
      <c r="U234" s="218" t="s">
        <v>1</v>
      </c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219" t="s">
        <v>196</v>
      </c>
      <c r="AT234" s="219" t="s">
        <v>192</v>
      </c>
      <c r="AU234" s="219" t="s">
        <v>82</v>
      </c>
      <c r="AY234" s="16" t="s">
        <v>181</v>
      </c>
      <c r="BE234" s="220">
        <f t="shared" si="4"/>
        <v>0</v>
      </c>
      <c r="BF234" s="220">
        <f t="shared" si="5"/>
        <v>0</v>
      </c>
      <c r="BG234" s="220">
        <f t="shared" si="6"/>
        <v>0</v>
      </c>
      <c r="BH234" s="220">
        <f t="shared" si="7"/>
        <v>0</v>
      </c>
      <c r="BI234" s="220">
        <f t="shared" si="8"/>
        <v>0</v>
      </c>
      <c r="BJ234" s="16" t="s">
        <v>80</v>
      </c>
      <c r="BK234" s="220">
        <f t="shared" si="9"/>
        <v>0</v>
      </c>
      <c r="BL234" s="16" t="s">
        <v>189</v>
      </c>
      <c r="BM234" s="219" t="s">
        <v>445</v>
      </c>
    </row>
    <row r="235" spans="1:65" s="2" customFormat="1" ht="14.4" customHeight="1">
      <c r="A235" s="33"/>
      <c r="B235" s="34"/>
      <c r="C235" s="221" t="s">
        <v>446</v>
      </c>
      <c r="D235" s="221" t="s">
        <v>192</v>
      </c>
      <c r="E235" s="222" t="s">
        <v>447</v>
      </c>
      <c r="F235" s="223" t="s">
        <v>448</v>
      </c>
      <c r="G235" s="224" t="s">
        <v>195</v>
      </c>
      <c r="H235" s="225">
        <v>18</v>
      </c>
      <c r="I235" s="226"/>
      <c r="J235" s="227">
        <f t="shared" si="0"/>
        <v>0</v>
      </c>
      <c r="K235" s="228"/>
      <c r="L235" s="229"/>
      <c r="M235" s="230" t="s">
        <v>1</v>
      </c>
      <c r="N235" s="231" t="s">
        <v>38</v>
      </c>
      <c r="O235" s="70"/>
      <c r="P235" s="217">
        <f t="shared" si="1"/>
        <v>0</v>
      </c>
      <c r="Q235" s="217">
        <v>0</v>
      </c>
      <c r="R235" s="217">
        <f t="shared" si="2"/>
        <v>0</v>
      </c>
      <c r="S235" s="217">
        <v>0</v>
      </c>
      <c r="T235" s="217">
        <f t="shared" si="3"/>
        <v>0</v>
      </c>
      <c r="U235" s="218" t="s">
        <v>1</v>
      </c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219" t="s">
        <v>196</v>
      </c>
      <c r="AT235" s="219" t="s">
        <v>192</v>
      </c>
      <c r="AU235" s="219" t="s">
        <v>82</v>
      </c>
      <c r="AY235" s="16" t="s">
        <v>181</v>
      </c>
      <c r="BE235" s="220">
        <f t="shared" si="4"/>
        <v>0</v>
      </c>
      <c r="BF235" s="220">
        <f t="shared" si="5"/>
        <v>0</v>
      </c>
      <c r="BG235" s="220">
        <f t="shared" si="6"/>
        <v>0</v>
      </c>
      <c r="BH235" s="220">
        <f t="shared" si="7"/>
        <v>0</v>
      </c>
      <c r="BI235" s="220">
        <f t="shared" si="8"/>
        <v>0</v>
      </c>
      <c r="BJ235" s="16" t="s">
        <v>80</v>
      </c>
      <c r="BK235" s="220">
        <f t="shared" si="9"/>
        <v>0</v>
      </c>
      <c r="BL235" s="16" t="s">
        <v>189</v>
      </c>
      <c r="BM235" s="219" t="s">
        <v>449</v>
      </c>
    </row>
    <row r="236" spans="1:65" s="2" customFormat="1" ht="14.4" customHeight="1">
      <c r="A236" s="33"/>
      <c r="B236" s="34"/>
      <c r="C236" s="221" t="s">
        <v>450</v>
      </c>
      <c r="D236" s="221" t="s">
        <v>192</v>
      </c>
      <c r="E236" s="222" t="s">
        <v>451</v>
      </c>
      <c r="F236" s="223" t="s">
        <v>452</v>
      </c>
      <c r="G236" s="224" t="s">
        <v>195</v>
      </c>
      <c r="H236" s="225">
        <v>12</v>
      </c>
      <c r="I236" s="226"/>
      <c r="J236" s="227">
        <f t="shared" si="0"/>
        <v>0</v>
      </c>
      <c r="K236" s="228"/>
      <c r="L236" s="229"/>
      <c r="M236" s="230" t="s">
        <v>1</v>
      </c>
      <c r="N236" s="231" t="s">
        <v>38</v>
      </c>
      <c r="O236" s="70"/>
      <c r="P236" s="217">
        <f t="shared" si="1"/>
        <v>0</v>
      </c>
      <c r="Q236" s="217">
        <v>0</v>
      </c>
      <c r="R236" s="217">
        <f t="shared" si="2"/>
        <v>0</v>
      </c>
      <c r="S236" s="217">
        <v>0</v>
      </c>
      <c r="T236" s="217">
        <f t="shared" si="3"/>
        <v>0</v>
      </c>
      <c r="U236" s="218" t="s">
        <v>1</v>
      </c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219" t="s">
        <v>196</v>
      </c>
      <c r="AT236" s="219" t="s">
        <v>192</v>
      </c>
      <c r="AU236" s="219" t="s">
        <v>82</v>
      </c>
      <c r="AY236" s="16" t="s">
        <v>181</v>
      </c>
      <c r="BE236" s="220">
        <f t="shared" si="4"/>
        <v>0</v>
      </c>
      <c r="BF236" s="220">
        <f t="shared" si="5"/>
        <v>0</v>
      </c>
      <c r="BG236" s="220">
        <f t="shared" si="6"/>
        <v>0</v>
      </c>
      <c r="BH236" s="220">
        <f t="shared" si="7"/>
        <v>0</v>
      </c>
      <c r="BI236" s="220">
        <f t="shared" si="8"/>
        <v>0</v>
      </c>
      <c r="BJ236" s="16" t="s">
        <v>80</v>
      </c>
      <c r="BK236" s="220">
        <f t="shared" si="9"/>
        <v>0</v>
      </c>
      <c r="BL236" s="16" t="s">
        <v>189</v>
      </c>
      <c r="BM236" s="219" t="s">
        <v>453</v>
      </c>
    </row>
    <row r="237" spans="1:65" s="2" customFormat="1" ht="14.4" customHeight="1">
      <c r="A237" s="33"/>
      <c r="B237" s="34"/>
      <c r="C237" s="221" t="s">
        <v>454</v>
      </c>
      <c r="D237" s="221" t="s">
        <v>192</v>
      </c>
      <c r="E237" s="222" t="s">
        <v>455</v>
      </c>
      <c r="F237" s="223" t="s">
        <v>456</v>
      </c>
      <c r="G237" s="224" t="s">
        <v>195</v>
      </c>
      <c r="H237" s="225">
        <v>2</v>
      </c>
      <c r="I237" s="226"/>
      <c r="J237" s="227">
        <f t="shared" si="0"/>
        <v>0</v>
      </c>
      <c r="K237" s="228"/>
      <c r="L237" s="229"/>
      <c r="M237" s="230" t="s">
        <v>1</v>
      </c>
      <c r="N237" s="231" t="s">
        <v>38</v>
      </c>
      <c r="O237" s="70"/>
      <c r="P237" s="217">
        <f t="shared" si="1"/>
        <v>0</v>
      </c>
      <c r="Q237" s="217">
        <v>0</v>
      </c>
      <c r="R237" s="217">
        <f t="shared" si="2"/>
        <v>0</v>
      </c>
      <c r="S237" s="217">
        <v>0</v>
      </c>
      <c r="T237" s="217">
        <f t="shared" si="3"/>
        <v>0</v>
      </c>
      <c r="U237" s="218" t="s">
        <v>1</v>
      </c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219" t="s">
        <v>196</v>
      </c>
      <c r="AT237" s="219" t="s">
        <v>192</v>
      </c>
      <c r="AU237" s="219" t="s">
        <v>82</v>
      </c>
      <c r="AY237" s="16" t="s">
        <v>181</v>
      </c>
      <c r="BE237" s="220">
        <f t="shared" si="4"/>
        <v>0</v>
      </c>
      <c r="BF237" s="220">
        <f t="shared" si="5"/>
        <v>0</v>
      </c>
      <c r="BG237" s="220">
        <f t="shared" si="6"/>
        <v>0</v>
      </c>
      <c r="BH237" s="220">
        <f t="shared" si="7"/>
        <v>0</v>
      </c>
      <c r="BI237" s="220">
        <f t="shared" si="8"/>
        <v>0</v>
      </c>
      <c r="BJ237" s="16" t="s">
        <v>80</v>
      </c>
      <c r="BK237" s="220">
        <f t="shared" si="9"/>
        <v>0</v>
      </c>
      <c r="BL237" s="16" t="s">
        <v>189</v>
      </c>
      <c r="BM237" s="219" t="s">
        <v>457</v>
      </c>
    </row>
    <row r="238" spans="1:65" s="2" customFormat="1" ht="14.4" customHeight="1">
      <c r="A238" s="33"/>
      <c r="B238" s="34"/>
      <c r="C238" s="221" t="s">
        <v>458</v>
      </c>
      <c r="D238" s="221" t="s">
        <v>192</v>
      </c>
      <c r="E238" s="222" t="s">
        <v>459</v>
      </c>
      <c r="F238" s="223" t="s">
        <v>460</v>
      </c>
      <c r="G238" s="224" t="s">
        <v>195</v>
      </c>
      <c r="H238" s="225">
        <v>2</v>
      </c>
      <c r="I238" s="226"/>
      <c r="J238" s="227">
        <f t="shared" si="0"/>
        <v>0</v>
      </c>
      <c r="K238" s="228"/>
      <c r="L238" s="229"/>
      <c r="M238" s="230" t="s">
        <v>1</v>
      </c>
      <c r="N238" s="231" t="s">
        <v>38</v>
      </c>
      <c r="O238" s="70"/>
      <c r="P238" s="217">
        <f t="shared" si="1"/>
        <v>0</v>
      </c>
      <c r="Q238" s="217">
        <v>0</v>
      </c>
      <c r="R238" s="217">
        <f t="shared" si="2"/>
        <v>0</v>
      </c>
      <c r="S238" s="217">
        <v>0</v>
      </c>
      <c r="T238" s="217">
        <f t="shared" si="3"/>
        <v>0</v>
      </c>
      <c r="U238" s="218" t="s">
        <v>1</v>
      </c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219" t="s">
        <v>196</v>
      </c>
      <c r="AT238" s="219" t="s">
        <v>192</v>
      </c>
      <c r="AU238" s="219" t="s">
        <v>82</v>
      </c>
      <c r="AY238" s="16" t="s">
        <v>181</v>
      </c>
      <c r="BE238" s="220">
        <f t="shared" si="4"/>
        <v>0</v>
      </c>
      <c r="BF238" s="220">
        <f t="shared" si="5"/>
        <v>0</v>
      </c>
      <c r="BG238" s="220">
        <f t="shared" si="6"/>
        <v>0</v>
      </c>
      <c r="BH238" s="220">
        <f t="shared" si="7"/>
        <v>0</v>
      </c>
      <c r="BI238" s="220">
        <f t="shared" si="8"/>
        <v>0</v>
      </c>
      <c r="BJ238" s="16" t="s">
        <v>80</v>
      </c>
      <c r="BK238" s="220">
        <f t="shared" si="9"/>
        <v>0</v>
      </c>
      <c r="BL238" s="16" t="s">
        <v>189</v>
      </c>
      <c r="BM238" s="219" t="s">
        <v>461</v>
      </c>
    </row>
    <row r="239" spans="1:65" s="2" customFormat="1" ht="14.4" customHeight="1">
      <c r="A239" s="33"/>
      <c r="B239" s="34"/>
      <c r="C239" s="221" t="s">
        <v>462</v>
      </c>
      <c r="D239" s="221" t="s">
        <v>192</v>
      </c>
      <c r="E239" s="222" t="s">
        <v>463</v>
      </c>
      <c r="F239" s="223" t="s">
        <v>464</v>
      </c>
      <c r="G239" s="224" t="s">
        <v>195</v>
      </c>
      <c r="H239" s="225">
        <v>2</v>
      </c>
      <c r="I239" s="226"/>
      <c r="J239" s="227">
        <f t="shared" si="0"/>
        <v>0</v>
      </c>
      <c r="K239" s="228"/>
      <c r="L239" s="229"/>
      <c r="M239" s="230" t="s">
        <v>1</v>
      </c>
      <c r="N239" s="231" t="s">
        <v>38</v>
      </c>
      <c r="O239" s="70"/>
      <c r="P239" s="217">
        <f t="shared" si="1"/>
        <v>0</v>
      </c>
      <c r="Q239" s="217">
        <v>0</v>
      </c>
      <c r="R239" s="217">
        <f t="shared" si="2"/>
        <v>0</v>
      </c>
      <c r="S239" s="217">
        <v>0</v>
      </c>
      <c r="T239" s="217">
        <f t="shared" si="3"/>
        <v>0</v>
      </c>
      <c r="U239" s="218" t="s">
        <v>1</v>
      </c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219" t="s">
        <v>196</v>
      </c>
      <c r="AT239" s="219" t="s">
        <v>192</v>
      </c>
      <c r="AU239" s="219" t="s">
        <v>82</v>
      </c>
      <c r="AY239" s="16" t="s">
        <v>181</v>
      </c>
      <c r="BE239" s="220">
        <f t="shared" si="4"/>
        <v>0</v>
      </c>
      <c r="BF239" s="220">
        <f t="shared" si="5"/>
        <v>0</v>
      </c>
      <c r="BG239" s="220">
        <f t="shared" si="6"/>
        <v>0</v>
      </c>
      <c r="BH239" s="220">
        <f t="shared" si="7"/>
        <v>0</v>
      </c>
      <c r="BI239" s="220">
        <f t="shared" si="8"/>
        <v>0</v>
      </c>
      <c r="BJ239" s="16" t="s">
        <v>80</v>
      </c>
      <c r="BK239" s="220">
        <f t="shared" si="9"/>
        <v>0</v>
      </c>
      <c r="BL239" s="16" t="s">
        <v>189</v>
      </c>
      <c r="BM239" s="219" t="s">
        <v>465</v>
      </c>
    </row>
    <row r="240" spans="1:65" s="2" customFormat="1" ht="14.4" customHeight="1">
      <c r="A240" s="33"/>
      <c r="B240" s="34"/>
      <c r="C240" s="221" t="s">
        <v>466</v>
      </c>
      <c r="D240" s="221" t="s">
        <v>192</v>
      </c>
      <c r="E240" s="222" t="s">
        <v>467</v>
      </c>
      <c r="F240" s="223" t="s">
        <v>468</v>
      </c>
      <c r="G240" s="224" t="s">
        <v>195</v>
      </c>
      <c r="H240" s="225">
        <v>2</v>
      </c>
      <c r="I240" s="226"/>
      <c r="J240" s="227">
        <f t="shared" si="0"/>
        <v>0</v>
      </c>
      <c r="K240" s="228"/>
      <c r="L240" s="229"/>
      <c r="M240" s="230" t="s">
        <v>1</v>
      </c>
      <c r="N240" s="231" t="s">
        <v>38</v>
      </c>
      <c r="O240" s="70"/>
      <c r="P240" s="217">
        <f t="shared" si="1"/>
        <v>0</v>
      </c>
      <c r="Q240" s="217">
        <v>0</v>
      </c>
      <c r="R240" s="217">
        <f t="shared" si="2"/>
        <v>0</v>
      </c>
      <c r="S240" s="217">
        <v>0</v>
      </c>
      <c r="T240" s="217">
        <f t="shared" si="3"/>
        <v>0</v>
      </c>
      <c r="U240" s="218" t="s">
        <v>1</v>
      </c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219" t="s">
        <v>196</v>
      </c>
      <c r="AT240" s="219" t="s">
        <v>192</v>
      </c>
      <c r="AU240" s="219" t="s">
        <v>82</v>
      </c>
      <c r="AY240" s="16" t="s">
        <v>181</v>
      </c>
      <c r="BE240" s="220">
        <f t="shared" si="4"/>
        <v>0</v>
      </c>
      <c r="BF240" s="220">
        <f t="shared" si="5"/>
        <v>0</v>
      </c>
      <c r="BG240" s="220">
        <f t="shared" si="6"/>
        <v>0</v>
      </c>
      <c r="BH240" s="220">
        <f t="shared" si="7"/>
        <v>0</v>
      </c>
      <c r="BI240" s="220">
        <f t="shared" si="8"/>
        <v>0</v>
      </c>
      <c r="BJ240" s="16" t="s">
        <v>80</v>
      </c>
      <c r="BK240" s="220">
        <f t="shared" si="9"/>
        <v>0</v>
      </c>
      <c r="BL240" s="16" t="s">
        <v>189</v>
      </c>
      <c r="BM240" s="219" t="s">
        <v>469</v>
      </c>
    </row>
    <row r="241" spans="1:65" s="2" customFormat="1" ht="19.8" customHeight="1">
      <c r="A241" s="33"/>
      <c r="B241" s="34"/>
      <c r="C241" s="221" t="s">
        <v>470</v>
      </c>
      <c r="D241" s="221" t="s">
        <v>192</v>
      </c>
      <c r="E241" s="222" t="s">
        <v>471</v>
      </c>
      <c r="F241" s="223" t="s">
        <v>472</v>
      </c>
      <c r="G241" s="224" t="s">
        <v>195</v>
      </c>
      <c r="H241" s="225">
        <v>4</v>
      </c>
      <c r="I241" s="226"/>
      <c r="J241" s="227">
        <f t="shared" si="0"/>
        <v>0</v>
      </c>
      <c r="K241" s="228"/>
      <c r="L241" s="229"/>
      <c r="M241" s="230" t="s">
        <v>1</v>
      </c>
      <c r="N241" s="231" t="s">
        <v>38</v>
      </c>
      <c r="O241" s="70"/>
      <c r="P241" s="217">
        <f t="shared" si="1"/>
        <v>0</v>
      </c>
      <c r="Q241" s="217">
        <v>0</v>
      </c>
      <c r="R241" s="217">
        <f t="shared" si="2"/>
        <v>0</v>
      </c>
      <c r="S241" s="217">
        <v>0</v>
      </c>
      <c r="T241" s="217">
        <f t="shared" si="3"/>
        <v>0</v>
      </c>
      <c r="U241" s="218" t="s">
        <v>1</v>
      </c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219" t="s">
        <v>196</v>
      </c>
      <c r="AT241" s="219" t="s">
        <v>192</v>
      </c>
      <c r="AU241" s="219" t="s">
        <v>82</v>
      </c>
      <c r="AY241" s="16" t="s">
        <v>181</v>
      </c>
      <c r="BE241" s="220">
        <f t="shared" si="4"/>
        <v>0</v>
      </c>
      <c r="BF241" s="220">
        <f t="shared" si="5"/>
        <v>0</v>
      </c>
      <c r="BG241" s="220">
        <f t="shared" si="6"/>
        <v>0</v>
      </c>
      <c r="BH241" s="220">
        <f t="shared" si="7"/>
        <v>0</v>
      </c>
      <c r="BI241" s="220">
        <f t="shared" si="8"/>
        <v>0</v>
      </c>
      <c r="BJ241" s="16" t="s">
        <v>80</v>
      </c>
      <c r="BK241" s="220">
        <f t="shared" si="9"/>
        <v>0</v>
      </c>
      <c r="BL241" s="16" t="s">
        <v>189</v>
      </c>
      <c r="BM241" s="219" t="s">
        <v>473</v>
      </c>
    </row>
    <row r="242" spans="1:65" s="2" customFormat="1" ht="19.8" customHeight="1">
      <c r="A242" s="33"/>
      <c r="B242" s="34"/>
      <c r="C242" s="221" t="s">
        <v>474</v>
      </c>
      <c r="D242" s="221" t="s">
        <v>192</v>
      </c>
      <c r="E242" s="222" t="s">
        <v>475</v>
      </c>
      <c r="F242" s="223" t="s">
        <v>476</v>
      </c>
      <c r="G242" s="224" t="s">
        <v>195</v>
      </c>
      <c r="H242" s="225">
        <v>4</v>
      </c>
      <c r="I242" s="226"/>
      <c r="J242" s="227">
        <f t="shared" si="0"/>
        <v>0</v>
      </c>
      <c r="K242" s="228"/>
      <c r="L242" s="229"/>
      <c r="M242" s="230" t="s">
        <v>1</v>
      </c>
      <c r="N242" s="231" t="s">
        <v>38</v>
      </c>
      <c r="O242" s="70"/>
      <c r="P242" s="217">
        <f t="shared" si="1"/>
        <v>0</v>
      </c>
      <c r="Q242" s="217">
        <v>0</v>
      </c>
      <c r="R242" s="217">
        <f t="shared" si="2"/>
        <v>0</v>
      </c>
      <c r="S242" s="217">
        <v>0</v>
      </c>
      <c r="T242" s="217">
        <f t="shared" si="3"/>
        <v>0</v>
      </c>
      <c r="U242" s="218" t="s">
        <v>1</v>
      </c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219" t="s">
        <v>196</v>
      </c>
      <c r="AT242" s="219" t="s">
        <v>192</v>
      </c>
      <c r="AU242" s="219" t="s">
        <v>82</v>
      </c>
      <c r="AY242" s="16" t="s">
        <v>181</v>
      </c>
      <c r="BE242" s="220">
        <f t="shared" si="4"/>
        <v>0</v>
      </c>
      <c r="BF242" s="220">
        <f t="shared" si="5"/>
        <v>0</v>
      </c>
      <c r="BG242" s="220">
        <f t="shared" si="6"/>
        <v>0</v>
      </c>
      <c r="BH242" s="220">
        <f t="shared" si="7"/>
        <v>0</v>
      </c>
      <c r="BI242" s="220">
        <f t="shared" si="8"/>
        <v>0</v>
      </c>
      <c r="BJ242" s="16" t="s">
        <v>80</v>
      </c>
      <c r="BK242" s="220">
        <f t="shared" si="9"/>
        <v>0</v>
      </c>
      <c r="BL242" s="16" t="s">
        <v>189</v>
      </c>
      <c r="BM242" s="219" t="s">
        <v>477</v>
      </c>
    </row>
    <row r="243" spans="1:65" s="2" customFormat="1" ht="19.8" customHeight="1">
      <c r="A243" s="33"/>
      <c r="B243" s="34"/>
      <c r="C243" s="221" t="s">
        <v>478</v>
      </c>
      <c r="D243" s="221" t="s">
        <v>192</v>
      </c>
      <c r="E243" s="222" t="s">
        <v>479</v>
      </c>
      <c r="F243" s="223" t="s">
        <v>480</v>
      </c>
      <c r="G243" s="224" t="s">
        <v>195</v>
      </c>
      <c r="H243" s="225">
        <v>2</v>
      </c>
      <c r="I243" s="226"/>
      <c r="J243" s="227">
        <f t="shared" si="0"/>
        <v>0</v>
      </c>
      <c r="K243" s="228"/>
      <c r="L243" s="229"/>
      <c r="M243" s="230" t="s">
        <v>1</v>
      </c>
      <c r="N243" s="231" t="s">
        <v>38</v>
      </c>
      <c r="O243" s="70"/>
      <c r="P243" s="217">
        <f t="shared" si="1"/>
        <v>0</v>
      </c>
      <c r="Q243" s="217">
        <v>0</v>
      </c>
      <c r="R243" s="217">
        <f t="shared" si="2"/>
        <v>0</v>
      </c>
      <c r="S243" s="217">
        <v>0</v>
      </c>
      <c r="T243" s="217">
        <f t="shared" si="3"/>
        <v>0</v>
      </c>
      <c r="U243" s="218" t="s">
        <v>1</v>
      </c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219" t="s">
        <v>196</v>
      </c>
      <c r="AT243" s="219" t="s">
        <v>192</v>
      </c>
      <c r="AU243" s="219" t="s">
        <v>82</v>
      </c>
      <c r="AY243" s="16" t="s">
        <v>181</v>
      </c>
      <c r="BE243" s="220">
        <f t="shared" si="4"/>
        <v>0</v>
      </c>
      <c r="BF243" s="220">
        <f t="shared" si="5"/>
        <v>0</v>
      </c>
      <c r="BG243" s="220">
        <f t="shared" si="6"/>
        <v>0</v>
      </c>
      <c r="BH243" s="220">
        <f t="shared" si="7"/>
        <v>0</v>
      </c>
      <c r="BI243" s="220">
        <f t="shared" si="8"/>
        <v>0</v>
      </c>
      <c r="BJ243" s="16" t="s">
        <v>80</v>
      </c>
      <c r="BK243" s="220">
        <f t="shared" si="9"/>
        <v>0</v>
      </c>
      <c r="BL243" s="16" t="s">
        <v>189</v>
      </c>
      <c r="BM243" s="219" t="s">
        <v>481</v>
      </c>
    </row>
    <row r="244" spans="1:65" s="2" customFormat="1" ht="14.4" customHeight="1">
      <c r="A244" s="33"/>
      <c r="B244" s="34"/>
      <c r="C244" s="221" t="s">
        <v>482</v>
      </c>
      <c r="D244" s="221" t="s">
        <v>192</v>
      </c>
      <c r="E244" s="222" t="s">
        <v>483</v>
      </c>
      <c r="F244" s="223" t="s">
        <v>484</v>
      </c>
      <c r="G244" s="224" t="s">
        <v>195</v>
      </c>
      <c r="H244" s="225">
        <v>160</v>
      </c>
      <c r="I244" s="226"/>
      <c r="J244" s="227">
        <f t="shared" si="0"/>
        <v>0</v>
      </c>
      <c r="K244" s="228"/>
      <c r="L244" s="229"/>
      <c r="M244" s="230" t="s">
        <v>1</v>
      </c>
      <c r="N244" s="231" t="s">
        <v>38</v>
      </c>
      <c r="O244" s="70"/>
      <c r="P244" s="217">
        <f t="shared" si="1"/>
        <v>0</v>
      </c>
      <c r="Q244" s="217">
        <v>0</v>
      </c>
      <c r="R244" s="217">
        <f t="shared" si="2"/>
        <v>0</v>
      </c>
      <c r="S244" s="217">
        <v>0</v>
      </c>
      <c r="T244" s="217">
        <f t="shared" si="3"/>
        <v>0</v>
      </c>
      <c r="U244" s="218" t="s">
        <v>1</v>
      </c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219" t="s">
        <v>196</v>
      </c>
      <c r="AT244" s="219" t="s">
        <v>192</v>
      </c>
      <c r="AU244" s="219" t="s">
        <v>82</v>
      </c>
      <c r="AY244" s="16" t="s">
        <v>181</v>
      </c>
      <c r="BE244" s="220">
        <f t="shared" si="4"/>
        <v>0</v>
      </c>
      <c r="BF244" s="220">
        <f t="shared" si="5"/>
        <v>0</v>
      </c>
      <c r="BG244" s="220">
        <f t="shared" si="6"/>
        <v>0</v>
      </c>
      <c r="BH244" s="220">
        <f t="shared" si="7"/>
        <v>0</v>
      </c>
      <c r="BI244" s="220">
        <f t="shared" si="8"/>
        <v>0</v>
      </c>
      <c r="BJ244" s="16" t="s">
        <v>80</v>
      </c>
      <c r="BK244" s="220">
        <f t="shared" si="9"/>
        <v>0</v>
      </c>
      <c r="BL244" s="16" t="s">
        <v>189</v>
      </c>
      <c r="BM244" s="219" t="s">
        <v>485</v>
      </c>
    </row>
    <row r="245" spans="1:65" s="2" customFormat="1" ht="14.4" customHeight="1">
      <c r="A245" s="33"/>
      <c r="B245" s="34"/>
      <c r="C245" s="221" t="s">
        <v>486</v>
      </c>
      <c r="D245" s="221" t="s">
        <v>192</v>
      </c>
      <c r="E245" s="222" t="s">
        <v>487</v>
      </c>
      <c r="F245" s="223" t="s">
        <v>488</v>
      </c>
      <c r="G245" s="224" t="s">
        <v>195</v>
      </c>
      <c r="H245" s="225">
        <v>6</v>
      </c>
      <c r="I245" s="226"/>
      <c r="J245" s="227">
        <f t="shared" si="0"/>
        <v>0</v>
      </c>
      <c r="K245" s="228"/>
      <c r="L245" s="229"/>
      <c r="M245" s="230" t="s">
        <v>1</v>
      </c>
      <c r="N245" s="231" t="s">
        <v>38</v>
      </c>
      <c r="O245" s="70"/>
      <c r="P245" s="217">
        <f t="shared" si="1"/>
        <v>0</v>
      </c>
      <c r="Q245" s="217">
        <v>0</v>
      </c>
      <c r="R245" s="217">
        <f t="shared" si="2"/>
        <v>0</v>
      </c>
      <c r="S245" s="217">
        <v>0</v>
      </c>
      <c r="T245" s="217">
        <f t="shared" si="3"/>
        <v>0</v>
      </c>
      <c r="U245" s="218" t="s">
        <v>1</v>
      </c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219" t="s">
        <v>196</v>
      </c>
      <c r="AT245" s="219" t="s">
        <v>192</v>
      </c>
      <c r="AU245" s="219" t="s">
        <v>82</v>
      </c>
      <c r="AY245" s="16" t="s">
        <v>181</v>
      </c>
      <c r="BE245" s="220">
        <f t="shared" si="4"/>
        <v>0</v>
      </c>
      <c r="BF245" s="220">
        <f t="shared" si="5"/>
        <v>0</v>
      </c>
      <c r="BG245" s="220">
        <f t="shared" si="6"/>
        <v>0</v>
      </c>
      <c r="BH245" s="220">
        <f t="shared" si="7"/>
        <v>0</v>
      </c>
      <c r="BI245" s="220">
        <f t="shared" si="8"/>
        <v>0</v>
      </c>
      <c r="BJ245" s="16" t="s">
        <v>80</v>
      </c>
      <c r="BK245" s="220">
        <f t="shared" si="9"/>
        <v>0</v>
      </c>
      <c r="BL245" s="16" t="s">
        <v>189</v>
      </c>
      <c r="BM245" s="219" t="s">
        <v>489</v>
      </c>
    </row>
    <row r="246" spans="1:65" s="2" customFormat="1" ht="14.4" customHeight="1">
      <c r="A246" s="33"/>
      <c r="B246" s="34"/>
      <c r="C246" s="221" t="s">
        <v>490</v>
      </c>
      <c r="D246" s="221" t="s">
        <v>192</v>
      </c>
      <c r="E246" s="222" t="s">
        <v>491</v>
      </c>
      <c r="F246" s="223" t="s">
        <v>492</v>
      </c>
      <c r="G246" s="224" t="s">
        <v>195</v>
      </c>
      <c r="H246" s="225">
        <v>6</v>
      </c>
      <c r="I246" s="226"/>
      <c r="J246" s="227">
        <f t="shared" si="0"/>
        <v>0</v>
      </c>
      <c r="K246" s="228"/>
      <c r="L246" s="229"/>
      <c r="M246" s="230" t="s">
        <v>1</v>
      </c>
      <c r="N246" s="231" t="s">
        <v>38</v>
      </c>
      <c r="O246" s="70"/>
      <c r="P246" s="217">
        <f t="shared" si="1"/>
        <v>0</v>
      </c>
      <c r="Q246" s="217">
        <v>0</v>
      </c>
      <c r="R246" s="217">
        <f t="shared" si="2"/>
        <v>0</v>
      </c>
      <c r="S246" s="217">
        <v>0</v>
      </c>
      <c r="T246" s="217">
        <f t="shared" si="3"/>
        <v>0</v>
      </c>
      <c r="U246" s="218" t="s">
        <v>1</v>
      </c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219" t="s">
        <v>196</v>
      </c>
      <c r="AT246" s="219" t="s">
        <v>192</v>
      </c>
      <c r="AU246" s="219" t="s">
        <v>82</v>
      </c>
      <c r="AY246" s="16" t="s">
        <v>181</v>
      </c>
      <c r="BE246" s="220">
        <f t="shared" si="4"/>
        <v>0</v>
      </c>
      <c r="BF246" s="220">
        <f t="shared" si="5"/>
        <v>0</v>
      </c>
      <c r="BG246" s="220">
        <f t="shared" si="6"/>
        <v>0</v>
      </c>
      <c r="BH246" s="220">
        <f t="shared" si="7"/>
        <v>0</v>
      </c>
      <c r="BI246" s="220">
        <f t="shared" si="8"/>
        <v>0</v>
      </c>
      <c r="BJ246" s="16" t="s">
        <v>80</v>
      </c>
      <c r="BK246" s="220">
        <f t="shared" si="9"/>
        <v>0</v>
      </c>
      <c r="BL246" s="16" t="s">
        <v>189</v>
      </c>
      <c r="BM246" s="219" t="s">
        <v>493</v>
      </c>
    </row>
    <row r="247" spans="1:65" s="2" customFormat="1" ht="19.8" customHeight="1">
      <c r="A247" s="33"/>
      <c r="B247" s="34"/>
      <c r="C247" s="221" t="s">
        <v>494</v>
      </c>
      <c r="D247" s="221" t="s">
        <v>192</v>
      </c>
      <c r="E247" s="222" t="s">
        <v>495</v>
      </c>
      <c r="F247" s="223" t="s">
        <v>496</v>
      </c>
      <c r="G247" s="224" t="s">
        <v>195</v>
      </c>
      <c r="H247" s="225">
        <v>6</v>
      </c>
      <c r="I247" s="226"/>
      <c r="J247" s="227">
        <f t="shared" si="0"/>
        <v>0</v>
      </c>
      <c r="K247" s="228"/>
      <c r="L247" s="229"/>
      <c r="M247" s="230" t="s">
        <v>1</v>
      </c>
      <c r="N247" s="231" t="s">
        <v>38</v>
      </c>
      <c r="O247" s="70"/>
      <c r="P247" s="217">
        <f t="shared" si="1"/>
        <v>0</v>
      </c>
      <c r="Q247" s="217">
        <v>0</v>
      </c>
      <c r="R247" s="217">
        <f t="shared" si="2"/>
        <v>0</v>
      </c>
      <c r="S247" s="217">
        <v>0</v>
      </c>
      <c r="T247" s="217">
        <f t="shared" si="3"/>
        <v>0</v>
      </c>
      <c r="U247" s="218" t="s">
        <v>1</v>
      </c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219" t="s">
        <v>196</v>
      </c>
      <c r="AT247" s="219" t="s">
        <v>192</v>
      </c>
      <c r="AU247" s="219" t="s">
        <v>82</v>
      </c>
      <c r="AY247" s="16" t="s">
        <v>181</v>
      </c>
      <c r="BE247" s="220">
        <f t="shared" si="4"/>
        <v>0</v>
      </c>
      <c r="BF247" s="220">
        <f t="shared" si="5"/>
        <v>0</v>
      </c>
      <c r="BG247" s="220">
        <f t="shared" si="6"/>
        <v>0</v>
      </c>
      <c r="BH247" s="220">
        <f t="shared" si="7"/>
        <v>0</v>
      </c>
      <c r="BI247" s="220">
        <f t="shared" si="8"/>
        <v>0</v>
      </c>
      <c r="BJ247" s="16" t="s">
        <v>80</v>
      </c>
      <c r="BK247" s="220">
        <f t="shared" si="9"/>
        <v>0</v>
      </c>
      <c r="BL247" s="16" t="s">
        <v>189</v>
      </c>
      <c r="BM247" s="219" t="s">
        <v>497</v>
      </c>
    </row>
    <row r="248" spans="1:65" s="2" customFormat="1" ht="19.8" customHeight="1">
      <c r="A248" s="33"/>
      <c r="B248" s="34"/>
      <c r="C248" s="221" t="s">
        <v>498</v>
      </c>
      <c r="D248" s="221" t="s">
        <v>192</v>
      </c>
      <c r="E248" s="222" t="s">
        <v>499</v>
      </c>
      <c r="F248" s="223" t="s">
        <v>500</v>
      </c>
      <c r="G248" s="224" t="s">
        <v>195</v>
      </c>
      <c r="H248" s="225">
        <v>4</v>
      </c>
      <c r="I248" s="226"/>
      <c r="J248" s="227">
        <f t="shared" si="0"/>
        <v>0</v>
      </c>
      <c r="K248" s="228"/>
      <c r="L248" s="229"/>
      <c r="M248" s="230" t="s">
        <v>1</v>
      </c>
      <c r="N248" s="231" t="s">
        <v>38</v>
      </c>
      <c r="O248" s="70"/>
      <c r="P248" s="217">
        <f t="shared" si="1"/>
        <v>0</v>
      </c>
      <c r="Q248" s="217">
        <v>0</v>
      </c>
      <c r="R248" s="217">
        <f t="shared" si="2"/>
        <v>0</v>
      </c>
      <c r="S248" s="217">
        <v>0</v>
      </c>
      <c r="T248" s="217">
        <f t="shared" si="3"/>
        <v>0</v>
      </c>
      <c r="U248" s="218" t="s">
        <v>1</v>
      </c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219" t="s">
        <v>196</v>
      </c>
      <c r="AT248" s="219" t="s">
        <v>192</v>
      </c>
      <c r="AU248" s="219" t="s">
        <v>82</v>
      </c>
      <c r="AY248" s="16" t="s">
        <v>181</v>
      </c>
      <c r="BE248" s="220">
        <f t="shared" si="4"/>
        <v>0</v>
      </c>
      <c r="BF248" s="220">
        <f t="shared" si="5"/>
        <v>0</v>
      </c>
      <c r="BG248" s="220">
        <f t="shared" si="6"/>
        <v>0</v>
      </c>
      <c r="BH248" s="220">
        <f t="shared" si="7"/>
        <v>0</v>
      </c>
      <c r="BI248" s="220">
        <f t="shared" si="8"/>
        <v>0</v>
      </c>
      <c r="BJ248" s="16" t="s">
        <v>80</v>
      </c>
      <c r="BK248" s="220">
        <f t="shared" si="9"/>
        <v>0</v>
      </c>
      <c r="BL248" s="16" t="s">
        <v>189</v>
      </c>
      <c r="BM248" s="219" t="s">
        <v>501</v>
      </c>
    </row>
    <row r="249" spans="1:65" s="2" customFormat="1" ht="19.8" customHeight="1">
      <c r="A249" s="33"/>
      <c r="B249" s="34"/>
      <c r="C249" s="221" t="s">
        <v>502</v>
      </c>
      <c r="D249" s="221" t="s">
        <v>192</v>
      </c>
      <c r="E249" s="222" t="s">
        <v>503</v>
      </c>
      <c r="F249" s="223" t="s">
        <v>504</v>
      </c>
      <c r="G249" s="224" t="s">
        <v>195</v>
      </c>
      <c r="H249" s="225">
        <v>4</v>
      </c>
      <c r="I249" s="226"/>
      <c r="J249" s="227">
        <f t="shared" si="0"/>
        <v>0</v>
      </c>
      <c r="K249" s="228"/>
      <c r="L249" s="229"/>
      <c r="M249" s="230" t="s">
        <v>1</v>
      </c>
      <c r="N249" s="231" t="s">
        <v>38</v>
      </c>
      <c r="O249" s="70"/>
      <c r="P249" s="217">
        <f t="shared" si="1"/>
        <v>0</v>
      </c>
      <c r="Q249" s="217">
        <v>0</v>
      </c>
      <c r="R249" s="217">
        <f t="shared" si="2"/>
        <v>0</v>
      </c>
      <c r="S249" s="217">
        <v>0</v>
      </c>
      <c r="T249" s="217">
        <f t="shared" si="3"/>
        <v>0</v>
      </c>
      <c r="U249" s="218" t="s">
        <v>1</v>
      </c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219" t="s">
        <v>196</v>
      </c>
      <c r="AT249" s="219" t="s">
        <v>192</v>
      </c>
      <c r="AU249" s="219" t="s">
        <v>82</v>
      </c>
      <c r="AY249" s="16" t="s">
        <v>181</v>
      </c>
      <c r="BE249" s="220">
        <f t="shared" si="4"/>
        <v>0</v>
      </c>
      <c r="BF249" s="220">
        <f t="shared" si="5"/>
        <v>0</v>
      </c>
      <c r="BG249" s="220">
        <f t="shared" si="6"/>
        <v>0</v>
      </c>
      <c r="BH249" s="220">
        <f t="shared" si="7"/>
        <v>0</v>
      </c>
      <c r="BI249" s="220">
        <f t="shared" si="8"/>
        <v>0</v>
      </c>
      <c r="BJ249" s="16" t="s">
        <v>80</v>
      </c>
      <c r="BK249" s="220">
        <f t="shared" si="9"/>
        <v>0</v>
      </c>
      <c r="BL249" s="16" t="s">
        <v>189</v>
      </c>
      <c r="BM249" s="219" t="s">
        <v>505</v>
      </c>
    </row>
    <row r="250" spans="1:65" s="12" customFormat="1" ht="22.8" customHeight="1">
      <c r="B250" s="191"/>
      <c r="C250" s="192"/>
      <c r="D250" s="193" t="s">
        <v>72</v>
      </c>
      <c r="E250" s="205" t="s">
        <v>506</v>
      </c>
      <c r="F250" s="205" t="s">
        <v>507</v>
      </c>
      <c r="G250" s="192"/>
      <c r="H250" s="192"/>
      <c r="I250" s="195"/>
      <c r="J250" s="206">
        <f>BK250</f>
        <v>0</v>
      </c>
      <c r="K250" s="192"/>
      <c r="L250" s="197"/>
      <c r="M250" s="198"/>
      <c r="N250" s="199"/>
      <c r="O250" s="199"/>
      <c r="P250" s="200">
        <f>SUM(P251:P253)</f>
        <v>0</v>
      </c>
      <c r="Q250" s="199"/>
      <c r="R250" s="200">
        <f>SUM(R251:R253)</f>
        <v>2.24E-4</v>
      </c>
      <c r="S250" s="199"/>
      <c r="T250" s="200">
        <f>SUM(T251:T253)</f>
        <v>0</v>
      </c>
      <c r="U250" s="201"/>
      <c r="AR250" s="202" t="s">
        <v>82</v>
      </c>
      <c r="AT250" s="203" t="s">
        <v>72</v>
      </c>
      <c r="AU250" s="203" t="s">
        <v>80</v>
      </c>
      <c r="AY250" s="202" t="s">
        <v>181</v>
      </c>
      <c r="BK250" s="204">
        <f>SUM(BK251:BK253)</f>
        <v>0</v>
      </c>
    </row>
    <row r="251" spans="1:65" s="2" customFormat="1" ht="14.4" customHeight="1">
      <c r="A251" s="33"/>
      <c r="B251" s="34"/>
      <c r="C251" s="207" t="s">
        <v>508</v>
      </c>
      <c r="D251" s="207" t="s">
        <v>185</v>
      </c>
      <c r="E251" s="208" t="s">
        <v>509</v>
      </c>
      <c r="F251" s="209" t="s">
        <v>510</v>
      </c>
      <c r="G251" s="210" t="s">
        <v>511</v>
      </c>
      <c r="H251" s="211">
        <v>0.2</v>
      </c>
      <c r="I251" s="212"/>
      <c r="J251" s="213">
        <f>ROUND(I251*H251,2)</f>
        <v>0</v>
      </c>
      <c r="K251" s="214"/>
      <c r="L251" s="38"/>
      <c r="M251" s="215" t="s">
        <v>1</v>
      </c>
      <c r="N251" s="216" t="s">
        <v>38</v>
      </c>
      <c r="O251" s="70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7">
        <f>S251*H251</f>
        <v>0</v>
      </c>
      <c r="U251" s="218" t="s">
        <v>1</v>
      </c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219" t="s">
        <v>189</v>
      </c>
      <c r="AT251" s="219" t="s">
        <v>185</v>
      </c>
      <c r="AU251" s="219" t="s">
        <v>82</v>
      </c>
      <c r="AY251" s="16" t="s">
        <v>181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16" t="s">
        <v>80</v>
      </c>
      <c r="BK251" s="220">
        <f>ROUND(I251*H251,2)</f>
        <v>0</v>
      </c>
      <c r="BL251" s="16" t="s">
        <v>189</v>
      </c>
      <c r="BM251" s="219" t="s">
        <v>512</v>
      </c>
    </row>
    <row r="252" spans="1:65" s="2" customFormat="1" ht="14.4" customHeight="1">
      <c r="A252" s="33"/>
      <c r="B252" s="34"/>
      <c r="C252" s="221" t="s">
        <v>513</v>
      </c>
      <c r="D252" s="221" t="s">
        <v>192</v>
      </c>
      <c r="E252" s="222" t="s">
        <v>514</v>
      </c>
      <c r="F252" s="223" t="s">
        <v>515</v>
      </c>
      <c r="G252" s="224" t="s">
        <v>511</v>
      </c>
      <c r="H252" s="225">
        <v>0.04</v>
      </c>
      <c r="I252" s="226"/>
      <c r="J252" s="227">
        <f>ROUND(I252*H252,2)</f>
        <v>0</v>
      </c>
      <c r="K252" s="228"/>
      <c r="L252" s="229"/>
      <c r="M252" s="230" t="s">
        <v>1</v>
      </c>
      <c r="N252" s="231" t="s">
        <v>38</v>
      </c>
      <c r="O252" s="70"/>
      <c r="P252" s="217">
        <f>O252*H252</f>
        <v>0</v>
      </c>
      <c r="Q252" s="217">
        <v>5.5999999999999999E-3</v>
      </c>
      <c r="R252" s="217">
        <f>Q252*H252</f>
        <v>2.24E-4</v>
      </c>
      <c r="S252" s="217">
        <v>0</v>
      </c>
      <c r="T252" s="217">
        <f>S252*H252</f>
        <v>0</v>
      </c>
      <c r="U252" s="218" t="s">
        <v>1</v>
      </c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219" t="s">
        <v>196</v>
      </c>
      <c r="AT252" s="219" t="s">
        <v>192</v>
      </c>
      <c r="AU252" s="219" t="s">
        <v>82</v>
      </c>
      <c r="AY252" s="16" t="s">
        <v>181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16" t="s">
        <v>80</v>
      </c>
      <c r="BK252" s="220">
        <f>ROUND(I252*H252,2)</f>
        <v>0</v>
      </c>
      <c r="BL252" s="16" t="s">
        <v>189</v>
      </c>
      <c r="BM252" s="219" t="s">
        <v>516</v>
      </c>
    </row>
    <row r="253" spans="1:65" s="2" customFormat="1" ht="19.8" customHeight="1">
      <c r="A253" s="33"/>
      <c r="B253" s="34"/>
      <c r="C253" s="221" t="s">
        <v>517</v>
      </c>
      <c r="D253" s="221" t="s">
        <v>192</v>
      </c>
      <c r="E253" s="222" t="s">
        <v>518</v>
      </c>
      <c r="F253" s="223" t="s">
        <v>519</v>
      </c>
      <c r="G253" s="224" t="s">
        <v>520</v>
      </c>
      <c r="H253" s="225">
        <v>4</v>
      </c>
      <c r="I253" s="226"/>
      <c r="J253" s="227">
        <f>ROUND(I253*H253,2)</f>
        <v>0</v>
      </c>
      <c r="K253" s="228"/>
      <c r="L253" s="229"/>
      <c r="M253" s="230" t="s">
        <v>1</v>
      </c>
      <c r="N253" s="231" t="s">
        <v>38</v>
      </c>
      <c r="O253" s="70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7">
        <f>S253*H253</f>
        <v>0</v>
      </c>
      <c r="U253" s="218" t="s">
        <v>1</v>
      </c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219" t="s">
        <v>196</v>
      </c>
      <c r="AT253" s="219" t="s">
        <v>192</v>
      </c>
      <c r="AU253" s="219" t="s">
        <v>82</v>
      </c>
      <c r="AY253" s="16" t="s">
        <v>181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16" t="s">
        <v>80</v>
      </c>
      <c r="BK253" s="220">
        <f>ROUND(I253*H253,2)</f>
        <v>0</v>
      </c>
      <c r="BL253" s="16" t="s">
        <v>189</v>
      </c>
      <c r="BM253" s="219" t="s">
        <v>521</v>
      </c>
    </row>
    <row r="254" spans="1:65" s="12" customFormat="1" ht="25.95" customHeight="1">
      <c r="B254" s="191"/>
      <c r="C254" s="192"/>
      <c r="D254" s="193" t="s">
        <v>72</v>
      </c>
      <c r="E254" s="194" t="s">
        <v>192</v>
      </c>
      <c r="F254" s="194" t="s">
        <v>522</v>
      </c>
      <c r="G254" s="192"/>
      <c r="H254" s="192"/>
      <c r="I254" s="195"/>
      <c r="J254" s="196">
        <f>BK254</f>
        <v>0</v>
      </c>
      <c r="K254" s="192"/>
      <c r="L254" s="197"/>
      <c r="M254" s="198"/>
      <c r="N254" s="199"/>
      <c r="O254" s="199"/>
      <c r="P254" s="200">
        <f>P255+P257</f>
        <v>0</v>
      </c>
      <c r="Q254" s="199"/>
      <c r="R254" s="200">
        <f>R255+R257</f>
        <v>0</v>
      </c>
      <c r="S254" s="199"/>
      <c r="T254" s="200">
        <f>T255+T257</f>
        <v>0</v>
      </c>
      <c r="U254" s="201"/>
      <c r="AR254" s="202" t="s">
        <v>523</v>
      </c>
      <c r="AT254" s="203" t="s">
        <v>72</v>
      </c>
      <c r="AU254" s="203" t="s">
        <v>73</v>
      </c>
      <c r="AY254" s="202" t="s">
        <v>181</v>
      </c>
      <c r="BK254" s="204">
        <f>BK255+BK257</f>
        <v>0</v>
      </c>
    </row>
    <row r="255" spans="1:65" s="12" customFormat="1" ht="22.8" customHeight="1">
      <c r="B255" s="191"/>
      <c r="C255" s="192"/>
      <c r="D255" s="193" t="s">
        <v>72</v>
      </c>
      <c r="E255" s="205" t="s">
        <v>524</v>
      </c>
      <c r="F255" s="205" t="s">
        <v>525</v>
      </c>
      <c r="G255" s="192"/>
      <c r="H255" s="192"/>
      <c r="I255" s="195"/>
      <c r="J255" s="206">
        <f>BK255</f>
        <v>0</v>
      </c>
      <c r="K255" s="192"/>
      <c r="L255" s="197"/>
      <c r="M255" s="198"/>
      <c r="N255" s="199"/>
      <c r="O255" s="199"/>
      <c r="P255" s="200">
        <f>P256</f>
        <v>0</v>
      </c>
      <c r="Q255" s="199"/>
      <c r="R255" s="200">
        <f>R256</f>
        <v>0</v>
      </c>
      <c r="S255" s="199"/>
      <c r="T255" s="200">
        <f>T256</f>
        <v>0</v>
      </c>
      <c r="U255" s="201"/>
      <c r="AR255" s="202" t="s">
        <v>523</v>
      </c>
      <c r="AT255" s="203" t="s">
        <v>72</v>
      </c>
      <c r="AU255" s="203" t="s">
        <v>80</v>
      </c>
      <c r="AY255" s="202" t="s">
        <v>181</v>
      </c>
      <c r="BK255" s="204">
        <f>BK256</f>
        <v>0</v>
      </c>
    </row>
    <row r="256" spans="1:65" s="2" customFormat="1" ht="19.8" customHeight="1">
      <c r="A256" s="33"/>
      <c r="B256" s="34"/>
      <c r="C256" s="207" t="s">
        <v>526</v>
      </c>
      <c r="D256" s="207" t="s">
        <v>185</v>
      </c>
      <c r="E256" s="208" t="s">
        <v>527</v>
      </c>
      <c r="F256" s="209" t="s">
        <v>528</v>
      </c>
      <c r="G256" s="210" t="s">
        <v>188</v>
      </c>
      <c r="H256" s="211">
        <v>52</v>
      </c>
      <c r="I256" s="212"/>
      <c r="J256" s="213">
        <f>ROUND(I256*H256,2)</f>
        <v>0</v>
      </c>
      <c r="K256" s="214"/>
      <c r="L256" s="38"/>
      <c r="M256" s="215" t="s">
        <v>1</v>
      </c>
      <c r="N256" s="216" t="s">
        <v>38</v>
      </c>
      <c r="O256" s="70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7">
        <f>S256*H256</f>
        <v>0</v>
      </c>
      <c r="U256" s="218" t="s">
        <v>1</v>
      </c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219" t="s">
        <v>327</v>
      </c>
      <c r="AT256" s="219" t="s">
        <v>185</v>
      </c>
      <c r="AU256" s="219" t="s">
        <v>82</v>
      </c>
      <c r="AY256" s="16" t="s">
        <v>181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16" t="s">
        <v>80</v>
      </c>
      <c r="BK256" s="220">
        <f>ROUND(I256*H256,2)</f>
        <v>0</v>
      </c>
      <c r="BL256" s="16" t="s">
        <v>327</v>
      </c>
      <c r="BM256" s="219" t="s">
        <v>529</v>
      </c>
    </row>
    <row r="257" spans="1:65" s="12" customFormat="1" ht="22.8" customHeight="1">
      <c r="B257" s="191"/>
      <c r="C257" s="192"/>
      <c r="D257" s="193" t="s">
        <v>72</v>
      </c>
      <c r="E257" s="205" t="s">
        <v>530</v>
      </c>
      <c r="F257" s="205" t="s">
        <v>531</v>
      </c>
      <c r="G257" s="192"/>
      <c r="H257" s="192"/>
      <c r="I257" s="195"/>
      <c r="J257" s="206">
        <f>BK257</f>
        <v>0</v>
      </c>
      <c r="K257" s="192"/>
      <c r="L257" s="197"/>
      <c r="M257" s="198"/>
      <c r="N257" s="199"/>
      <c r="O257" s="199"/>
      <c r="P257" s="200">
        <f>P258</f>
        <v>0</v>
      </c>
      <c r="Q257" s="199"/>
      <c r="R257" s="200">
        <f>R258</f>
        <v>0</v>
      </c>
      <c r="S257" s="199"/>
      <c r="T257" s="200">
        <f>T258</f>
        <v>0</v>
      </c>
      <c r="U257" s="201"/>
      <c r="AR257" s="202" t="s">
        <v>523</v>
      </c>
      <c r="AT257" s="203" t="s">
        <v>72</v>
      </c>
      <c r="AU257" s="203" t="s">
        <v>80</v>
      </c>
      <c r="AY257" s="202" t="s">
        <v>181</v>
      </c>
      <c r="BK257" s="204">
        <f>BK258</f>
        <v>0</v>
      </c>
    </row>
    <row r="258" spans="1:65" s="2" customFormat="1" ht="14.4" customHeight="1">
      <c r="A258" s="33"/>
      <c r="B258" s="34"/>
      <c r="C258" s="207" t="s">
        <v>532</v>
      </c>
      <c r="D258" s="207" t="s">
        <v>185</v>
      </c>
      <c r="E258" s="208" t="s">
        <v>533</v>
      </c>
      <c r="F258" s="209" t="s">
        <v>534</v>
      </c>
      <c r="G258" s="210" t="s">
        <v>267</v>
      </c>
      <c r="H258" s="211">
        <v>160</v>
      </c>
      <c r="I258" s="212"/>
      <c r="J258" s="213">
        <f>ROUND(I258*H258,2)</f>
        <v>0</v>
      </c>
      <c r="K258" s="214"/>
      <c r="L258" s="38"/>
      <c r="M258" s="215" t="s">
        <v>1</v>
      </c>
      <c r="N258" s="216" t="s">
        <v>38</v>
      </c>
      <c r="O258" s="70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7">
        <f>S258*H258</f>
        <v>0</v>
      </c>
      <c r="U258" s="218" t="s">
        <v>1</v>
      </c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219" t="s">
        <v>327</v>
      </c>
      <c r="AT258" s="219" t="s">
        <v>185</v>
      </c>
      <c r="AU258" s="219" t="s">
        <v>82</v>
      </c>
      <c r="AY258" s="16" t="s">
        <v>181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16" t="s">
        <v>80</v>
      </c>
      <c r="BK258" s="220">
        <f>ROUND(I258*H258,2)</f>
        <v>0</v>
      </c>
      <c r="BL258" s="16" t="s">
        <v>327</v>
      </c>
      <c r="BM258" s="219" t="s">
        <v>535</v>
      </c>
    </row>
    <row r="259" spans="1:65" s="12" customFormat="1" ht="25.95" customHeight="1">
      <c r="B259" s="191"/>
      <c r="C259" s="192"/>
      <c r="D259" s="193" t="s">
        <v>72</v>
      </c>
      <c r="E259" s="194" t="s">
        <v>536</v>
      </c>
      <c r="F259" s="194" t="s">
        <v>537</v>
      </c>
      <c r="G259" s="192"/>
      <c r="H259" s="192"/>
      <c r="I259" s="195"/>
      <c r="J259" s="196">
        <f>BK259</f>
        <v>0</v>
      </c>
      <c r="K259" s="192"/>
      <c r="L259" s="197"/>
      <c r="M259" s="198"/>
      <c r="N259" s="199"/>
      <c r="O259" s="199"/>
      <c r="P259" s="200">
        <f>P260+P262</f>
        <v>0</v>
      </c>
      <c r="Q259" s="199"/>
      <c r="R259" s="200">
        <f>R260+R262</f>
        <v>0</v>
      </c>
      <c r="S259" s="199"/>
      <c r="T259" s="200">
        <f>T260+T262</f>
        <v>0</v>
      </c>
      <c r="U259" s="201"/>
      <c r="AR259" s="202" t="s">
        <v>390</v>
      </c>
      <c r="AT259" s="203" t="s">
        <v>72</v>
      </c>
      <c r="AU259" s="203" t="s">
        <v>73</v>
      </c>
      <c r="AY259" s="202" t="s">
        <v>181</v>
      </c>
      <c r="BK259" s="204">
        <f>BK260+BK262</f>
        <v>0</v>
      </c>
    </row>
    <row r="260" spans="1:65" s="12" customFormat="1" ht="22.8" customHeight="1">
      <c r="B260" s="191"/>
      <c r="C260" s="192"/>
      <c r="D260" s="193" t="s">
        <v>72</v>
      </c>
      <c r="E260" s="205" t="s">
        <v>538</v>
      </c>
      <c r="F260" s="205" t="s">
        <v>539</v>
      </c>
      <c r="G260" s="192"/>
      <c r="H260" s="192"/>
      <c r="I260" s="195"/>
      <c r="J260" s="206">
        <f>BK260</f>
        <v>0</v>
      </c>
      <c r="K260" s="192"/>
      <c r="L260" s="197"/>
      <c r="M260" s="198"/>
      <c r="N260" s="199"/>
      <c r="O260" s="199"/>
      <c r="P260" s="200">
        <f>P261</f>
        <v>0</v>
      </c>
      <c r="Q260" s="199"/>
      <c r="R260" s="200">
        <f>R261</f>
        <v>0</v>
      </c>
      <c r="S260" s="199"/>
      <c r="T260" s="200">
        <f>T261</f>
        <v>0</v>
      </c>
      <c r="U260" s="201"/>
      <c r="AR260" s="202" t="s">
        <v>390</v>
      </c>
      <c r="AT260" s="203" t="s">
        <v>72</v>
      </c>
      <c r="AU260" s="203" t="s">
        <v>80</v>
      </c>
      <c r="AY260" s="202" t="s">
        <v>181</v>
      </c>
      <c r="BK260" s="204">
        <f>BK261</f>
        <v>0</v>
      </c>
    </row>
    <row r="261" spans="1:65" s="2" customFormat="1" ht="14.4" customHeight="1">
      <c r="A261" s="33"/>
      <c r="B261" s="34"/>
      <c r="C261" s="207" t="s">
        <v>540</v>
      </c>
      <c r="D261" s="207" t="s">
        <v>185</v>
      </c>
      <c r="E261" s="208" t="s">
        <v>541</v>
      </c>
      <c r="F261" s="209" t="s">
        <v>542</v>
      </c>
      <c r="G261" s="210" t="s">
        <v>385</v>
      </c>
      <c r="H261" s="211">
        <v>60</v>
      </c>
      <c r="I261" s="212"/>
      <c r="J261" s="213">
        <f>ROUND(I261*H261,2)</f>
        <v>0</v>
      </c>
      <c r="K261" s="214"/>
      <c r="L261" s="38"/>
      <c r="M261" s="215" t="s">
        <v>1</v>
      </c>
      <c r="N261" s="216" t="s">
        <v>38</v>
      </c>
      <c r="O261" s="70"/>
      <c r="P261" s="217">
        <f>O261*H261</f>
        <v>0</v>
      </c>
      <c r="Q261" s="217">
        <v>0</v>
      </c>
      <c r="R261" s="217">
        <f>Q261*H261</f>
        <v>0</v>
      </c>
      <c r="S261" s="217">
        <v>0</v>
      </c>
      <c r="T261" s="217">
        <f>S261*H261</f>
        <v>0</v>
      </c>
      <c r="U261" s="218" t="s">
        <v>1</v>
      </c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219" t="s">
        <v>386</v>
      </c>
      <c r="AT261" s="219" t="s">
        <v>185</v>
      </c>
      <c r="AU261" s="219" t="s">
        <v>82</v>
      </c>
      <c r="AY261" s="16" t="s">
        <v>181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16" t="s">
        <v>80</v>
      </c>
      <c r="BK261" s="220">
        <f>ROUND(I261*H261,2)</f>
        <v>0</v>
      </c>
      <c r="BL261" s="16" t="s">
        <v>386</v>
      </c>
      <c r="BM261" s="219" t="s">
        <v>543</v>
      </c>
    </row>
    <row r="262" spans="1:65" s="12" customFormat="1" ht="22.8" customHeight="1">
      <c r="B262" s="191"/>
      <c r="C262" s="192"/>
      <c r="D262" s="193" t="s">
        <v>72</v>
      </c>
      <c r="E262" s="205" t="s">
        <v>544</v>
      </c>
      <c r="F262" s="205" t="s">
        <v>545</v>
      </c>
      <c r="G262" s="192"/>
      <c r="H262" s="192"/>
      <c r="I262" s="195"/>
      <c r="J262" s="206">
        <f>BK262</f>
        <v>0</v>
      </c>
      <c r="K262" s="192"/>
      <c r="L262" s="197"/>
      <c r="M262" s="198"/>
      <c r="N262" s="199"/>
      <c r="O262" s="199"/>
      <c r="P262" s="200">
        <f>P263</f>
        <v>0</v>
      </c>
      <c r="Q262" s="199"/>
      <c r="R262" s="200">
        <f>R263</f>
        <v>0</v>
      </c>
      <c r="S262" s="199"/>
      <c r="T262" s="200">
        <f>T263</f>
        <v>0</v>
      </c>
      <c r="U262" s="201"/>
      <c r="AR262" s="202" t="s">
        <v>390</v>
      </c>
      <c r="AT262" s="203" t="s">
        <v>72</v>
      </c>
      <c r="AU262" s="203" t="s">
        <v>80</v>
      </c>
      <c r="AY262" s="202" t="s">
        <v>181</v>
      </c>
      <c r="BK262" s="204">
        <f>BK263</f>
        <v>0</v>
      </c>
    </row>
    <row r="263" spans="1:65" s="2" customFormat="1" ht="14.4" customHeight="1">
      <c r="A263" s="33"/>
      <c r="B263" s="34"/>
      <c r="C263" s="207" t="s">
        <v>546</v>
      </c>
      <c r="D263" s="207" t="s">
        <v>185</v>
      </c>
      <c r="E263" s="208" t="s">
        <v>547</v>
      </c>
      <c r="F263" s="209" t="s">
        <v>548</v>
      </c>
      <c r="G263" s="210" t="s">
        <v>385</v>
      </c>
      <c r="H263" s="211">
        <v>40</v>
      </c>
      <c r="I263" s="212"/>
      <c r="J263" s="213">
        <f>ROUND(I263*H263,2)</f>
        <v>0</v>
      </c>
      <c r="K263" s="214"/>
      <c r="L263" s="38"/>
      <c r="M263" s="232" t="s">
        <v>1</v>
      </c>
      <c r="N263" s="233" t="s">
        <v>38</v>
      </c>
      <c r="O263" s="234"/>
      <c r="P263" s="235">
        <f>O263*H263</f>
        <v>0</v>
      </c>
      <c r="Q263" s="235">
        <v>0</v>
      </c>
      <c r="R263" s="235">
        <f>Q263*H263</f>
        <v>0</v>
      </c>
      <c r="S263" s="235">
        <v>0</v>
      </c>
      <c r="T263" s="235">
        <f>S263*H263</f>
        <v>0</v>
      </c>
      <c r="U263" s="236" t="s">
        <v>1</v>
      </c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219" t="s">
        <v>386</v>
      </c>
      <c r="AT263" s="219" t="s">
        <v>185</v>
      </c>
      <c r="AU263" s="219" t="s">
        <v>82</v>
      </c>
      <c r="AY263" s="16" t="s">
        <v>181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16" t="s">
        <v>80</v>
      </c>
      <c r="BK263" s="220">
        <f>ROUND(I263*H263,2)</f>
        <v>0</v>
      </c>
      <c r="BL263" s="16" t="s">
        <v>386</v>
      </c>
      <c r="BM263" s="219" t="s">
        <v>549</v>
      </c>
    </row>
    <row r="264" spans="1:65" s="2" customFormat="1" ht="6.9" customHeight="1">
      <c r="A264" s="33"/>
      <c r="B264" s="53"/>
      <c r="C264" s="54"/>
      <c r="D264" s="54"/>
      <c r="E264" s="54"/>
      <c r="F264" s="54"/>
      <c r="G264" s="54"/>
      <c r="H264" s="54"/>
      <c r="I264" s="157"/>
      <c r="J264" s="54"/>
      <c r="K264" s="54"/>
      <c r="L264" s="38"/>
      <c r="M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</row>
  </sheetData>
  <sheetProtection algorithmName="SHA-512" hashValue="ZLbMnX5XYQB9AZxRiX4ZQvcmJ62sB+q/DFyw96TONPGfQZlvmp8wEra+p35NcNBOG90dAbL94M6X5DFhEVFNvQ==" saltValue="Xao39Cy9k59hnsz4s4Rxxd1buiGk5GjtktwuufqSKk67hWcPfuhkx/SL/stdf8JFpmVljfDbG3pfNER+aVs7qw==" spinCount="100000" sheet="1" objects="1" scenarios="1" formatColumns="0" formatRows="0" autoFilter="0"/>
  <autoFilter ref="C152:K263"/>
  <mergeCells count="12">
    <mergeCell ref="E145:H145"/>
    <mergeCell ref="L2:V2"/>
    <mergeCell ref="E85:H85"/>
    <mergeCell ref="E87:H87"/>
    <mergeCell ref="E89:H89"/>
    <mergeCell ref="E141:H141"/>
    <mergeCell ref="E143:H14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4"/>
  <sheetViews>
    <sheetView showGridLines="0" workbookViewId="0"/>
  </sheetViews>
  <sheetFormatPr defaultRowHeight="10.199999999999999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86.42578125" style="1" customWidth="1"/>
    <col min="7" max="7" width="6" style="1" customWidth="1"/>
    <col min="8" max="8" width="9.85546875" style="1" customWidth="1"/>
    <col min="9" max="9" width="17.28515625" style="114" customWidth="1"/>
    <col min="10" max="10" width="17.28515625" style="1" customWidth="1"/>
    <col min="11" max="11" width="17.28515625" style="1" hidden="1" customWidth="1"/>
    <col min="12" max="12" width="8" style="1" customWidth="1"/>
    <col min="13" max="13" width="9.28515625" style="1" hidden="1" customWidth="1"/>
    <col min="14" max="14" width="9.140625" style="1" hidden="1"/>
    <col min="15" max="21" width="12.140625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114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6" t="s">
        <v>91</v>
      </c>
    </row>
    <row r="3" spans="1:46" s="1" customFormat="1" ht="6.9" customHeight="1">
      <c r="B3" s="115"/>
      <c r="C3" s="116"/>
      <c r="D3" s="116"/>
      <c r="E3" s="116"/>
      <c r="F3" s="116"/>
      <c r="G3" s="116"/>
      <c r="H3" s="116"/>
      <c r="I3" s="117"/>
      <c r="J3" s="116"/>
      <c r="K3" s="116"/>
      <c r="L3" s="19"/>
      <c r="AT3" s="16" t="s">
        <v>82</v>
      </c>
    </row>
    <row r="4" spans="1:46" s="1" customFormat="1" ht="24.9" customHeight="1">
      <c r="B4" s="19"/>
      <c r="D4" s="118" t="s">
        <v>119</v>
      </c>
      <c r="I4" s="114"/>
      <c r="L4" s="19"/>
      <c r="M4" s="119" t="s">
        <v>10</v>
      </c>
      <c r="AT4" s="16" t="s">
        <v>4</v>
      </c>
    </row>
    <row r="5" spans="1:46" s="1" customFormat="1" ht="6.9" customHeight="1">
      <c r="B5" s="19"/>
      <c r="I5" s="114"/>
      <c r="L5" s="19"/>
    </row>
    <row r="6" spans="1:46" s="1" customFormat="1" ht="12" customHeight="1">
      <c r="B6" s="19"/>
      <c r="D6" s="120" t="s">
        <v>16</v>
      </c>
      <c r="I6" s="114"/>
      <c r="L6" s="19"/>
    </row>
    <row r="7" spans="1:46" s="1" customFormat="1" ht="14.4" customHeight="1">
      <c r="B7" s="19"/>
      <c r="E7" s="308" t="str">
        <f>'Rekapitulace stavby'!K6</f>
        <v>MŠ Šumperk Prievidzská</v>
      </c>
      <c r="F7" s="309"/>
      <c r="G7" s="309"/>
      <c r="H7" s="309"/>
      <c r="I7" s="114"/>
      <c r="L7" s="19"/>
    </row>
    <row r="8" spans="1:46" s="1" customFormat="1" ht="12" customHeight="1">
      <c r="B8" s="19"/>
      <c r="D8" s="120" t="s">
        <v>120</v>
      </c>
      <c r="I8" s="114"/>
      <c r="L8" s="19"/>
    </row>
    <row r="9" spans="1:46" s="2" customFormat="1" ht="24" customHeight="1">
      <c r="A9" s="33"/>
      <c r="B9" s="38"/>
      <c r="C9" s="33"/>
      <c r="D9" s="33"/>
      <c r="E9" s="308" t="s">
        <v>550</v>
      </c>
      <c r="F9" s="310"/>
      <c r="G9" s="310"/>
      <c r="H9" s="310"/>
      <c r="I9" s="121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0" t="s">
        <v>122</v>
      </c>
      <c r="E10" s="33"/>
      <c r="F10" s="33"/>
      <c r="G10" s="33"/>
      <c r="H10" s="33"/>
      <c r="I10" s="121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4.4" customHeight="1">
      <c r="A11" s="33"/>
      <c r="B11" s="38"/>
      <c r="C11" s="33"/>
      <c r="D11" s="33"/>
      <c r="E11" s="311" t="s">
        <v>123</v>
      </c>
      <c r="F11" s="310"/>
      <c r="G11" s="310"/>
      <c r="H11" s="310"/>
      <c r="I11" s="121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121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0" t="s">
        <v>18</v>
      </c>
      <c r="E13" s="33"/>
      <c r="F13" s="109" t="s">
        <v>1</v>
      </c>
      <c r="G13" s="33"/>
      <c r="H13" s="33"/>
      <c r="I13" s="122" t="s">
        <v>19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0" t="s">
        <v>20</v>
      </c>
      <c r="E14" s="33"/>
      <c r="F14" s="109" t="s">
        <v>21</v>
      </c>
      <c r="G14" s="33"/>
      <c r="H14" s="33"/>
      <c r="I14" s="122" t="s">
        <v>22</v>
      </c>
      <c r="J14" s="123" t="str">
        <f>'Rekapitulace stavby'!AN8</f>
        <v>3. 8. 2020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8" customHeight="1">
      <c r="A15" s="33"/>
      <c r="B15" s="38"/>
      <c r="C15" s="33"/>
      <c r="D15" s="33"/>
      <c r="E15" s="33"/>
      <c r="F15" s="33"/>
      <c r="G15" s="33"/>
      <c r="H15" s="33"/>
      <c r="I15" s="121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0" t="s">
        <v>24</v>
      </c>
      <c r="E16" s="33"/>
      <c r="F16" s="33"/>
      <c r="G16" s="33"/>
      <c r="H16" s="33"/>
      <c r="I16" s="122" t="s">
        <v>25</v>
      </c>
      <c r="J16" s="109" t="s">
        <v>1</v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9" t="s">
        <v>21</v>
      </c>
      <c r="F17" s="33"/>
      <c r="G17" s="33"/>
      <c r="H17" s="33"/>
      <c r="I17" s="122" t="s">
        <v>26</v>
      </c>
      <c r="J17" s="109" t="s">
        <v>1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8"/>
      <c r="C18" s="33"/>
      <c r="D18" s="33"/>
      <c r="E18" s="33"/>
      <c r="F18" s="33"/>
      <c r="G18" s="33"/>
      <c r="H18" s="33"/>
      <c r="I18" s="121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0" t="s">
        <v>27</v>
      </c>
      <c r="E19" s="33"/>
      <c r="F19" s="33"/>
      <c r="G19" s="33"/>
      <c r="H19" s="33"/>
      <c r="I19" s="122" t="s">
        <v>25</v>
      </c>
      <c r="J19" s="29" t="str">
        <f>'Rekapitulace stavby'!AN13</f>
        <v>Vyplň údaj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312" t="str">
        <f>'Rekapitulace stavby'!E14</f>
        <v>Vyplň údaj</v>
      </c>
      <c r="F20" s="313"/>
      <c r="G20" s="313"/>
      <c r="H20" s="313"/>
      <c r="I20" s="122" t="s">
        <v>26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8"/>
      <c r="C21" s="33"/>
      <c r="D21" s="33"/>
      <c r="E21" s="33"/>
      <c r="F21" s="33"/>
      <c r="G21" s="33"/>
      <c r="H21" s="33"/>
      <c r="I21" s="121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0" t="s">
        <v>29</v>
      </c>
      <c r="E22" s="33"/>
      <c r="F22" s="33"/>
      <c r="G22" s="33"/>
      <c r="H22" s="33"/>
      <c r="I22" s="122" t="s">
        <v>25</v>
      </c>
      <c r="J22" s="109" t="s">
        <v>124</v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9" t="s">
        <v>125</v>
      </c>
      <c r="F23" s="33"/>
      <c r="G23" s="33"/>
      <c r="H23" s="33"/>
      <c r="I23" s="122" t="s">
        <v>26</v>
      </c>
      <c r="J23" s="109" t="s">
        <v>126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8"/>
      <c r="C24" s="33"/>
      <c r="D24" s="33"/>
      <c r="E24" s="33"/>
      <c r="F24" s="33"/>
      <c r="G24" s="33"/>
      <c r="H24" s="33"/>
      <c r="I24" s="121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0" t="s">
        <v>31</v>
      </c>
      <c r="E25" s="33"/>
      <c r="F25" s="33"/>
      <c r="G25" s="33"/>
      <c r="H25" s="33"/>
      <c r="I25" s="122" t="s">
        <v>25</v>
      </c>
      <c r="J25" s="109" t="s">
        <v>124</v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9" t="s">
        <v>125</v>
      </c>
      <c r="F26" s="33"/>
      <c r="G26" s="33"/>
      <c r="H26" s="33"/>
      <c r="I26" s="122" t="s">
        <v>26</v>
      </c>
      <c r="J26" s="109" t="s">
        <v>126</v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8"/>
      <c r="C27" s="33"/>
      <c r="D27" s="33"/>
      <c r="E27" s="33"/>
      <c r="F27" s="33"/>
      <c r="G27" s="33"/>
      <c r="H27" s="33"/>
      <c r="I27" s="121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0" t="s">
        <v>32</v>
      </c>
      <c r="E28" s="33"/>
      <c r="F28" s="33"/>
      <c r="G28" s="33"/>
      <c r="H28" s="33"/>
      <c r="I28" s="121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4.4" customHeight="1">
      <c r="A29" s="124"/>
      <c r="B29" s="125"/>
      <c r="C29" s="124"/>
      <c r="D29" s="124"/>
      <c r="E29" s="314" t="s">
        <v>1</v>
      </c>
      <c r="F29" s="314"/>
      <c r="G29" s="314"/>
      <c r="H29" s="314"/>
      <c r="I29" s="126"/>
      <c r="J29" s="124"/>
      <c r="K29" s="124"/>
      <c r="L29" s="127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" customHeight="1">
      <c r="A30" s="33"/>
      <c r="B30" s="38"/>
      <c r="C30" s="33"/>
      <c r="D30" s="33"/>
      <c r="E30" s="33"/>
      <c r="F30" s="33"/>
      <c r="G30" s="33"/>
      <c r="H30" s="33"/>
      <c r="I30" s="121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28"/>
      <c r="E31" s="128"/>
      <c r="F31" s="128"/>
      <c r="G31" s="128"/>
      <c r="H31" s="128"/>
      <c r="I31" s="129"/>
      <c r="J31" s="128"/>
      <c r="K31" s="128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30" t="s">
        <v>33</v>
      </c>
      <c r="E32" s="33"/>
      <c r="F32" s="33"/>
      <c r="G32" s="33"/>
      <c r="H32" s="33"/>
      <c r="I32" s="121"/>
      <c r="J32" s="131">
        <f>ROUND(J153,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8"/>
      <c r="C33" s="33"/>
      <c r="D33" s="128"/>
      <c r="E33" s="128"/>
      <c r="F33" s="128"/>
      <c r="G33" s="128"/>
      <c r="H33" s="128"/>
      <c r="I33" s="129"/>
      <c r="J33" s="128"/>
      <c r="K33" s="128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33"/>
      <c r="F34" s="132" t="s">
        <v>35</v>
      </c>
      <c r="G34" s="33"/>
      <c r="H34" s="33"/>
      <c r="I34" s="133" t="s">
        <v>34</v>
      </c>
      <c r="J34" s="132" t="s">
        <v>36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8"/>
      <c r="C35" s="33"/>
      <c r="D35" s="134" t="s">
        <v>37</v>
      </c>
      <c r="E35" s="120" t="s">
        <v>38</v>
      </c>
      <c r="F35" s="135">
        <f>ROUND((SUM(BE153:BE263)),  2)</f>
        <v>0</v>
      </c>
      <c r="G35" s="33"/>
      <c r="H35" s="33"/>
      <c r="I35" s="136">
        <v>0.21</v>
      </c>
      <c r="J35" s="135">
        <f>ROUND(((SUM(BE153:BE263))*I35),  2)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8"/>
      <c r="C36" s="33"/>
      <c r="D36" s="33"/>
      <c r="E36" s="120" t="s">
        <v>39</v>
      </c>
      <c r="F36" s="135">
        <f>ROUND((SUM(BF153:BF263)),  2)</f>
        <v>0</v>
      </c>
      <c r="G36" s="33"/>
      <c r="H36" s="33"/>
      <c r="I36" s="136">
        <v>0.15</v>
      </c>
      <c r="J36" s="135">
        <f>ROUND(((SUM(BF153:BF263))*I36),  2)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20" t="s">
        <v>40</v>
      </c>
      <c r="F37" s="135">
        <f>ROUND((SUM(BG153:BG263)),  2)</f>
        <v>0</v>
      </c>
      <c r="G37" s="33"/>
      <c r="H37" s="33"/>
      <c r="I37" s="136">
        <v>0.21</v>
      </c>
      <c r="J37" s="135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8"/>
      <c r="C38" s="33"/>
      <c r="D38" s="33"/>
      <c r="E38" s="120" t="s">
        <v>41</v>
      </c>
      <c r="F38" s="135">
        <f>ROUND((SUM(BH153:BH263)),  2)</f>
        <v>0</v>
      </c>
      <c r="G38" s="33"/>
      <c r="H38" s="33"/>
      <c r="I38" s="136">
        <v>0.15</v>
      </c>
      <c r="J38" s="135">
        <f>0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8"/>
      <c r="C39" s="33"/>
      <c r="D39" s="33"/>
      <c r="E39" s="120" t="s">
        <v>42</v>
      </c>
      <c r="F39" s="135">
        <f>ROUND((SUM(BI153:BI263)),  2)</f>
        <v>0</v>
      </c>
      <c r="G39" s="33"/>
      <c r="H39" s="33"/>
      <c r="I39" s="136">
        <v>0</v>
      </c>
      <c r="J39" s="135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8"/>
      <c r="C40" s="33"/>
      <c r="D40" s="33"/>
      <c r="E40" s="33"/>
      <c r="F40" s="33"/>
      <c r="G40" s="33"/>
      <c r="H40" s="33"/>
      <c r="I40" s="121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37"/>
      <c r="D41" s="138" t="s">
        <v>43</v>
      </c>
      <c r="E41" s="139"/>
      <c r="F41" s="139"/>
      <c r="G41" s="140" t="s">
        <v>44</v>
      </c>
      <c r="H41" s="141" t="s">
        <v>45</v>
      </c>
      <c r="I41" s="142"/>
      <c r="J41" s="143">
        <f>SUM(J32:J39)</f>
        <v>0</v>
      </c>
      <c r="K41" s="144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8"/>
      <c r="C42" s="33"/>
      <c r="D42" s="33"/>
      <c r="E42" s="33"/>
      <c r="F42" s="33"/>
      <c r="G42" s="33"/>
      <c r="H42" s="33"/>
      <c r="I42" s="121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19"/>
      <c r="I43" s="114"/>
      <c r="L43" s="19"/>
    </row>
    <row r="44" spans="1:31" s="1" customFormat="1" ht="14.4" customHeight="1">
      <c r="B44" s="19"/>
      <c r="I44" s="114"/>
      <c r="L44" s="19"/>
    </row>
    <row r="45" spans="1:31" s="1" customFormat="1" ht="14.4" customHeight="1">
      <c r="B45" s="19"/>
      <c r="I45" s="114"/>
      <c r="L45" s="19"/>
    </row>
    <row r="46" spans="1:31" s="1" customFormat="1" ht="14.4" customHeight="1">
      <c r="B46" s="19"/>
      <c r="I46" s="114"/>
      <c r="L46" s="19"/>
    </row>
    <row r="47" spans="1:31" s="1" customFormat="1" ht="14.4" customHeight="1">
      <c r="B47" s="19"/>
      <c r="I47" s="114"/>
      <c r="L47" s="19"/>
    </row>
    <row r="48" spans="1:31" s="1" customFormat="1" ht="14.4" customHeight="1">
      <c r="B48" s="19"/>
      <c r="I48" s="114"/>
      <c r="L48" s="19"/>
    </row>
    <row r="49" spans="1:31" s="1" customFormat="1" ht="14.4" customHeight="1">
      <c r="B49" s="19"/>
      <c r="I49" s="114"/>
      <c r="L49" s="19"/>
    </row>
    <row r="50" spans="1:31" s="2" customFormat="1" ht="14.4" customHeight="1">
      <c r="B50" s="50"/>
      <c r="D50" s="145" t="s">
        <v>46</v>
      </c>
      <c r="E50" s="146"/>
      <c r="F50" s="146"/>
      <c r="G50" s="145" t="s">
        <v>47</v>
      </c>
      <c r="H50" s="146"/>
      <c r="I50" s="147"/>
      <c r="J50" s="146"/>
      <c r="K50" s="146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8" t="s">
        <v>48</v>
      </c>
      <c r="E61" s="149"/>
      <c r="F61" s="150" t="s">
        <v>49</v>
      </c>
      <c r="G61" s="148" t="s">
        <v>48</v>
      </c>
      <c r="H61" s="149"/>
      <c r="I61" s="151"/>
      <c r="J61" s="152" t="s">
        <v>49</v>
      </c>
      <c r="K61" s="149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45" t="s">
        <v>50</v>
      </c>
      <c r="E65" s="153"/>
      <c r="F65" s="153"/>
      <c r="G65" s="145" t="s">
        <v>51</v>
      </c>
      <c r="H65" s="153"/>
      <c r="I65" s="154"/>
      <c r="J65" s="153"/>
      <c r="K65" s="15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8" t="s">
        <v>48</v>
      </c>
      <c r="E76" s="149"/>
      <c r="F76" s="150" t="s">
        <v>49</v>
      </c>
      <c r="G76" s="148" t="s">
        <v>48</v>
      </c>
      <c r="H76" s="149"/>
      <c r="I76" s="151"/>
      <c r="J76" s="152" t="s">
        <v>49</v>
      </c>
      <c r="K76" s="149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155"/>
      <c r="C77" s="156"/>
      <c r="D77" s="156"/>
      <c r="E77" s="156"/>
      <c r="F77" s="156"/>
      <c r="G77" s="156"/>
      <c r="H77" s="156"/>
      <c r="I77" s="157"/>
      <c r="J77" s="156"/>
      <c r="K77" s="156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158"/>
      <c r="C81" s="159"/>
      <c r="D81" s="159"/>
      <c r="E81" s="159"/>
      <c r="F81" s="159"/>
      <c r="G81" s="159"/>
      <c r="H81" s="159"/>
      <c r="I81" s="160"/>
      <c r="J81" s="159"/>
      <c r="K81" s="159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127</v>
      </c>
      <c r="D82" s="35"/>
      <c r="E82" s="35"/>
      <c r="F82" s="35"/>
      <c r="G82" s="35"/>
      <c r="H82" s="35"/>
      <c r="I82" s="121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5"/>
      <c r="D83" s="35"/>
      <c r="E83" s="35"/>
      <c r="F83" s="35"/>
      <c r="G83" s="35"/>
      <c r="H83" s="35"/>
      <c r="I83" s="121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121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4.4" customHeight="1">
      <c r="A85" s="33"/>
      <c r="B85" s="34"/>
      <c r="C85" s="35"/>
      <c r="D85" s="35"/>
      <c r="E85" s="306" t="str">
        <f>E7</f>
        <v>MŠ Šumperk Prievidzská</v>
      </c>
      <c r="F85" s="307"/>
      <c r="G85" s="307"/>
      <c r="H85" s="307"/>
      <c r="I85" s="121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120</v>
      </c>
      <c r="D86" s="21"/>
      <c r="E86" s="21"/>
      <c r="F86" s="21"/>
      <c r="G86" s="21"/>
      <c r="H86" s="21"/>
      <c r="I86" s="114"/>
      <c r="J86" s="21"/>
      <c r="K86" s="21"/>
      <c r="L86" s="19"/>
    </row>
    <row r="87" spans="1:31" s="2" customFormat="1" ht="24" customHeight="1">
      <c r="A87" s="33"/>
      <c r="B87" s="34"/>
      <c r="C87" s="35"/>
      <c r="D87" s="35"/>
      <c r="E87" s="306" t="s">
        <v>550</v>
      </c>
      <c r="F87" s="305"/>
      <c r="G87" s="305"/>
      <c r="H87" s="305"/>
      <c r="I87" s="121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122</v>
      </c>
      <c r="D88" s="35"/>
      <c r="E88" s="35"/>
      <c r="F88" s="35"/>
      <c r="G88" s="35"/>
      <c r="H88" s="35"/>
      <c r="I88" s="121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4.4" customHeight="1">
      <c r="A89" s="33"/>
      <c r="B89" s="34"/>
      <c r="C89" s="35"/>
      <c r="D89" s="35"/>
      <c r="E89" s="298" t="str">
        <f>E11</f>
        <v>D.1.4 - D.1.4 Technika prostředí staveb II - Silnoproudá elektrotechnika</v>
      </c>
      <c r="F89" s="305"/>
      <c r="G89" s="305"/>
      <c r="H89" s="305"/>
      <c r="I89" s="121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" customHeight="1">
      <c r="A90" s="33"/>
      <c r="B90" s="34"/>
      <c r="C90" s="35"/>
      <c r="D90" s="35"/>
      <c r="E90" s="35"/>
      <c r="F90" s="35"/>
      <c r="G90" s="35"/>
      <c r="H90" s="35"/>
      <c r="I90" s="121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5"/>
      <c r="E91" s="35"/>
      <c r="F91" s="26" t="str">
        <f>F14</f>
        <v xml:space="preserve"> </v>
      </c>
      <c r="G91" s="35"/>
      <c r="H91" s="35"/>
      <c r="I91" s="122" t="s">
        <v>22</v>
      </c>
      <c r="J91" s="65" t="str">
        <f>IF(J14="","",J14)</f>
        <v>3. 8. 2020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5"/>
      <c r="D92" s="35"/>
      <c r="E92" s="35"/>
      <c r="F92" s="35"/>
      <c r="G92" s="35"/>
      <c r="H92" s="35"/>
      <c r="I92" s="121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799999999999997" customHeight="1">
      <c r="A93" s="33"/>
      <c r="B93" s="34"/>
      <c r="C93" s="28" t="s">
        <v>24</v>
      </c>
      <c r="D93" s="35"/>
      <c r="E93" s="35"/>
      <c r="F93" s="26" t="str">
        <f>E17</f>
        <v xml:space="preserve"> </v>
      </c>
      <c r="G93" s="35"/>
      <c r="H93" s="35"/>
      <c r="I93" s="122" t="s">
        <v>29</v>
      </c>
      <c r="J93" s="31" t="str">
        <f>E23</f>
        <v>PVLK PROJECT s.r.o.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40.799999999999997" customHeight="1">
      <c r="A94" s="33"/>
      <c r="B94" s="34"/>
      <c r="C94" s="28" t="s">
        <v>27</v>
      </c>
      <c r="D94" s="35"/>
      <c r="E94" s="35"/>
      <c r="F94" s="26" t="str">
        <f>IF(E20="","",E20)</f>
        <v>Vyplň údaj</v>
      </c>
      <c r="G94" s="35"/>
      <c r="H94" s="35"/>
      <c r="I94" s="122" t="s">
        <v>31</v>
      </c>
      <c r="J94" s="31" t="str">
        <f>E26</f>
        <v>PVLK PROJECT s.r.o.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21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61" t="s">
        <v>128</v>
      </c>
      <c r="D96" s="162"/>
      <c r="E96" s="162"/>
      <c r="F96" s="162"/>
      <c r="G96" s="162"/>
      <c r="H96" s="162"/>
      <c r="I96" s="163"/>
      <c r="J96" s="164" t="s">
        <v>129</v>
      </c>
      <c r="K96" s="162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121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8" customHeight="1">
      <c r="A98" s="33"/>
      <c r="B98" s="34"/>
      <c r="C98" s="165" t="s">
        <v>130</v>
      </c>
      <c r="D98" s="35"/>
      <c r="E98" s="35"/>
      <c r="F98" s="35"/>
      <c r="G98" s="35"/>
      <c r="H98" s="35"/>
      <c r="I98" s="121"/>
      <c r="J98" s="83">
        <f>J153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131</v>
      </c>
    </row>
    <row r="99" spans="1:47" s="9" customFormat="1" ht="24.9" customHeight="1">
      <c r="B99" s="166"/>
      <c r="C99" s="167"/>
      <c r="D99" s="168" t="s">
        <v>132</v>
      </c>
      <c r="E99" s="169"/>
      <c r="F99" s="169"/>
      <c r="G99" s="169"/>
      <c r="H99" s="169"/>
      <c r="I99" s="170"/>
      <c r="J99" s="171">
        <f>J154</f>
        <v>0</v>
      </c>
      <c r="K99" s="167"/>
      <c r="L99" s="172"/>
    </row>
    <row r="100" spans="1:47" s="10" customFormat="1" ht="19.95" customHeight="1">
      <c r="B100" s="173"/>
      <c r="C100" s="103"/>
      <c r="D100" s="174" t="s">
        <v>133</v>
      </c>
      <c r="E100" s="175"/>
      <c r="F100" s="175"/>
      <c r="G100" s="175"/>
      <c r="H100" s="175"/>
      <c r="I100" s="176"/>
      <c r="J100" s="177">
        <f>J155</f>
        <v>0</v>
      </c>
      <c r="K100" s="103"/>
      <c r="L100" s="178"/>
    </row>
    <row r="101" spans="1:47" s="10" customFormat="1" ht="19.95" customHeight="1">
      <c r="B101" s="173"/>
      <c r="C101" s="103"/>
      <c r="D101" s="174" t="s">
        <v>134</v>
      </c>
      <c r="E101" s="175"/>
      <c r="F101" s="175"/>
      <c r="G101" s="175"/>
      <c r="H101" s="175"/>
      <c r="I101" s="176"/>
      <c r="J101" s="177">
        <f>J158</f>
        <v>0</v>
      </c>
      <c r="K101" s="103"/>
      <c r="L101" s="178"/>
    </row>
    <row r="102" spans="1:47" s="10" customFormat="1" ht="19.95" customHeight="1">
      <c r="B102" s="173"/>
      <c r="C102" s="103"/>
      <c r="D102" s="174" t="s">
        <v>135</v>
      </c>
      <c r="E102" s="175"/>
      <c r="F102" s="175"/>
      <c r="G102" s="175"/>
      <c r="H102" s="175"/>
      <c r="I102" s="176"/>
      <c r="J102" s="177">
        <f>J161</f>
        <v>0</v>
      </c>
      <c r="K102" s="103"/>
      <c r="L102" s="178"/>
    </row>
    <row r="103" spans="1:47" s="10" customFormat="1" ht="19.95" customHeight="1">
      <c r="B103" s="173"/>
      <c r="C103" s="103"/>
      <c r="D103" s="174" t="s">
        <v>136</v>
      </c>
      <c r="E103" s="175"/>
      <c r="F103" s="175"/>
      <c r="G103" s="175"/>
      <c r="H103" s="175"/>
      <c r="I103" s="176"/>
      <c r="J103" s="177">
        <f>J164</f>
        <v>0</v>
      </c>
      <c r="K103" s="103"/>
      <c r="L103" s="178"/>
    </row>
    <row r="104" spans="1:47" s="10" customFormat="1" ht="19.95" customHeight="1">
      <c r="B104" s="173"/>
      <c r="C104" s="103"/>
      <c r="D104" s="174" t="s">
        <v>137</v>
      </c>
      <c r="E104" s="175"/>
      <c r="F104" s="175"/>
      <c r="G104" s="175"/>
      <c r="H104" s="175"/>
      <c r="I104" s="176"/>
      <c r="J104" s="177">
        <f>J167</f>
        <v>0</v>
      </c>
      <c r="K104" s="103"/>
      <c r="L104" s="178"/>
    </row>
    <row r="105" spans="1:47" s="10" customFormat="1" ht="19.95" customHeight="1">
      <c r="B105" s="173"/>
      <c r="C105" s="103"/>
      <c r="D105" s="174" t="s">
        <v>138</v>
      </c>
      <c r="E105" s="175"/>
      <c r="F105" s="175"/>
      <c r="G105" s="175"/>
      <c r="H105" s="175"/>
      <c r="I105" s="176"/>
      <c r="J105" s="177">
        <f>J171</f>
        <v>0</v>
      </c>
      <c r="K105" s="103"/>
      <c r="L105" s="178"/>
    </row>
    <row r="106" spans="1:47" s="10" customFormat="1" ht="19.95" customHeight="1">
      <c r="B106" s="173"/>
      <c r="C106" s="103"/>
      <c r="D106" s="174" t="s">
        <v>139</v>
      </c>
      <c r="E106" s="175"/>
      <c r="F106" s="175"/>
      <c r="G106" s="175"/>
      <c r="H106" s="175"/>
      <c r="I106" s="176"/>
      <c r="J106" s="177">
        <f>J173</f>
        <v>0</v>
      </c>
      <c r="K106" s="103"/>
      <c r="L106" s="178"/>
    </row>
    <row r="107" spans="1:47" s="10" customFormat="1" ht="19.95" customHeight="1">
      <c r="B107" s="173"/>
      <c r="C107" s="103"/>
      <c r="D107" s="174" t="s">
        <v>140</v>
      </c>
      <c r="E107" s="175"/>
      <c r="F107" s="175"/>
      <c r="G107" s="175"/>
      <c r="H107" s="175"/>
      <c r="I107" s="176"/>
      <c r="J107" s="177">
        <f>J176</f>
        <v>0</v>
      </c>
      <c r="K107" s="103"/>
      <c r="L107" s="178"/>
    </row>
    <row r="108" spans="1:47" s="10" customFormat="1" ht="19.95" customHeight="1">
      <c r="B108" s="173"/>
      <c r="C108" s="103"/>
      <c r="D108" s="174" t="s">
        <v>141</v>
      </c>
      <c r="E108" s="175"/>
      <c r="F108" s="175"/>
      <c r="G108" s="175"/>
      <c r="H108" s="175"/>
      <c r="I108" s="176"/>
      <c r="J108" s="177">
        <f>J179</f>
        <v>0</v>
      </c>
      <c r="K108" s="103"/>
      <c r="L108" s="178"/>
    </row>
    <row r="109" spans="1:47" s="10" customFormat="1" ht="19.95" customHeight="1">
      <c r="B109" s="173"/>
      <c r="C109" s="103"/>
      <c r="D109" s="174" t="s">
        <v>142</v>
      </c>
      <c r="E109" s="175"/>
      <c r="F109" s="175"/>
      <c r="G109" s="175"/>
      <c r="H109" s="175"/>
      <c r="I109" s="176"/>
      <c r="J109" s="177">
        <f>J182</f>
        <v>0</v>
      </c>
      <c r="K109" s="103"/>
      <c r="L109" s="178"/>
    </row>
    <row r="110" spans="1:47" s="10" customFormat="1" ht="19.95" customHeight="1">
      <c r="B110" s="173"/>
      <c r="C110" s="103"/>
      <c r="D110" s="174" t="s">
        <v>143</v>
      </c>
      <c r="E110" s="175"/>
      <c r="F110" s="175"/>
      <c r="G110" s="175"/>
      <c r="H110" s="175"/>
      <c r="I110" s="176"/>
      <c r="J110" s="177">
        <f>J185</f>
        <v>0</v>
      </c>
      <c r="K110" s="103"/>
      <c r="L110" s="178"/>
    </row>
    <row r="111" spans="1:47" s="10" customFormat="1" ht="19.95" customHeight="1">
      <c r="B111" s="173"/>
      <c r="C111" s="103"/>
      <c r="D111" s="174" t="s">
        <v>144</v>
      </c>
      <c r="E111" s="175"/>
      <c r="F111" s="175"/>
      <c r="G111" s="175"/>
      <c r="H111" s="175"/>
      <c r="I111" s="176"/>
      <c r="J111" s="177">
        <f>J188</f>
        <v>0</v>
      </c>
      <c r="K111" s="103"/>
      <c r="L111" s="178"/>
    </row>
    <row r="112" spans="1:47" s="10" customFormat="1" ht="19.95" customHeight="1">
      <c r="B112" s="173"/>
      <c r="C112" s="103"/>
      <c r="D112" s="174" t="s">
        <v>145</v>
      </c>
      <c r="E112" s="175"/>
      <c r="F112" s="175"/>
      <c r="G112" s="175"/>
      <c r="H112" s="175"/>
      <c r="I112" s="176"/>
      <c r="J112" s="177">
        <f>J191</f>
        <v>0</v>
      </c>
      <c r="K112" s="103"/>
      <c r="L112" s="178"/>
    </row>
    <row r="113" spans="2:12" s="10" customFormat="1" ht="19.95" customHeight="1">
      <c r="B113" s="173"/>
      <c r="C113" s="103"/>
      <c r="D113" s="174" t="s">
        <v>146</v>
      </c>
      <c r="E113" s="175"/>
      <c r="F113" s="175"/>
      <c r="G113" s="175"/>
      <c r="H113" s="175"/>
      <c r="I113" s="176"/>
      <c r="J113" s="177">
        <f>J194</f>
        <v>0</v>
      </c>
      <c r="K113" s="103"/>
      <c r="L113" s="178"/>
    </row>
    <row r="114" spans="2:12" s="10" customFormat="1" ht="19.95" customHeight="1">
      <c r="B114" s="173"/>
      <c r="C114" s="103"/>
      <c r="D114" s="174" t="s">
        <v>147</v>
      </c>
      <c r="E114" s="175"/>
      <c r="F114" s="175"/>
      <c r="G114" s="175"/>
      <c r="H114" s="175"/>
      <c r="I114" s="176"/>
      <c r="J114" s="177">
        <f>J197</f>
        <v>0</v>
      </c>
      <c r="K114" s="103"/>
      <c r="L114" s="178"/>
    </row>
    <row r="115" spans="2:12" s="10" customFormat="1" ht="19.95" customHeight="1">
      <c r="B115" s="173"/>
      <c r="C115" s="103"/>
      <c r="D115" s="174" t="s">
        <v>148</v>
      </c>
      <c r="E115" s="175"/>
      <c r="F115" s="175"/>
      <c r="G115" s="175"/>
      <c r="H115" s="175"/>
      <c r="I115" s="176"/>
      <c r="J115" s="177">
        <f>J200</f>
        <v>0</v>
      </c>
      <c r="K115" s="103"/>
      <c r="L115" s="178"/>
    </row>
    <row r="116" spans="2:12" s="10" customFormat="1" ht="19.95" customHeight="1">
      <c r="B116" s="173"/>
      <c r="C116" s="103"/>
      <c r="D116" s="174" t="s">
        <v>149</v>
      </c>
      <c r="E116" s="175"/>
      <c r="F116" s="175"/>
      <c r="G116" s="175"/>
      <c r="H116" s="175"/>
      <c r="I116" s="176"/>
      <c r="J116" s="177">
        <f>J203</f>
        <v>0</v>
      </c>
      <c r="K116" s="103"/>
      <c r="L116" s="178"/>
    </row>
    <row r="117" spans="2:12" s="10" customFormat="1" ht="19.95" customHeight="1">
      <c r="B117" s="173"/>
      <c r="C117" s="103"/>
      <c r="D117" s="174" t="s">
        <v>150</v>
      </c>
      <c r="E117" s="175"/>
      <c r="F117" s="175"/>
      <c r="G117" s="175"/>
      <c r="H117" s="175"/>
      <c r="I117" s="176"/>
      <c r="J117" s="177">
        <f>J206</f>
        <v>0</v>
      </c>
      <c r="K117" s="103"/>
      <c r="L117" s="178"/>
    </row>
    <row r="118" spans="2:12" s="10" customFormat="1" ht="19.95" customHeight="1">
      <c r="B118" s="173"/>
      <c r="C118" s="103"/>
      <c r="D118" s="174" t="s">
        <v>151</v>
      </c>
      <c r="E118" s="175"/>
      <c r="F118" s="175"/>
      <c r="G118" s="175"/>
      <c r="H118" s="175"/>
      <c r="I118" s="176"/>
      <c r="J118" s="177">
        <f>J210</f>
        <v>0</v>
      </c>
      <c r="K118" s="103"/>
      <c r="L118" s="178"/>
    </row>
    <row r="119" spans="2:12" s="10" customFormat="1" ht="19.95" customHeight="1">
      <c r="B119" s="173"/>
      <c r="C119" s="103"/>
      <c r="D119" s="174" t="s">
        <v>152</v>
      </c>
      <c r="E119" s="175"/>
      <c r="F119" s="175"/>
      <c r="G119" s="175"/>
      <c r="H119" s="175"/>
      <c r="I119" s="176"/>
      <c r="J119" s="177">
        <f>J212</f>
        <v>0</v>
      </c>
      <c r="K119" s="103"/>
      <c r="L119" s="178"/>
    </row>
    <row r="120" spans="2:12" s="10" customFormat="1" ht="19.95" customHeight="1">
      <c r="B120" s="173"/>
      <c r="C120" s="103"/>
      <c r="D120" s="174" t="s">
        <v>153</v>
      </c>
      <c r="E120" s="175"/>
      <c r="F120" s="175"/>
      <c r="G120" s="175"/>
      <c r="H120" s="175"/>
      <c r="I120" s="176"/>
      <c r="J120" s="177">
        <f>J214</f>
        <v>0</v>
      </c>
      <c r="K120" s="103"/>
      <c r="L120" s="178"/>
    </row>
    <row r="121" spans="2:12" s="10" customFormat="1" ht="19.95" customHeight="1">
      <c r="B121" s="173"/>
      <c r="C121" s="103"/>
      <c r="D121" s="174" t="s">
        <v>154</v>
      </c>
      <c r="E121" s="175"/>
      <c r="F121" s="175"/>
      <c r="G121" s="175"/>
      <c r="H121" s="175"/>
      <c r="I121" s="176"/>
      <c r="J121" s="177">
        <f>J217</f>
        <v>0</v>
      </c>
      <c r="K121" s="103"/>
      <c r="L121" s="178"/>
    </row>
    <row r="122" spans="2:12" s="10" customFormat="1" ht="19.95" customHeight="1">
      <c r="B122" s="173"/>
      <c r="C122" s="103"/>
      <c r="D122" s="174" t="s">
        <v>155</v>
      </c>
      <c r="E122" s="175"/>
      <c r="F122" s="175"/>
      <c r="G122" s="175"/>
      <c r="H122" s="175"/>
      <c r="I122" s="176"/>
      <c r="J122" s="177">
        <f>J219</f>
        <v>0</v>
      </c>
      <c r="K122" s="103"/>
      <c r="L122" s="178"/>
    </row>
    <row r="123" spans="2:12" s="10" customFormat="1" ht="19.95" customHeight="1">
      <c r="B123" s="173"/>
      <c r="C123" s="103"/>
      <c r="D123" s="174" t="s">
        <v>156</v>
      </c>
      <c r="E123" s="175"/>
      <c r="F123" s="175"/>
      <c r="G123" s="175"/>
      <c r="H123" s="175"/>
      <c r="I123" s="176"/>
      <c r="J123" s="177">
        <f>J222</f>
        <v>0</v>
      </c>
      <c r="K123" s="103"/>
      <c r="L123" s="178"/>
    </row>
    <row r="124" spans="2:12" s="10" customFormat="1" ht="19.95" customHeight="1">
      <c r="B124" s="173"/>
      <c r="C124" s="103"/>
      <c r="D124" s="174" t="s">
        <v>157</v>
      </c>
      <c r="E124" s="175"/>
      <c r="F124" s="175"/>
      <c r="G124" s="175"/>
      <c r="H124" s="175"/>
      <c r="I124" s="176"/>
      <c r="J124" s="177">
        <f>J225</f>
        <v>0</v>
      </c>
      <c r="K124" s="103"/>
      <c r="L124" s="178"/>
    </row>
    <row r="125" spans="2:12" s="10" customFormat="1" ht="19.95" customHeight="1">
      <c r="B125" s="173"/>
      <c r="C125" s="103"/>
      <c r="D125" s="174" t="s">
        <v>158</v>
      </c>
      <c r="E125" s="175"/>
      <c r="F125" s="175"/>
      <c r="G125" s="175"/>
      <c r="H125" s="175"/>
      <c r="I125" s="176"/>
      <c r="J125" s="177">
        <f>J250</f>
        <v>0</v>
      </c>
      <c r="K125" s="103"/>
      <c r="L125" s="178"/>
    </row>
    <row r="126" spans="2:12" s="9" customFormat="1" ht="24.9" customHeight="1">
      <c r="B126" s="166"/>
      <c r="C126" s="167"/>
      <c r="D126" s="168" t="s">
        <v>159</v>
      </c>
      <c r="E126" s="169"/>
      <c r="F126" s="169"/>
      <c r="G126" s="169"/>
      <c r="H126" s="169"/>
      <c r="I126" s="170"/>
      <c r="J126" s="171">
        <f>J254</f>
        <v>0</v>
      </c>
      <c r="K126" s="167"/>
      <c r="L126" s="172"/>
    </row>
    <row r="127" spans="2:12" s="10" customFormat="1" ht="19.95" customHeight="1">
      <c r="B127" s="173"/>
      <c r="C127" s="103"/>
      <c r="D127" s="174" t="s">
        <v>160</v>
      </c>
      <c r="E127" s="175"/>
      <c r="F127" s="175"/>
      <c r="G127" s="175"/>
      <c r="H127" s="175"/>
      <c r="I127" s="176"/>
      <c r="J127" s="177">
        <f>J255</f>
        <v>0</v>
      </c>
      <c r="K127" s="103"/>
      <c r="L127" s="178"/>
    </row>
    <row r="128" spans="2:12" s="10" customFormat="1" ht="19.95" customHeight="1">
      <c r="B128" s="173"/>
      <c r="C128" s="103"/>
      <c r="D128" s="174" t="s">
        <v>161</v>
      </c>
      <c r="E128" s="175"/>
      <c r="F128" s="175"/>
      <c r="G128" s="175"/>
      <c r="H128" s="175"/>
      <c r="I128" s="176"/>
      <c r="J128" s="177">
        <f>J257</f>
        <v>0</v>
      </c>
      <c r="K128" s="103"/>
      <c r="L128" s="178"/>
    </row>
    <row r="129" spans="1:31" s="9" customFormat="1" ht="24.9" customHeight="1">
      <c r="B129" s="166"/>
      <c r="C129" s="167"/>
      <c r="D129" s="168" t="s">
        <v>162</v>
      </c>
      <c r="E129" s="169"/>
      <c r="F129" s="169"/>
      <c r="G129" s="169"/>
      <c r="H129" s="169"/>
      <c r="I129" s="170"/>
      <c r="J129" s="171">
        <f>J259</f>
        <v>0</v>
      </c>
      <c r="K129" s="167"/>
      <c r="L129" s="172"/>
    </row>
    <row r="130" spans="1:31" s="10" customFormat="1" ht="19.95" customHeight="1">
      <c r="B130" s="173"/>
      <c r="C130" s="103"/>
      <c r="D130" s="174" t="s">
        <v>163</v>
      </c>
      <c r="E130" s="175"/>
      <c r="F130" s="175"/>
      <c r="G130" s="175"/>
      <c r="H130" s="175"/>
      <c r="I130" s="176"/>
      <c r="J130" s="177">
        <f>J260</f>
        <v>0</v>
      </c>
      <c r="K130" s="103"/>
      <c r="L130" s="178"/>
    </row>
    <row r="131" spans="1:31" s="10" customFormat="1" ht="19.95" customHeight="1">
      <c r="B131" s="173"/>
      <c r="C131" s="103"/>
      <c r="D131" s="174" t="s">
        <v>164</v>
      </c>
      <c r="E131" s="175"/>
      <c r="F131" s="175"/>
      <c r="G131" s="175"/>
      <c r="H131" s="175"/>
      <c r="I131" s="176"/>
      <c r="J131" s="177">
        <f>J262</f>
        <v>0</v>
      </c>
      <c r="K131" s="103"/>
      <c r="L131" s="178"/>
    </row>
    <row r="132" spans="1:31" s="2" customFormat="1" ht="21.75" customHeight="1">
      <c r="A132" s="33"/>
      <c r="B132" s="34"/>
      <c r="C132" s="35"/>
      <c r="D132" s="35"/>
      <c r="E132" s="35"/>
      <c r="F132" s="35"/>
      <c r="G132" s="35"/>
      <c r="H132" s="35"/>
      <c r="I132" s="121"/>
      <c r="J132" s="35"/>
      <c r="K132" s="35"/>
      <c r="L132" s="50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31" s="2" customFormat="1" ht="6.9" customHeight="1">
      <c r="A133" s="33"/>
      <c r="B133" s="53"/>
      <c r="C133" s="54"/>
      <c r="D133" s="54"/>
      <c r="E133" s="54"/>
      <c r="F133" s="54"/>
      <c r="G133" s="54"/>
      <c r="H133" s="54"/>
      <c r="I133" s="157"/>
      <c r="J133" s="54"/>
      <c r="K133" s="54"/>
      <c r="L133" s="50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7" spans="1:31" s="2" customFormat="1" ht="6.9" customHeight="1">
      <c r="A137" s="33"/>
      <c r="B137" s="55"/>
      <c r="C137" s="56"/>
      <c r="D137" s="56"/>
      <c r="E137" s="56"/>
      <c r="F137" s="56"/>
      <c r="G137" s="56"/>
      <c r="H137" s="56"/>
      <c r="I137" s="160"/>
      <c r="J137" s="56"/>
      <c r="K137" s="56"/>
      <c r="L137" s="50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31" s="2" customFormat="1" ht="24.9" customHeight="1">
      <c r="A138" s="33"/>
      <c r="B138" s="34"/>
      <c r="C138" s="22" t="s">
        <v>165</v>
      </c>
      <c r="D138" s="35"/>
      <c r="E138" s="35"/>
      <c r="F138" s="35"/>
      <c r="G138" s="35"/>
      <c r="H138" s="35"/>
      <c r="I138" s="121"/>
      <c r="J138" s="35"/>
      <c r="K138" s="35"/>
      <c r="L138" s="50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31" s="2" customFormat="1" ht="6.9" customHeight="1">
      <c r="A139" s="33"/>
      <c r="B139" s="34"/>
      <c r="C139" s="35"/>
      <c r="D139" s="35"/>
      <c r="E139" s="35"/>
      <c r="F139" s="35"/>
      <c r="G139" s="35"/>
      <c r="H139" s="35"/>
      <c r="I139" s="121"/>
      <c r="J139" s="35"/>
      <c r="K139" s="35"/>
      <c r="L139" s="50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pans="1:31" s="2" customFormat="1" ht="12" customHeight="1">
      <c r="A140" s="33"/>
      <c r="B140" s="34"/>
      <c r="C140" s="28" t="s">
        <v>16</v>
      </c>
      <c r="D140" s="35"/>
      <c r="E140" s="35"/>
      <c r="F140" s="35"/>
      <c r="G140" s="35"/>
      <c r="H140" s="35"/>
      <c r="I140" s="121"/>
      <c r="J140" s="35"/>
      <c r="K140" s="35"/>
      <c r="L140" s="50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</row>
    <row r="141" spans="1:31" s="2" customFormat="1" ht="14.4" customHeight="1">
      <c r="A141" s="33"/>
      <c r="B141" s="34"/>
      <c r="C141" s="35"/>
      <c r="D141" s="35"/>
      <c r="E141" s="306" t="str">
        <f>E7</f>
        <v>MŠ Šumperk Prievidzská</v>
      </c>
      <c r="F141" s="307"/>
      <c r="G141" s="307"/>
      <c r="H141" s="307"/>
      <c r="I141" s="121"/>
      <c r="J141" s="35"/>
      <c r="K141" s="35"/>
      <c r="L141" s="50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</row>
    <row r="142" spans="1:31" s="1" customFormat="1" ht="12" customHeight="1">
      <c r="B142" s="20"/>
      <c r="C142" s="28" t="s">
        <v>120</v>
      </c>
      <c r="D142" s="21"/>
      <c r="E142" s="21"/>
      <c r="F142" s="21"/>
      <c r="G142" s="21"/>
      <c r="H142" s="21"/>
      <c r="I142" s="114"/>
      <c r="J142" s="21"/>
      <c r="K142" s="21"/>
      <c r="L142" s="19"/>
    </row>
    <row r="143" spans="1:31" s="2" customFormat="1" ht="24" customHeight="1">
      <c r="A143" s="33"/>
      <c r="B143" s="34"/>
      <c r="C143" s="35"/>
      <c r="D143" s="35"/>
      <c r="E143" s="306" t="s">
        <v>550</v>
      </c>
      <c r="F143" s="305"/>
      <c r="G143" s="305"/>
      <c r="H143" s="305"/>
      <c r="I143" s="121"/>
      <c r="J143" s="35"/>
      <c r="K143" s="35"/>
      <c r="L143" s="50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</row>
    <row r="144" spans="1:31" s="2" customFormat="1" ht="12" customHeight="1">
      <c r="A144" s="33"/>
      <c r="B144" s="34"/>
      <c r="C144" s="28" t="s">
        <v>122</v>
      </c>
      <c r="D144" s="35"/>
      <c r="E144" s="35"/>
      <c r="F144" s="35"/>
      <c r="G144" s="35"/>
      <c r="H144" s="35"/>
      <c r="I144" s="121"/>
      <c r="J144" s="35"/>
      <c r="K144" s="35"/>
      <c r="L144" s="50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</row>
    <row r="145" spans="1:65" s="2" customFormat="1" ht="14.4" customHeight="1">
      <c r="A145" s="33"/>
      <c r="B145" s="34"/>
      <c r="C145" s="35"/>
      <c r="D145" s="35"/>
      <c r="E145" s="298" t="str">
        <f>E11</f>
        <v>D.1.4 - D.1.4 Technika prostředí staveb II - Silnoproudá elektrotechnika</v>
      </c>
      <c r="F145" s="305"/>
      <c r="G145" s="305"/>
      <c r="H145" s="305"/>
      <c r="I145" s="121"/>
      <c r="J145" s="35"/>
      <c r="K145" s="35"/>
      <c r="L145" s="50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</row>
    <row r="146" spans="1:65" s="2" customFormat="1" ht="6.9" customHeight="1">
      <c r="A146" s="33"/>
      <c r="B146" s="34"/>
      <c r="C146" s="35"/>
      <c r="D146" s="35"/>
      <c r="E146" s="35"/>
      <c r="F146" s="35"/>
      <c r="G146" s="35"/>
      <c r="H146" s="35"/>
      <c r="I146" s="121"/>
      <c r="J146" s="35"/>
      <c r="K146" s="35"/>
      <c r="L146" s="50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</row>
    <row r="147" spans="1:65" s="2" customFormat="1" ht="12" customHeight="1">
      <c r="A147" s="33"/>
      <c r="B147" s="34"/>
      <c r="C147" s="28" t="s">
        <v>20</v>
      </c>
      <c r="D147" s="35"/>
      <c r="E147" s="35"/>
      <c r="F147" s="26" t="str">
        <f>F14</f>
        <v xml:space="preserve"> </v>
      </c>
      <c r="G147" s="35"/>
      <c r="H147" s="35"/>
      <c r="I147" s="122" t="s">
        <v>22</v>
      </c>
      <c r="J147" s="65" t="str">
        <f>IF(J14="","",J14)</f>
        <v>3. 8. 2020</v>
      </c>
      <c r="K147" s="35"/>
      <c r="L147" s="50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</row>
    <row r="148" spans="1:65" s="2" customFormat="1" ht="6.9" customHeight="1">
      <c r="A148" s="33"/>
      <c r="B148" s="34"/>
      <c r="C148" s="35"/>
      <c r="D148" s="35"/>
      <c r="E148" s="35"/>
      <c r="F148" s="35"/>
      <c r="G148" s="35"/>
      <c r="H148" s="35"/>
      <c r="I148" s="121"/>
      <c r="J148" s="35"/>
      <c r="K148" s="35"/>
      <c r="L148" s="50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</row>
    <row r="149" spans="1:65" s="2" customFormat="1" ht="40.799999999999997" customHeight="1">
      <c r="A149" s="33"/>
      <c r="B149" s="34"/>
      <c r="C149" s="28" t="s">
        <v>24</v>
      </c>
      <c r="D149" s="35"/>
      <c r="E149" s="35"/>
      <c r="F149" s="26" t="str">
        <f>E17</f>
        <v xml:space="preserve"> </v>
      </c>
      <c r="G149" s="35"/>
      <c r="H149" s="35"/>
      <c r="I149" s="122" t="s">
        <v>29</v>
      </c>
      <c r="J149" s="31" t="str">
        <f>E23</f>
        <v>PVLK PROJECT s.r.o.</v>
      </c>
      <c r="K149" s="35"/>
      <c r="L149" s="50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</row>
    <row r="150" spans="1:65" s="2" customFormat="1" ht="40.799999999999997" customHeight="1">
      <c r="A150" s="33"/>
      <c r="B150" s="34"/>
      <c r="C150" s="28" t="s">
        <v>27</v>
      </c>
      <c r="D150" s="35"/>
      <c r="E150" s="35"/>
      <c r="F150" s="26" t="str">
        <f>IF(E20="","",E20)</f>
        <v>Vyplň údaj</v>
      </c>
      <c r="G150" s="35"/>
      <c r="H150" s="35"/>
      <c r="I150" s="122" t="s">
        <v>31</v>
      </c>
      <c r="J150" s="31" t="str">
        <f>E26</f>
        <v>PVLK PROJECT s.r.o.</v>
      </c>
      <c r="K150" s="35"/>
      <c r="L150" s="50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</row>
    <row r="151" spans="1:65" s="2" customFormat="1" ht="10.35" customHeight="1">
      <c r="A151" s="33"/>
      <c r="B151" s="34"/>
      <c r="C151" s="35"/>
      <c r="D151" s="35"/>
      <c r="E151" s="35"/>
      <c r="F151" s="35"/>
      <c r="G151" s="35"/>
      <c r="H151" s="35"/>
      <c r="I151" s="121"/>
      <c r="J151" s="35"/>
      <c r="K151" s="35"/>
      <c r="L151" s="50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</row>
    <row r="152" spans="1:65" s="11" customFormat="1" ht="29.25" customHeight="1">
      <c r="A152" s="179"/>
      <c r="B152" s="180"/>
      <c r="C152" s="181" t="s">
        <v>166</v>
      </c>
      <c r="D152" s="182" t="s">
        <v>58</v>
      </c>
      <c r="E152" s="182" t="s">
        <v>54</v>
      </c>
      <c r="F152" s="182" t="s">
        <v>55</v>
      </c>
      <c r="G152" s="182" t="s">
        <v>167</v>
      </c>
      <c r="H152" s="182" t="s">
        <v>168</v>
      </c>
      <c r="I152" s="183" t="s">
        <v>169</v>
      </c>
      <c r="J152" s="184" t="s">
        <v>129</v>
      </c>
      <c r="K152" s="185" t="s">
        <v>170</v>
      </c>
      <c r="L152" s="186"/>
      <c r="M152" s="74" t="s">
        <v>1</v>
      </c>
      <c r="N152" s="75" t="s">
        <v>37</v>
      </c>
      <c r="O152" s="75" t="s">
        <v>171</v>
      </c>
      <c r="P152" s="75" t="s">
        <v>172</v>
      </c>
      <c r="Q152" s="75" t="s">
        <v>173</v>
      </c>
      <c r="R152" s="75" t="s">
        <v>174</v>
      </c>
      <c r="S152" s="75" t="s">
        <v>175</v>
      </c>
      <c r="T152" s="75" t="s">
        <v>176</v>
      </c>
      <c r="U152" s="76" t="s">
        <v>177</v>
      </c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</row>
    <row r="153" spans="1:65" s="2" customFormat="1" ht="22.8" customHeight="1">
      <c r="A153" s="33"/>
      <c r="B153" s="34"/>
      <c r="C153" s="81" t="s">
        <v>178</v>
      </c>
      <c r="D153" s="35"/>
      <c r="E153" s="35"/>
      <c r="F153" s="35"/>
      <c r="G153" s="35"/>
      <c r="H153" s="35"/>
      <c r="I153" s="121"/>
      <c r="J153" s="187">
        <f>BK153</f>
        <v>0</v>
      </c>
      <c r="K153" s="35"/>
      <c r="L153" s="38"/>
      <c r="M153" s="77"/>
      <c r="N153" s="188"/>
      <c r="O153" s="78"/>
      <c r="P153" s="189">
        <f>P154+P254+P259</f>
        <v>0</v>
      </c>
      <c r="Q153" s="78"/>
      <c r="R153" s="189">
        <f>R154+R254+R259</f>
        <v>2.24E-4</v>
      </c>
      <c r="S153" s="78"/>
      <c r="T153" s="189">
        <f>T154+T254+T259</f>
        <v>0</v>
      </c>
      <c r="U153" s="79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6" t="s">
        <v>72</v>
      </c>
      <c r="AU153" s="16" t="s">
        <v>131</v>
      </c>
      <c r="BK153" s="190">
        <f>BK154+BK254+BK259</f>
        <v>0</v>
      </c>
    </row>
    <row r="154" spans="1:65" s="12" customFormat="1" ht="25.95" customHeight="1">
      <c r="B154" s="191"/>
      <c r="C154" s="192"/>
      <c r="D154" s="193" t="s">
        <v>72</v>
      </c>
      <c r="E154" s="194" t="s">
        <v>179</v>
      </c>
      <c r="F154" s="194" t="s">
        <v>180</v>
      </c>
      <c r="G154" s="192"/>
      <c r="H154" s="192"/>
      <c r="I154" s="195"/>
      <c r="J154" s="196">
        <f>BK154</f>
        <v>0</v>
      </c>
      <c r="K154" s="192"/>
      <c r="L154" s="197"/>
      <c r="M154" s="198"/>
      <c r="N154" s="199"/>
      <c r="O154" s="199"/>
      <c r="P154" s="200">
        <f>P155+P158+P161+P164+P167+P171+P173+P176+P179+P182+P185+P188+P191+P194+P197+P200+P203+P206+P210+P212+P214+P217+P219+P222+P225+P250</f>
        <v>0</v>
      </c>
      <c r="Q154" s="199"/>
      <c r="R154" s="200">
        <f>R155+R158+R161+R164+R167+R171+R173+R176+R179+R182+R185+R188+R191+R194+R197+R200+R203+R206+R210+R212+R214+R217+R219+R222+R225+R250</f>
        <v>2.24E-4</v>
      </c>
      <c r="S154" s="199"/>
      <c r="T154" s="200">
        <f>T155+T158+T161+T164+T167+T171+T173+T176+T179+T182+T185+T188+T191+T194+T197+T200+T203+T206+T210+T212+T214+T217+T219+T222+T225+T250</f>
        <v>0</v>
      </c>
      <c r="U154" s="201"/>
      <c r="AR154" s="202" t="s">
        <v>82</v>
      </c>
      <c r="AT154" s="203" t="s">
        <v>72</v>
      </c>
      <c r="AU154" s="203" t="s">
        <v>73</v>
      </c>
      <c r="AY154" s="202" t="s">
        <v>181</v>
      </c>
      <c r="BK154" s="204">
        <f>BK155+BK158+BK161+BK164+BK167+BK171+BK173+BK176+BK179+BK182+BK185+BK188+BK191+BK194+BK197+BK200+BK203+BK206+BK210+BK212+BK214+BK217+BK219+BK222+BK225+BK250</f>
        <v>0</v>
      </c>
    </row>
    <row r="155" spans="1:65" s="12" customFormat="1" ht="22.8" customHeight="1">
      <c r="B155" s="191"/>
      <c r="C155" s="192"/>
      <c r="D155" s="193" t="s">
        <v>72</v>
      </c>
      <c r="E155" s="205" t="s">
        <v>182</v>
      </c>
      <c r="F155" s="205" t="s">
        <v>183</v>
      </c>
      <c r="G155" s="192"/>
      <c r="H155" s="192"/>
      <c r="I155" s="195"/>
      <c r="J155" s="206">
        <f>BK155</f>
        <v>0</v>
      </c>
      <c r="K155" s="192"/>
      <c r="L155" s="197"/>
      <c r="M155" s="198"/>
      <c r="N155" s="199"/>
      <c r="O155" s="199"/>
      <c r="P155" s="200">
        <f>SUM(P156:P157)</f>
        <v>0</v>
      </c>
      <c r="Q155" s="199"/>
      <c r="R155" s="200">
        <f>SUM(R156:R157)</f>
        <v>0</v>
      </c>
      <c r="S155" s="199"/>
      <c r="T155" s="200">
        <f>SUM(T156:T157)</f>
        <v>0</v>
      </c>
      <c r="U155" s="201"/>
      <c r="AR155" s="202" t="s">
        <v>82</v>
      </c>
      <c r="AT155" s="203" t="s">
        <v>72</v>
      </c>
      <c r="AU155" s="203" t="s">
        <v>80</v>
      </c>
      <c r="AY155" s="202" t="s">
        <v>181</v>
      </c>
      <c r="BK155" s="204">
        <f>SUM(BK156:BK157)</f>
        <v>0</v>
      </c>
    </row>
    <row r="156" spans="1:65" s="2" customFormat="1" ht="14.4" customHeight="1">
      <c r="A156" s="33"/>
      <c r="B156" s="34"/>
      <c r="C156" s="207" t="s">
        <v>184</v>
      </c>
      <c r="D156" s="207" t="s">
        <v>185</v>
      </c>
      <c r="E156" s="208" t="s">
        <v>186</v>
      </c>
      <c r="F156" s="209" t="s">
        <v>187</v>
      </c>
      <c r="G156" s="210" t="s">
        <v>188</v>
      </c>
      <c r="H156" s="211">
        <v>18</v>
      </c>
      <c r="I156" s="212"/>
      <c r="J156" s="213">
        <f>ROUND(I156*H156,2)</f>
        <v>0</v>
      </c>
      <c r="K156" s="214"/>
      <c r="L156" s="38"/>
      <c r="M156" s="215" t="s">
        <v>1</v>
      </c>
      <c r="N156" s="216" t="s">
        <v>38</v>
      </c>
      <c r="O156" s="70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7">
        <f>S156*H156</f>
        <v>0</v>
      </c>
      <c r="U156" s="218" t="s">
        <v>1</v>
      </c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19" t="s">
        <v>189</v>
      </c>
      <c r="AT156" s="219" t="s">
        <v>185</v>
      </c>
      <c r="AU156" s="219" t="s">
        <v>82</v>
      </c>
      <c r="AY156" s="16" t="s">
        <v>181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6" t="s">
        <v>80</v>
      </c>
      <c r="BK156" s="220">
        <f>ROUND(I156*H156,2)</f>
        <v>0</v>
      </c>
      <c r="BL156" s="16" t="s">
        <v>189</v>
      </c>
      <c r="BM156" s="219" t="s">
        <v>551</v>
      </c>
    </row>
    <row r="157" spans="1:65" s="2" customFormat="1" ht="19.8" customHeight="1">
      <c r="A157" s="33"/>
      <c r="B157" s="34"/>
      <c r="C157" s="221" t="s">
        <v>191</v>
      </c>
      <c r="D157" s="221" t="s">
        <v>192</v>
      </c>
      <c r="E157" s="222" t="s">
        <v>193</v>
      </c>
      <c r="F157" s="223" t="s">
        <v>194</v>
      </c>
      <c r="G157" s="224" t="s">
        <v>195</v>
      </c>
      <c r="H157" s="225">
        <v>18</v>
      </c>
      <c r="I157" s="226"/>
      <c r="J157" s="227">
        <f>ROUND(I157*H157,2)</f>
        <v>0</v>
      </c>
      <c r="K157" s="228"/>
      <c r="L157" s="229"/>
      <c r="M157" s="230" t="s">
        <v>1</v>
      </c>
      <c r="N157" s="231" t="s">
        <v>38</v>
      </c>
      <c r="O157" s="70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7">
        <f>S157*H157</f>
        <v>0</v>
      </c>
      <c r="U157" s="218" t="s">
        <v>1</v>
      </c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19" t="s">
        <v>196</v>
      </c>
      <c r="AT157" s="219" t="s">
        <v>192</v>
      </c>
      <c r="AU157" s="219" t="s">
        <v>82</v>
      </c>
      <c r="AY157" s="16" t="s">
        <v>181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6" t="s">
        <v>80</v>
      </c>
      <c r="BK157" s="220">
        <f>ROUND(I157*H157,2)</f>
        <v>0</v>
      </c>
      <c r="BL157" s="16" t="s">
        <v>189</v>
      </c>
      <c r="BM157" s="219" t="s">
        <v>552</v>
      </c>
    </row>
    <row r="158" spans="1:65" s="12" customFormat="1" ht="22.8" customHeight="1">
      <c r="B158" s="191"/>
      <c r="C158" s="192"/>
      <c r="D158" s="193" t="s">
        <v>72</v>
      </c>
      <c r="E158" s="205" t="s">
        <v>198</v>
      </c>
      <c r="F158" s="205" t="s">
        <v>199</v>
      </c>
      <c r="G158" s="192"/>
      <c r="H158" s="192"/>
      <c r="I158" s="195"/>
      <c r="J158" s="206">
        <f>BK158</f>
        <v>0</v>
      </c>
      <c r="K158" s="192"/>
      <c r="L158" s="197"/>
      <c r="M158" s="198"/>
      <c r="N158" s="199"/>
      <c r="O158" s="199"/>
      <c r="P158" s="200">
        <f>SUM(P159:P160)</f>
        <v>0</v>
      </c>
      <c r="Q158" s="199"/>
      <c r="R158" s="200">
        <f>SUM(R159:R160)</f>
        <v>0</v>
      </c>
      <c r="S158" s="199"/>
      <c r="T158" s="200">
        <f>SUM(T159:T160)</f>
        <v>0</v>
      </c>
      <c r="U158" s="201"/>
      <c r="AR158" s="202" t="s">
        <v>82</v>
      </c>
      <c r="AT158" s="203" t="s">
        <v>72</v>
      </c>
      <c r="AU158" s="203" t="s">
        <v>80</v>
      </c>
      <c r="AY158" s="202" t="s">
        <v>181</v>
      </c>
      <c r="BK158" s="204">
        <f>SUM(BK159:BK160)</f>
        <v>0</v>
      </c>
    </row>
    <row r="159" spans="1:65" s="2" customFormat="1" ht="14.4" customHeight="1">
      <c r="A159" s="33"/>
      <c r="B159" s="34"/>
      <c r="C159" s="207" t="s">
        <v>200</v>
      </c>
      <c r="D159" s="207" t="s">
        <v>185</v>
      </c>
      <c r="E159" s="208" t="s">
        <v>186</v>
      </c>
      <c r="F159" s="209" t="s">
        <v>187</v>
      </c>
      <c r="G159" s="210" t="s">
        <v>188</v>
      </c>
      <c r="H159" s="211">
        <v>6</v>
      </c>
      <c r="I159" s="212"/>
      <c r="J159" s="213">
        <f>ROUND(I159*H159,2)</f>
        <v>0</v>
      </c>
      <c r="K159" s="214"/>
      <c r="L159" s="38"/>
      <c r="M159" s="215" t="s">
        <v>1</v>
      </c>
      <c r="N159" s="216" t="s">
        <v>38</v>
      </c>
      <c r="O159" s="70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7">
        <f>S159*H159</f>
        <v>0</v>
      </c>
      <c r="U159" s="218" t="s">
        <v>1</v>
      </c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19" t="s">
        <v>189</v>
      </c>
      <c r="AT159" s="219" t="s">
        <v>185</v>
      </c>
      <c r="AU159" s="219" t="s">
        <v>82</v>
      </c>
      <c r="AY159" s="16" t="s">
        <v>181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6" t="s">
        <v>80</v>
      </c>
      <c r="BK159" s="220">
        <f>ROUND(I159*H159,2)</f>
        <v>0</v>
      </c>
      <c r="BL159" s="16" t="s">
        <v>189</v>
      </c>
      <c r="BM159" s="219" t="s">
        <v>553</v>
      </c>
    </row>
    <row r="160" spans="1:65" s="2" customFormat="1" ht="19.8" customHeight="1">
      <c r="A160" s="33"/>
      <c r="B160" s="34"/>
      <c r="C160" s="221" t="s">
        <v>202</v>
      </c>
      <c r="D160" s="221" t="s">
        <v>192</v>
      </c>
      <c r="E160" s="222" t="s">
        <v>203</v>
      </c>
      <c r="F160" s="223" t="s">
        <v>204</v>
      </c>
      <c r="G160" s="224" t="s">
        <v>195</v>
      </c>
      <c r="H160" s="225">
        <v>6</v>
      </c>
      <c r="I160" s="226"/>
      <c r="J160" s="227">
        <f>ROUND(I160*H160,2)</f>
        <v>0</v>
      </c>
      <c r="K160" s="228"/>
      <c r="L160" s="229"/>
      <c r="M160" s="230" t="s">
        <v>1</v>
      </c>
      <c r="N160" s="231" t="s">
        <v>38</v>
      </c>
      <c r="O160" s="70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7">
        <f>S160*H160</f>
        <v>0</v>
      </c>
      <c r="U160" s="218" t="s">
        <v>1</v>
      </c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19" t="s">
        <v>196</v>
      </c>
      <c r="AT160" s="219" t="s">
        <v>192</v>
      </c>
      <c r="AU160" s="219" t="s">
        <v>82</v>
      </c>
      <c r="AY160" s="16" t="s">
        <v>181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6" t="s">
        <v>80</v>
      </c>
      <c r="BK160" s="220">
        <f>ROUND(I160*H160,2)</f>
        <v>0</v>
      </c>
      <c r="BL160" s="16" t="s">
        <v>189</v>
      </c>
      <c r="BM160" s="219" t="s">
        <v>554</v>
      </c>
    </row>
    <row r="161" spans="1:65" s="12" customFormat="1" ht="22.8" customHeight="1">
      <c r="B161" s="191"/>
      <c r="C161" s="192"/>
      <c r="D161" s="193" t="s">
        <v>72</v>
      </c>
      <c r="E161" s="205" t="s">
        <v>206</v>
      </c>
      <c r="F161" s="205" t="s">
        <v>207</v>
      </c>
      <c r="G161" s="192"/>
      <c r="H161" s="192"/>
      <c r="I161" s="195"/>
      <c r="J161" s="206">
        <f>BK161</f>
        <v>0</v>
      </c>
      <c r="K161" s="192"/>
      <c r="L161" s="197"/>
      <c r="M161" s="198"/>
      <c r="N161" s="199"/>
      <c r="O161" s="199"/>
      <c r="P161" s="200">
        <f>SUM(P162:P163)</f>
        <v>0</v>
      </c>
      <c r="Q161" s="199"/>
      <c r="R161" s="200">
        <f>SUM(R162:R163)</f>
        <v>0</v>
      </c>
      <c r="S161" s="199"/>
      <c r="T161" s="200">
        <f>SUM(T162:T163)</f>
        <v>0</v>
      </c>
      <c r="U161" s="201"/>
      <c r="AR161" s="202" t="s">
        <v>82</v>
      </c>
      <c r="AT161" s="203" t="s">
        <v>72</v>
      </c>
      <c r="AU161" s="203" t="s">
        <v>80</v>
      </c>
      <c r="AY161" s="202" t="s">
        <v>181</v>
      </c>
      <c r="BK161" s="204">
        <f>SUM(BK162:BK163)</f>
        <v>0</v>
      </c>
    </row>
    <row r="162" spans="1:65" s="2" customFormat="1" ht="14.4" customHeight="1">
      <c r="A162" s="33"/>
      <c r="B162" s="34"/>
      <c r="C162" s="207" t="s">
        <v>208</v>
      </c>
      <c r="D162" s="207" t="s">
        <v>185</v>
      </c>
      <c r="E162" s="208" t="s">
        <v>209</v>
      </c>
      <c r="F162" s="209" t="s">
        <v>210</v>
      </c>
      <c r="G162" s="210" t="s">
        <v>188</v>
      </c>
      <c r="H162" s="211">
        <v>2</v>
      </c>
      <c r="I162" s="212"/>
      <c r="J162" s="213">
        <f>ROUND(I162*H162,2)</f>
        <v>0</v>
      </c>
      <c r="K162" s="214"/>
      <c r="L162" s="38"/>
      <c r="M162" s="215" t="s">
        <v>1</v>
      </c>
      <c r="N162" s="216" t="s">
        <v>38</v>
      </c>
      <c r="O162" s="70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7">
        <f>S162*H162</f>
        <v>0</v>
      </c>
      <c r="U162" s="218" t="s">
        <v>1</v>
      </c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19" t="s">
        <v>189</v>
      </c>
      <c r="AT162" s="219" t="s">
        <v>185</v>
      </c>
      <c r="AU162" s="219" t="s">
        <v>82</v>
      </c>
      <c r="AY162" s="16" t="s">
        <v>181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6" t="s">
        <v>80</v>
      </c>
      <c r="BK162" s="220">
        <f>ROUND(I162*H162,2)</f>
        <v>0</v>
      </c>
      <c r="BL162" s="16" t="s">
        <v>189</v>
      </c>
      <c r="BM162" s="219" t="s">
        <v>555</v>
      </c>
    </row>
    <row r="163" spans="1:65" s="2" customFormat="1" ht="19.8" customHeight="1">
      <c r="A163" s="33"/>
      <c r="B163" s="34"/>
      <c r="C163" s="221" t="s">
        <v>212</v>
      </c>
      <c r="D163" s="221" t="s">
        <v>192</v>
      </c>
      <c r="E163" s="222" t="s">
        <v>213</v>
      </c>
      <c r="F163" s="223" t="s">
        <v>214</v>
      </c>
      <c r="G163" s="224" t="s">
        <v>195</v>
      </c>
      <c r="H163" s="225">
        <v>2</v>
      </c>
      <c r="I163" s="226"/>
      <c r="J163" s="227">
        <f>ROUND(I163*H163,2)</f>
        <v>0</v>
      </c>
      <c r="K163" s="228"/>
      <c r="L163" s="229"/>
      <c r="M163" s="230" t="s">
        <v>1</v>
      </c>
      <c r="N163" s="231" t="s">
        <v>38</v>
      </c>
      <c r="O163" s="70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7">
        <f>S163*H163</f>
        <v>0</v>
      </c>
      <c r="U163" s="218" t="s">
        <v>1</v>
      </c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19" t="s">
        <v>196</v>
      </c>
      <c r="AT163" s="219" t="s">
        <v>192</v>
      </c>
      <c r="AU163" s="219" t="s">
        <v>82</v>
      </c>
      <c r="AY163" s="16" t="s">
        <v>181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6" t="s">
        <v>80</v>
      </c>
      <c r="BK163" s="220">
        <f>ROUND(I163*H163,2)</f>
        <v>0</v>
      </c>
      <c r="BL163" s="16" t="s">
        <v>189</v>
      </c>
      <c r="BM163" s="219" t="s">
        <v>556</v>
      </c>
    </row>
    <row r="164" spans="1:65" s="12" customFormat="1" ht="22.8" customHeight="1">
      <c r="B164" s="191"/>
      <c r="C164" s="192"/>
      <c r="D164" s="193" t="s">
        <v>72</v>
      </c>
      <c r="E164" s="205" t="s">
        <v>216</v>
      </c>
      <c r="F164" s="205" t="s">
        <v>217</v>
      </c>
      <c r="G164" s="192"/>
      <c r="H164" s="192"/>
      <c r="I164" s="195"/>
      <c r="J164" s="206">
        <f>BK164</f>
        <v>0</v>
      </c>
      <c r="K164" s="192"/>
      <c r="L164" s="197"/>
      <c r="M164" s="198"/>
      <c r="N164" s="199"/>
      <c r="O164" s="199"/>
      <c r="P164" s="200">
        <f>SUM(P165:P166)</f>
        <v>0</v>
      </c>
      <c r="Q164" s="199"/>
      <c r="R164" s="200">
        <f>SUM(R165:R166)</f>
        <v>0</v>
      </c>
      <c r="S164" s="199"/>
      <c r="T164" s="200">
        <f>SUM(T165:T166)</f>
        <v>0</v>
      </c>
      <c r="U164" s="201"/>
      <c r="AR164" s="202" t="s">
        <v>82</v>
      </c>
      <c r="AT164" s="203" t="s">
        <v>72</v>
      </c>
      <c r="AU164" s="203" t="s">
        <v>80</v>
      </c>
      <c r="AY164" s="202" t="s">
        <v>181</v>
      </c>
      <c r="BK164" s="204">
        <f>SUM(BK165:BK166)</f>
        <v>0</v>
      </c>
    </row>
    <row r="165" spans="1:65" s="2" customFormat="1" ht="14.4" customHeight="1">
      <c r="A165" s="33"/>
      <c r="B165" s="34"/>
      <c r="C165" s="207" t="s">
        <v>218</v>
      </c>
      <c r="D165" s="207" t="s">
        <v>185</v>
      </c>
      <c r="E165" s="208" t="s">
        <v>219</v>
      </c>
      <c r="F165" s="209" t="s">
        <v>220</v>
      </c>
      <c r="G165" s="210" t="s">
        <v>188</v>
      </c>
      <c r="H165" s="211">
        <v>16</v>
      </c>
      <c r="I165" s="212"/>
      <c r="J165" s="213">
        <f>ROUND(I165*H165,2)</f>
        <v>0</v>
      </c>
      <c r="K165" s="214"/>
      <c r="L165" s="38"/>
      <c r="M165" s="215" t="s">
        <v>1</v>
      </c>
      <c r="N165" s="216" t="s">
        <v>38</v>
      </c>
      <c r="O165" s="70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7">
        <f>S165*H165</f>
        <v>0</v>
      </c>
      <c r="U165" s="218" t="s">
        <v>1</v>
      </c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19" t="s">
        <v>189</v>
      </c>
      <c r="AT165" s="219" t="s">
        <v>185</v>
      </c>
      <c r="AU165" s="219" t="s">
        <v>82</v>
      </c>
      <c r="AY165" s="16" t="s">
        <v>181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6" t="s">
        <v>80</v>
      </c>
      <c r="BK165" s="220">
        <f>ROUND(I165*H165,2)</f>
        <v>0</v>
      </c>
      <c r="BL165" s="16" t="s">
        <v>189</v>
      </c>
      <c r="BM165" s="219" t="s">
        <v>557</v>
      </c>
    </row>
    <row r="166" spans="1:65" s="2" customFormat="1" ht="30" customHeight="1">
      <c r="A166" s="33"/>
      <c r="B166" s="34"/>
      <c r="C166" s="221" t="s">
        <v>222</v>
      </c>
      <c r="D166" s="221" t="s">
        <v>192</v>
      </c>
      <c r="E166" s="222" t="s">
        <v>223</v>
      </c>
      <c r="F166" s="223" t="s">
        <v>224</v>
      </c>
      <c r="G166" s="224" t="s">
        <v>195</v>
      </c>
      <c r="H166" s="225">
        <v>16</v>
      </c>
      <c r="I166" s="226"/>
      <c r="J166" s="227">
        <f>ROUND(I166*H166,2)</f>
        <v>0</v>
      </c>
      <c r="K166" s="228"/>
      <c r="L166" s="229"/>
      <c r="M166" s="230" t="s">
        <v>1</v>
      </c>
      <c r="N166" s="231" t="s">
        <v>38</v>
      </c>
      <c r="O166" s="70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7">
        <f>S166*H166</f>
        <v>0</v>
      </c>
      <c r="U166" s="218" t="s">
        <v>1</v>
      </c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19" t="s">
        <v>196</v>
      </c>
      <c r="AT166" s="219" t="s">
        <v>192</v>
      </c>
      <c r="AU166" s="219" t="s">
        <v>82</v>
      </c>
      <c r="AY166" s="16" t="s">
        <v>181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6" t="s">
        <v>80</v>
      </c>
      <c r="BK166" s="220">
        <f>ROUND(I166*H166,2)</f>
        <v>0</v>
      </c>
      <c r="BL166" s="16" t="s">
        <v>189</v>
      </c>
      <c r="BM166" s="219" t="s">
        <v>558</v>
      </c>
    </row>
    <row r="167" spans="1:65" s="12" customFormat="1" ht="22.8" customHeight="1">
      <c r="B167" s="191"/>
      <c r="C167" s="192"/>
      <c r="D167" s="193" t="s">
        <v>72</v>
      </c>
      <c r="E167" s="205" t="s">
        <v>226</v>
      </c>
      <c r="F167" s="205" t="s">
        <v>227</v>
      </c>
      <c r="G167" s="192"/>
      <c r="H167" s="192"/>
      <c r="I167" s="195"/>
      <c r="J167" s="206">
        <f>BK167</f>
        <v>0</v>
      </c>
      <c r="K167" s="192"/>
      <c r="L167" s="197"/>
      <c r="M167" s="198"/>
      <c r="N167" s="199"/>
      <c r="O167" s="199"/>
      <c r="P167" s="200">
        <f>SUM(P168:P170)</f>
        <v>0</v>
      </c>
      <c r="Q167" s="199"/>
      <c r="R167" s="200">
        <f>SUM(R168:R170)</f>
        <v>0</v>
      </c>
      <c r="S167" s="199"/>
      <c r="T167" s="200">
        <f>SUM(T168:T170)</f>
        <v>0</v>
      </c>
      <c r="U167" s="201"/>
      <c r="AR167" s="202" t="s">
        <v>82</v>
      </c>
      <c r="AT167" s="203" t="s">
        <v>72</v>
      </c>
      <c r="AU167" s="203" t="s">
        <v>80</v>
      </c>
      <c r="AY167" s="202" t="s">
        <v>181</v>
      </c>
      <c r="BK167" s="204">
        <f>SUM(BK168:BK170)</f>
        <v>0</v>
      </c>
    </row>
    <row r="168" spans="1:65" s="2" customFormat="1" ht="14.4" customHeight="1">
      <c r="A168" s="33"/>
      <c r="B168" s="34"/>
      <c r="C168" s="207" t="s">
        <v>228</v>
      </c>
      <c r="D168" s="207" t="s">
        <v>185</v>
      </c>
      <c r="E168" s="208" t="s">
        <v>229</v>
      </c>
      <c r="F168" s="209" t="s">
        <v>230</v>
      </c>
      <c r="G168" s="210" t="s">
        <v>188</v>
      </c>
      <c r="H168" s="211">
        <v>22</v>
      </c>
      <c r="I168" s="212"/>
      <c r="J168" s="213">
        <f>ROUND(I168*H168,2)</f>
        <v>0</v>
      </c>
      <c r="K168" s="214"/>
      <c r="L168" s="38"/>
      <c r="M168" s="215" t="s">
        <v>1</v>
      </c>
      <c r="N168" s="216" t="s">
        <v>38</v>
      </c>
      <c r="O168" s="70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7">
        <f>S168*H168</f>
        <v>0</v>
      </c>
      <c r="U168" s="218" t="s">
        <v>1</v>
      </c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19" t="s">
        <v>189</v>
      </c>
      <c r="AT168" s="219" t="s">
        <v>185</v>
      </c>
      <c r="AU168" s="219" t="s">
        <v>82</v>
      </c>
      <c r="AY168" s="16" t="s">
        <v>181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6" t="s">
        <v>80</v>
      </c>
      <c r="BK168" s="220">
        <f>ROUND(I168*H168,2)</f>
        <v>0</v>
      </c>
      <c r="BL168" s="16" t="s">
        <v>189</v>
      </c>
      <c r="BM168" s="219" t="s">
        <v>559</v>
      </c>
    </row>
    <row r="169" spans="1:65" s="2" customFormat="1" ht="14.4" customHeight="1">
      <c r="A169" s="33"/>
      <c r="B169" s="34"/>
      <c r="C169" s="207" t="s">
        <v>232</v>
      </c>
      <c r="D169" s="207" t="s">
        <v>185</v>
      </c>
      <c r="E169" s="208" t="s">
        <v>233</v>
      </c>
      <c r="F169" s="209" t="s">
        <v>234</v>
      </c>
      <c r="G169" s="210" t="s">
        <v>188</v>
      </c>
      <c r="H169" s="211">
        <v>22</v>
      </c>
      <c r="I169" s="212"/>
      <c r="J169" s="213">
        <f>ROUND(I169*H169,2)</f>
        <v>0</v>
      </c>
      <c r="K169" s="214"/>
      <c r="L169" s="38"/>
      <c r="M169" s="215" t="s">
        <v>1</v>
      </c>
      <c r="N169" s="216" t="s">
        <v>38</v>
      </c>
      <c r="O169" s="70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7">
        <f>S169*H169</f>
        <v>0</v>
      </c>
      <c r="U169" s="218" t="s">
        <v>1</v>
      </c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19" t="s">
        <v>189</v>
      </c>
      <c r="AT169" s="219" t="s">
        <v>185</v>
      </c>
      <c r="AU169" s="219" t="s">
        <v>82</v>
      </c>
      <c r="AY169" s="16" t="s">
        <v>181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6" t="s">
        <v>80</v>
      </c>
      <c r="BK169" s="220">
        <f>ROUND(I169*H169,2)</f>
        <v>0</v>
      </c>
      <c r="BL169" s="16" t="s">
        <v>189</v>
      </c>
      <c r="BM169" s="219" t="s">
        <v>560</v>
      </c>
    </row>
    <row r="170" spans="1:65" s="2" customFormat="1" ht="30" customHeight="1">
      <c r="A170" s="33"/>
      <c r="B170" s="34"/>
      <c r="C170" s="221" t="s">
        <v>236</v>
      </c>
      <c r="D170" s="221" t="s">
        <v>192</v>
      </c>
      <c r="E170" s="222" t="s">
        <v>237</v>
      </c>
      <c r="F170" s="223" t="s">
        <v>238</v>
      </c>
      <c r="G170" s="224" t="s">
        <v>195</v>
      </c>
      <c r="H170" s="225">
        <v>22</v>
      </c>
      <c r="I170" s="226"/>
      <c r="J170" s="227">
        <f>ROUND(I170*H170,2)</f>
        <v>0</v>
      </c>
      <c r="K170" s="228"/>
      <c r="L170" s="229"/>
      <c r="M170" s="230" t="s">
        <v>1</v>
      </c>
      <c r="N170" s="231" t="s">
        <v>38</v>
      </c>
      <c r="O170" s="70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7">
        <f>S170*H170</f>
        <v>0</v>
      </c>
      <c r="U170" s="218" t="s">
        <v>1</v>
      </c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19" t="s">
        <v>196</v>
      </c>
      <c r="AT170" s="219" t="s">
        <v>192</v>
      </c>
      <c r="AU170" s="219" t="s">
        <v>82</v>
      </c>
      <c r="AY170" s="16" t="s">
        <v>181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6" t="s">
        <v>80</v>
      </c>
      <c r="BK170" s="220">
        <f>ROUND(I170*H170,2)</f>
        <v>0</v>
      </c>
      <c r="BL170" s="16" t="s">
        <v>189</v>
      </c>
      <c r="BM170" s="219" t="s">
        <v>561</v>
      </c>
    </row>
    <row r="171" spans="1:65" s="12" customFormat="1" ht="22.8" customHeight="1">
      <c r="B171" s="191"/>
      <c r="C171" s="192"/>
      <c r="D171" s="193" t="s">
        <v>72</v>
      </c>
      <c r="E171" s="205" t="s">
        <v>240</v>
      </c>
      <c r="F171" s="205" t="s">
        <v>241</v>
      </c>
      <c r="G171" s="192"/>
      <c r="H171" s="192"/>
      <c r="I171" s="195"/>
      <c r="J171" s="206">
        <f>BK171</f>
        <v>0</v>
      </c>
      <c r="K171" s="192"/>
      <c r="L171" s="197"/>
      <c r="M171" s="198"/>
      <c r="N171" s="199"/>
      <c r="O171" s="199"/>
      <c r="P171" s="200">
        <f>P172</f>
        <v>0</v>
      </c>
      <c r="Q171" s="199"/>
      <c r="R171" s="200">
        <f>R172</f>
        <v>0</v>
      </c>
      <c r="S171" s="199"/>
      <c r="T171" s="200">
        <f>T172</f>
        <v>0</v>
      </c>
      <c r="U171" s="201"/>
      <c r="AR171" s="202" t="s">
        <v>82</v>
      </c>
      <c r="AT171" s="203" t="s">
        <v>72</v>
      </c>
      <c r="AU171" s="203" t="s">
        <v>80</v>
      </c>
      <c r="AY171" s="202" t="s">
        <v>181</v>
      </c>
      <c r="BK171" s="204">
        <f>BK172</f>
        <v>0</v>
      </c>
    </row>
    <row r="172" spans="1:65" s="2" customFormat="1" ht="14.4" customHeight="1">
      <c r="A172" s="33"/>
      <c r="B172" s="34"/>
      <c r="C172" s="221" t="s">
        <v>242</v>
      </c>
      <c r="D172" s="221" t="s">
        <v>192</v>
      </c>
      <c r="E172" s="222" t="s">
        <v>243</v>
      </c>
      <c r="F172" s="223" t="s">
        <v>244</v>
      </c>
      <c r="G172" s="224" t="s">
        <v>195</v>
      </c>
      <c r="H172" s="225">
        <v>36</v>
      </c>
      <c r="I172" s="226"/>
      <c r="J172" s="227">
        <f>ROUND(I172*H172,2)</f>
        <v>0</v>
      </c>
      <c r="K172" s="228"/>
      <c r="L172" s="229"/>
      <c r="M172" s="230" t="s">
        <v>1</v>
      </c>
      <c r="N172" s="231" t="s">
        <v>38</v>
      </c>
      <c r="O172" s="70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7">
        <f>S172*H172</f>
        <v>0</v>
      </c>
      <c r="U172" s="218" t="s">
        <v>1</v>
      </c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19" t="s">
        <v>196</v>
      </c>
      <c r="AT172" s="219" t="s">
        <v>192</v>
      </c>
      <c r="AU172" s="219" t="s">
        <v>82</v>
      </c>
      <c r="AY172" s="16" t="s">
        <v>181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6" t="s">
        <v>80</v>
      </c>
      <c r="BK172" s="220">
        <f>ROUND(I172*H172,2)</f>
        <v>0</v>
      </c>
      <c r="BL172" s="16" t="s">
        <v>189</v>
      </c>
      <c r="BM172" s="219" t="s">
        <v>562</v>
      </c>
    </row>
    <row r="173" spans="1:65" s="12" customFormat="1" ht="22.8" customHeight="1">
      <c r="B173" s="191"/>
      <c r="C173" s="192"/>
      <c r="D173" s="193" t="s">
        <v>72</v>
      </c>
      <c r="E173" s="205" t="s">
        <v>246</v>
      </c>
      <c r="F173" s="205" t="s">
        <v>247</v>
      </c>
      <c r="G173" s="192"/>
      <c r="H173" s="192"/>
      <c r="I173" s="195"/>
      <c r="J173" s="206">
        <f>BK173</f>
        <v>0</v>
      </c>
      <c r="K173" s="192"/>
      <c r="L173" s="197"/>
      <c r="M173" s="198"/>
      <c r="N173" s="199"/>
      <c r="O173" s="199"/>
      <c r="P173" s="200">
        <f>SUM(P174:P175)</f>
        <v>0</v>
      </c>
      <c r="Q173" s="199"/>
      <c r="R173" s="200">
        <f>SUM(R174:R175)</f>
        <v>0</v>
      </c>
      <c r="S173" s="199"/>
      <c r="T173" s="200">
        <f>SUM(T174:T175)</f>
        <v>0</v>
      </c>
      <c r="U173" s="201"/>
      <c r="AR173" s="202" t="s">
        <v>82</v>
      </c>
      <c r="AT173" s="203" t="s">
        <v>72</v>
      </c>
      <c r="AU173" s="203" t="s">
        <v>80</v>
      </c>
      <c r="AY173" s="202" t="s">
        <v>181</v>
      </c>
      <c r="BK173" s="204">
        <f>SUM(BK174:BK175)</f>
        <v>0</v>
      </c>
    </row>
    <row r="174" spans="1:65" s="2" customFormat="1" ht="14.4" customHeight="1">
      <c r="A174" s="33"/>
      <c r="B174" s="34"/>
      <c r="C174" s="207" t="s">
        <v>248</v>
      </c>
      <c r="D174" s="207" t="s">
        <v>185</v>
      </c>
      <c r="E174" s="208" t="s">
        <v>249</v>
      </c>
      <c r="F174" s="209" t="s">
        <v>250</v>
      </c>
      <c r="G174" s="210" t="s">
        <v>188</v>
      </c>
      <c r="H174" s="211">
        <v>2</v>
      </c>
      <c r="I174" s="212"/>
      <c r="J174" s="213">
        <f>ROUND(I174*H174,2)</f>
        <v>0</v>
      </c>
      <c r="K174" s="214"/>
      <c r="L174" s="38"/>
      <c r="M174" s="215" t="s">
        <v>1</v>
      </c>
      <c r="N174" s="216" t="s">
        <v>38</v>
      </c>
      <c r="O174" s="70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7">
        <f>S174*H174</f>
        <v>0</v>
      </c>
      <c r="U174" s="218" t="s">
        <v>1</v>
      </c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19" t="s">
        <v>189</v>
      </c>
      <c r="AT174" s="219" t="s">
        <v>185</v>
      </c>
      <c r="AU174" s="219" t="s">
        <v>82</v>
      </c>
      <c r="AY174" s="16" t="s">
        <v>181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6" t="s">
        <v>80</v>
      </c>
      <c r="BK174" s="220">
        <f>ROUND(I174*H174,2)</f>
        <v>0</v>
      </c>
      <c r="BL174" s="16" t="s">
        <v>189</v>
      </c>
      <c r="BM174" s="219" t="s">
        <v>563</v>
      </c>
    </row>
    <row r="175" spans="1:65" s="2" customFormat="1" ht="14.4" customHeight="1">
      <c r="A175" s="33"/>
      <c r="B175" s="34"/>
      <c r="C175" s="207" t="s">
        <v>252</v>
      </c>
      <c r="D175" s="207" t="s">
        <v>185</v>
      </c>
      <c r="E175" s="208" t="s">
        <v>233</v>
      </c>
      <c r="F175" s="209" t="s">
        <v>234</v>
      </c>
      <c r="G175" s="210" t="s">
        <v>188</v>
      </c>
      <c r="H175" s="211">
        <v>10</v>
      </c>
      <c r="I175" s="212"/>
      <c r="J175" s="213">
        <f>ROUND(I175*H175,2)</f>
        <v>0</v>
      </c>
      <c r="K175" s="214"/>
      <c r="L175" s="38"/>
      <c r="M175" s="215" t="s">
        <v>1</v>
      </c>
      <c r="N175" s="216" t="s">
        <v>38</v>
      </c>
      <c r="O175" s="70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7">
        <f>S175*H175</f>
        <v>0</v>
      </c>
      <c r="U175" s="218" t="s">
        <v>1</v>
      </c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19" t="s">
        <v>189</v>
      </c>
      <c r="AT175" s="219" t="s">
        <v>185</v>
      </c>
      <c r="AU175" s="219" t="s">
        <v>82</v>
      </c>
      <c r="AY175" s="16" t="s">
        <v>181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6" t="s">
        <v>80</v>
      </c>
      <c r="BK175" s="220">
        <f>ROUND(I175*H175,2)</f>
        <v>0</v>
      </c>
      <c r="BL175" s="16" t="s">
        <v>189</v>
      </c>
      <c r="BM175" s="219" t="s">
        <v>564</v>
      </c>
    </row>
    <row r="176" spans="1:65" s="12" customFormat="1" ht="22.8" customHeight="1">
      <c r="B176" s="191"/>
      <c r="C176" s="192"/>
      <c r="D176" s="193" t="s">
        <v>72</v>
      </c>
      <c r="E176" s="205" t="s">
        <v>254</v>
      </c>
      <c r="F176" s="205" t="s">
        <v>255</v>
      </c>
      <c r="G176" s="192"/>
      <c r="H176" s="192"/>
      <c r="I176" s="195"/>
      <c r="J176" s="206">
        <f>BK176</f>
        <v>0</v>
      </c>
      <c r="K176" s="192"/>
      <c r="L176" s="197"/>
      <c r="M176" s="198"/>
      <c r="N176" s="199"/>
      <c r="O176" s="199"/>
      <c r="P176" s="200">
        <f>SUM(P177:P178)</f>
        <v>0</v>
      </c>
      <c r="Q176" s="199"/>
      <c r="R176" s="200">
        <f>SUM(R177:R178)</f>
        <v>0</v>
      </c>
      <c r="S176" s="199"/>
      <c r="T176" s="200">
        <f>SUM(T177:T178)</f>
        <v>0</v>
      </c>
      <c r="U176" s="201"/>
      <c r="AR176" s="202" t="s">
        <v>82</v>
      </c>
      <c r="AT176" s="203" t="s">
        <v>72</v>
      </c>
      <c r="AU176" s="203" t="s">
        <v>80</v>
      </c>
      <c r="AY176" s="202" t="s">
        <v>181</v>
      </c>
      <c r="BK176" s="204">
        <f>SUM(BK177:BK178)</f>
        <v>0</v>
      </c>
    </row>
    <row r="177" spans="1:65" s="2" customFormat="1" ht="14.4" customHeight="1">
      <c r="A177" s="33"/>
      <c r="B177" s="34"/>
      <c r="C177" s="207" t="s">
        <v>256</v>
      </c>
      <c r="D177" s="207" t="s">
        <v>185</v>
      </c>
      <c r="E177" s="208" t="s">
        <v>257</v>
      </c>
      <c r="F177" s="209" t="s">
        <v>258</v>
      </c>
      <c r="G177" s="210" t="s">
        <v>188</v>
      </c>
      <c r="H177" s="211">
        <v>4</v>
      </c>
      <c r="I177" s="212"/>
      <c r="J177" s="213">
        <f>ROUND(I177*H177,2)</f>
        <v>0</v>
      </c>
      <c r="K177" s="214"/>
      <c r="L177" s="38"/>
      <c r="M177" s="215" t="s">
        <v>1</v>
      </c>
      <c r="N177" s="216" t="s">
        <v>38</v>
      </c>
      <c r="O177" s="70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7">
        <f>S177*H177</f>
        <v>0</v>
      </c>
      <c r="U177" s="218" t="s">
        <v>1</v>
      </c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19" t="s">
        <v>189</v>
      </c>
      <c r="AT177" s="219" t="s">
        <v>185</v>
      </c>
      <c r="AU177" s="219" t="s">
        <v>82</v>
      </c>
      <c r="AY177" s="16" t="s">
        <v>181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6" t="s">
        <v>80</v>
      </c>
      <c r="BK177" s="220">
        <f>ROUND(I177*H177,2)</f>
        <v>0</v>
      </c>
      <c r="BL177" s="16" t="s">
        <v>189</v>
      </c>
      <c r="BM177" s="219" t="s">
        <v>565</v>
      </c>
    </row>
    <row r="178" spans="1:65" s="2" customFormat="1" ht="14.4" customHeight="1">
      <c r="A178" s="33"/>
      <c r="B178" s="34"/>
      <c r="C178" s="207" t="s">
        <v>260</v>
      </c>
      <c r="D178" s="207" t="s">
        <v>185</v>
      </c>
      <c r="E178" s="208" t="s">
        <v>233</v>
      </c>
      <c r="F178" s="209" t="s">
        <v>234</v>
      </c>
      <c r="G178" s="210" t="s">
        <v>188</v>
      </c>
      <c r="H178" s="211">
        <v>8</v>
      </c>
      <c r="I178" s="212"/>
      <c r="J178" s="213">
        <f>ROUND(I178*H178,2)</f>
        <v>0</v>
      </c>
      <c r="K178" s="214"/>
      <c r="L178" s="38"/>
      <c r="M178" s="215" t="s">
        <v>1</v>
      </c>
      <c r="N178" s="216" t="s">
        <v>38</v>
      </c>
      <c r="O178" s="70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7">
        <f>S178*H178</f>
        <v>0</v>
      </c>
      <c r="U178" s="218" t="s">
        <v>1</v>
      </c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19" t="s">
        <v>189</v>
      </c>
      <c r="AT178" s="219" t="s">
        <v>185</v>
      </c>
      <c r="AU178" s="219" t="s">
        <v>82</v>
      </c>
      <c r="AY178" s="16" t="s">
        <v>181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6" t="s">
        <v>80</v>
      </c>
      <c r="BK178" s="220">
        <f>ROUND(I178*H178,2)</f>
        <v>0</v>
      </c>
      <c r="BL178" s="16" t="s">
        <v>189</v>
      </c>
      <c r="BM178" s="219" t="s">
        <v>566</v>
      </c>
    </row>
    <row r="179" spans="1:65" s="12" customFormat="1" ht="22.8" customHeight="1">
      <c r="B179" s="191"/>
      <c r="C179" s="192"/>
      <c r="D179" s="193" t="s">
        <v>72</v>
      </c>
      <c r="E179" s="205" t="s">
        <v>262</v>
      </c>
      <c r="F179" s="205" t="s">
        <v>263</v>
      </c>
      <c r="G179" s="192"/>
      <c r="H179" s="192"/>
      <c r="I179" s="195"/>
      <c r="J179" s="206">
        <f>BK179</f>
        <v>0</v>
      </c>
      <c r="K179" s="192"/>
      <c r="L179" s="197"/>
      <c r="M179" s="198"/>
      <c r="N179" s="199"/>
      <c r="O179" s="199"/>
      <c r="P179" s="200">
        <f>SUM(P180:P181)</f>
        <v>0</v>
      </c>
      <c r="Q179" s="199"/>
      <c r="R179" s="200">
        <f>SUM(R180:R181)</f>
        <v>0</v>
      </c>
      <c r="S179" s="199"/>
      <c r="T179" s="200">
        <f>SUM(T180:T181)</f>
        <v>0</v>
      </c>
      <c r="U179" s="201"/>
      <c r="AR179" s="202" t="s">
        <v>82</v>
      </c>
      <c r="AT179" s="203" t="s">
        <v>72</v>
      </c>
      <c r="AU179" s="203" t="s">
        <v>80</v>
      </c>
      <c r="AY179" s="202" t="s">
        <v>181</v>
      </c>
      <c r="BK179" s="204">
        <f>SUM(BK180:BK181)</f>
        <v>0</v>
      </c>
    </row>
    <row r="180" spans="1:65" s="2" customFormat="1" ht="14.4" customHeight="1">
      <c r="A180" s="33"/>
      <c r="B180" s="34"/>
      <c r="C180" s="207" t="s">
        <v>264</v>
      </c>
      <c r="D180" s="207" t="s">
        <v>185</v>
      </c>
      <c r="E180" s="208" t="s">
        <v>265</v>
      </c>
      <c r="F180" s="209" t="s">
        <v>266</v>
      </c>
      <c r="G180" s="210" t="s">
        <v>267</v>
      </c>
      <c r="H180" s="211">
        <v>20</v>
      </c>
      <c r="I180" s="212"/>
      <c r="J180" s="213">
        <f>ROUND(I180*H180,2)</f>
        <v>0</v>
      </c>
      <c r="K180" s="214"/>
      <c r="L180" s="38"/>
      <c r="M180" s="215" t="s">
        <v>1</v>
      </c>
      <c r="N180" s="216" t="s">
        <v>38</v>
      </c>
      <c r="O180" s="70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7">
        <f>S180*H180</f>
        <v>0</v>
      </c>
      <c r="U180" s="218" t="s">
        <v>1</v>
      </c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19" t="s">
        <v>189</v>
      </c>
      <c r="AT180" s="219" t="s">
        <v>185</v>
      </c>
      <c r="AU180" s="219" t="s">
        <v>82</v>
      </c>
      <c r="AY180" s="16" t="s">
        <v>181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6" t="s">
        <v>80</v>
      </c>
      <c r="BK180" s="220">
        <f>ROUND(I180*H180,2)</f>
        <v>0</v>
      </c>
      <c r="BL180" s="16" t="s">
        <v>189</v>
      </c>
      <c r="BM180" s="219" t="s">
        <v>567</v>
      </c>
    </row>
    <row r="181" spans="1:65" s="2" customFormat="1" ht="14.4" customHeight="1">
      <c r="A181" s="33"/>
      <c r="B181" s="34"/>
      <c r="C181" s="221" t="s">
        <v>269</v>
      </c>
      <c r="D181" s="221" t="s">
        <v>192</v>
      </c>
      <c r="E181" s="222" t="s">
        <v>270</v>
      </c>
      <c r="F181" s="223" t="s">
        <v>271</v>
      </c>
      <c r="G181" s="224" t="s">
        <v>192</v>
      </c>
      <c r="H181" s="225">
        <v>20</v>
      </c>
      <c r="I181" s="226"/>
      <c r="J181" s="227">
        <f>ROUND(I181*H181,2)</f>
        <v>0</v>
      </c>
      <c r="K181" s="228"/>
      <c r="L181" s="229"/>
      <c r="M181" s="230" t="s">
        <v>1</v>
      </c>
      <c r="N181" s="231" t="s">
        <v>38</v>
      </c>
      <c r="O181" s="70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7">
        <f>S181*H181</f>
        <v>0</v>
      </c>
      <c r="U181" s="218" t="s">
        <v>1</v>
      </c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19" t="s">
        <v>196</v>
      </c>
      <c r="AT181" s="219" t="s">
        <v>192</v>
      </c>
      <c r="AU181" s="219" t="s">
        <v>82</v>
      </c>
      <c r="AY181" s="16" t="s">
        <v>181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16" t="s">
        <v>80</v>
      </c>
      <c r="BK181" s="220">
        <f>ROUND(I181*H181,2)</f>
        <v>0</v>
      </c>
      <c r="BL181" s="16" t="s">
        <v>189</v>
      </c>
      <c r="BM181" s="219" t="s">
        <v>568</v>
      </c>
    </row>
    <row r="182" spans="1:65" s="12" customFormat="1" ht="22.8" customHeight="1">
      <c r="B182" s="191"/>
      <c r="C182" s="192"/>
      <c r="D182" s="193" t="s">
        <v>72</v>
      </c>
      <c r="E182" s="205" t="s">
        <v>273</v>
      </c>
      <c r="F182" s="205" t="s">
        <v>274</v>
      </c>
      <c r="G182" s="192"/>
      <c r="H182" s="192"/>
      <c r="I182" s="195"/>
      <c r="J182" s="206">
        <f>BK182</f>
        <v>0</v>
      </c>
      <c r="K182" s="192"/>
      <c r="L182" s="197"/>
      <c r="M182" s="198"/>
      <c r="N182" s="199"/>
      <c r="O182" s="199"/>
      <c r="P182" s="200">
        <f>SUM(P183:P184)</f>
        <v>0</v>
      </c>
      <c r="Q182" s="199"/>
      <c r="R182" s="200">
        <f>SUM(R183:R184)</f>
        <v>0</v>
      </c>
      <c r="S182" s="199"/>
      <c r="T182" s="200">
        <f>SUM(T183:T184)</f>
        <v>0</v>
      </c>
      <c r="U182" s="201"/>
      <c r="AR182" s="202" t="s">
        <v>82</v>
      </c>
      <c r="AT182" s="203" t="s">
        <v>72</v>
      </c>
      <c r="AU182" s="203" t="s">
        <v>80</v>
      </c>
      <c r="AY182" s="202" t="s">
        <v>181</v>
      </c>
      <c r="BK182" s="204">
        <f>SUM(BK183:BK184)</f>
        <v>0</v>
      </c>
    </row>
    <row r="183" spans="1:65" s="2" customFormat="1" ht="14.4" customHeight="1">
      <c r="A183" s="33"/>
      <c r="B183" s="34"/>
      <c r="C183" s="207" t="s">
        <v>275</v>
      </c>
      <c r="D183" s="207" t="s">
        <v>185</v>
      </c>
      <c r="E183" s="208" t="s">
        <v>276</v>
      </c>
      <c r="F183" s="209" t="s">
        <v>277</v>
      </c>
      <c r="G183" s="210" t="s">
        <v>267</v>
      </c>
      <c r="H183" s="211">
        <v>160</v>
      </c>
      <c r="I183" s="212"/>
      <c r="J183" s="213">
        <f>ROUND(I183*H183,2)</f>
        <v>0</v>
      </c>
      <c r="K183" s="214"/>
      <c r="L183" s="38"/>
      <c r="M183" s="215" t="s">
        <v>1</v>
      </c>
      <c r="N183" s="216" t="s">
        <v>38</v>
      </c>
      <c r="O183" s="70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7">
        <f>S183*H183</f>
        <v>0</v>
      </c>
      <c r="U183" s="218" t="s">
        <v>1</v>
      </c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19" t="s">
        <v>189</v>
      </c>
      <c r="AT183" s="219" t="s">
        <v>185</v>
      </c>
      <c r="AU183" s="219" t="s">
        <v>82</v>
      </c>
      <c r="AY183" s="16" t="s">
        <v>181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6" t="s">
        <v>80</v>
      </c>
      <c r="BK183" s="220">
        <f>ROUND(I183*H183,2)</f>
        <v>0</v>
      </c>
      <c r="BL183" s="16" t="s">
        <v>189</v>
      </c>
      <c r="BM183" s="219" t="s">
        <v>569</v>
      </c>
    </row>
    <row r="184" spans="1:65" s="2" customFormat="1" ht="14.4" customHeight="1">
      <c r="A184" s="33"/>
      <c r="B184" s="34"/>
      <c r="C184" s="221" t="s">
        <v>279</v>
      </c>
      <c r="D184" s="221" t="s">
        <v>192</v>
      </c>
      <c r="E184" s="222" t="s">
        <v>280</v>
      </c>
      <c r="F184" s="223" t="s">
        <v>281</v>
      </c>
      <c r="G184" s="224" t="s">
        <v>192</v>
      </c>
      <c r="H184" s="225">
        <v>160</v>
      </c>
      <c r="I184" s="226"/>
      <c r="J184" s="227">
        <f>ROUND(I184*H184,2)</f>
        <v>0</v>
      </c>
      <c r="K184" s="228"/>
      <c r="L184" s="229"/>
      <c r="M184" s="230" t="s">
        <v>1</v>
      </c>
      <c r="N184" s="231" t="s">
        <v>38</v>
      </c>
      <c r="O184" s="70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7">
        <f>S184*H184</f>
        <v>0</v>
      </c>
      <c r="U184" s="218" t="s">
        <v>1</v>
      </c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19" t="s">
        <v>196</v>
      </c>
      <c r="AT184" s="219" t="s">
        <v>192</v>
      </c>
      <c r="AU184" s="219" t="s">
        <v>82</v>
      </c>
      <c r="AY184" s="16" t="s">
        <v>181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16" t="s">
        <v>80</v>
      </c>
      <c r="BK184" s="220">
        <f>ROUND(I184*H184,2)</f>
        <v>0</v>
      </c>
      <c r="BL184" s="16" t="s">
        <v>189</v>
      </c>
      <c r="BM184" s="219" t="s">
        <v>570</v>
      </c>
    </row>
    <row r="185" spans="1:65" s="12" customFormat="1" ht="22.8" customHeight="1">
      <c r="B185" s="191"/>
      <c r="C185" s="192"/>
      <c r="D185" s="193" t="s">
        <v>72</v>
      </c>
      <c r="E185" s="205" t="s">
        <v>283</v>
      </c>
      <c r="F185" s="205" t="s">
        <v>284</v>
      </c>
      <c r="G185" s="192"/>
      <c r="H185" s="192"/>
      <c r="I185" s="195"/>
      <c r="J185" s="206">
        <f>BK185</f>
        <v>0</v>
      </c>
      <c r="K185" s="192"/>
      <c r="L185" s="197"/>
      <c r="M185" s="198"/>
      <c r="N185" s="199"/>
      <c r="O185" s="199"/>
      <c r="P185" s="200">
        <f>SUM(P186:P187)</f>
        <v>0</v>
      </c>
      <c r="Q185" s="199"/>
      <c r="R185" s="200">
        <f>SUM(R186:R187)</f>
        <v>0</v>
      </c>
      <c r="S185" s="199"/>
      <c r="T185" s="200">
        <f>SUM(T186:T187)</f>
        <v>0</v>
      </c>
      <c r="U185" s="201"/>
      <c r="AR185" s="202" t="s">
        <v>82</v>
      </c>
      <c r="AT185" s="203" t="s">
        <v>72</v>
      </c>
      <c r="AU185" s="203" t="s">
        <v>80</v>
      </c>
      <c r="AY185" s="202" t="s">
        <v>181</v>
      </c>
      <c r="BK185" s="204">
        <f>SUM(BK186:BK187)</f>
        <v>0</v>
      </c>
    </row>
    <row r="186" spans="1:65" s="2" customFormat="1" ht="14.4" customHeight="1">
      <c r="A186" s="33"/>
      <c r="B186" s="34"/>
      <c r="C186" s="207" t="s">
        <v>285</v>
      </c>
      <c r="D186" s="207" t="s">
        <v>185</v>
      </c>
      <c r="E186" s="208" t="s">
        <v>276</v>
      </c>
      <c r="F186" s="209" t="s">
        <v>277</v>
      </c>
      <c r="G186" s="210" t="s">
        <v>267</v>
      </c>
      <c r="H186" s="211">
        <v>420</v>
      </c>
      <c r="I186" s="212"/>
      <c r="J186" s="213">
        <f>ROUND(I186*H186,2)</f>
        <v>0</v>
      </c>
      <c r="K186" s="214"/>
      <c r="L186" s="38"/>
      <c r="M186" s="215" t="s">
        <v>1</v>
      </c>
      <c r="N186" s="216" t="s">
        <v>38</v>
      </c>
      <c r="O186" s="70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7">
        <f>S186*H186</f>
        <v>0</v>
      </c>
      <c r="U186" s="218" t="s">
        <v>1</v>
      </c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19" t="s">
        <v>189</v>
      </c>
      <c r="AT186" s="219" t="s">
        <v>185</v>
      </c>
      <c r="AU186" s="219" t="s">
        <v>82</v>
      </c>
      <c r="AY186" s="16" t="s">
        <v>181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16" t="s">
        <v>80</v>
      </c>
      <c r="BK186" s="220">
        <f>ROUND(I186*H186,2)</f>
        <v>0</v>
      </c>
      <c r="BL186" s="16" t="s">
        <v>189</v>
      </c>
      <c r="BM186" s="219" t="s">
        <v>571</v>
      </c>
    </row>
    <row r="187" spans="1:65" s="2" customFormat="1" ht="14.4" customHeight="1">
      <c r="A187" s="33"/>
      <c r="B187" s="34"/>
      <c r="C187" s="221" t="s">
        <v>287</v>
      </c>
      <c r="D187" s="221" t="s">
        <v>192</v>
      </c>
      <c r="E187" s="222" t="s">
        <v>288</v>
      </c>
      <c r="F187" s="223" t="s">
        <v>289</v>
      </c>
      <c r="G187" s="224" t="s">
        <v>192</v>
      </c>
      <c r="H187" s="225">
        <v>420</v>
      </c>
      <c r="I187" s="226"/>
      <c r="J187" s="227">
        <f>ROUND(I187*H187,2)</f>
        <v>0</v>
      </c>
      <c r="K187" s="228"/>
      <c r="L187" s="229"/>
      <c r="M187" s="230" t="s">
        <v>1</v>
      </c>
      <c r="N187" s="231" t="s">
        <v>38</v>
      </c>
      <c r="O187" s="70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7">
        <f>S187*H187</f>
        <v>0</v>
      </c>
      <c r="U187" s="218" t="s">
        <v>1</v>
      </c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19" t="s">
        <v>196</v>
      </c>
      <c r="AT187" s="219" t="s">
        <v>192</v>
      </c>
      <c r="AU187" s="219" t="s">
        <v>82</v>
      </c>
      <c r="AY187" s="16" t="s">
        <v>181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16" t="s">
        <v>80</v>
      </c>
      <c r="BK187" s="220">
        <f>ROUND(I187*H187,2)</f>
        <v>0</v>
      </c>
      <c r="BL187" s="16" t="s">
        <v>189</v>
      </c>
      <c r="BM187" s="219" t="s">
        <v>572</v>
      </c>
    </row>
    <row r="188" spans="1:65" s="12" customFormat="1" ht="22.8" customHeight="1">
      <c r="B188" s="191"/>
      <c r="C188" s="192"/>
      <c r="D188" s="193" t="s">
        <v>72</v>
      </c>
      <c r="E188" s="205" t="s">
        <v>291</v>
      </c>
      <c r="F188" s="205" t="s">
        <v>292</v>
      </c>
      <c r="G188" s="192"/>
      <c r="H188" s="192"/>
      <c r="I188" s="195"/>
      <c r="J188" s="206">
        <f>BK188</f>
        <v>0</v>
      </c>
      <c r="K188" s="192"/>
      <c r="L188" s="197"/>
      <c r="M188" s="198"/>
      <c r="N188" s="199"/>
      <c r="O188" s="199"/>
      <c r="P188" s="200">
        <f>SUM(P189:P190)</f>
        <v>0</v>
      </c>
      <c r="Q188" s="199"/>
      <c r="R188" s="200">
        <f>SUM(R189:R190)</f>
        <v>0</v>
      </c>
      <c r="S188" s="199"/>
      <c r="T188" s="200">
        <f>SUM(T189:T190)</f>
        <v>0</v>
      </c>
      <c r="U188" s="201"/>
      <c r="AR188" s="202" t="s">
        <v>82</v>
      </c>
      <c r="AT188" s="203" t="s">
        <v>72</v>
      </c>
      <c r="AU188" s="203" t="s">
        <v>80</v>
      </c>
      <c r="AY188" s="202" t="s">
        <v>181</v>
      </c>
      <c r="BK188" s="204">
        <f>SUM(BK189:BK190)</f>
        <v>0</v>
      </c>
    </row>
    <row r="189" spans="1:65" s="2" customFormat="1" ht="14.4" customHeight="1">
      <c r="A189" s="33"/>
      <c r="B189" s="34"/>
      <c r="C189" s="207" t="s">
        <v>293</v>
      </c>
      <c r="D189" s="207" t="s">
        <v>185</v>
      </c>
      <c r="E189" s="208" t="s">
        <v>294</v>
      </c>
      <c r="F189" s="209" t="s">
        <v>295</v>
      </c>
      <c r="G189" s="210" t="s">
        <v>267</v>
      </c>
      <c r="H189" s="211">
        <v>120</v>
      </c>
      <c r="I189" s="212"/>
      <c r="J189" s="213">
        <f>ROUND(I189*H189,2)</f>
        <v>0</v>
      </c>
      <c r="K189" s="214"/>
      <c r="L189" s="38"/>
      <c r="M189" s="215" t="s">
        <v>1</v>
      </c>
      <c r="N189" s="216" t="s">
        <v>38</v>
      </c>
      <c r="O189" s="70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7">
        <f>S189*H189</f>
        <v>0</v>
      </c>
      <c r="U189" s="218" t="s">
        <v>1</v>
      </c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19" t="s">
        <v>189</v>
      </c>
      <c r="AT189" s="219" t="s">
        <v>185</v>
      </c>
      <c r="AU189" s="219" t="s">
        <v>82</v>
      </c>
      <c r="AY189" s="16" t="s">
        <v>181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16" t="s">
        <v>80</v>
      </c>
      <c r="BK189" s="220">
        <f>ROUND(I189*H189,2)</f>
        <v>0</v>
      </c>
      <c r="BL189" s="16" t="s">
        <v>189</v>
      </c>
      <c r="BM189" s="219" t="s">
        <v>573</v>
      </c>
    </row>
    <row r="190" spans="1:65" s="2" customFormat="1" ht="14.4" customHeight="1">
      <c r="A190" s="33"/>
      <c r="B190" s="34"/>
      <c r="C190" s="221" t="s">
        <v>297</v>
      </c>
      <c r="D190" s="221" t="s">
        <v>192</v>
      </c>
      <c r="E190" s="222" t="s">
        <v>298</v>
      </c>
      <c r="F190" s="223" t="s">
        <v>299</v>
      </c>
      <c r="G190" s="224" t="s">
        <v>192</v>
      </c>
      <c r="H190" s="225">
        <v>120</v>
      </c>
      <c r="I190" s="226"/>
      <c r="J190" s="227">
        <f>ROUND(I190*H190,2)</f>
        <v>0</v>
      </c>
      <c r="K190" s="228"/>
      <c r="L190" s="229"/>
      <c r="M190" s="230" t="s">
        <v>1</v>
      </c>
      <c r="N190" s="231" t="s">
        <v>38</v>
      </c>
      <c r="O190" s="70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7">
        <f>S190*H190</f>
        <v>0</v>
      </c>
      <c r="U190" s="218" t="s">
        <v>1</v>
      </c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19" t="s">
        <v>196</v>
      </c>
      <c r="AT190" s="219" t="s">
        <v>192</v>
      </c>
      <c r="AU190" s="219" t="s">
        <v>82</v>
      </c>
      <c r="AY190" s="16" t="s">
        <v>181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16" t="s">
        <v>80</v>
      </c>
      <c r="BK190" s="220">
        <f>ROUND(I190*H190,2)</f>
        <v>0</v>
      </c>
      <c r="BL190" s="16" t="s">
        <v>189</v>
      </c>
      <c r="BM190" s="219" t="s">
        <v>574</v>
      </c>
    </row>
    <row r="191" spans="1:65" s="12" customFormat="1" ht="22.8" customHeight="1">
      <c r="B191" s="191"/>
      <c r="C191" s="192"/>
      <c r="D191" s="193" t="s">
        <v>72</v>
      </c>
      <c r="E191" s="205" t="s">
        <v>301</v>
      </c>
      <c r="F191" s="205" t="s">
        <v>302</v>
      </c>
      <c r="G191" s="192"/>
      <c r="H191" s="192"/>
      <c r="I191" s="195"/>
      <c r="J191" s="206">
        <f>BK191</f>
        <v>0</v>
      </c>
      <c r="K191" s="192"/>
      <c r="L191" s="197"/>
      <c r="M191" s="198"/>
      <c r="N191" s="199"/>
      <c r="O191" s="199"/>
      <c r="P191" s="200">
        <f>SUM(P192:P193)</f>
        <v>0</v>
      </c>
      <c r="Q191" s="199"/>
      <c r="R191" s="200">
        <f>SUM(R192:R193)</f>
        <v>0</v>
      </c>
      <c r="S191" s="199"/>
      <c r="T191" s="200">
        <f>SUM(T192:T193)</f>
        <v>0</v>
      </c>
      <c r="U191" s="201"/>
      <c r="AR191" s="202" t="s">
        <v>82</v>
      </c>
      <c r="AT191" s="203" t="s">
        <v>72</v>
      </c>
      <c r="AU191" s="203" t="s">
        <v>80</v>
      </c>
      <c r="AY191" s="202" t="s">
        <v>181</v>
      </c>
      <c r="BK191" s="204">
        <f>SUM(BK192:BK193)</f>
        <v>0</v>
      </c>
    </row>
    <row r="192" spans="1:65" s="2" customFormat="1" ht="19.8" customHeight="1">
      <c r="A192" s="33"/>
      <c r="B192" s="34"/>
      <c r="C192" s="207" t="s">
        <v>303</v>
      </c>
      <c r="D192" s="207" t="s">
        <v>185</v>
      </c>
      <c r="E192" s="208" t="s">
        <v>304</v>
      </c>
      <c r="F192" s="209" t="s">
        <v>305</v>
      </c>
      <c r="G192" s="210" t="s">
        <v>267</v>
      </c>
      <c r="H192" s="211">
        <v>220</v>
      </c>
      <c r="I192" s="212"/>
      <c r="J192" s="213">
        <f>ROUND(I192*H192,2)</f>
        <v>0</v>
      </c>
      <c r="K192" s="214"/>
      <c r="L192" s="38"/>
      <c r="M192" s="215" t="s">
        <v>1</v>
      </c>
      <c r="N192" s="216" t="s">
        <v>38</v>
      </c>
      <c r="O192" s="70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7">
        <f>S192*H192</f>
        <v>0</v>
      </c>
      <c r="U192" s="218" t="s">
        <v>1</v>
      </c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19" t="s">
        <v>189</v>
      </c>
      <c r="AT192" s="219" t="s">
        <v>185</v>
      </c>
      <c r="AU192" s="219" t="s">
        <v>82</v>
      </c>
      <c r="AY192" s="16" t="s">
        <v>181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16" t="s">
        <v>80</v>
      </c>
      <c r="BK192" s="220">
        <f>ROUND(I192*H192,2)</f>
        <v>0</v>
      </c>
      <c r="BL192" s="16" t="s">
        <v>189</v>
      </c>
      <c r="BM192" s="219" t="s">
        <v>575</v>
      </c>
    </row>
    <row r="193" spans="1:65" s="2" customFormat="1" ht="14.4" customHeight="1">
      <c r="A193" s="33"/>
      <c r="B193" s="34"/>
      <c r="C193" s="221" t="s">
        <v>307</v>
      </c>
      <c r="D193" s="221" t="s">
        <v>192</v>
      </c>
      <c r="E193" s="222" t="s">
        <v>308</v>
      </c>
      <c r="F193" s="223" t="s">
        <v>309</v>
      </c>
      <c r="G193" s="224" t="s">
        <v>192</v>
      </c>
      <c r="H193" s="225">
        <v>220</v>
      </c>
      <c r="I193" s="226"/>
      <c r="J193" s="227">
        <f>ROUND(I193*H193,2)</f>
        <v>0</v>
      </c>
      <c r="K193" s="228"/>
      <c r="L193" s="229"/>
      <c r="M193" s="230" t="s">
        <v>1</v>
      </c>
      <c r="N193" s="231" t="s">
        <v>38</v>
      </c>
      <c r="O193" s="70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7">
        <f>S193*H193</f>
        <v>0</v>
      </c>
      <c r="U193" s="218" t="s">
        <v>1</v>
      </c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19" t="s">
        <v>196</v>
      </c>
      <c r="AT193" s="219" t="s">
        <v>192</v>
      </c>
      <c r="AU193" s="219" t="s">
        <v>82</v>
      </c>
      <c r="AY193" s="16" t="s">
        <v>181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16" t="s">
        <v>80</v>
      </c>
      <c r="BK193" s="220">
        <f>ROUND(I193*H193,2)</f>
        <v>0</v>
      </c>
      <c r="BL193" s="16" t="s">
        <v>189</v>
      </c>
      <c r="BM193" s="219" t="s">
        <v>576</v>
      </c>
    </row>
    <row r="194" spans="1:65" s="12" customFormat="1" ht="22.8" customHeight="1">
      <c r="B194" s="191"/>
      <c r="C194" s="192"/>
      <c r="D194" s="193" t="s">
        <v>72</v>
      </c>
      <c r="E194" s="205" t="s">
        <v>311</v>
      </c>
      <c r="F194" s="205" t="s">
        <v>312</v>
      </c>
      <c r="G194" s="192"/>
      <c r="H194" s="192"/>
      <c r="I194" s="195"/>
      <c r="J194" s="206">
        <f>BK194</f>
        <v>0</v>
      </c>
      <c r="K194" s="192"/>
      <c r="L194" s="197"/>
      <c r="M194" s="198"/>
      <c r="N194" s="199"/>
      <c r="O194" s="199"/>
      <c r="P194" s="200">
        <f>SUM(P195:P196)</f>
        <v>0</v>
      </c>
      <c r="Q194" s="199"/>
      <c r="R194" s="200">
        <f>SUM(R195:R196)</f>
        <v>0</v>
      </c>
      <c r="S194" s="199"/>
      <c r="T194" s="200">
        <f>SUM(T195:T196)</f>
        <v>0</v>
      </c>
      <c r="U194" s="201"/>
      <c r="AR194" s="202" t="s">
        <v>82</v>
      </c>
      <c r="AT194" s="203" t="s">
        <v>72</v>
      </c>
      <c r="AU194" s="203" t="s">
        <v>80</v>
      </c>
      <c r="AY194" s="202" t="s">
        <v>181</v>
      </c>
      <c r="BK194" s="204">
        <f>SUM(BK195:BK196)</f>
        <v>0</v>
      </c>
    </row>
    <row r="195" spans="1:65" s="2" customFormat="1" ht="14.4" customHeight="1">
      <c r="A195" s="33"/>
      <c r="B195" s="34"/>
      <c r="C195" s="207" t="s">
        <v>313</v>
      </c>
      <c r="D195" s="207" t="s">
        <v>185</v>
      </c>
      <c r="E195" s="208" t="s">
        <v>314</v>
      </c>
      <c r="F195" s="209" t="s">
        <v>315</v>
      </c>
      <c r="G195" s="210" t="s">
        <v>188</v>
      </c>
      <c r="H195" s="211">
        <v>36</v>
      </c>
      <c r="I195" s="212"/>
      <c r="J195" s="213">
        <f>ROUND(I195*H195,2)</f>
        <v>0</v>
      </c>
      <c r="K195" s="214"/>
      <c r="L195" s="38"/>
      <c r="M195" s="215" t="s">
        <v>1</v>
      </c>
      <c r="N195" s="216" t="s">
        <v>38</v>
      </c>
      <c r="O195" s="70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7">
        <f>S195*H195</f>
        <v>0</v>
      </c>
      <c r="U195" s="218" t="s">
        <v>1</v>
      </c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19" t="s">
        <v>189</v>
      </c>
      <c r="AT195" s="219" t="s">
        <v>185</v>
      </c>
      <c r="AU195" s="219" t="s">
        <v>82</v>
      </c>
      <c r="AY195" s="16" t="s">
        <v>181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16" t="s">
        <v>80</v>
      </c>
      <c r="BK195" s="220">
        <f>ROUND(I195*H195,2)</f>
        <v>0</v>
      </c>
      <c r="BL195" s="16" t="s">
        <v>189</v>
      </c>
      <c r="BM195" s="219" t="s">
        <v>577</v>
      </c>
    </row>
    <row r="196" spans="1:65" s="2" customFormat="1" ht="19.8" customHeight="1">
      <c r="A196" s="33"/>
      <c r="B196" s="34"/>
      <c r="C196" s="221" t="s">
        <v>317</v>
      </c>
      <c r="D196" s="221" t="s">
        <v>192</v>
      </c>
      <c r="E196" s="222" t="s">
        <v>318</v>
      </c>
      <c r="F196" s="223" t="s">
        <v>319</v>
      </c>
      <c r="G196" s="224" t="s">
        <v>195</v>
      </c>
      <c r="H196" s="225">
        <v>36</v>
      </c>
      <c r="I196" s="226"/>
      <c r="J196" s="227">
        <f>ROUND(I196*H196,2)</f>
        <v>0</v>
      </c>
      <c r="K196" s="228"/>
      <c r="L196" s="229"/>
      <c r="M196" s="230" t="s">
        <v>1</v>
      </c>
      <c r="N196" s="231" t="s">
        <v>38</v>
      </c>
      <c r="O196" s="70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7">
        <f>S196*H196</f>
        <v>0</v>
      </c>
      <c r="U196" s="218" t="s">
        <v>1</v>
      </c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19" t="s">
        <v>196</v>
      </c>
      <c r="AT196" s="219" t="s">
        <v>192</v>
      </c>
      <c r="AU196" s="219" t="s">
        <v>82</v>
      </c>
      <c r="AY196" s="16" t="s">
        <v>181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16" t="s">
        <v>80</v>
      </c>
      <c r="BK196" s="220">
        <f>ROUND(I196*H196,2)</f>
        <v>0</v>
      </c>
      <c r="BL196" s="16" t="s">
        <v>189</v>
      </c>
      <c r="BM196" s="219" t="s">
        <v>578</v>
      </c>
    </row>
    <row r="197" spans="1:65" s="12" customFormat="1" ht="22.8" customHeight="1">
      <c r="B197" s="191"/>
      <c r="C197" s="192"/>
      <c r="D197" s="193" t="s">
        <v>72</v>
      </c>
      <c r="E197" s="205" t="s">
        <v>321</v>
      </c>
      <c r="F197" s="205" t="s">
        <v>322</v>
      </c>
      <c r="G197" s="192"/>
      <c r="H197" s="192"/>
      <c r="I197" s="195"/>
      <c r="J197" s="206">
        <f>BK197</f>
        <v>0</v>
      </c>
      <c r="K197" s="192"/>
      <c r="L197" s="197"/>
      <c r="M197" s="198"/>
      <c r="N197" s="199"/>
      <c r="O197" s="199"/>
      <c r="P197" s="200">
        <f>SUM(P198:P199)</f>
        <v>0</v>
      </c>
      <c r="Q197" s="199"/>
      <c r="R197" s="200">
        <f>SUM(R198:R199)</f>
        <v>0</v>
      </c>
      <c r="S197" s="199"/>
      <c r="T197" s="200">
        <f>SUM(T198:T199)</f>
        <v>0</v>
      </c>
      <c r="U197" s="201"/>
      <c r="AR197" s="202" t="s">
        <v>82</v>
      </c>
      <c r="AT197" s="203" t="s">
        <v>72</v>
      </c>
      <c r="AU197" s="203" t="s">
        <v>80</v>
      </c>
      <c r="AY197" s="202" t="s">
        <v>181</v>
      </c>
      <c r="BK197" s="204">
        <f>SUM(BK198:BK199)</f>
        <v>0</v>
      </c>
    </row>
    <row r="198" spans="1:65" s="2" customFormat="1" ht="14.4" customHeight="1">
      <c r="A198" s="33"/>
      <c r="B198" s="34"/>
      <c r="C198" s="207" t="s">
        <v>323</v>
      </c>
      <c r="D198" s="207" t="s">
        <v>185</v>
      </c>
      <c r="E198" s="208" t="s">
        <v>324</v>
      </c>
      <c r="F198" s="209" t="s">
        <v>325</v>
      </c>
      <c r="G198" s="210" t="s">
        <v>188</v>
      </c>
      <c r="H198" s="211">
        <v>16</v>
      </c>
      <c r="I198" s="212"/>
      <c r="J198" s="213">
        <f>ROUND(I198*H198,2)</f>
        <v>0</v>
      </c>
      <c r="K198" s="214"/>
      <c r="L198" s="38"/>
      <c r="M198" s="215" t="s">
        <v>1</v>
      </c>
      <c r="N198" s="216" t="s">
        <v>38</v>
      </c>
      <c r="O198" s="70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7">
        <f>S198*H198</f>
        <v>0</v>
      </c>
      <c r="U198" s="218" t="s">
        <v>1</v>
      </c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19" t="s">
        <v>189</v>
      </c>
      <c r="AT198" s="219" t="s">
        <v>185</v>
      </c>
      <c r="AU198" s="219" t="s">
        <v>82</v>
      </c>
      <c r="AY198" s="16" t="s">
        <v>181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16" t="s">
        <v>80</v>
      </c>
      <c r="BK198" s="220">
        <f>ROUND(I198*H198,2)</f>
        <v>0</v>
      </c>
      <c r="BL198" s="16" t="s">
        <v>189</v>
      </c>
      <c r="BM198" s="219" t="s">
        <v>579</v>
      </c>
    </row>
    <row r="199" spans="1:65" s="2" customFormat="1" ht="14.4" customHeight="1">
      <c r="A199" s="33"/>
      <c r="B199" s="34"/>
      <c r="C199" s="221" t="s">
        <v>327</v>
      </c>
      <c r="D199" s="221" t="s">
        <v>192</v>
      </c>
      <c r="E199" s="222" t="s">
        <v>328</v>
      </c>
      <c r="F199" s="223" t="s">
        <v>329</v>
      </c>
      <c r="G199" s="224" t="s">
        <v>195</v>
      </c>
      <c r="H199" s="225">
        <v>16</v>
      </c>
      <c r="I199" s="226"/>
      <c r="J199" s="227">
        <f>ROUND(I199*H199,2)</f>
        <v>0</v>
      </c>
      <c r="K199" s="228"/>
      <c r="L199" s="229"/>
      <c r="M199" s="230" t="s">
        <v>1</v>
      </c>
      <c r="N199" s="231" t="s">
        <v>38</v>
      </c>
      <c r="O199" s="70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7">
        <f>S199*H199</f>
        <v>0</v>
      </c>
      <c r="U199" s="218" t="s">
        <v>1</v>
      </c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19" t="s">
        <v>196</v>
      </c>
      <c r="AT199" s="219" t="s">
        <v>192</v>
      </c>
      <c r="AU199" s="219" t="s">
        <v>82</v>
      </c>
      <c r="AY199" s="16" t="s">
        <v>181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16" t="s">
        <v>80</v>
      </c>
      <c r="BK199" s="220">
        <f>ROUND(I199*H199,2)</f>
        <v>0</v>
      </c>
      <c r="BL199" s="16" t="s">
        <v>189</v>
      </c>
      <c r="BM199" s="219" t="s">
        <v>580</v>
      </c>
    </row>
    <row r="200" spans="1:65" s="12" customFormat="1" ht="22.8" customHeight="1">
      <c r="B200" s="191"/>
      <c r="C200" s="192"/>
      <c r="D200" s="193" t="s">
        <v>72</v>
      </c>
      <c r="E200" s="205" t="s">
        <v>331</v>
      </c>
      <c r="F200" s="205" t="s">
        <v>332</v>
      </c>
      <c r="G200" s="192"/>
      <c r="H200" s="192"/>
      <c r="I200" s="195"/>
      <c r="J200" s="206">
        <f>BK200</f>
        <v>0</v>
      </c>
      <c r="K200" s="192"/>
      <c r="L200" s="197"/>
      <c r="M200" s="198"/>
      <c r="N200" s="199"/>
      <c r="O200" s="199"/>
      <c r="P200" s="200">
        <f>SUM(P201:P202)</f>
        <v>0</v>
      </c>
      <c r="Q200" s="199"/>
      <c r="R200" s="200">
        <f>SUM(R201:R202)</f>
        <v>0</v>
      </c>
      <c r="S200" s="199"/>
      <c r="T200" s="200">
        <f>SUM(T201:T202)</f>
        <v>0</v>
      </c>
      <c r="U200" s="201"/>
      <c r="AR200" s="202" t="s">
        <v>82</v>
      </c>
      <c r="AT200" s="203" t="s">
        <v>72</v>
      </c>
      <c r="AU200" s="203" t="s">
        <v>80</v>
      </c>
      <c r="AY200" s="202" t="s">
        <v>181</v>
      </c>
      <c r="BK200" s="204">
        <f>SUM(BK201:BK202)</f>
        <v>0</v>
      </c>
    </row>
    <row r="201" spans="1:65" s="2" customFormat="1" ht="14.4" customHeight="1">
      <c r="A201" s="33"/>
      <c r="B201" s="34"/>
      <c r="C201" s="207" t="s">
        <v>333</v>
      </c>
      <c r="D201" s="207" t="s">
        <v>185</v>
      </c>
      <c r="E201" s="208" t="s">
        <v>334</v>
      </c>
      <c r="F201" s="209" t="s">
        <v>335</v>
      </c>
      <c r="G201" s="210" t="s">
        <v>188</v>
      </c>
      <c r="H201" s="211">
        <v>4</v>
      </c>
      <c r="I201" s="212"/>
      <c r="J201" s="213">
        <f>ROUND(I201*H201,2)</f>
        <v>0</v>
      </c>
      <c r="K201" s="214"/>
      <c r="L201" s="38"/>
      <c r="M201" s="215" t="s">
        <v>1</v>
      </c>
      <c r="N201" s="216" t="s">
        <v>38</v>
      </c>
      <c r="O201" s="70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7">
        <f>S201*H201</f>
        <v>0</v>
      </c>
      <c r="U201" s="218" t="s">
        <v>1</v>
      </c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19" t="s">
        <v>189</v>
      </c>
      <c r="AT201" s="219" t="s">
        <v>185</v>
      </c>
      <c r="AU201" s="219" t="s">
        <v>82</v>
      </c>
      <c r="AY201" s="16" t="s">
        <v>181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16" t="s">
        <v>80</v>
      </c>
      <c r="BK201" s="220">
        <f>ROUND(I201*H201,2)</f>
        <v>0</v>
      </c>
      <c r="BL201" s="16" t="s">
        <v>189</v>
      </c>
      <c r="BM201" s="219" t="s">
        <v>581</v>
      </c>
    </row>
    <row r="202" spans="1:65" s="2" customFormat="1" ht="14.4" customHeight="1">
      <c r="A202" s="33"/>
      <c r="B202" s="34"/>
      <c r="C202" s="221" t="s">
        <v>337</v>
      </c>
      <c r="D202" s="221" t="s">
        <v>192</v>
      </c>
      <c r="E202" s="222" t="s">
        <v>338</v>
      </c>
      <c r="F202" s="223" t="s">
        <v>339</v>
      </c>
      <c r="G202" s="224" t="s">
        <v>195</v>
      </c>
      <c r="H202" s="225">
        <v>4</v>
      </c>
      <c r="I202" s="226"/>
      <c r="J202" s="227">
        <f>ROUND(I202*H202,2)</f>
        <v>0</v>
      </c>
      <c r="K202" s="228"/>
      <c r="L202" s="229"/>
      <c r="M202" s="230" t="s">
        <v>1</v>
      </c>
      <c r="N202" s="231" t="s">
        <v>38</v>
      </c>
      <c r="O202" s="70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7">
        <f>S202*H202</f>
        <v>0</v>
      </c>
      <c r="U202" s="218" t="s">
        <v>1</v>
      </c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19" t="s">
        <v>196</v>
      </c>
      <c r="AT202" s="219" t="s">
        <v>192</v>
      </c>
      <c r="AU202" s="219" t="s">
        <v>82</v>
      </c>
      <c r="AY202" s="16" t="s">
        <v>181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16" t="s">
        <v>80</v>
      </c>
      <c r="BK202" s="220">
        <f>ROUND(I202*H202,2)</f>
        <v>0</v>
      </c>
      <c r="BL202" s="16" t="s">
        <v>189</v>
      </c>
      <c r="BM202" s="219" t="s">
        <v>582</v>
      </c>
    </row>
    <row r="203" spans="1:65" s="12" customFormat="1" ht="22.8" customHeight="1">
      <c r="B203" s="191"/>
      <c r="C203" s="192"/>
      <c r="D203" s="193" t="s">
        <v>72</v>
      </c>
      <c r="E203" s="205" t="s">
        <v>341</v>
      </c>
      <c r="F203" s="205" t="s">
        <v>342</v>
      </c>
      <c r="G203" s="192"/>
      <c r="H203" s="192"/>
      <c r="I203" s="195"/>
      <c r="J203" s="206">
        <f>BK203</f>
        <v>0</v>
      </c>
      <c r="K203" s="192"/>
      <c r="L203" s="197"/>
      <c r="M203" s="198"/>
      <c r="N203" s="199"/>
      <c r="O203" s="199"/>
      <c r="P203" s="200">
        <f>SUM(P204:P205)</f>
        <v>0</v>
      </c>
      <c r="Q203" s="199"/>
      <c r="R203" s="200">
        <f>SUM(R204:R205)</f>
        <v>0</v>
      </c>
      <c r="S203" s="199"/>
      <c r="T203" s="200">
        <f>SUM(T204:T205)</f>
        <v>0</v>
      </c>
      <c r="U203" s="201"/>
      <c r="AR203" s="202" t="s">
        <v>82</v>
      </c>
      <c r="AT203" s="203" t="s">
        <v>72</v>
      </c>
      <c r="AU203" s="203" t="s">
        <v>80</v>
      </c>
      <c r="AY203" s="202" t="s">
        <v>181</v>
      </c>
      <c r="BK203" s="204">
        <f>SUM(BK204:BK205)</f>
        <v>0</v>
      </c>
    </row>
    <row r="204" spans="1:65" s="2" customFormat="1" ht="14.4" customHeight="1">
      <c r="A204" s="33"/>
      <c r="B204" s="34"/>
      <c r="C204" s="207" t="s">
        <v>343</v>
      </c>
      <c r="D204" s="207" t="s">
        <v>185</v>
      </c>
      <c r="E204" s="208" t="s">
        <v>344</v>
      </c>
      <c r="F204" s="209" t="s">
        <v>345</v>
      </c>
      <c r="G204" s="210" t="s">
        <v>188</v>
      </c>
      <c r="H204" s="211">
        <v>10</v>
      </c>
      <c r="I204" s="212"/>
      <c r="J204" s="213">
        <f>ROUND(I204*H204,2)</f>
        <v>0</v>
      </c>
      <c r="K204" s="214"/>
      <c r="L204" s="38"/>
      <c r="M204" s="215" t="s">
        <v>1</v>
      </c>
      <c r="N204" s="216" t="s">
        <v>38</v>
      </c>
      <c r="O204" s="70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7">
        <f>S204*H204</f>
        <v>0</v>
      </c>
      <c r="U204" s="218" t="s">
        <v>1</v>
      </c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19" t="s">
        <v>189</v>
      </c>
      <c r="AT204" s="219" t="s">
        <v>185</v>
      </c>
      <c r="AU204" s="219" t="s">
        <v>82</v>
      </c>
      <c r="AY204" s="16" t="s">
        <v>181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16" t="s">
        <v>80</v>
      </c>
      <c r="BK204" s="220">
        <f>ROUND(I204*H204,2)</f>
        <v>0</v>
      </c>
      <c r="BL204" s="16" t="s">
        <v>189</v>
      </c>
      <c r="BM204" s="219" t="s">
        <v>583</v>
      </c>
    </row>
    <row r="205" spans="1:65" s="2" customFormat="1" ht="14.4" customHeight="1">
      <c r="A205" s="33"/>
      <c r="B205" s="34"/>
      <c r="C205" s="221" t="s">
        <v>347</v>
      </c>
      <c r="D205" s="221" t="s">
        <v>192</v>
      </c>
      <c r="E205" s="222" t="s">
        <v>348</v>
      </c>
      <c r="F205" s="223" t="s">
        <v>349</v>
      </c>
      <c r="G205" s="224" t="s">
        <v>195</v>
      </c>
      <c r="H205" s="225">
        <v>10</v>
      </c>
      <c r="I205" s="226"/>
      <c r="J205" s="227">
        <f>ROUND(I205*H205,2)</f>
        <v>0</v>
      </c>
      <c r="K205" s="228"/>
      <c r="L205" s="229"/>
      <c r="M205" s="230" t="s">
        <v>1</v>
      </c>
      <c r="N205" s="231" t="s">
        <v>38</v>
      </c>
      <c r="O205" s="70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7">
        <f>S205*H205</f>
        <v>0</v>
      </c>
      <c r="U205" s="218" t="s">
        <v>1</v>
      </c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19" t="s">
        <v>196</v>
      </c>
      <c r="AT205" s="219" t="s">
        <v>192</v>
      </c>
      <c r="AU205" s="219" t="s">
        <v>82</v>
      </c>
      <c r="AY205" s="16" t="s">
        <v>181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16" t="s">
        <v>80</v>
      </c>
      <c r="BK205" s="220">
        <f>ROUND(I205*H205,2)</f>
        <v>0</v>
      </c>
      <c r="BL205" s="16" t="s">
        <v>189</v>
      </c>
      <c r="BM205" s="219" t="s">
        <v>584</v>
      </c>
    </row>
    <row r="206" spans="1:65" s="12" customFormat="1" ht="22.8" customHeight="1">
      <c r="B206" s="191"/>
      <c r="C206" s="192"/>
      <c r="D206" s="193" t="s">
        <v>72</v>
      </c>
      <c r="E206" s="205" t="s">
        <v>351</v>
      </c>
      <c r="F206" s="205" t="s">
        <v>352</v>
      </c>
      <c r="G206" s="192"/>
      <c r="H206" s="192"/>
      <c r="I206" s="195"/>
      <c r="J206" s="206">
        <f>BK206</f>
        <v>0</v>
      </c>
      <c r="K206" s="192"/>
      <c r="L206" s="197"/>
      <c r="M206" s="198"/>
      <c r="N206" s="199"/>
      <c r="O206" s="199"/>
      <c r="P206" s="200">
        <f>SUM(P207:P209)</f>
        <v>0</v>
      </c>
      <c r="Q206" s="199"/>
      <c r="R206" s="200">
        <f>SUM(R207:R209)</f>
        <v>0</v>
      </c>
      <c r="S206" s="199"/>
      <c r="T206" s="200">
        <f>SUM(T207:T209)</f>
        <v>0</v>
      </c>
      <c r="U206" s="201"/>
      <c r="AR206" s="202" t="s">
        <v>82</v>
      </c>
      <c r="AT206" s="203" t="s">
        <v>72</v>
      </c>
      <c r="AU206" s="203" t="s">
        <v>80</v>
      </c>
      <c r="AY206" s="202" t="s">
        <v>181</v>
      </c>
      <c r="BK206" s="204">
        <f>SUM(BK207:BK209)</f>
        <v>0</v>
      </c>
    </row>
    <row r="207" spans="1:65" s="2" customFormat="1" ht="14.4" customHeight="1">
      <c r="A207" s="33"/>
      <c r="B207" s="34"/>
      <c r="C207" s="207" t="s">
        <v>353</v>
      </c>
      <c r="D207" s="207" t="s">
        <v>185</v>
      </c>
      <c r="E207" s="208" t="s">
        <v>354</v>
      </c>
      <c r="F207" s="209" t="s">
        <v>355</v>
      </c>
      <c r="G207" s="210" t="s">
        <v>188</v>
      </c>
      <c r="H207" s="211">
        <v>26</v>
      </c>
      <c r="I207" s="212"/>
      <c r="J207" s="213">
        <f>ROUND(I207*H207,2)</f>
        <v>0</v>
      </c>
      <c r="K207" s="214"/>
      <c r="L207" s="38"/>
      <c r="M207" s="215" t="s">
        <v>1</v>
      </c>
      <c r="N207" s="216" t="s">
        <v>38</v>
      </c>
      <c r="O207" s="70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7">
        <f>S207*H207</f>
        <v>0</v>
      </c>
      <c r="U207" s="218" t="s">
        <v>1</v>
      </c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219" t="s">
        <v>189</v>
      </c>
      <c r="AT207" s="219" t="s">
        <v>185</v>
      </c>
      <c r="AU207" s="219" t="s">
        <v>82</v>
      </c>
      <c r="AY207" s="16" t="s">
        <v>181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16" t="s">
        <v>80</v>
      </c>
      <c r="BK207" s="220">
        <f>ROUND(I207*H207,2)</f>
        <v>0</v>
      </c>
      <c r="BL207" s="16" t="s">
        <v>189</v>
      </c>
      <c r="BM207" s="219" t="s">
        <v>585</v>
      </c>
    </row>
    <row r="208" spans="1:65" s="2" customFormat="1" ht="19.8" customHeight="1">
      <c r="A208" s="33"/>
      <c r="B208" s="34"/>
      <c r="C208" s="221" t="s">
        <v>357</v>
      </c>
      <c r="D208" s="221" t="s">
        <v>192</v>
      </c>
      <c r="E208" s="222" t="s">
        <v>358</v>
      </c>
      <c r="F208" s="223" t="s">
        <v>359</v>
      </c>
      <c r="G208" s="224" t="s">
        <v>195</v>
      </c>
      <c r="H208" s="225">
        <v>26</v>
      </c>
      <c r="I208" s="226"/>
      <c r="J208" s="227">
        <f>ROUND(I208*H208,2)</f>
        <v>0</v>
      </c>
      <c r="K208" s="228"/>
      <c r="L208" s="229"/>
      <c r="M208" s="230" t="s">
        <v>1</v>
      </c>
      <c r="N208" s="231" t="s">
        <v>38</v>
      </c>
      <c r="O208" s="70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7">
        <f>S208*H208</f>
        <v>0</v>
      </c>
      <c r="U208" s="218" t="s">
        <v>1</v>
      </c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19" t="s">
        <v>196</v>
      </c>
      <c r="AT208" s="219" t="s">
        <v>192</v>
      </c>
      <c r="AU208" s="219" t="s">
        <v>82</v>
      </c>
      <c r="AY208" s="16" t="s">
        <v>181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16" t="s">
        <v>80</v>
      </c>
      <c r="BK208" s="220">
        <f>ROUND(I208*H208,2)</f>
        <v>0</v>
      </c>
      <c r="BL208" s="16" t="s">
        <v>189</v>
      </c>
      <c r="BM208" s="219" t="s">
        <v>586</v>
      </c>
    </row>
    <row r="209" spans="1:65" s="2" customFormat="1" ht="19.8" customHeight="1">
      <c r="A209" s="33"/>
      <c r="B209" s="34"/>
      <c r="C209" s="221" t="s">
        <v>361</v>
      </c>
      <c r="D209" s="221" t="s">
        <v>192</v>
      </c>
      <c r="E209" s="222" t="s">
        <v>362</v>
      </c>
      <c r="F209" s="223" t="s">
        <v>363</v>
      </c>
      <c r="G209" s="224" t="s">
        <v>195</v>
      </c>
      <c r="H209" s="225">
        <v>26</v>
      </c>
      <c r="I209" s="226"/>
      <c r="J209" s="227">
        <f>ROUND(I209*H209,2)</f>
        <v>0</v>
      </c>
      <c r="K209" s="228"/>
      <c r="L209" s="229"/>
      <c r="M209" s="230" t="s">
        <v>1</v>
      </c>
      <c r="N209" s="231" t="s">
        <v>38</v>
      </c>
      <c r="O209" s="70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7">
        <f>S209*H209</f>
        <v>0</v>
      </c>
      <c r="U209" s="218" t="s">
        <v>1</v>
      </c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19" t="s">
        <v>196</v>
      </c>
      <c r="AT209" s="219" t="s">
        <v>192</v>
      </c>
      <c r="AU209" s="219" t="s">
        <v>82</v>
      </c>
      <c r="AY209" s="16" t="s">
        <v>181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16" t="s">
        <v>80</v>
      </c>
      <c r="BK209" s="220">
        <f>ROUND(I209*H209,2)</f>
        <v>0</v>
      </c>
      <c r="BL209" s="16" t="s">
        <v>189</v>
      </c>
      <c r="BM209" s="219" t="s">
        <v>587</v>
      </c>
    </row>
    <row r="210" spans="1:65" s="12" customFormat="1" ht="22.8" customHeight="1">
      <c r="B210" s="191"/>
      <c r="C210" s="192"/>
      <c r="D210" s="193" t="s">
        <v>72</v>
      </c>
      <c r="E210" s="205" t="s">
        <v>365</v>
      </c>
      <c r="F210" s="205" t="s">
        <v>366</v>
      </c>
      <c r="G210" s="192"/>
      <c r="H210" s="192"/>
      <c r="I210" s="195"/>
      <c r="J210" s="206">
        <f>BK210</f>
        <v>0</v>
      </c>
      <c r="K210" s="192"/>
      <c r="L210" s="197"/>
      <c r="M210" s="198"/>
      <c r="N210" s="199"/>
      <c r="O210" s="199"/>
      <c r="P210" s="200">
        <f>P211</f>
        <v>0</v>
      </c>
      <c r="Q210" s="199"/>
      <c r="R210" s="200">
        <f>R211</f>
        <v>0</v>
      </c>
      <c r="S210" s="199"/>
      <c r="T210" s="200">
        <f>T211</f>
        <v>0</v>
      </c>
      <c r="U210" s="201"/>
      <c r="AR210" s="202" t="s">
        <v>82</v>
      </c>
      <c r="AT210" s="203" t="s">
        <v>72</v>
      </c>
      <c r="AU210" s="203" t="s">
        <v>80</v>
      </c>
      <c r="AY210" s="202" t="s">
        <v>181</v>
      </c>
      <c r="BK210" s="204">
        <f>BK211</f>
        <v>0</v>
      </c>
    </row>
    <row r="211" spans="1:65" s="2" customFormat="1" ht="14.4" customHeight="1">
      <c r="A211" s="33"/>
      <c r="B211" s="34"/>
      <c r="C211" s="207" t="s">
        <v>367</v>
      </c>
      <c r="D211" s="207" t="s">
        <v>185</v>
      </c>
      <c r="E211" s="208" t="s">
        <v>368</v>
      </c>
      <c r="F211" s="209" t="s">
        <v>369</v>
      </c>
      <c r="G211" s="210" t="s">
        <v>188</v>
      </c>
      <c r="H211" s="211">
        <v>132</v>
      </c>
      <c r="I211" s="212"/>
      <c r="J211" s="213">
        <f>ROUND(I211*H211,2)</f>
        <v>0</v>
      </c>
      <c r="K211" s="214"/>
      <c r="L211" s="38"/>
      <c r="M211" s="215" t="s">
        <v>1</v>
      </c>
      <c r="N211" s="216" t="s">
        <v>38</v>
      </c>
      <c r="O211" s="70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7">
        <f>S211*H211</f>
        <v>0</v>
      </c>
      <c r="U211" s="218" t="s">
        <v>1</v>
      </c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219" t="s">
        <v>189</v>
      </c>
      <c r="AT211" s="219" t="s">
        <v>185</v>
      </c>
      <c r="AU211" s="219" t="s">
        <v>82</v>
      </c>
      <c r="AY211" s="16" t="s">
        <v>181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16" t="s">
        <v>80</v>
      </c>
      <c r="BK211" s="220">
        <f>ROUND(I211*H211,2)</f>
        <v>0</v>
      </c>
      <c r="BL211" s="16" t="s">
        <v>189</v>
      </c>
      <c r="BM211" s="219" t="s">
        <v>588</v>
      </c>
    </row>
    <row r="212" spans="1:65" s="12" customFormat="1" ht="22.8" customHeight="1">
      <c r="B212" s="191"/>
      <c r="C212" s="192"/>
      <c r="D212" s="193" t="s">
        <v>72</v>
      </c>
      <c r="E212" s="205" t="s">
        <v>371</v>
      </c>
      <c r="F212" s="205" t="s">
        <v>372</v>
      </c>
      <c r="G212" s="192"/>
      <c r="H212" s="192"/>
      <c r="I212" s="195"/>
      <c r="J212" s="206">
        <f>BK212</f>
        <v>0</v>
      </c>
      <c r="K212" s="192"/>
      <c r="L212" s="197"/>
      <c r="M212" s="198"/>
      <c r="N212" s="199"/>
      <c r="O212" s="199"/>
      <c r="P212" s="200">
        <f>P213</f>
        <v>0</v>
      </c>
      <c r="Q212" s="199"/>
      <c r="R212" s="200">
        <f>R213</f>
        <v>0</v>
      </c>
      <c r="S212" s="199"/>
      <c r="T212" s="200">
        <f>T213</f>
        <v>0</v>
      </c>
      <c r="U212" s="201"/>
      <c r="AR212" s="202" t="s">
        <v>82</v>
      </c>
      <c r="AT212" s="203" t="s">
        <v>72</v>
      </c>
      <c r="AU212" s="203" t="s">
        <v>80</v>
      </c>
      <c r="AY212" s="202" t="s">
        <v>181</v>
      </c>
      <c r="BK212" s="204">
        <f>BK213</f>
        <v>0</v>
      </c>
    </row>
    <row r="213" spans="1:65" s="2" customFormat="1" ht="14.4" customHeight="1">
      <c r="A213" s="33"/>
      <c r="B213" s="34"/>
      <c r="C213" s="207" t="s">
        <v>373</v>
      </c>
      <c r="D213" s="207" t="s">
        <v>185</v>
      </c>
      <c r="E213" s="208" t="s">
        <v>233</v>
      </c>
      <c r="F213" s="209" t="s">
        <v>234</v>
      </c>
      <c r="G213" s="210" t="s">
        <v>188</v>
      </c>
      <c r="H213" s="211">
        <v>44</v>
      </c>
      <c r="I213" s="212"/>
      <c r="J213" s="213">
        <f>ROUND(I213*H213,2)</f>
        <v>0</v>
      </c>
      <c r="K213" s="214"/>
      <c r="L213" s="38"/>
      <c r="M213" s="215" t="s">
        <v>1</v>
      </c>
      <c r="N213" s="216" t="s">
        <v>38</v>
      </c>
      <c r="O213" s="70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7">
        <f>S213*H213</f>
        <v>0</v>
      </c>
      <c r="U213" s="218" t="s">
        <v>1</v>
      </c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19" t="s">
        <v>189</v>
      </c>
      <c r="AT213" s="219" t="s">
        <v>185</v>
      </c>
      <c r="AU213" s="219" t="s">
        <v>82</v>
      </c>
      <c r="AY213" s="16" t="s">
        <v>181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16" t="s">
        <v>80</v>
      </c>
      <c r="BK213" s="220">
        <f>ROUND(I213*H213,2)</f>
        <v>0</v>
      </c>
      <c r="BL213" s="16" t="s">
        <v>189</v>
      </c>
      <c r="BM213" s="219" t="s">
        <v>589</v>
      </c>
    </row>
    <row r="214" spans="1:65" s="12" customFormat="1" ht="22.8" customHeight="1">
      <c r="B214" s="191"/>
      <c r="C214" s="192"/>
      <c r="D214" s="193" t="s">
        <v>72</v>
      </c>
      <c r="E214" s="205" t="s">
        <v>375</v>
      </c>
      <c r="F214" s="205" t="s">
        <v>376</v>
      </c>
      <c r="G214" s="192"/>
      <c r="H214" s="192"/>
      <c r="I214" s="195"/>
      <c r="J214" s="206">
        <f>BK214</f>
        <v>0</v>
      </c>
      <c r="K214" s="192"/>
      <c r="L214" s="197"/>
      <c r="M214" s="198"/>
      <c r="N214" s="199"/>
      <c r="O214" s="199"/>
      <c r="P214" s="200">
        <f>SUM(P215:P216)</f>
        <v>0</v>
      </c>
      <c r="Q214" s="199"/>
      <c r="R214" s="200">
        <f>SUM(R215:R216)</f>
        <v>0</v>
      </c>
      <c r="S214" s="199"/>
      <c r="T214" s="200">
        <f>SUM(T215:T216)</f>
        <v>0</v>
      </c>
      <c r="U214" s="201"/>
      <c r="AR214" s="202" t="s">
        <v>82</v>
      </c>
      <c r="AT214" s="203" t="s">
        <v>72</v>
      </c>
      <c r="AU214" s="203" t="s">
        <v>80</v>
      </c>
      <c r="AY214" s="202" t="s">
        <v>181</v>
      </c>
      <c r="BK214" s="204">
        <f>SUM(BK215:BK216)</f>
        <v>0</v>
      </c>
    </row>
    <row r="215" spans="1:65" s="2" customFormat="1" ht="14.4" customHeight="1">
      <c r="A215" s="33"/>
      <c r="B215" s="34"/>
      <c r="C215" s="221" t="s">
        <v>377</v>
      </c>
      <c r="D215" s="221" t="s">
        <v>192</v>
      </c>
      <c r="E215" s="222" t="s">
        <v>378</v>
      </c>
      <c r="F215" s="223" t="s">
        <v>379</v>
      </c>
      <c r="G215" s="224" t="s">
        <v>380</v>
      </c>
      <c r="H215" s="225">
        <v>1</v>
      </c>
      <c r="I215" s="226"/>
      <c r="J215" s="227">
        <f>ROUND(I215*H215,2)</f>
        <v>0</v>
      </c>
      <c r="K215" s="228"/>
      <c r="L215" s="229"/>
      <c r="M215" s="230" t="s">
        <v>1</v>
      </c>
      <c r="N215" s="231" t="s">
        <v>38</v>
      </c>
      <c r="O215" s="70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7">
        <f>S215*H215</f>
        <v>0</v>
      </c>
      <c r="U215" s="218" t="s">
        <v>1</v>
      </c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19" t="s">
        <v>196</v>
      </c>
      <c r="AT215" s="219" t="s">
        <v>192</v>
      </c>
      <c r="AU215" s="219" t="s">
        <v>82</v>
      </c>
      <c r="AY215" s="16" t="s">
        <v>181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16" t="s">
        <v>80</v>
      </c>
      <c r="BK215" s="220">
        <f>ROUND(I215*H215,2)</f>
        <v>0</v>
      </c>
      <c r="BL215" s="16" t="s">
        <v>189</v>
      </c>
      <c r="BM215" s="219" t="s">
        <v>590</v>
      </c>
    </row>
    <row r="216" spans="1:65" s="2" customFormat="1" ht="14.4" customHeight="1">
      <c r="A216" s="33"/>
      <c r="B216" s="34"/>
      <c r="C216" s="207" t="s">
        <v>382</v>
      </c>
      <c r="D216" s="207" t="s">
        <v>185</v>
      </c>
      <c r="E216" s="208" t="s">
        <v>383</v>
      </c>
      <c r="F216" s="209" t="s">
        <v>384</v>
      </c>
      <c r="G216" s="210" t="s">
        <v>385</v>
      </c>
      <c r="H216" s="211">
        <v>30</v>
      </c>
      <c r="I216" s="212"/>
      <c r="J216" s="213">
        <f>ROUND(I216*H216,2)</f>
        <v>0</v>
      </c>
      <c r="K216" s="214"/>
      <c r="L216" s="38"/>
      <c r="M216" s="215" t="s">
        <v>1</v>
      </c>
      <c r="N216" s="216" t="s">
        <v>38</v>
      </c>
      <c r="O216" s="70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7">
        <f>S216*H216</f>
        <v>0</v>
      </c>
      <c r="U216" s="218" t="s">
        <v>1</v>
      </c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219" t="s">
        <v>386</v>
      </c>
      <c r="AT216" s="219" t="s">
        <v>185</v>
      </c>
      <c r="AU216" s="219" t="s">
        <v>82</v>
      </c>
      <c r="AY216" s="16" t="s">
        <v>181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16" t="s">
        <v>80</v>
      </c>
      <c r="BK216" s="220">
        <f>ROUND(I216*H216,2)</f>
        <v>0</v>
      </c>
      <c r="BL216" s="16" t="s">
        <v>386</v>
      </c>
      <c r="BM216" s="219" t="s">
        <v>591</v>
      </c>
    </row>
    <row r="217" spans="1:65" s="12" customFormat="1" ht="22.8" customHeight="1">
      <c r="B217" s="191"/>
      <c r="C217" s="192"/>
      <c r="D217" s="193" t="s">
        <v>72</v>
      </c>
      <c r="E217" s="205" t="s">
        <v>388</v>
      </c>
      <c r="F217" s="205" t="s">
        <v>389</v>
      </c>
      <c r="G217" s="192"/>
      <c r="H217" s="192"/>
      <c r="I217" s="195"/>
      <c r="J217" s="206">
        <f>BK217</f>
        <v>0</v>
      </c>
      <c r="K217" s="192"/>
      <c r="L217" s="197"/>
      <c r="M217" s="198"/>
      <c r="N217" s="199"/>
      <c r="O217" s="199"/>
      <c r="P217" s="200">
        <f>P218</f>
        <v>0</v>
      </c>
      <c r="Q217" s="199"/>
      <c r="R217" s="200">
        <f>R218</f>
        <v>0</v>
      </c>
      <c r="S217" s="199"/>
      <c r="T217" s="200">
        <f>T218</f>
        <v>0</v>
      </c>
      <c r="U217" s="201"/>
      <c r="AR217" s="202" t="s">
        <v>82</v>
      </c>
      <c r="AT217" s="203" t="s">
        <v>72</v>
      </c>
      <c r="AU217" s="203" t="s">
        <v>80</v>
      </c>
      <c r="AY217" s="202" t="s">
        <v>181</v>
      </c>
      <c r="BK217" s="204">
        <f>BK218</f>
        <v>0</v>
      </c>
    </row>
    <row r="218" spans="1:65" s="2" customFormat="1" ht="14.4" customHeight="1">
      <c r="A218" s="33"/>
      <c r="B218" s="34"/>
      <c r="C218" s="207" t="s">
        <v>390</v>
      </c>
      <c r="D218" s="207" t="s">
        <v>185</v>
      </c>
      <c r="E218" s="208" t="s">
        <v>391</v>
      </c>
      <c r="F218" s="209" t="s">
        <v>392</v>
      </c>
      <c r="G218" s="210" t="s">
        <v>188</v>
      </c>
      <c r="H218" s="211">
        <v>1</v>
      </c>
      <c r="I218" s="212"/>
      <c r="J218" s="213">
        <f>ROUND(I218*H218,2)</f>
        <v>0</v>
      </c>
      <c r="K218" s="214"/>
      <c r="L218" s="38"/>
      <c r="M218" s="215" t="s">
        <v>1</v>
      </c>
      <c r="N218" s="216" t="s">
        <v>38</v>
      </c>
      <c r="O218" s="70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7">
        <f>S218*H218</f>
        <v>0</v>
      </c>
      <c r="U218" s="218" t="s">
        <v>1</v>
      </c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219" t="s">
        <v>189</v>
      </c>
      <c r="AT218" s="219" t="s">
        <v>185</v>
      </c>
      <c r="AU218" s="219" t="s">
        <v>82</v>
      </c>
      <c r="AY218" s="16" t="s">
        <v>181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16" t="s">
        <v>80</v>
      </c>
      <c r="BK218" s="220">
        <f>ROUND(I218*H218,2)</f>
        <v>0</v>
      </c>
      <c r="BL218" s="16" t="s">
        <v>189</v>
      </c>
      <c r="BM218" s="219" t="s">
        <v>592</v>
      </c>
    </row>
    <row r="219" spans="1:65" s="12" customFormat="1" ht="22.8" customHeight="1">
      <c r="B219" s="191"/>
      <c r="C219" s="192"/>
      <c r="D219" s="193" t="s">
        <v>72</v>
      </c>
      <c r="E219" s="205" t="s">
        <v>394</v>
      </c>
      <c r="F219" s="205" t="s">
        <v>395</v>
      </c>
      <c r="G219" s="192"/>
      <c r="H219" s="192"/>
      <c r="I219" s="195"/>
      <c r="J219" s="206">
        <f>BK219</f>
        <v>0</v>
      </c>
      <c r="K219" s="192"/>
      <c r="L219" s="197"/>
      <c r="M219" s="198"/>
      <c r="N219" s="199"/>
      <c r="O219" s="199"/>
      <c r="P219" s="200">
        <f>SUM(P220:P221)</f>
        <v>0</v>
      </c>
      <c r="Q219" s="199"/>
      <c r="R219" s="200">
        <f>SUM(R220:R221)</f>
        <v>0</v>
      </c>
      <c r="S219" s="199"/>
      <c r="T219" s="200">
        <f>SUM(T220:T221)</f>
        <v>0</v>
      </c>
      <c r="U219" s="201"/>
      <c r="AR219" s="202" t="s">
        <v>82</v>
      </c>
      <c r="AT219" s="203" t="s">
        <v>72</v>
      </c>
      <c r="AU219" s="203" t="s">
        <v>80</v>
      </c>
      <c r="AY219" s="202" t="s">
        <v>181</v>
      </c>
      <c r="BK219" s="204">
        <f>SUM(BK220:BK221)</f>
        <v>0</v>
      </c>
    </row>
    <row r="220" spans="1:65" s="2" customFormat="1" ht="14.4" customHeight="1">
      <c r="A220" s="33"/>
      <c r="B220" s="34"/>
      <c r="C220" s="207" t="s">
        <v>396</v>
      </c>
      <c r="D220" s="207" t="s">
        <v>185</v>
      </c>
      <c r="E220" s="208" t="s">
        <v>383</v>
      </c>
      <c r="F220" s="209" t="s">
        <v>384</v>
      </c>
      <c r="G220" s="210" t="s">
        <v>385</v>
      </c>
      <c r="H220" s="211">
        <v>8</v>
      </c>
      <c r="I220" s="212"/>
      <c r="J220" s="213">
        <f>ROUND(I220*H220,2)</f>
        <v>0</v>
      </c>
      <c r="K220" s="214"/>
      <c r="L220" s="38"/>
      <c r="M220" s="215" t="s">
        <v>1</v>
      </c>
      <c r="N220" s="216" t="s">
        <v>38</v>
      </c>
      <c r="O220" s="70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7">
        <f>S220*H220</f>
        <v>0</v>
      </c>
      <c r="U220" s="218" t="s">
        <v>1</v>
      </c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219" t="s">
        <v>386</v>
      </c>
      <c r="AT220" s="219" t="s">
        <v>185</v>
      </c>
      <c r="AU220" s="219" t="s">
        <v>82</v>
      </c>
      <c r="AY220" s="16" t="s">
        <v>181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16" t="s">
        <v>80</v>
      </c>
      <c r="BK220" s="220">
        <f>ROUND(I220*H220,2)</f>
        <v>0</v>
      </c>
      <c r="BL220" s="16" t="s">
        <v>386</v>
      </c>
      <c r="BM220" s="219" t="s">
        <v>593</v>
      </c>
    </row>
    <row r="221" spans="1:65" s="2" customFormat="1" ht="14.4" customHeight="1">
      <c r="A221" s="33"/>
      <c r="B221" s="34"/>
      <c r="C221" s="221" t="s">
        <v>398</v>
      </c>
      <c r="D221" s="221" t="s">
        <v>192</v>
      </c>
      <c r="E221" s="222" t="s">
        <v>399</v>
      </c>
      <c r="F221" s="223" t="s">
        <v>400</v>
      </c>
      <c r="G221" s="224" t="s">
        <v>380</v>
      </c>
      <c r="H221" s="225">
        <v>1</v>
      </c>
      <c r="I221" s="226"/>
      <c r="J221" s="227">
        <f>ROUND(I221*H221,2)</f>
        <v>0</v>
      </c>
      <c r="K221" s="228"/>
      <c r="L221" s="229"/>
      <c r="M221" s="230" t="s">
        <v>1</v>
      </c>
      <c r="N221" s="231" t="s">
        <v>38</v>
      </c>
      <c r="O221" s="70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7">
        <f>S221*H221</f>
        <v>0</v>
      </c>
      <c r="U221" s="218" t="s">
        <v>1</v>
      </c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219" t="s">
        <v>196</v>
      </c>
      <c r="AT221" s="219" t="s">
        <v>192</v>
      </c>
      <c r="AU221" s="219" t="s">
        <v>82</v>
      </c>
      <c r="AY221" s="16" t="s">
        <v>181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16" t="s">
        <v>80</v>
      </c>
      <c r="BK221" s="220">
        <f>ROUND(I221*H221,2)</f>
        <v>0</v>
      </c>
      <c r="BL221" s="16" t="s">
        <v>189</v>
      </c>
      <c r="BM221" s="219" t="s">
        <v>594</v>
      </c>
    </row>
    <row r="222" spans="1:65" s="12" customFormat="1" ht="22.8" customHeight="1">
      <c r="B222" s="191"/>
      <c r="C222" s="192"/>
      <c r="D222" s="193" t="s">
        <v>72</v>
      </c>
      <c r="E222" s="205" t="s">
        <v>402</v>
      </c>
      <c r="F222" s="205" t="s">
        <v>403</v>
      </c>
      <c r="G222" s="192"/>
      <c r="H222" s="192"/>
      <c r="I222" s="195"/>
      <c r="J222" s="206">
        <f>BK222</f>
        <v>0</v>
      </c>
      <c r="K222" s="192"/>
      <c r="L222" s="197"/>
      <c r="M222" s="198"/>
      <c r="N222" s="199"/>
      <c r="O222" s="199"/>
      <c r="P222" s="200">
        <f>SUM(P223:P224)</f>
        <v>0</v>
      </c>
      <c r="Q222" s="199"/>
      <c r="R222" s="200">
        <f>SUM(R223:R224)</f>
        <v>0</v>
      </c>
      <c r="S222" s="199"/>
      <c r="T222" s="200">
        <f>SUM(T223:T224)</f>
        <v>0</v>
      </c>
      <c r="U222" s="201"/>
      <c r="AR222" s="202" t="s">
        <v>82</v>
      </c>
      <c r="AT222" s="203" t="s">
        <v>72</v>
      </c>
      <c r="AU222" s="203" t="s">
        <v>80</v>
      </c>
      <c r="AY222" s="202" t="s">
        <v>181</v>
      </c>
      <c r="BK222" s="204">
        <f>SUM(BK223:BK224)</f>
        <v>0</v>
      </c>
    </row>
    <row r="223" spans="1:65" s="2" customFormat="1" ht="14.4" customHeight="1">
      <c r="A223" s="33"/>
      <c r="B223" s="34"/>
      <c r="C223" s="207" t="s">
        <v>404</v>
      </c>
      <c r="D223" s="207" t="s">
        <v>185</v>
      </c>
      <c r="E223" s="208" t="s">
        <v>405</v>
      </c>
      <c r="F223" s="209" t="s">
        <v>406</v>
      </c>
      <c r="G223" s="210" t="s">
        <v>188</v>
      </c>
      <c r="H223" s="211">
        <v>4</v>
      </c>
      <c r="I223" s="212"/>
      <c r="J223" s="213">
        <f>ROUND(I223*H223,2)</f>
        <v>0</v>
      </c>
      <c r="K223" s="214"/>
      <c r="L223" s="38"/>
      <c r="M223" s="215" t="s">
        <v>1</v>
      </c>
      <c r="N223" s="216" t="s">
        <v>38</v>
      </c>
      <c r="O223" s="70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7">
        <f>S223*H223</f>
        <v>0</v>
      </c>
      <c r="U223" s="218" t="s">
        <v>1</v>
      </c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219" t="s">
        <v>189</v>
      </c>
      <c r="AT223" s="219" t="s">
        <v>185</v>
      </c>
      <c r="AU223" s="219" t="s">
        <v>82</v>
      </c>
      <c r="AY223" s="16" t="s">
        <v>181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16" t="s">
        <v>80</v>
      </c>
      <c r="BK223" s="220">
        <f>ROUND(I223*H223,2)</f>
        <v>0</v>
      </c>
      <c r="BL223" s="16" t="s">
        <v>189</v>
      </c>
      <c r="BM223" s="219" t="s">
        <v>595</v>
      </c>
    </row>
    <row r="224" spans="1:65" s="2" customFormat="1" ht="14.4" customHeight="1">
      <c r="A224" s="33"/>
      <c r="B224" s="34"/>
      <c r="C224" s="207" t="s">
        <v>408</v>
      </c>
      <c r="D224" s="207" t="s">
        <v>185</v>
      </c>
      <c r="E224" s="208" t="s">
        <v>368</v>
      </c>
      <c r="F224" s="209" t="s">
        <v>369</v>
      </c>
      <c r="G224" s="210" t="s">
        <v>188</v>
      </c>
      <c r="H224" s="211">
        <v>20</v>
      </c>
      <c r="I224" s="212"/>
      <c r="J224" s="213">
        <f>ROUND(I224*H224,2)</f>
        <v>0</v>
      </c>
      <c r="K224" s="214"/>
      <c r="L224" s="38"/>
      <c r="M224" s="215" t="s">
        <v>1</v>
      </c>
      <c r="N224" s="216" t="s">
        <v>38</v>
      </c>
      <c r="O224" s="70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7">
        <f>S224*H224</f>
        <v>0</v>
      </c>
      <c r="U224" s="218" t="s">
        <v>1</v>
      </c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219" t="s">
        <v>189</v>
      </c>
      <c r="AT224" s="219" t="s">
        <v>185</v>
      </c>
      <c r="AU224" s="219" t="s">
        <v>82</v>
      </c>
      <c r="AY224" s="16" t="s">
        <v>181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16" t="s">
        <v>80</v>
      </c>
      <c r="BK224" s="220">
        <f>ROUND(I224*H224,2)</f>
        <v>0</v>
      </c>
      <c r="BL224" s="16" t="s">
        <v>189</v>
      </c>
      <c r="BM224" s="219" t="s">
        <v>596</v>
      </c>
    </row>
    <row r="225" spans="1:65" s="12" customFormat="1" ht="22.8" customHeight="1">
      <c r="B225" s="191"/>
      <c r="C225" s="192"/>
      <c r="D225" s="193" t="s">
        <v>72</v>
      </c>
      <c r="E225" s="205" t="s">
        <v>410</v>
      </c>
      <c r="F225" s="205" t="s">
        <v>411</v>
      </c>
      <c r="G225" s="192"/>
      <c r="H225" s="192"/>
      <c r="I225" s="195"/>
      <c r="J225" s="206">
        <f>BK225</f>
        <v>0</v>
      </c>
      <c r="K225" s="192"/>
      <c r="L225" s="197"/>
      <c r="M225" s="198"/>
      <c r="N225" s="199"/>
      <c r="O225" s="199"/>
      <c r="P225" s="200">
        <f>SUM(P226:P249)</f>
        <v>0</v>
      </c>
      <c r="Q225" s="199"/>
      <c r="R225" s="200">
        <f>SUM(R226:R249)</f>
        <v>0</v>
      </c>
      <c r="S225" s="199"/>
      <c r="T225" s="200">
        <f>SUM(T226:T249)</f>
        <v>0</v>
      </c>
      <c r="U225" s="201"/>
      <c r="AR225" s="202" t="s">
        <v>390</v>
      </c>
      <c r="AT225" s="203" t="s">
        <v>72</v>
      </c>
      <c r="AU225" s="203" t="s">
        <v>80</v>
      </c>
      <c r="AY225" s="202" t="s">
        <v>181</v>
      </c>
      <c r="BK225" s="204">
        <f>SUM(BK226:BK249)</f>
        <v>0</v>
      </c>
    </row>
    <row r="226" spans="1:65" s="2" customFormat="1" ht="14.4" customHeight="1">
      <c r="A226" s="33"/>
      <c r="B226" s="34"/>
      <c r="C226" s="207" t="s">
        <v>412</v>
      </c>
      <c r="D226" s="207" t="s">
        <v>185</v>
      </c>
      <c r="E226" s="208" t="s">
        <v>383</v>
      </c>
      <c r="F226" s="209" t="s">
        <v>384</v>
      </c>
      <c r="G226" s="210" t="s">
        <v>385</v>
      </c>
      <c r="H226" s="211">
        <v>32</v>
      </c>
      <c r="I226" s="212"/>
      <c r="J226" s="213">
        <f t="shared" ref="J226:J249" si="0">ROUND(I226*H226,2)</f>
        <v>0</v>
      </c>
      <c r="K226" s="214"/>
      <c r="L226" s="38"/>
      <c r="M226" s="215" t="s">
        <v>1</v>
      </c>
      <c r="N226" s="216" t="s">
        <v>38</v>
      </c>
      <c r="O226" s="70"/>
      <c r="P226" s="217">
        <f t="shared" ref="P226:P249" si="1">O226*H226</f>
        <v>0</v>
      </c>
      <c r="Q226" s="217">
        <v>0</v>
      </c>
      <c r="R226" s="217">
        <f t="shared" ref="R226:R249" si="2">Q226*H226</f>
        <v>0</v>
      </c>
      <c r="S226" s="217">
        <v>0</v>
      </c>
      <c r="T226" s="217">
        <f t="shared" ref="T226:T249" si="3">S226*H226</f>
        <v>0</v>
      </c>
      <c r="U226" s="218" t="s">
        <v>1</v>
      </c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219" t="s">
        <v>386</v>
      </c>
      <c r="AT226" s="219" t="s">
        <v>185</v>
      </c>
      <c r="AU226" s="219" t="s">
        <v>82</v>
      </c>
      <c r="AY226" s="16" t="s">
        <v>181</v>
      </c>
      <c r="BE226" s="220">
        <f t="shared" ref="BE226:BE249" si="4">IF(N226="základní",J226,0)</f>
        <v>0</v>
      </c>
      <c r="BF226" s="220">
        <f t="shared" ref="BF226:BF249" si="5">IF(N226="snížená",J226,0)</f>
        <v>0</v>
      </c>
      <c r="BG226" s="220">
        <f t="shared" ref="BG226:BG249" si="6">IF(N226="zákl. přenesená",J226,0)</f>
        <v>0</v>
      </c>
      <c r="BH226" s="220">
        <f t="shared" ref="BH226:BH249" si="7">IF(N226="sníž. přenesená",J226,0)</f>
        <v>0</v>
      </c>
      <c r="BI226" s="220">
        <f t="shared" ref="BI226:BI249" si="8">IF(N226="nulová",J226,0)</f>
        <v>0</v>
      </c>
      <c r="BJ226" s="16" t="s">
        <v>80</v>
      </c>
      <c r="BK226" s="220">
        <f t="shared" ref="BK226:BK249" si="9">ROUND(I226*H226,2)</f>
        <v>0</v>
      </c>
      <c r="BL226" s="16" t="s">
        <v>386</v>
      </c>
      <c r="BM226" s="219" t="s">
        <v>597</v>
      </c>
    </row>
    <row r="227" spans="1:65" s="2" customFormat="1" ht="14.4" customHeight="1">
      <c r="A227" s="33"/>
      <c r="B227" s="34"/>
      <c r="C227" s="221" t="s">
        <v>414</v>
      </c>
      <c r="D227" s="221" t="s">
        <v>192</v>
      </c>
      <c r="E227" s="222" t="s">
        <v>415</v>
      </c>
      <c r="F227" s="223" t="s">
        <v>416</v>
      </c>
      <c r="G227" s="224" t="s">
        <v>195</v>
      </c>
      <c r="H227" s="225">
        <v>2</v>
      </c>
      <c r="I227" s="226"/>
      <c r="J227" s="227">
        <f t="shared" si="0"/>
        <v>0</v>
      </c>
      <c r="K227" s="228"/>
      <c r="L227" s="229"/>
      <c r="M227" s="230" t="s">
        <v>1</v>
      </c>
      <c r="N227" s="231" t="s">
        <v>38</v>
      </c>
      <c r="O227" s="70"/>
      <c r="P227" s="217">
        <f t="shared" si="1"/>
        <v>0</v>
      </c>
      <c r="Q227" s="217">
        <v>0</v>
      </c>
      <c r="R227" s="217">
        <f t="shared" si="2"/>
        <v>0</v>
      </c>
      <c r="S227" s="217">
        <v>0</v>
      </c>
      <c r="T227" s="217">
        <f t="shared" si="3"/>
        <v>0</v>
      </c>
      <c r="U227" s="218" t="s">
        <v>1</v>
      </c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219" t="s">
        <v>196</v>
      </c>
      <c r="AT227" s="219" t="s">
        <v>192</v>
      </c>
      <c r="AU227" s="219" t="s">
        <v>82</v>
      </c>
      <c r="AY227" s="16" t="s">
        <v>181</v>
      </c>
      <c r="BE227" s="220">
        <f t="shared" si="4"/>
        <v>0</v>
      </c>
      <c r="BF227" s="220">
        <f t="shared" si="5"/>
        <v>0</v>
      </c>
      <c r="BG227" s="220">
        <f t="shared" si="6"/>
        <v>0</v>
      </c>
      <c r="BH227" s="220">
        <f t="shared" si="7"/>
        <v>0</v>
      </c>
      <c r="BI227" s="220">
        <f t="shared" si="8"/>
        <v>0</v>
      </c>
      <c r="BJ227" s="16" t="s">
        <v>80</v>
      </c>
      <c r="BK227" s="220">
        <f t="shared" si="9"/>
        <v>0</v>
      </c>
      <c r="BL227" s="16" t="s">
        <v>189</v>
      </c>
      <c r="BM227" s="219" t="s">
        <v>598</v>
      </c>
    </row>
    <row r="228" spans="1:65" s="2" customFormat="1" ht="14.4" customHeight="1">
      <c r="A228" s="33"/>
      <c r="B228" s="34"/>
      <c r="C228" s="221" t="s">
        <v>418</v>
      </c>
      <c r="D228" s="221" t="s">
        <v>192</v>
      </c>
      <c r="E228" s="222" t="s">
        <v>419</v>
      </c>
      <c r="F228" s="223" t="s">
        <v>420</v>
      </c>
      <c r="G228" s="224" t="s">
        <v>195</v>
      </c>
      <c r="H228" s="225">
        <v>2</v>
      </c>
      <c r="I228" s="226"/>
      <c r="J228" s="227">
        <f t="shared" si="0"/>
        <v>0</v>
      </c>
      <c r="K228" s="228"/>
      <c r="L228" s="229"/>
      <c r="M228" s="230" t="s">
        <v>1</v>
      </c>
      <c r="N228" s="231" t="s">
        <v>38</v>
      </c>
      <c r="O228" s="70"/>
      <c r="P228" s="217">
        <f t="shared" si="1"/>
        <v>0</v>
      </c>
      <c r="Q228" s="217">
        <v>0</v>
      </c>
      <c r="R228" s="217">
        <f t="shared" si="2"/>
        <v>0</v>
      </c>
      <c r="S228" s="217">
        <v>0</v>
      </c>
      <c r="T228" s="217">
        <f t="shared" si="3"/>
        <v>0</v>
      </c>
      <c r="U228" s="218" t="s">
        <v>1</v>
      </c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219" t="s">
        <v>196</v>
      </c>
      <c r="AT228" s="219" t="s">
        <v>192</v>
      </c>
      <c r="AU228" s="219" t="s">
        <v>82</v>
      </c>
      <c r="AY228" s="16" t="s">
        <v>181</v>
      </c>
      <c r="BE228" s="220">
        <f t="shared" si="4"/>
        <v>0</v>
      </c>
      <c r="BF228" s="220">
        <f t="shared" si="5"/>
        <v>0</v>
      </c>
      <c r="BG228" s="220">
        <f t="shared" si="6"/>
        <v>0</v>
      </c>
      <c r="BH228" s="220">
        <f t="shared" si="7"/>
        <v>0</v>
      </c>
      <c r="BI228" s="220">
        <f t="shared" si="8"/>
        <v>0</v>
      </c>
      <c r="BJ228" s="16" t="s">
        <v>80</v>
      </c>
      <c r="BK228" s="220">
        <f t="shared" si="9"/>
        <v>0</v>
      </c>
      <c r="BL228" s="16" t="s">
        <v>189</v>
      </c>
      <c r="BM228" s="219" t="s">
        <v>599</v>
      </c>
    </row>
    <row r="229" spans="1:65" s="2" customFormat="1" ht="30" customHeight="1">
      <c r="A229" s="33"/>
      <c r="B229" s="34"/>
      <c r="C229" s="221" t="s">
        <v>422</v>
      </c>
      <c r="D229" s="221" t="s">
        <v>192</v>
      </c>
      <c r="E229" s="222" t="s">
        <v>423</v>
      </c>
      <c r="F229" s="223" t="s">
        <v>424</v>
      </c>
      <c r="G229" s="224" t="s">
        <v>195</v>
      </c>
      <c r="H229" s="225">
        <v>2</v>
      </c>
      <c r="I229" s="226"/>
      <c r="J229" s="227">
        <f t="shared" si="0"/>
        <v>0</v>
      </c>
      <c r="K229" s="228"/>
      <c r="L229" s="229"/>
      <c r="M229" s="230" t="s">
        <v>1</v>
      </c>
      <c r="N229" s="231" t="s">
        <v>38</v>
      </c>
      <c r="O229" s="70"/>
      <c r="P229" s="217">
        <f t="shared" si="1"/>
        <v>0</v>
      </c>
      <c r="Q229" s="217">
        <v>0</v>
      </c>
      <c r="R229" s="217">
        <f t="shared" si="2"/>
        <v>0</v>
      </c>
      <c r="S229" s="217">
        <v>0</v>
      </c>
      <c r="T229" s="217">
        <f t="shared" si="3"/>
        <v>0</v>
      </c>
      <c r="U229" s="218" t="s">
        <v>1</v>
      </c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219" t="s">
        <v>196</v>
      </c>
      <c r="AT229" s="219" t="s">
        <v>192</v>
      </c>
      <c r="AU229" s="219" t="s">
        <v>82</v>
      </c>
      <c r="AY229" s="16" t="s">
        <v>181</v>
      </c>
      <c r="BE229" s="220">
        <f t="shared" si="4"/>
        <v>0</v>
      </c>
      <c r="BF229" s="220">
        <f t="shared" si="5"/>
        <v>0</v>
      </c>
      <c r="BG229" s="220">
        <f t="shared" si="6"/>
        <v>0</v>
      </c>
      <c r="BH229" s="220">
        <f t="shared" si="7"/>
        <v>0</v>
      </c>
      <c r="BI229" s="220">
        <f t="shared" si="8"/>
        <v>0</v>
      </c>
      <c r="BJ229" s="16" t="s">
        <v>80</v>
      </c>
      <c r="BK229" s="220">
        <f t="shared" si="9"/>
        <v>0</v>
      </c>
      <c r="BL229" s="16" t="s">
        <v>189</v>
      </c>
      <c r="BM229" s="219" t="s">
        <v>600</v>
      </c>
    </row>
    <row r="230" spans="1:65" s="2" customFormat="1" ht="19.8" customHeight="1">
      <c r="A230" s="33"/>
      <c r="B230" s="34"/>
      <c r="C230" s="221" t="s">
        <v>426</v>
      </c>
      <c r="D230" s="221" t="s">
        <v>192</v>
      </c>
      <c r="E230" s="222" t="s">
        <v>427</v>
      </c>
      <c r="F230" s="223" t="s">
        <v>428</v>
      </c>
      <c r="G230" s="224" t="s">
        <v>195</v>
      </c>
      <c r="H230" s="225">
        <v>2</v>
      </c>
      <c r="I230" s="226"/>
      <c r="J230" s="227">
        <f t="shared" si="0"/>
        <v>0</v>
      </c>
      <c r="K230" s="228"/>
      <c r="L230" s="229"/>
      <c r="M230" s="230" t="s">
        <v>1</v>
      </c>
      <c r="N230" s="231" t="s">
        <v>38</v>
      </c>
      <c r="O230" s="70"/>
      <c r="P230" s="217">
        <f t="shared" si="1"/>
        <v>0</v>
      </c>
      <c r="Q230" s="217">
        <v>0</v>
      </c>
      <c r="R230" s="217">
        <f t="shared" si="2"/>
        <v>0</v>
      </c>
      <c r="S230" s="217">
        <v>0</v>
      </c>
      <c r="T230" s="217">
        <f t="shared" si="3"/>
        <v>0</v>
      </c>
      <c r="U230" s="218" t="s">
        <v>1</v>
      </c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219" t="s">
        <v>196</v>
      </c>
      <c r="AT230" s="219" t="s">
        <v>192</v>
      </c>
      <c r="AU230" s="219" t="s">
        <v>82</v>
      </c>
      <c r="AY230" s="16" t="s">
        <v>181</v>
      </c>
      <c r="BE230" s="220">
        <f t="shared" si="4"/>
        <v>0</v>
      </c>
      <c r="BF230" s="220">
        <f t="shared" si="5"/>
        <v>0</v>
      </c>
      <c r="BG230" s="220">
        <f t="shared" si="6"/>
        <v>0</v>
      </c>
      <c r="BH230" s="220">
        <f t="shared" si="7"/>
        <v>0</v>
      </c>
      <c r="BI230" s="220">
        <f t="shared" si="8"/>
        <v>0</v>
      </c>
      <c r="BJ230" s="16" t="s">
        <v>80</v>
      </c>
      <c r="BK230" s="220">
        <f t="shared" si="9"/>
        <v>0</v>
      </c>
      <c r="BL230" s="16" t="s">
        <v>189</v>
      </c>
      <c r="BM230" s="219" t="s">
        <v>601</v>
      </c>
    </row>
    <row r="231" spans="1:65" s="2" customFormat="1" ht="19.8" customHeight="1">
      <c r="A231" s="33"/>
      <c r="B231" s="34"/>
      <c r="C231" s="221" t="s">
        <v>430</v>
      </c>
      <c r="D231" s="221" t="s">
        <v>192</v>
      </c>
      <c r="E231" s="222" t="s">
        <v>431</v>
      </c>
      <c r="F231" s="223" t="s">
        <v>432</v>
      </c>
      <c r="G231" s="224" t="s">
        <v>195</v>
      </c>
      <c r="H231" s="225">
        <v>6</v>
      </c>
      <c r="I231" s="226"/>
      <c r="J231" s="227">
        <f t="shared" si="0"/>
        <v>0</v>
      </c>
      <c r="K231" s="228"/>
      <c r="L231" s="229"/>
      <c r="M231" s="230" t="s">
        <v>1</v>
      </c>
      <c r="N231" s="231" t="s">
        <v>38</v>
      </c>
      <c r="O231" s="70"/>
      <c r="P231" s="217">
        <f t="shared" si="1"/>
        <v>0</v>
      </c>
      <c r="Q231" s="217">
        <v>0</v>
      </c>
      <c r="R231" s="217">
        <f t="shared" si="2"/>
        <v>0</v>
      </c>
      <c r="S231" s="217">
        <v>0</v>
      </c>
      <c r="T231" s="217">
        <f t="shared" si="3"/>
        <v>0</v>
      </c>
      <c r="U231" s="218" t="s">
        <v>1</v>
      </c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219" t="s">
        <v>196</v>
      </c>
      <c r="AT231" s="219" t="s">
        <v>192</v>
      </c>
      <c r="AU231" s="219" t="s">
        <v>82</v>
      </c>
      <c r="AY231" s="16" t="s">
        <v>181</v>
      </c>
      <c r="BE231" s="220">
        <f t="shared" si="4"/>
        <v>0</v>
      </c>
      <c r="BF231" s="220">
        <f t="shared" si="5"/>
        <v>0</v>
      </c>
      <c r="BG231" s="220">
        <f t="shared" si="6"/>
        <v>0</v>
      </c>
      <c r="BH231" s="220">
        <f t="shared" si="7"/>
        <v>0</v>
      </c>
      <c r="BI231" s="220">
        <f t="shared" si="8"/>
        <v>0</v>
      </c>
      <c r="BJ231" s="16" t="s">
        <v>80</v>
      </c>
      <c r="BK231" s="220">
        <f t="shared" si="9"/>
        <v>0</v>
      </c>
      <c r="BL231" s="16" t="s">
        <v>189</v>
      </c>
      <c r="BM231" s="219" t="s">
        <v>602</v>
      </c>
    </row>
    <row r="232" spans="1:65" s="2" customFormat="1" ht="19.8" customHeight="1">
      <c r="A232" s="33"/>
      <c r="B232" s="34"/>
      <c r="C232" s="221" t="s">
        <v>434</v>
      </c>
      <c r="D232" s="221" t="s">
        <v>192</v>
      </c>
      <c r="E232" s="222" t="s">
        <v>435</v>
      </c>
      <c r="F232" s="223" t="s">
        <v>436</v>
      </c>
      <c r="G232" s="224" t="s">
        <v>195</v>
      </c>
      <c r="H232" s="225">
        <v>12</v>
      </c>
      <c r="I232" s="226"/>
      <c r="J232" s="227">
        <f t="shared" si="0"/>
        <v>0</v>
      </c>
      <c r="K232" s="228"/>
      <c r="L232" s="229"/>
      <c r="M232" s="230" t="s">
        <v>1</v>
      </c>
      <c r="N232" s="231" t="s">
        <v>38</v>
      </c>
      <c r="O232" s="70"/>
      <c r="P232" s="217">
        <f t="shared" si="1"/>
        <v>0</v>
      </c>
      <c r="Q232" s="217">
        <v>0</v>
      </c>
      <c r="R232" s="217">
        <f t="shared" si="2"/>
        <v>0</v>
      </c>
      <c r="S232" s="217">
        <v>0</v>
      </c>
      <c r="T232" s="217">
        <f t="shared" si="3"/>
        <v>0</v>
      </c>
      <c r="U232" s="218" t="s">
        <v>1</v>
      </c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219" t="s">
        <v>196</v>
      </c>
      <c r="AT232" s="219" t="s">
        <v>192</v>
      </c>
      <c r="AU232" s="219" t="s">
        <v>82</v>
      </c>
      <c r="AY232" s="16" t="s">
        <v>181</v>
      </c>
      <c r="BE232" s="220">
        <f t="shared" si="4"/>
        <v>0</v>
      </c>
      <c r="BF232" s="220">
        <f t="shared" si="5"/>
        <v>0</v>
      </c>
      <c r="BG232" s="220">
        <f t="shared" si="6"/>
        <v>0</v>
      </c>
      <c r="BH232" s="220">
        <f t="shared" si="7"/>
        <v>0</v>
      </c>
      <c r="BI232" s="220">
        <f t="shared" si="8"/>
        <v>0</v>
      </c>
      <c r="BJ232" s="16" t="s">
        <v>80</v>
      </c>
      <c r="BK232" s="220">
        <f t="shared" si="9"/>
        <v>0</v>
      </c>
      <c r="BL232" s="16" t="s">
        <v>189</v>
      </c>
      <c r="BM232" s="219" t="s">
        <v>603</v>
      </c>
    </row>
    <row r="233" spans="1:65" s="2" customFormat="1" ht="19.8" customHeight="1">
      <c r="A233" s="33"/>
      <c r="B233" s="34"/>
      <c r="C233" s="221" t="s">
        <v>438</v>
      </c>
      <c r="D233" s="221" t="s">
        <v>192</v>
      </c>
      <c r="E233" s="222" t="s">
        <v>439</v>
      </c>
      <c r="F233" s="223" t="s">
        <v>440</v>
      </c>
      <c r="G233" s="224" t="s">
        <v>195</v>
      </c>
      <c r="H233" s="225">
        <v>14</v>
      </c>
      <c r="I233" s="226"/>
      <c r="J233" s="227">
        <f t="shared" si="0"/>
        <v>0</v>
      </c>
      <c r="K233" s="228"/>
      <c r="L233" s="229"/>
      <c r="M233" s="230" t="s">
        <v>1</v>
      </c>
      <c r="N233" s="231" t="s">
        <v>38</v>
      </c>
      <c r="O233" s="70"/>
      <c r="P233" s="217">
        <f t="shared" si="1"/>
        <v>0</v>
      </c>
      <c r="Q233" s="217">
        <v>0</v>
      </c>
      <c r="R233" s="217">
        <f t="shared" si="2"/>
        <v>0</v>
      </c>
      <c r="S233" s="217">
        <v>0</v>
      </c>
      <c r="T233" s="217">
        <f t="shared" si="3"/>
        <v>0</v>
      </c>
      <c r="U233" s="218" t="s">
        <v>1</v>
      </c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219" t="s">
        <v>196</v>
      </c>
      <c r="AT233" s="219" t="s">
        <v>192</v>
      </c>
      <c r="AU233" s="219" t="s">
        <v>82</v>
      </c>
      <c r="AY233" s="16" t="s">
        <v>181</v>
      </c>
      <c r="BE233" s="220">
        <f t="shared" si="4"/>
        <v>0</v>
      </c>
      <c r="BF233" s="220">
        <f t="shared" si="5"/>
        <v>0</v>
      </c>
      <c r="BG233" s="220">
        <f t="shared" si="6"/>
        <v>0</v>
      </c>
      <c r="BH233" s="220">
        <f t="shared" si="7"/>
        <v>0</v>
      </c>
      <c r="BI233" s="220">
        <f t="shared" si="8"/>
        <v>0</v>
      </c>
      <c r="BJ233" s="16" t="s">
        <v>80</v>
      </c>
      <c r="BK233" s="220">
        <f t="shared" si="9"/>
        <v>0</v>
      </c>
      <c r="BL233" s="16" t="s">
        <v>189</v>
      </c>
      <c r="BM233" s="219" t="s">
        <v>604</v>
      </c>
    </row>
    <row r="234" spans="1:65" s="2" customFormat="1" ht="14.4" customHeight="1">
      <c r="A234" s="33"/>
      <c r="B234" s="34"/>
      <c r="C234" s="221" t="s">
        <v>442</v>
      </c>
      <c r="D234" s="221" t="s">
        <v>192</v>
      </c>
      <c r="E234" s="222" t="s">
        <v>443</v>
      </c>
      <c r="F234" s="223" t="s">
        <v>444</v>
      </c>
      <c r="G234" s="224" t="s">
        <v>195</v>
      </c>
      <c r="H234" s="225">
        <v>6</v>
      </c>
      <c r="I234" s="226"/>
      <c r="J234" s="227">
        <f t="shared" si="0"/>
        <v>0</v>
      </c>
      <c r="K234" s="228"/>
      <c r="L234" s="229"/>
      <c r="M234" s="230" t="s">
        <v>1</v>
      </c>
      <c r="N234" s="231" t="s">
        <v>38</v>
      </c>
      <c r="O234" s="70"/>
      <c r="P234" s="217">
        <f t="shared" si="1"/>
        <v>0</v>
      </c>
      <c r="Q234" s="217">
        <v>0</v>
      </c>
      <c r="R234" s="217">
        <f t="shared" si="2"/>
        <v>0</v>
      </c>
      <c r="S234" s="217">
        <v>0</v>
      </c>
      <c r="T234" s="217">
        <f t="shared" si="3"/>
        <v>0</v>
      </c>
      <c r="U234" s="218" t="s">
        <v>1</v>
      </c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219" t="s">
        <v>196</v>
      </c>
      <c r="AT234" s="219" t="s">
        <v>192</v>
      </c>
      <c r="AU234" s="219" t="s">
        <v>82</v>
      </c>
      <c r="AY234" s="16" t="s">
        <v>181</v>
      </c>
      <c r="BE234" s="220">
        <f t="shared" si="4"/>
        <v>0</v>
      </c>
      <c r="BF234" s="220">
        <f t="shared" si="5"/>
        <v>0</v>
      </c>
      <c r="BG234" s="220">
        <f t="shared" si="6"/>
        <v>0</v>
      </c>
      <c r="BH234" s="220">
        <f t="shared" si="7"/>
        <v>0</v>
      </c>
      <c r="BI234" s="220">
        <f t="shared" si="8"/>
        <v>0</v>
      </c>
      <c r="BJ234" s="16" t="s">
        <v>80</v>
      </c>
      <c r="BK234" s="220">
        <f t="shared" si="9"/>
        <v>0</v>
      </c>
      <c r="BL234" s="16" t="s">
        <v>189</v>
      </c>
      <c r="BM234" s="219" t="s">
        <v>605</v>
      </c>
    </row>
    <row r="235" spans="1:65" s="2" customFormat="1" ht="14.4" customHeight="1">
      <c r="A235" s="33"/>
      <c r="B235" s="34"/>
      <c r="C235" s="221" t="s">
        <v>446</v>
      </c>
      <c r="D235" s="221" t="s">
        <v>192</v>
      </c>
      <c r="E235" s="222" t="s">
        <v>447</v>
      </c>
      <c r="F235" s="223" t="s">
        <v>448</v>
      </c>
      <c r="G235" s="224" t="s">
        <v>195</v>
      </c>
      <c r="H235" s="225">
        <v>18</v>
      </c>
      <c r="I235" s="226"/>
      <c r="J235" s="227">
        <f t="shared" si="0"/>
        <v>0</v>
      </c>
      <c r="K235" s="228"/>
      <c r="L235" s="229"/>
      <c r="M235" s="230" t="s">
        <v>1</v>
      </c>
      <c r="N235" s="231" t="s">
        <v>38</v>
      </c>
      <c r="O235" s="70"/>
      <c r="P235" s="217">
        <f t="shared" si="1"/>
        <v>0</v>
      </c>
      <c r="Q235" s="217">
        <v>0</v>
      </c>
      <c r="R235" s="217">
        <f t="shared" si="2"/>
        <v>0</v>
      </c>
      <c r="S235" s="217">
        <v>0</v>
      </c>
      <c r="T235" s="217">
        <f t="shared" si="3"/>
        <v>0</v>
      </c>
      <c r="U235" s="218" t="s">
        <v>1</v>
      </c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219" t="s">
        <v>196</v>
      </c>
      <c r="AT235" s="219" t="s">
        <v>192</v>
      </c>
      <c r="AU235" s="219" t="s">
        <v>82</v>
      </c>
      <c r="AY235" s="16" t="s">
        <v>181</v>
      </c>
      <c r="BE235" s="220">
        <f t="shared" si="4"/>
        <v>0</v>
      </c>
      <c r="BF235" s="220">
        <f t="shared" si="5"/>
        <v>0</v>
      </c>
      <c r="BG235" s="220">
        <f t="shared" si="6"/>
        <v>0</v>
      </c>
      <c r="BH235" s="220">
        <f t="shared" si="7"/>
        <v>0</v>
      </c>
      <c r="BI235" s="220">
        <f t="shared" si="8"/>
        <v>0</v>
      </c>
      <c r="BJ235" s="16" t="s">
        <v>80</v>
      </c>
      <c r="BK235" s="220">
        <f t="shared" si="9"/>
        <v>0</v>
      </c>
      <c r="BL235" s="16" t="s">
        <v>189</v>
      </c>
      <c r="BM235" s="219" t="s">
        <v>606</v>
      </c>
    </row>
    <row r="236" spans="1:65" s="2" customFormat="1" ht="14.4" customHeight="1">
      <c r="A236" s="33"/>
      <c r="B236" s="34"/>
      <c r="C236" s="221" t="s">
        <v>450</v>
      </c>
      <c r="D236" s="221" t="s">
        <v>192</v>
      </c>
      <c r="E236" s="222" t="s">
        <v>451</v>
      </c>
      <c r="F236" s="223" t="s">
        <v>452</v>
      </c>
      <c r="G236" s="224" t="s">
        <v>195</v>
      </c>
      <c r="H236" s="225">
        <v>12</v>
      </c>
      <c r="I236" s="226"/>
      <c r="J236" s="227">
        <f t="shared" si="0"/>
        <v>0</v>
      </c>
      <c r="K236" s="228"/>
      <c r="L236" s="229"/>
      <c r="M236" s="230" t="s">
        <v>1</v>
      </c>
      <c r="N236" s="231" t="s">
        <v>38</v>
      </c>
      <c r="O236" s="70"/>
      <c r="P236" s="217">
        <f t="shared" si="1"/>
        <v>0</v>
      </c>
      <c r="Q236" s="217">
        <v>0</v>
      </c>
      <c r="R236" s="217">
        <f t="shared" si="2"/>
        <v>0</v>
      </c>
      <c r="S236" s="217">
        <v>0</v>
      </c>
      <c r="T236" s="217">
        <f t="shared" si="3"/>
        <v>0</v>
      </c>
      <c r="U236" s="218" t="s">
        <v>1</v>
      </c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219" t="s">
        <v>196</v>
      </c>
      <c r="AT236" s="219" t="s">
        <v>192</v>
      </c>
      <c r="AU236" s="219" t="s">
        <v>82</v>
      </c>
      <c r="AY236" s="16" t="s">
        <v>181</v>
      </c>
      <c r="BE236" s="220">
        <f t="shared" si="4"/>
        <v>0</v>
      </c>
      <c r="BF236" s="220">
        <f t="shared" si="5"/>
        <v>0</v>
      </c>
      <c r="BG236" s="220">
        <f t="shared" si="6"/>
        <v>0</v>
      </c>
      <c r="BH236" s="220">
        <f t="shared" si="7"/>
        <v>0</v>
      </c>
      <c r="BI236" s="220">
        <f t="shared" si="8"/>
        <v>0</v>
      </c>
      <c r="BJ236" s="16" t="s">
        <v>80</v>
      </c>
      <c r="BK236" s="220">
        <f t="shared" si="9"/>
        <v>0</v>
      </c>
      <c r="BL236" s="16" t="s">
        <v>189</v>
      </c>
      <c r="BM236" s="219" t="s">
        <v>607</v>
      </c>
    </row>
    <row r="237" spans="1:65" s="2" customFormat="1" ht="14.4" customHeight="1">
      <c r="A237" s="33"/>
      <c r="B237" s="34"/>
      <c r="C237" s="221" t="s">
        <v>454</v>
      </c>
      <c r="D237" s="221" t="s">
        <v>192</v>
      </c>
      <c r="E237" s="222" t="s">
        <v>455</v>
      </c>
      <c r="F237" s="223" t="s">
        <v>456</v>
      </c>
      <c r="G237" s="224" t="s">
        <v>195</v>
      </c>
      <c r="H237" s="225">
        <v>2</v>
      </c>
      <c r="I237" s="226"/>
      <c r="J237" s="227">
        <f t="shared" si="0"/>
        <v>0</v>
      </c>
      <c r="K237" s="228"/>
      <c r="L237" s="229"/>
      <c r="M237" s="230" t="s">
        <v>1</v>
      </c>
      <c r="N237" s="231" t="s">
        <v>38</v>
      </c>
      <c r="O237" s="70"/>
      <c r="P237" s="217">
        <f t="shared" si="1"/>
        <v>0</v>
      </c>
      <c r="Q237" s="217">
        <v>0</v>
      </c>
      <c r="R237" s="217">
        <f t="shared" si="2"/>
        <v>0</v>
      </c>
      <c r="S237" s="217">
        <v>0</v>
      </c>
      <c r="T237" s="217">
        <f t="shared" si="3"/>
        <v>0</v>
      </c>
      <c r="U237" s="218" t="s">
        <v>1</v>
      </c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219" t="s">
        <v>196</v>
      </c>
      <c r="AT237" s="219" t="s">
        <v>192</v>
      </c>
      <c r="AU237" s="219" t="s">
        <v>82</v>
      </c>
      <c r="AY237" s="16" t="s">
        <v>181</v>
      </c>
      <c r="BE237" s="220">
        <f t="shared" si="4"/>
        <v>0</v>
      </c>
      <c r="BF237" s="220">
        <f t="shared" si="5"/>
        <v>0</v>
      </c>
      <c r="BG237" s="220">
        <f t="shared" si="6"/>
        <v>0</v>
      </c>
      <c r="BH237" s="220">
        <f t="shared" si="7"/>
        <v>0</v>
      </c>
      <c r="BI237" s="220">
        <f t="shared" si="8"/>
        <v>0</v>
      </c>
      <c r="BJ237" s="16" t="s">
        <v>80</v>
      </c>
      <c r="BK237" s="220">
        <f t="shared" si="9"/>
        <v>0</v>
      </c>
      <c r="BL237" s="16" t="s">
        <v>189</v>
      </c>
      <c r="BM237" s="219" t="s">
        <v>608</v>
      </c>
    </row>
    <row r="238" spans="1:65" s="2" customFormat="1" ht="14.4" customHeight="1">
      <c r="A238" s="33"/>
      <c r="B238" s="34"/>
      <c r="C238" s="221" t="s">
        <v>458</v>
      </c>
      <c r="D238" s="221" t="s">
        <v>192</v>
      </c>
      <c r="E238" s="222" t="s">
        <v>459</v>
      </c>
      <c r="F238" s="223" t="s">
        <v>460</v>
      </c>
      <c r="G238" s="224" t="s">
        <v>195</v>
      </c>
      <c r="H238" s="225">
        <v>2</v>
      </c>
      <c r="I238" s="226"/>
      <c r="J238" s="227">
        <f t="shared" si="0"/>
        <v>0</v>
      </c>
      <c r="K238" s="228"/>
      <c r="L238" s="229"/>
      <c r="M238" s="230" t="s">
        <v>1</v>
      </c>
      <c r="N238" s="231" t="s">
        <v>38</v>
      </c>
      <c r="O238" s="70"/>
      <c r="P238" s="217">
        <f t="shared" si="1"/>
        <v>0</v>
      </c>
      <c r="Q238" s="217">
        <v>0</v>
      </c>
      <c r="R238" s="217">
        <f t="shared" si="2"/>
        <v>0</v>
      </c>
      <c r="S238" s="217">
        <v>0</v>
      </c>
      <c r="T238" s="217">
        <f t="shared" si="3"/>
        <v>0</v>
      </c>
      <c r="U238" s="218" t="s">
        <v>1</v>
      </c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219" t="s">
        <v>196</v>
      </c>
      <c r="AT238" s="219" t="s">
        <v>192</v>
      </c>
      <c r="AU238" s="219" t="s">
        <v>82</v>
      </c>
      <c r="AY238" s="16" t="s">
        <v>181</v>
      </c>
      <c r="BE238" s="220">
        <f t="shared" si="4"/>
        <v>0</v>
      </c>
      <c r="BF238" s="220">
        <f t="shared" si="5"/>
        <v>0</v>
      </c>
      <c r="BG238" s="220">
        <f t="shared" si="6"/>
        <v>0</v>
      </c>
      <c r="BH238" s="220">
        <f t="shared" si="7"/>
        <v>0</v>
      </c>
      <c r="BI238" s="220">
        <f t="shared" si="8"/>
        <v>0</v>
      </c>
      <c r="BJ238" s="16" t="s">
        <v>80</v>
      </c>
      <c r="BK238" s="220">
        <f t="shared" si="9"/>
        <v>0</v>
      </c>
      <c r="BL238" s="16" t="s">
        <v>189</v>
      </c>
      <c r="BM238" s="219" t="s">
        <v>609</v>
      </c>
    </row>
    <row r="239" spans="1:65" s="2" customFormat="1" ht="14.4" customHeight="1">
      <c r="A239" s="33"/>
      <c r="B239" s="34"/>
      <c r="C239" s="221" t="s">
        <v>462</v>
      </c>
      <c r="D239" s="221" t="s">
        <v>192</v>
      </c>
      <c r="E239" s="222" t="s">
        <v>463</v>
      </c>
      <c r="F239" s="223" t="s">
        <v>464</v>
      </c>
      <c r="G239" s="224" t="s">
        <v>195</v>
      </c>
      <c r="H239" s="225">
        <v>2</v>
      </c>
      <c r="I239" s="226"/>
      <c r="J239" s="227">
        <f t="shared" si="0"/>
        <v>0</v>
      </c>
      <c r="K239" s="228"/>
      <c r="L239" s="229"/>
      <c r="M239" s="230" t="s">
        <v>1</v>
      </c>
      <c r="N239" s="231" t="s">
        <v>38</v>
      </c>
      <c r="O239" s="70"/>
      <c r="P239" s="217">
        <f t="shared" si="1"/>
        <v>0</v>
      </c>
      <c r="Q239" s="217">
        <v>0</v>
      </c>
      <c r="R239" s="217">
        <f t="shared" si="2"/>
        <v>0</v>
      </c>
      <c r="S239" s="217">
        <v>0</v>
      </c>
      <c r="T239" s="217">
        <f t="shared" si="3"/>
        <v>0</v>
      </c>
      <c r="U239" s="218" t="s">
        <v>1</v>
      </c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219" t="s">
        <v>196</v>
      </c>
      <c r="AT239" s="219" t="s">
        <v>192</v>
      </c>
      <c r="AU239" s="219" t="s">
        <v>82</v>
      </c>
      <c r="AY239" s="16" t="s">
        <v>181</v>
      </c>
      <c r="BE239" s="220">
        <f t="shared" si="4"/>
        <v>0</v>
      </c>
      <c r="BF239" s="220">
        <f t="shared" si="5"/>
        <v>0</v>
      </c>
      <c r="BG239" s="220">
        <f t="shared" si="6"/>
        <v>0</v>
      </c>
      <c r="BH239" s="220">
        <f t="shared" si="7"/>
        <v>0</v>
      </c>
      <c r="BI239" s="220">
        <f t="shared" si="8"/>
        <v>0</v>
      </c>
      <c r="BJ239" s="16" t="s">
        <v>80</v>
      </c>
      <c r="BK239" s="220">
        <f t="shared" si="9"/>
        <v>0</v>
      </c>
      <c r="BL239" s="16" t="s">
        <v>189</v>
      </c>
      <c r="BM239" s="219" t="s">
        <v>610</v>
      </c>
    </row>
    <row r="240" spans="1:65" s="2" customFormat="1" ht="14.4" customHeight="1">
      <c r="A240" s="33"/>
      <c r="B240" s="34"/>
      <c r="C240" s="221" t="s">
        <v>466</v>
      </c>
      <c r="D240" s="221" t="s">
        <v>192</v>
      </c>
      <c r="E240" s="222" t="s">
        <v>467</v>
      </c>
      <c r="F240" s="223" t="s">
        <v>468</v>
      </c>
      <c r="G240" s="224" t="s">
        <v>195</v>
      </c>
      <c r="H240" s="225">
        <v>2</v>
      </c>
      <c r="I240" s="226"/>
      <c r="J240" s="227">
        <f t="shared" si="0"/>
        <v>0</v>
      </c>
      <c r="K240" s="228"/>
      <c r="L240" s="229"/>
      <c r="M240" s="230" t="s">
        <v>1</v>
      </c>
      <c r="N240" s="231" t="s">
        <v>38</v>
      </c>
      <c r="O240" s="70"/>
      <c r="P240" s="217">
        <f t="shared" si="1"/>
        <v>0</v>
      </c>
      <c r="Q240" s="217">
        <v>0</v>
      </c>
      <c r="R240" s="217">
        <f t="shared" si="2"/>
        <v>0</v>
      </c>
      <c r="S240" s="217">
        <v>0</v>
      </c>
      <c r="T240" s="217">
        <f t="shared" si="3"/>
        <v>0</v>
      </c>
      <c r="U240" s="218" t="s">
        <v>1</v>
      </c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219" t="s">
        <v>196</v>
      </c>
      <c r="AT240" s="219" t="s">
        <v>192</v>
      </c>
      <c r="AU240" s="219" t="s">
        <v>82</v>
      </c>
      <c r="AY240" s="16" t="s">
        <v>181</v>
      </c>
      <c r="BE240" s="220">
        <f t="shared" si="4"/>
        <v>0</v>
      </c>
      <c r="BF240" s="220">
        <f t="shared" si="5"/>
        <v>0</v>
      </c>
      <c r="BG240" s="220">
        <f t="shared" si="6"/>
        <v>0</v>
      </c>
      <c r="BH240" s="220">
        <f t="shared" si="7"/>
        <v>0</v>
      </c>
      <c r="BI240" s="220">
        <f t="shared" si="8"/>
        <v>0</v>
      </c>
      <c r="BJ240" s="16" t="s">
        <v>80</v>
      </c>
      <c r="BK240" s="220">
        <f t="shared" si="9"/>
        <v>0</v>
      </c>
      <c r="BL240" s="16" t="s">
        <v>189</v>
      </c>
      <c r="BM240" s="219" t="s">
        <v>611</v>
      </c>
    </row>
    <row r="241" spans="1:65" s="2" customFormat="1" ht="19.8" customHeight="1">
      <c r="A241" s="33"/>
      <c r="B241" s="34"/>
      <c r="C241" s="221" t="s">
        <v>470</v>
      </c>
      <c r="D241" s="221" t="s">
        <v>192</v>
      </c>
      <c r="E241" s="222" t="s">
        <v>471</v>
      </c>
      <c r="F241" s="223" t="s">
        <v>472</v>
      </c>
      <c r="G241" s="224" t="s">
        <v>195</v>
      </c>
      <c r="H241" s="225">
        <v>4</v>
      </c>
      <c r="I241" s="226"/>
      <c r="J241" s="227">
        <f t="shared" si="0"/>
        <v>0</v>
      </c>
      <c r="K241" s="228"/>
      <c r="L241" s="229"/>
      <c r="M241" s="230" t="s">
        <v>1</v>
      </c>
      <c r="N241" s="231" t="s">
        <v>38</v>
      </c>
      <c r="O241" s="70"/>
      <c r="P241" s="217">
        <f t="shared" si="1"/>
        <v>0</v>
      </c>
      <c r="Q241" s="217">
        <v>0</v>
      </c>
      <c r="R241" s="217">
        <f t="shared" si="2"/>
        <v>0</v>
      </c>
      <c r="S241" s="217">
        <v>0</v>
      </c>
      <c r="T241" s="217">
        <f t="shared" si="3"/>
        <v>0</v>
      </c>
      <c r="U241" s="218" t="s">
        <v>1</v>
      </c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219" t="s">
        <v>196</v>
      </c>
      <c r="AT241" s="219" t="s">
        <v>192</v>
      </c>
      <c r="AU241" s="219" t="s">
        <v>82</v>
      </c>
      <c r="AY241" s="16" t="s">
        <v>181</v>
      </c>
      <c r="BE241" s="220">
        <f t="shared" si="4"/>
        <v>0</v>
      </c>
      <c r="BF241" s="220">
        <f t="shared" si="5"/>
        <v>0</v>
      </c>
      <c r="BG241" s="220">
        <f t="shared" si="6"/>
        <v>0</v>
      </c>
      <c r="BH241" s="220">
        <f t="shared" si="7"/>
        <v>0</v>
      </c>
      <c r="BI241" s="220">
        <f t="shared" si="8"/>
        <v>0</v>
      </c>
      <c r="BJ241" s="16" t="s">
        <v>80</v>
      </c>
      <c r="BK241" s="220">
        <f t="shared" si="9"/>
        <v>0</v>
      </c>
      <c r="BL241" s="16" t="s">
        <v>189</v>
      </c>
      <c r="BM241" s="219" t="s">
        <v>612</v>
      </c>
    </row>
    <row r="242" spans="1:65" s="2" customFormat="1" ht="19.8" customHeight="1">
      <c r="A242" s="33"/>
      <c r="B242" s="34"/>
      <c r="C242" s="221" t="s">
        <v>474</v>
      </c>
      <c r="D242" s="221" t="s">
        <v>192</v>
      </c>
      <c r="E242" s="222" t="s">
        <v>475</v>
      </c>
      <c r="F242" s="223" t="s">
        <v>476</v>
      </c>
      <c r="G242" s="224" t="s">
        <v>195</v>
      </c>
      <c r="H242" s="225">
        <v>4</v>
      </c>
      <c r="I242" s="226"/>
      <c r="J242" s="227">
        <f t="shared" si="0"/>
        <v>0</v>
      </c>
      <c r="K242" s="228"/>
      <c r="L242" s="229"/>
      <c r="M242" s="230" t="s">
        <v>1</v>
      </c>
      <c r="N242" s="231" t="s">
        <v>38</v>
      </c>
      <c r="O242" s="70"/>
      <c r="P242" s="217">
        <f t="shared" si="1"/>
        <v>0</v>
      </c>
      <c r="Q242" s="217">
        <v>0</v>
      </c>
      <c r="R242" s="217">
        <f t="shared" si="2"/>
        <v>0</v>
      </c>
      <c r="S242" s="217">
        <v>0</v>
      </c>
      <c r="T242" s="217">
        <f t="shared" si="3"/>
        <v>0</v>
      </c>
      <c r="U242" s="218" t="s">
        <v>1</v>
      </c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219" t="s">
        <v>196</v>
      </c>
      <c r="AT242" s="219" t="s">
        <v>192</v>
      </c>
      <c r="AU242" s="219" t="s">
        <v>82</v>
      </c>
      <c r="AY242" s="16" t="s">
        <v>181</v>
      </c>
      <c r="BE242" s="220">
        <f t="shared" si="4"/>
        <v>0</v>
      </c>
      <c r="BF242" s="220">
        <f t="shared" si="5"/>
        <v>0</v>
      </c>
      <c r="BG242" s="220">
        <f t="shared" si="6"/>
        <v>0</v>
      </c>
      <c r="BH242" s="220">
        <f t="shared" si="7"/>
        <v>0</v>
      </c>
      <c r="BI242" s="220">
        <f t="shared" si="8"/>
        <v>0</v>
      </c>
      <c r="BJ242" s="16" t="s">
        <v>80</v>
      </c>
      <c r="BK242" s="220">
        <f t="shared" si="9"/>
        <v>0</v>
      </c>
      <c r="BL242" s="16" t="s">
        <v>189</v>
      </c>
      <c r="BM242" s="219" t="s">
        <v>613</v>
      </c>
    </row>
    <row r="243" spans="1:65" s="2" customFormat="1" ht="19.8" customHeight="1">
      <c r="A243" s="33"/>
      <c r="B243" s="34"/>
      <c r="C243" s="221" t="s">
        <v>478</v>
      </c>
      <c r="D243" s="221" t="s">
        <v>192</v>
      </c>
      <c r="E243" s="222" t="s">
        <v>479</v>
      </c>
      <c r="F243" s="223" t="s">
        <v>480</v>
      </c>
      <c r="G243" s="224" t="s">
        <v>195</v>
      </c>
      <c r="H243" s="225">
        <v>2</v>
      </c>
      <c r="I243" s="226"/>
      <c r="J243" s="227">
        <f t="shared" si="0"/>
        <v>0</v>
      </c>
      <c r="K243" s="228"/>
      <c r="L243" s="229"/>
      <c r="M243" s="230" t="s">
        <v>1</v>
      </c>
      <c r="N243" s="231" t="s">
        <v>38</v>
      </c>
      <c r="O243" s="70"/>
      <c r="P243" s="217">
        <f t="shared" si="1"/>
        <v>0</v>
      </c>
      <c r="Q243" s="217">
        <v>0</v>
      </c>
      <c r="R243" s="217">
        <f t="shared" si="2"/>
        <v>0</v>
      </c>
      <c r="S243" s="217">
        <v>0</v>
      </c>
      <c r="T243" s="217">
        <f t="shared" si="3"/>
        <v>0</v>
      </c>
      <c r="U243" s="218" t="s">
        <v>1</v>
      </c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219" t="s">
        <v>196</v>
      </c>
      <c r="AT243" s="219" t="s">
        <v>192</v>
      </c>
      <c r="AU243" s="219" t="s">
        <v>82</v>
      </c>
      <c r="AY243" s="16" t="s">
        <v>181</v>
      </c>
      <c r="BE243" s="220">
        <f t="shared" si="4"/>
        <v>0</v>
      </c>
      <c r="BF243" s="220">
        <f t="shared" si="5"/>
        <v>0</v>
      </c>
      <c r="BG243" s="220">
        <f t="shared" si="6"/>
        <v>0</v>
      </c>
      <c r="BH243" s="220">
        <f t="shared" si="7"/>
        <v>0</v>
      </c>
      <c r="BI243" s="220">
        <f t="shared" si="8"/>
        <v>0</v>
      </c>
      <c r="BJ243" s="16" t="s">
        <v>80</v>
      </c>
      <c r="BK243" s="220">
        <f t="shared" si="9"/>
        <v>0</v>
      </c>
      <c r="BL243" s="16" t="s">
        <v>189</v>
      </c>
      <c r="BM243" s="219" t="s">
        <v>614</v>
      </c>
    </row>
    <row r="244" spans="1:65" s="2" customFormat="1" ht="14.4" customHeight="1">
      <c r="A244" s="33"/>
      <c r="B244" s="34"/>
      <c r="C244" s="221" t="s">
        <v>482</v>
      </c>
      <c r="D244" s="221" t="s">
        <v>192</v>
      </c>
      <c r="E244" s="222" t="s">
        <v>483</v>
      </c>
      <c r="F244" s="223" t="s">
        <v>484</v>
      </c>
      <c r="G244" s="224" t="s">
        <v>195</v>
      </c>
      <c r="H244" s="225">
        <v>160</v>
      </c>
      <c r="I244" s="226"/>
      <c r="J244" s="227">
        <f t="shared" si="0"/>
        <v>0</v>
      </c>
      <c r="K244" s="228"/>
      <c r="L244" s="229"/>
      <c r="M244" s="230" t="s">
        <v>1</v>
      </c>
      <c r="N244" s="231" t="s">
        <v>38</v>
      </c>
      <c r="O244" s="70"/>
      <c r="P244" s="217">
        <f t="shared" si="1"/>
        <v>0</v>
      </c>
      <c r="Q244" s="217">
        <v>0</v>
      </c>
      <c r="R244" s="217">
        <f t="shared" si="2"/>
        <v>0</v>
      </c>
      <c r="S244" s="217">
        <v>0</v>
      </c>
      <c r="T244" s="217">
        <f t="shared" si="3"/>
        <v>0</v>
      </c>
      <c r="U244" s="218" t="s">
        <v>1</v>
      </c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219" t="s">
        <v>196</v>
      </c>
      <c r="AT244" s="219" t="s">
        <v>192</v>
      </c>
      <c r="AU244" s="219" t="s">
        <v>82</v>
      </c>
      <c r="AY244" s="16" t="s">
        <v>181</v>
      </c>
      <c r="BE244" s="220">
        <f t="shared" si="4"/>
        <v>0</v>
      </c>
      <c r="BF244" s="220">
        <f t="shared" si="5"/>
        <v>0</v>
      </c>
      <c r="BG244" s="220">
        <f t="shared" si="6"/>
        <v>0</v>
      </c>
      <c r="BH244" s="220">
        <f t="shared" si="7"/>
        <v>0</v>
      </c>
      <c r="BI244" s="220">
        <f t="shared" si="8"/>
        <v>0</v>
      </c>
      <c r="BJ244" s="16" t="s">
        <v>80</v>
      </c>
      <c r="BK244" s="220">
        <f t="shared" si="9"/>
        <v>0</v>
      </c>
      <c r="BL244" s="16" t="s">
        <v>189</v>
      </c>
      <c r="BM244" s="219" t="s">
        <v>615</v>
      </c>
    </row>
    <row r="245" spans="1:65" s="2" customFormat="1" ht="14.4" customHeight="1">
      <c r="A245" s="33"/>
      <c r="B245" s="34"/>
      <c r="C245" s="221" t="s">
        <v>486</v>
      </c>
      <c r="D245" s="221" t="s">
        <v>192</v>
      </c>
      <c r="E245" s="222" t="s">
        <v>487</v>
      </c>
      <c r="F245" s="223" t="s">
        <v>488</v>
      </c>
      <c r="G245" s="224" t="s">
        <v>195</v>
      </c>
      <c r="H245" s="225">
        <v>6</v>
      </c>
      <c r="I245" s="226"/>
      <c r="J245" s="227">
        <f t="shared" si="0"/>
        <v>0</v>
      </c>
      <c r="K245" s="228"/>
      <c r="L245" s="229"/>
      <c r="M245" s="230" t="s">
        <v>1</v>
      </c>
      <c r="N245" s="231" t="s">
        <v>38</v>
      </c>
      <c r="O245" s="70"/>
      <c r="P245" s="217">
        <f t="shared" si="1"/>
        <v>0</v>
      </c>
      <c r="Q245" s="217">
        <v>0</v>
      </c>
      <c r="R245" s="217">
        <f t="shared" si="2"/>
        <v>0</v>
      </c>
      <c r="S245" s="217">
        <v>0</v>
      </c>
      <c r="T245" s="217">
        <f t="shared" si="3"/>
        <v>0</v>
      </c>
      <c r="U245" s="218" t="s">
        <v>1</v>
      </c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219" t="s">
        <v>196</v>
      </c>
      <c r="AT245" s="219" t="s">
        <v>192</v>
      </c>
      <c r="AU245" s="219" t="s">
        <v>82</v>
      </c>
      <c r="AY245" s="16" t="s">
        <v>181</v>
      </c>
      <c r="BE245" s="220">
        <f t="shared" si="4"/>
        <v>0</v>
      </c>
      <c r="BF245" s="220">
        <f t="shared" si="5"/>
        <v>0</v>
      </c>
      <c r="BG245" s="220">
        <f t="shared" si="6"/>
        <v>0</v>
      </c>
      <c r="BH245" s="220">
        <f t="shared" si="7"/>
        <v>0</v>
      </c>
      <c r="BI245" s="220">
        <f t="shared" si="8"/>
        <v>0</v>
      </c>
      <c r="BJ245" s="16" t="s">
        <v>80</v>
      </c>
      <c r="BK245" s="220">
        <f t="shared" si="9"/>
        <v>0</v>
      </c>
      <c r="BL245" s="16" t="s">
        <v>189</v>
      </c>
      <c r="BM245" s="219" t="s">
        <v>616</v>
      </c>
    </row>
    <row r="246" spans="1:65" s="2" customFormat="1" ht="14.4" customHeight="1">
      <c r="A246" s="33"/>
      <c r="B246" s="34"/>
      <c r="C246" s="221" t="s">
        <v>490</v>
      </c>
      <c r="D246" s="221" t="s">
        <v>192</v>
      </c>
      <c r="E246" s="222" t="s">
        <v>491</v>
      </c>
      <c r="F246" s="223" t="s">
        <v>492</v>
      </c>
      <c r="G246" s="224" t="s">
        <v>195</v>
      </c>
      <c r="H246" s="225">
        <v>6</v>
      </c>
      <c r="I246" s="226"/>
      <c r="J246" s="227">
        <f t="shared" si="0"/>
        <v>0</v>
      </c>
      <c r="K246" s="228"/>
      <c r="L246" s="229"/>
      <c r="M246" s="230" t="s">
        <v>1</v>
      </c>
      <c r="N246" s="231" t="s">
        <v>38</v>
      </c>
      <c r="O246" s="70"/>
      <c r="P246" s="217">
        <f t="shared" si="1"/>
        <v>0</v>
      </c>
      <c r="Q246" s="217">
        <v>0</v>
      </c>
      <c r="R246" s="217">
        <f t="shared" si="2"/>
        <v>0</v>
      </c>
      <c r="S246" s="217">
        <v>0</v>
      </c>
      <c r="T246" s="217">
        <f t="shared" si="3"/>
        <v>0</v>
      </c>
      <c r="U246" s="218" t="s">
        <v>1</v>
      </c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219" t="s">
        <v>196</v>
      </c>
      <c r="AT246" s="219" t="s">
        <v>192</v>
      </c>
      <c r="AU246" s="219" t="s">
        <v>82</v>
      </c>
      <c r="AY246" s="16" t="s">
        <v>181</v>
      </c>
      <c r="BE246" s="220">
        <f t="shared" si="4"/>
        <v>0</v>
      </c>
      <c r="BF246" s="220">
        <f t="shared" si="5"/>
        <v>0</v>
      </c>
      <c r="BG246" s="220">
        <f t="shared" si="6"/>
        <v>0</v>
      </c>
      <c r="BH246" s="220">
        <f t="shared" si="7"/>
        <v>0</v>
      </c>
      <c r="BI246" s="220">
        <f t="shared" si="8"/>
        <v>0</v>
      </c>
      <c r="BJ246" s="16" t="s">
        <v>80</v>
      </c>
      <c r="BK246" s="220">
        <f t="shared" si="9"/>
        <v>0</v>
      </c>
      <c r="BL246" s="16" t="s">
        <v>189</v>
      </c>
      <c r="BM246" s="219" t="s">
        <v>617</v>
      </c>
    </row>
    <row r="247" spans="1:65" s="2" customFormat="1" ht="19.8" customHeight="1">
      <c r="A247" s="33"/>
      <c r="B247" s="34"/>
      <c r="C247" s="221" t="s">
        <v>494</v>
      </c>
      <c r="D247" s="221" t="s">
        <v>192</v>
      </c>
      <c r="E247" s="222" t="s">
        <v>495</v>
      </c>
      <c r="F247" s="223" t="s">
        <v>496</v>
      </c>
      <c r="G247" s="224" t="s">
        <v>195</v>
      </c>
      <c r="H247" s="225">
        <v>6</v>
      </c>
      <c r="I247" s="226"/>
      <c r="J247" s="227">
        <f t="shared" si="0"/>
        <v>0</v>
      </c>
      <c r="K247" s="228"/>
      <c r="L247" s="229"/>
      <c r="M247" s="230" t="s">
        <v>1</v>
      </c>
      <c r="N247" s="231" t="s">
        <v>38</v>
      </c>
      <c r="O247" s="70"/>
      <c r="P247" s="217">
        <f t="shared" si="1"/>
        <v>0</v>
      </c>
      <c r="Q247" s="217">
        <v>0</v>
      </c>
      <c r="R247" s="217">
        <f t="shared" si="2"/>
        <v>0</v>
      </c>
      <c r="S247" s="217">
        <v>0</v>
      </c>
      <c r="T247" s="217">
        <f t="shared" si="3"/>
        <v>0</v>
      </c>
      <c r="U247" s="218" t="s">
        <v>1</v>
      </c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219" t="s">
        <v>196</v>
      </c>
      <c r="AT247" s="219" t="s">
        <v>192</v>
      </c>
      <c r="AU247" s="219" t="s">
        <v>82</v>
      </c>
      <c r="AY247" s="16" t="s">
        <v>181</v>
      </c>
      <c r="BE247" s="220">
        <f t="shared" si="4"/>
        <v>0</v>
      </c>
      <c r="BF247" s="220">
        <f t="shared" si="5"/>
        <v>0</v>
      </c>
      <c r="BG247" s="220">
        <f t="shared" si="6"/>
        <v>0</v>
      </c>
      <c r="BH247" s="220">
        <f t="shared" si="7"/>
        <v>0</v>
      </c>
      <c r="BI247" s="220">
        <f t="shared" si="8"/>
        <v>0</v>
      </c>
      <c r="BJ247" s="16" t="s">
        <v>80</v>
      </c>
      <c r="BK247" s="220">
        <f t="shared" si="9"/>
        <v>0</v>
      </c>
      <c r="BL247" s="16" t="s">
        <v>189</v>
      </c>
      <c r="BM247" s="219" t="s">
        <v>618</v>
      </c>
    </row>
    <row r="248" spans="1:65" s="2" customFormat="1" ht="19.8" customHeight="1">
      <c r="A248" s="33"/>
      <c r="B248" s="34"/>
      <c r="C248" s="221" t="s">
        <v>498</v>
      </c>
      <c r="D248" s="221" t="s">
        <v>192</v>
      </c>
      <c r="E248" s="222" t="s">
        <v>499</v>
      </c>
      <c r="F248" s="223" t="s">
        <v>500</v>
      </c>
      <c r="G248" s="224" t="s">
        <v>195</v>
      </c>
      <c r="H248" s="225">
        <v>4</v>
      </c>
      <c r="I248" s="226"/>
      <c r="J248" s="227">
        <f t="shared" si="0"/>
        <v>0</v>
      </c>
      <c r="K248" s="228"/>
      <c r="L248" s="229"/>
      <c r="M248" s="230" t="s">
        <v>1</v>
      </c>
      <c r="N248" s="231" t="s">
        <v>38</v>
      </c>
      <c r="O248" s="70"/>
      <c r="P248" s="217">
        <f t="shared" si="1"/>
        <v>0</v>
      </c>
      <c r="Q248" s="217">
        <v>0</v>
      </c>
      <c r="R248" s="217">
        <f t="shared" si="2"/>
        <v>0</v>
      </c>
      <c r="S248" s="217">
        <v>0</v>
      </c>
      <c r="T248" s="217">
        <f t="shared" si="3"/>
        <v>0</v>
      </c>
      <c r="U248" s="218" t="s">
        <v>1</v>
      </c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219" t="s">
        <v>196</v>
      </c>
      <c r="AT248" s="219" t="s">
        <v>192</v>
      </c>
      <c r="AU248" s="219" t="s">
        <v>82</v>
      </c>
      <c r="AY248" s="16" t="s">
        <v>181</v>
      </c>
      <c r="BE248" s="220">
        <f t="shared" si="4"/>
        <v>0</v>
      </c>
      <c r="BF248" s="220">
        <f t="shared" si="5"/>
        <v>0</v>
      </c>
      <c r="BG248" s="220">
        <f t="shared" si="6"/>
        <v>0</v>
      </c>
      <c r="BH248" s="220">
        <f t="shared" si="7"/>
        <v>0</v>
      </c>
      <c r="BI248" s="220">
        <f t="shared" si="8"/>
        <v>0</v>
      </c>
      <c r="BJ248" s="16" t="s">
        <v>80</v>
      </c>
      <c r="BK248" s="220">
        <f t="shared" si="9"/>
        <v>0</v>
      </c>
      <c r="BL248" s="16" t="s">
        <v>189</v>
      </c>
      <c r="BM248" s="219" t="s">
        <v>619</v>
      </c>
    </row>
    <row r="249" spans="1:65" s="2" customFormat="1" ht="19.8" customHeight="1">
      <c r="A249" s="33"/>
      <c r="B249" s="34"/>
      <c r="C249" s="221" t="s">
        <v>502</v>
      </c>
      <c r="D249" s="221" t="s">
        <v>192</v>
      </c>
      <c r="E249" s="222" t="s">
        <v>503</v>
      </c>
      <c r="F249" s="223" t="s">
        <v>504</v>
      </c>
      <c r="G249" s="224" t="s">
        <v>195</v>
      </c>
      <c r="H249" s="225">
        <v>4</v>
      </c>
      <c r="I249" s="226"/>
      <c r="J249" s="227">
        <f t="shared" si="0"/>
        <v>0</v>
      </c>
      <c r="K249" s="228"/>
      <c r="L249" s="229"/>
      <c r="M249" s="230" t="s">
        <v>1</v>
      </c>
      <c r="N249" s="231" t="s">
        <v>38</v>
      </c>
      <c r="O249" s="70"/>
      <c r="P249" s="217">
        <f t="shared" si="1"/>
        <v>0</v>
      </c>
      <c r="Q249" s="217">
        <v>0</v>
      </c>
      <c r="R249" s="217">
        <f t="shared" si="2"/>
        <v>0</v>
      </c>
      <c r="S249" s="217">
        <v>0</v>
      </c>
      <c r="T249" s="217">
        <f t="shared" si="3"/>
        <v>0</v>
      </c>
      <c r="U249" s="218" t="s">
        <v>1</v>
      </c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219" t="s">
        <v>196</v>
      </c>
      <c r="AT249" s="219" t="s">
        <v>192</v>
      </c>
      <c r="AU249" s="219" t="s">
        <v>82</v>
      </c>
      <c r="AY249" s="16" t="s">
        <v>181</v>
      </c>
      <c r="BE249" s="220">
        <f t="shared" si="4"/>
        <v>0</v>
      </c>
      <c r="BF249" s="220">
        <f t="shared" si="5"/>
        <v>0</v>
      </c>
      <c r="BG249" s="220">
        <f t="shared" si="6"/>
        <v>0</v>
      </c>
      <c r="BH249" s="220">
        <f t="shared" si="7"/>
        <v>0</v>
      </c>
      <c r="BI249" s="220">
        <f t="shared" si="8"/>
        <v>0</v>
      </c>
      <c r="BJ249" s="16" t="s">
        <v>80</v>
      </c>
      <c r="BK249" s="220">
        <f t="shared" si="9"/>
        <v>0</v>
      </c>
      <c r="BL249" s="16" t="s">
        <v>189</v>
      </c>
      <c r="BM249" s="219" t="s">
        <v>620</v>
      </c>
    </row>
    <row r="250" spans="1:65" s="12" customFormat="1" ht="22.8" customHeight="1">
      <c r="B250" s="191"/>
      <c r="C250" s="192"/>
      <c r="D250" s="193" t="s">
        <v>72</v>
      </c>
      <c r="E250" s="205" t="s">
        <v>506</v>
      </c>
      <c r="F250" s="205" t="s">
        <v>507</v>
      </c>
      <c r="G250" s="192"/>
      <c r="H250" s="192"/>
      <c r="I250" s="195"/>
      <c r="J250" s="206">
        <f>BK250</f>
        <v>0</v>
      </c>
      <c r="K250" s="192"/>
      <c r="L250" s="197"/>
      <c r="M250" s="198"/>
      <c r="N250" s="199"/>
      <c r="O250" s="199"/>
      <c r="P250" s="200">
        <f>SUM(P251:P253)</f>
        <v>0</v>
      </c>
      <c r="Q250" s="199"/>
      <c r="R250" s="200">
        <f>SUM(R251:R253)</f>
        <v>2.24E-4</v>
      </c>
      <c r="S250" s="199"/>
      <c r="T250" s="200">
        <f>SUM(T251:T253)</f>
        <v>0</v>
      </c>
      <c r="U250" s="201"/>
      <c r="AR250" s="202" t="s">
        <v>82</v>
      </c>
      <c r="AT250" s="203" t="s">
        <v>72</v>
      </c>
      <c r="AU250" s="203" t="s">
        <v>80</v>
      </c>
      <c r="AY250" s="202" t="s">
        <v>181</v>
      </c>
      <c r="BK250" s="204">
        <f>SUM(BK251:BK253)</f>
        <v>0</v>
      </c>
    </row>
    <row r="251" spans="1:65" s="2" customFormat="1" ht="14.4" customHeight="1">
      <c r="A251" s="33"/>
      <c r="B251" s="34"/>
      <c r="C251" s="207" t="s">
        <v>508</v>
      </c>
      <c r="D251" s="207" t="s">
        <v>185</v>
      </c>
      <c r="E251" s="208" t="s">
        <v>509</v>
      </c>
      <c r="F251" s="209" t="s">
        <v>510</v>
      </c>
      <c r="G251" s="210" t="s">
        <v>511</v>
      </c>
      <c r="H251" s="211">
        <v>0.2</v>
      </c>
      <c r="I251" s="212"/>
      <c r="J251" s="213">
        <f>ROUND(I251*H251,2)</f>
        <v>0</v>
      </c>
      <c r="K251" s="214"/>
      <c r="L251" s="38"/>
      <c r="M251" s="215" t="s">
        <v>1</v>
      </c>
      <c r="N251" s="216" t="s">
        <v>38</v>
      </c>
      <c r="O251" s="70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7">
        <f>S251*H251</f>
        <v>0</v>
      </c>
      <c r="U251" s="218" t="s">
        <v>1</v>
      </c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219" t="s">
        <v>189</v>
      </c>
      <c r="AT251" s="219" t="s">
        <v>185</v>
      </c>
      <c r="AU251" s="219" t="s">
        <v>82</v>
      </c>
      <c r="AY251" s="16" t="s">
        <v>181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16" t="s">
        <v>80</v>
      </c>
      <c r="BK251" s="220">
        <f>ROUND(I251*H251,2)</f>
        <v>0</v>
      </c>
      <c r="BL251" s="16" t="s">
        <v>189</v>
      </c>
      <c r="BM251" s="219" t="s">
        <v>621</v>
      </c>
    </row>
    <row r="252" spans="1:65" s="2" customFormat="1" ht="14.4" customHeight="1">
      <c r="A252" s="33"/>
      <c r="B252" s="34"/>
      <c r="C252" s="221" t="s">
        <v>513</v>
      </c>
      <c r="D252" s="221" t="s">
        <v>192</v>
      </c>
      <c r="E252" s="222" t="s">
        <v>514</v>
      </c>
      <c r="F252" s="223" t="s">
        <v>515</v>
      </c>
      <c r="G252" s="224" t="s">
        <v>511</v>
      </c>
      <c r="H252" s="225">
        <v>0.04</v>
      </c>
      <c r="I252" s="226"/>
      <c r="J252" s="227">
        <f>ROUND(I252*H252,2)</f>
        <v>0</v>
      </c>
      <c r="K252" s="228"/>
      <c r="L252" s="229"/>
      <c r="M252" s="230" t="s">
        <v>1</v>
      </c>
      <c r="N252" s="231" t="s">
        <v>38</v>
      </c>
      <c r="O252" s="70"/>
      <c r="P252" s="217">
        <f>O252*H252</f>
        <v>0</v>
      </c>
      <c r="Q252" s="217">
        <v>5.5999999999999999E-3</v>
      </c>
      <c r="R252" s="217">
        <f>Q252*H252</f>
        <v>2.24E-4</v>
      </c>
      <c r="S252" s="217">
        <v>0</v>
      </c>
      <c r="T252" s="217">
        <f>S252*H252</f>
        <v>0</v>
      </c>
      <c r="U252" s="218" t="s">
        <v>1</v>
      </c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219" t="s">
        <v>196</v>
      </c>
      <c r="AT252" s="219" t="s">
        <v>192</v>
      </c>
      <c r="AU252" s="219" t="s">
        <v>82</v>
      </c>
      <c r="AY252" s="16" t="s">
        <v>181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16" t="s">
        <v>80</v>
      </c>
      <c r="BK252" s="220">
        <f>ROUND(I252*H252,2)</f>
        <v>0</v>
      </c>
      <c r="BL252" s="16" t="s">
        <v>189</v>
      </c>
      <c r="BM252" s="219" t="s">
        <v>622</v>
      </c>
    </row>
    <row r="253" spans="1:65" s="2" customFormat="1" ht="19.8" customHeight="1">
      <c r="A253" s="33"/>
      <c r="B253" s="34"/>
      <c r="C253" s="221" t="s">
        <v>517</v>
      </c>
      <c r="D253" s="221" t="s">
        <v>192</v>
      </c>
      <c r="E253" s="222" t="s">
        <v>518</v>
      </c>
      <c r="F253" s="223" t="s">
        <v>519</v>
      </c>
      <c r="G253" s="224" t="s">
        <v>520</v>
      </c>
      <c r="H253" s="225">
        <v>4</v>
      </c>
      <c r="I253" s="226"/>
      <c r="J253" s="227">
        <f>ROUND(I253*H253,2)</f>
        <v>0</v>
      </c>
      <c r="K253" s="228"/>
      <c r="L253" s="229"/>
      <c r="M253" s="230" t="s">
        <v>1</v>
      </c>
      <c r="N253" s="231" t="s">
        <v>38</v>
      </c>
      <c r="O253" s="70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7">
        <f>S253*H253</f>
        <v>0</v>
      </c>
      <c r="U253" s="218" t="s">
        <v>1</v>
      </c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219" t="s">
        <v>196</v>
      </c>
      <c r="AT253" s="219" t="s">
        <v>192</v>
      </c>
      <c r="AU253" s="219" t="s">
        <v>82</v>
      </c>
      <c r="AY253" s="16" t="s">
        <v>181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16" t="s">
        <v>80</v>
      </c>
      <c r="BK253" s="220">
        <f>ROUND(I253*H253,2)</f>
        <v>0</v>
      </c>
      <c r="BL253" s="16" t="s">
        <v>189</v>
      </c>
      <c r="BM253" s="219" t="s">
        <v>623</v>
      </c>
    </row>
    <row r="254" spans="1:65" s="12" customFormat="1" ht="25.95" customHeight="1">
      <c r="B254" s="191"/>
      <c r="C254" s="192"/>
      <c r="D254" s="193" t="s">
        <v>72</v>
      </c>
      <c r="E254" s="194" t="s">
        <v>192</v>
      </c>
      <c r="F254" s="194" t="s">
        <v>522</v>
      </c>
      <c r="G254" s="192"/>
      <c r="H254" s="192"/>
      <c r="I254" s="195"/>
      <c r="J254" s="196">
        <f>BK254</f>
        <v>0</v>
      </c>
      <c r="K254" s="192"/>
      <c r="L254" s="197"/>
      <c r="M254" s="198"/>
      <c r="N254" s="199"/>
      <c r="O254" s="199"/>
      <c r="P254" s="200">
        <f>P255+P257</f>
        <v>0</v>
      </c>
      <c r="Q254" s="199"/>
      <c r="R254" s="200">
        <f>R255+R257</f>
        <v>0</v>
      </c>
      <c r="S254" s="199"/>
      <c r="T254" s="200">
        <f>T255+T257</f>
        <v>0</v>
      </c>
      <c r="U254" s="201"/>
      <c r="AR254" s="202" t="s">
        <v>523</v>
      </c>
      <c r="AT254" s="203" t="s">
        <v>72</v>
      </c>
      <c r="AU254" s="203" t="s">
        <v>73</v>
      </c>
      <c r="AY254" s="202" t="s">
        <v>181</v>
      </c>
      <c r="BK254" s="204">
        <f>BK255+BK257</f>
        <v>0</v>
      </c>
    </row>
    <row r="255" spans="1:65" s="12" customFormat="1" ht="22.8" customHeight="1">
      <c r="B255" s="191"/>
      <c r="C255" s="192"/>
      <c r="D255" s="193" t="s">
        <v>72</v>
      </c>
      <c r="E255" s="205" t="s">
        <v>524</v>
      </c>
      <c r="F255" s="205" t="s">
        <v>525</v>
      </c>
      <c r="G255" s="192"/>
      <c r="H255" s="192"/>
      <c r="I255" s="195"/>
      <c r="J255" s="206">
        <f>BK255</f>
        <v>0</v>
      </c>
      <c r="K255" s="192"/>
      <c r="L255" s="197"/>
      <c r="M255" s="198"/>
      <c r="N255" s="199"/>
      <c r="O255" s="199"/>
      <c r="P255" s="200">
        <f>P256</f>
        <v>0</v>
      </c>
      <c r="Q255" s="199"/>
      <c r="R255" s="200">
        <f>R256</f>
        <v>0</v>
      </c>
      <c r="S255" s="199"/>
      <c r="T255" s="200">
        <f>T256</f>
        <v>0</v>
      </c>
      <c r="U255" s="201"/>
      <c r="AR255" s="202" t="s">
        <v>523</v>
      </c>
      <c r="AT255" s="203" t="s">
        <v>72</v>
      </c>
      <c r="AU255" s="203" t="s">
        <v>80</v>
      </c>
      <c r="AY255" s="202" t="s">
        <v>181</v>
      </c>
      <c r="BK255" s="204">
        <f>BK256</f>
        <v>0</v>
      </c>
    </row>
    <row r="256" spans="1:65" s="2" customFormat="1" ht="19.8" customHeight="1">
      <c r="A256" s="33"/>
      <c r="B256" s="34"/>
      <c r="C256" s="207" t="s">
        <v>526</v>
      </c>
      <c r="D256" s="207" t="s">
        <v>185</v>
      </c>
      <c r="E256" s="208" t="s">
        <v>527</v>
      </c>
      <c r="F256" s="209" t="s">
        <v>528</v>
      </c>
      <c r="G256" s="210" t="s">
        <v>188</v>
      </c>
      <c r="H256" s="211">
        <v>52</v>
      </c>
      <c r="I256" s="212"/>
      <c r="J256" s="213">
        <f>ROUND(I256*H256,2)</f>
        <v>0</v>
      </c>
      <c r="K256" s="214"/>
      <c r="L256" s="38"/>
      <c r="M256" s="215" t="s">
        <v>1</v>
      </c>
      <c r="N256" s="216" t="s">
        <v>38</v>
      </c>
      <c r="O256" s="70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7">
        <f>S256*H256</f>
        <v>0</v>
      </c>
      <c r="U256" s="218" t="s">
        <v>1</v>
      </c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219" t="s">
        <v>327</v>
      </c>
      <c r="AT256" s="219" t="s">
        <v>185</v>
      </c>
      <c r="AU256" s="219" t="s">
        <v>82</v>
      </c>
      <c r="AY256" s="16" t="s">
        <v>181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16" t="s">
        <v>80</v>
      </c>
      <c r="BK256" s="220">
        <f>ROUND(I256*H256,2)</f>
        <v>0</v>
      </c>
      <c r="BL256" s="16" t="s">
        <v>327</v>
      </c>
      <c r="BM256" s="219" t="s">
        <v>624</v>
      </c>
    </row>
    <row r="257" spans="1:65" s="12" customFormat="1" ht="22.8" customHeight="1">
      <c r="B257" s="191"/>
      <c r="C257" s="192"/>
      <c r="D257" s="193" t="s">
        <v>72</v>
      </c>
      <c r="E257" s="205" t="s">
        <v>530</v>
      </c>
      <c r="F257" s="205" t="s">
        <v>531</v>
      </c>
      <c r="G257" s="192"/>
      <c r="H257" s="192"/>
      <c r="I257" s="195"/>
      <c r="J257" s="206">
        <f>BK257</f>
        <v>0</v>
      </c>
      <c r="K257" s="192"/>
      <c r="L257" s="197"/>
      <c r="M257" s="198"/>
      <c r="N257" s="199"/>
      <c r="O257" s="199"/>
      <c r="P257" s="200">
        <f>P258</f>
        <v>0</v>
      </c>
      <c r="Q257" s="199"/>
      <c r="R257" s="200">
        <f>R258</f>
        <v>0</v>
      </c>
      <c r="S257" s="199"/>
      <c r="T257" s="200">
        <f>T258</f>
        <v>0</v>
      </c>
      <c r="U257" s="201"/>
      <c r="AR257" s="202" t="s">
        <v>523</v>
      </c>
      <c r="AT257" s="203" t="s">
        <v>72</v>
      </c>
      <c r="AU257" s="203" t="s">
        <v>80</v>
      </c>
      <c r="AY257" s="202" t="s">
        <v>181</v>
      </c>
      <c r="BK257" s="204">
        <f>BK258</f>
        <v>0</v>
      </c>
    </row>
    <row r="258" spans="1:65" s="2" customFormat="1" ht="14.4" customHeight="1">
      <c r="A258" s="33"/>
      <c r="B258" s="34"/>
      <c r="C258" s="207" t="s">
        <v>532</v>
      </c>
      <c r="D258" s="207" t="s">
        <v>185</v>
      </c>
      <c r="E258" s="208" t="s">
        <v>533</v>
      </c>
      <c r="F258" s="209" t="s">
        <v>534</v>
      </c>
      <c r="G258" s="210" t="s">
        <v>267</v>
      </c>
      <c r="H258" s="211">
        <v>160</v>
      </c>
      <c r="I258" s="212"/>
      <c r="J258" s="213">
        <f>ROUND(I258*H258,2)</f>
        <v>0</v>
      </c>
      <c r="K258" s="214"/>
      <c r="L258" s="38"/>
      <c r="M258" s="215" t="s">
        <v>1</v>
      </c>
      <c r="N258" s="216" t="s">
        <v>38</v>
      </c>
      <c r="O258" s="70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7">
        <f>S258*H258</f>
        <v>0</v>
      </c>
      <c r="U258" s="218" t="s">
        <v>1</v>
      </c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219" t="s">
        <v>327</v>
      </c>
      <c r="AT258" s="219" t="s">
        <v>185</v>
      </c>
      <c r="AU258" s="219" t="s">
        <v>82</v>
      </c>
      <c r="AY258" s="16" t="s">
        <v>181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16" t="s">
        <v>80</v>
      </c>
      <c r="BK258" s="220">
        <f>ROUND(I258*H258,2)</f>
        <v>0</v>
      </c>
      <c r="BL258" s="16" t="s">
        <v>327</v>
      </c>
      <c r="BM258" s="219" t="s">
        <v>625</v>
      </c>
    </row>
    <row r="259" spans="1:65" s="12" customFormat="1" ht="25.95" customHeight="1">
      <c r="B259" s="191"/>
      <c r="C259" s="192"/>
      <c r="D259" s="193" t="s">
        <v>72</v>
      </c>
      <c r="E259" s="194" t="s">
        <v>536</v>
      </c>
      <c r="F259" s="194" t="s">
        <v>537</v>
      </c>
      <c r="G259" s="192"/>
      <c r="H259" s="192"/>
      <c r="I259" s="195"/>
      <c r="J259" s="196">
        <f>BK259</f>
        <v>0</v>
      </c>
      <c r="K259" s="192"/>
      <c r="L259" s="197"/>
      <c r="M259" s="198"/>
      <c r="N259" s="199"/>
      <c r="O259" s="199"/>
      <c r="P259" s="200">
        <f>P260+P262</f>
        <v>0</v>
      </c>
      <c r="Q259" s="199"/>
      <c r="R259" s="200">
        <f>R260+R262</f>
        <v>0</v>
      </c>
      <c r="S259" s="199"/>
      <c r="T259" s="200">
        <f>T260+T262</f>
        <v>0</v>
      </c>
      <c r="U259" s="201"/>
      <c r="AR259" s="202" t="s">
        <v>390</v>
      </c>
      <c r="AT259" s="203" t="s">
        <v>72</v>
      </c>
      <c r="AU259" s="203" t="s">
        <v>73</v>
      </c>
      <c r="AY259" s="202" t="s">
        <v>181</v>
      </c>
      <c r="BK259" s="204">
        <f>BK260+BK262</f>
        <v>0</v>
      </c>
    </row>
    <row r="260" spans="1:65" s="12" customFormat="1" ht="22.8" customHeight="1">
      <c r="B260" s="191"/>
      <c r="C260" s="192"/>
      <c r="D260" s="193" t="s">
        <v>72</v>
      </c>
      <c r="E260" s="205" t="s">
        <v>538</v>
      </c>
      <c r="F260" s="205" t="s">
        <v>539</v>
      </c>
      <c r="G260" s="192"/>
      <c r="H260" s="192"/>
      <c r="I260" s="195"/>
      <c r="J260" s="206">
        <f>BK260</f>
        <v>0</v>
      </c>
      <c r="K260" s="192"/>
      <c r="L260" s="197"/>
      <c r="M260" s="198"/>
      <c r="N260" s="199"/>
      <c r="O260" s="199"/>
      <c r="P260" s="200">
        <f>P261</f>
        <v>0</v>
      </c>
      <c r="Q260" s="199"/>
      <c r="R260" s="200">
        <f>R261</f>
        <v>0</v>
      </c>
      <c r="S260" s="199"/>
      <c r="T260" s="200">
        <f>T261</f>
        <v>0</v>
      </c>
      <c r="U260" s="201"/>
      <c r="AR260" s="202" t="s">
        <v>390</v>
      </c>
      <c r="AT260" s="203" t="s">
        <v>72</v>
      </c>
      <c r="AU260" s="203" t="s">
        <v>80</v>
      </c>
      <c r="AY260" s="202" t="s">
        <v>181</v>
      </c>
      <c r="BK260" s="204">
        <f>BK261</f>
        <v>0</v>
      </c>
    </row>
    <row r="261" spans="1:65" s="2" customFormat="1" ht="14.4" customHeight="1">
      <c r="A261" s="33"/>
      <c r="B261" s="34"/>
      <c r="C261" s="207" t="s">
        <v>540</v>
      </c>
      <c r="D261" s="207" t="s">
        <v>185</v>
      </c>
      <c r="E261" s="208" t="s">
        <v>541</v>
      </c>
      <c r="F261" s="209" t="s">
        <v>542</v>
      </c>
      <c r="G261" s="210" t="s">
        <v>385</v>
      </c>
      <c r="H261" s="211">
        <v>60</v>
      </c>
      <c r="I261" s="212"/>
      <c r="J261" s="213">
        <f>ROUND(I261*H261,2)</f>
        <v>0</v>
      </c>
      <c r="K261" s="214"/>
      <c r="L261" s="38"/>
      <c r="M261" s="215" t="s">
        <v>1</v>
      </c>
      <c r="N261" s="216" t="s">
        <v>38</v>
      </c>
      <c r="O261" s="70"/>
      <c r="P261" s="217">
        <f>O261*H261</f>
        <v>0</v>
      </c>
      <c r="Q261" s="217">
        <v>0</v>
      </c>
      <c r="R261" s="217">
        <f>Q261*H261</f>
        <v>0</v>
      </c>
      <c r="S261" s="217">
        <v>0</v>
      </c>
      <c r="T261" s="217">
        <f>S261*H261</f>
        <v>0</v>
      </c>
      <c r="U261" s="218" t="s">
        <v>1</v>
      </c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219" t="s">
        <v>386</v>
      </c>
      <c r="AT261" s="219" t="s">
        <v>185</v>
      </c>
      <c r="AU261" s="219" t="s">
        <v>82</v>
      </c>
      <c r="AY261" s="16" t="s">
        <v>181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16" t="s">
        <v>80</v>
      </c>
      <c r="BK261" s="220">
        <f>ROUND(I261*H261,2)</f>
        <v>0</v>
      </c>
      <c r="BL261" s="16" t="s">
        <v>386</v>
      </c>
      <c r="BM261" s="219" t="s">
        <v>626</v>
      </c>
    </row>
    <row r="262" spans="1:65" s="12" customFormat="1" ht="22.8" customHeight="1">
      <c r="B262" s="191"/>
      <c r="C262" s="192"/>
      <c r="D262" s="193" t="s">
        <v>72</v>
      </c>
      <c r="E262" s="205" t="s">
        <v>544</v>
      </c>
      <c r="F262" s="205" t="s">
        <v>545</v>
      </c>
      <c r="G262" s="192"/>
      <c r="H262" s="192"/>
      <c r="I262" s="195"/>
      <c r="J262" s="206">
        <f>BK262</f>
        <v>0</v>
      </c>
      <c r="K262" s="192"/>
      <c r="L262" s="197"/>
      <c r="M262" s="198"/>
      <c r="N262" s="199"/>
      <c r="O262" s="199"/>
      <c r="P262" s="200">
        <f>P263</f>
        <v>0</v>
      </c>
      <c r="Q262" s="199"/>
      <c r="R262" s="200">
        <f>R263</f>
        <v>0</v>
      </c>
      <c r="S262" s="199"/>
      <c r="T262" s="200">
        <f>T263</f>
        <v>0</v>
      </c>
      <c r="U262" s="201"/>
      <c r="AR262" s="202" t="s">
        <v>390</v>
      </c>
      <c r="AT262" s="203" t="s">
        <v>72</v>
      </c>
      <c r="AU262" s="203" t="s">
        <v>80</v>
      </c>
      <c r="AY262" s="202" t="s">
        <v>181</v>
      </c>
      <c r="BK262" s="204">
        <f>BK263</f>
        <v>0</v>
      </c>
    </row>
    <row r="263" spans="1:65" s="2" customFormat="1" ht="14.4" customHeight="1">
      <c r="A263" s="33"/>
      <c r="B263" s="34"/>
      <c r="C263" s="207" t="s">
        <v>546</v>
      </c>
      <c r="D263" s="207" t="s">
        <v>185</v>
      </c>
      <c r="E263" s="208" t="s">
        <v>547</v>
      </c>
      <c r="F263" s="209" t="s">
        <v>548</v>
      </c>
      <c r="G263" s="210" t="s">
        <v>385</v>
      </c>
      <c r="H263" s="211">
        <v>40</v>
      </c>
      <c r="I263" s="212"/>
      <c r="J263" s="213">
        <f>ROUND(I263*H263,2)</f>
        <v>0</v>
      </c>
      <c r="K263" s="214"/>
      <c r="L263" s="38"/>
      <c r="M263" s="232" t="s">
        <v>1</v>
      </c>
      <c r="N263" s="233" t="s">
        <v>38</v>
      </c>
      <c r="O263" s="234"/>
      <c r="P263" s="235">
        <f>O263*H263</f>
        <v>0</v>
      </c>
      <c r="Q263" s="235">
        <v>0</v>
      </c>
      <c r="R263" s="235">
        <f>Q263*H263</f>
        <v>0</v>
      </c>
      <c r="S263" s="235">
        <v>0</v>
      </c>
      <c r="T263" s="235">
        <f>S263*H263</f>
        <v>0</v>
      </c>
      <c r="U263" s="236" t="s">
        <v>1</v>
      </c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219" t="s">
        <v>386</v>
      </c>
      <c r="AT263" s="219" t="s">
        <v>185</v>
      </c>
      <c r="AU263" s="219" t="s">
        <v>82</v>
      </c>
      <c r="AY263" s="16" t="s">
        <v>181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16" t="s">
        <v>80</v>
      </c>
      <c r="BK263" s="220">
        <f>ROUND(I263*H263,2)</f>
        <v>0</v>
      </c>
      <c r="BL263" s="16" t="s">
        <v>386</v>
      </c>
      <c r="BM263" s="219" t="s">
        <v>627</v>
      </c>
    </row>
    <row r="264" spans="1:65" s="2" customFormat="1" ht="6.9" customHeight="1">
      <c r="A264" s="33"/>
      <c r="B264" s="53"/>
      <c r="C264" s="54"/>
      <c r="D264" s="54"/>
      <c r="E264" s="54"/>
      <c r="F264" s="54"/>
      <c r="G264" s="54"/>
      <c r="H264" s="54"/>
      <c r="I264" s="157"/>
      <c r="J264" s="54"/>
      <c r="K264" s="54"/>
      <c r="L264" s="38"/>
      <c r="M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</row>
  </sheetData>
  <sheetProtection algorithmName="SHA-512" hashValue="l6ZPqJVjxB7ilW43G+okkXxqo0RcNVpXOKcBpgppvcxZPDJICXEMojpQFO3e4bb5iRDjSqzS+jCStVogtnQuiA==" saltValue="By6MDrto/o2Ese6p0Pf1gaBlo7RNn1byNkCKM3TFjO1e1+2lJd6zrwqBt/jVJkPwRz2pEBYmUjVmEXAvt8H66w==" spinCount="100000" sheet="1" objects="1" scenarios="1" formatColumns="0" formatRows="0" autoFilter="0"/>
  <autoFilter ref="C152:K263"/>
  <mergeCells count="12">
    <mergeCell ref="E145:H145"/>
    <mergeCell ref="L2:V2"/>
    <mergeCell ref="E85:H85"/>
    <mergeCell ref="E87:H87"/>
    <mergeCell ref="E89:H89"/>
    <mergeCell ref="E141:H141"/>
    <mergeCell ref="E143:H14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1"/>
  <sheetViews>
    <sheetView showGridLines="0" topLeftCell="A133" workbookViewId="0">
      <selection activeCell="I140" sqref="I140"/>
    </sheetView>
  </sheetViews>
  <sheetFormatPr defaultRowHeight="10.199999999999999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86.42578125" style="1" customWidth="1"/>
    <col min="7" max="7" width="6" style="1" customWidth="1"/>
    <col min="8" max="8" width="9.85546875" style="1" customWidth="1"/>
    <col min="9" max="9" width="17.28515625" style="114" customWidth="1"/>
    <col min="10" max="10" width="17.28515625" style="1" customWidth="1"/>
    <col min="11" max="11" width="17.28515625" style="1" hidden="1" customWidth="1"/>
    <col min="12" max="12" width="8" style="1" customWidth="1"/>
    <col min="13" max="13" width="9.28515625" style="1" hidden="1" customWidth="1"/>
    <col min="14" max="14" width="9.140625" style="1" hidden="1"/>
    <col min="15" max="21" width="12.140625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114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6" t="s">
        <v>96</v>
      </c>
    </row>
    <row r="3" spans="1:46" s="1" customFormat="1" ht="6.9" customHeight="1">
      <c r="B3" s="115"/>
      <c r="C3" s="116"/>
      <c r="D3" s="116"/>
      <c r="E3" s="116"/>
      <c r="F3" s="116"/>
      <c r="G3" s="116"/>
      <c r="H3" s="116"/>
      <c r="I3" s="117"/>
      <c r="J3" s="116"/>
      <c r="K3" s="116"/>
      <c r="L3" s="19"/>
      <c r="AT3" s="16" t="s">
        <v>82</v>
      </c>
    </row>
    <row r="4" spans="1:46" s="1" customFormat="1" ht="24.9" customHeight="1">
      <c r="B4" s="19"/>
      <c r="D4" s="118" t="s">
        <v>119</v>
      </c>
      <c r="I4" s="114"/>
      <c r="L4" s="19"/>
      <c r="M4" s="119" t="s">
        <v>10</v>
      </c>
      <c r="AT4" s="16" t="s">
        <v>4</v>
      </c>
    </row>
    <row r="5" spans="1:46" s="1" customFormat="1" ht="6.9" customHeight="1">
      <c r="B5" s="19"/>
      <c r="I5" s="114"/>
      <c r="L5" s="19"/>
    </row>
    <row r="6" spans="1:46" s="1" customFormat="1" ht="12" customHeight="1">
      <c r="B6" s="19"/>
      <c r="D6" s="120" t="s">
        <v>16</v>
      </c>
      <c r="I6" s="114"/>
      <c r="L6" s="19"/>
    </row>
    <row r="7" spans="1:46" s="1" customFormat="1" ht="14.4" customHeight="1">
      <c r="B7" s="19"/>
      <c r="E7" s="308" t="str">
        <f>'Rekapitulace stavby'!K6</f>
        <v>MŠ Šumperk Prievidzská</v>
      </c>
      <c r="F7" s="309"/>
      <c r="G7" s="309"/>
      <c r="H7" s="309"/>
      <c r="I7" s="114"/>
      <c r="L7" s="19"/>
    </row>
    <row r="8" spans="1:46" s="1" customFormat="1" ht="12" customHeight="1">
      <c r="B8" s="19"/>
      <c r="D8" s="120" t="s">
        <v>120</v>
      </c>
      <c r="I8" s="114"/>
      <c r="L8" s="19"/>
    </row>
    <row r="9" spans="1:46" s="2" customFormat="1" ht="14.4" customHeight="1">
      <c r="A9" s="33"/>
      <c r="B9" s="38"/>
      <c r="C9" s="33"/>
      <c r="D9" s="33"/>
      <c r="E9" s="308" t="s">
        <v>628</v>
      </c>
      <c r="F9" s="310"/>
      <c r="G9" s="310"/>
      <c r="H9" s="310"/>
      <c r="I9" s="121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0" t="s">
        <v>122</v>
      </c>
      <c r="E10" s="33"/>
      <c r="F10" s="33"/>
      <c r="G10" s="33"/>
      <c r="H10" s="33"/>
      <c r="I10" s="121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4.4" customHeight="1">
      <c r="A11" s="33"/>
      <c r="B11" s="38"/>
      <c r="C11" s="33"/>
      <c r="D11" s="33"/>
      <c r="E11" s="311" t="s">
        <v>629</v>
      </c>
      <c r="F11" s="310"/>
      <c r="G11" s="310"/>
      <c r="H11" s="310"/>
      <c r="I11" s="121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121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0" t="s">
        <v>18</v>
      </c>
      <c r="E13" s="33"/>
      <c r="F13" s="109" t="s">
        <v>1</v>
      </c>
      <c r="G13" s="33"/>
      <c r="H13" s="33"/>
      <c r="I13" s="122" t="s">
        <v>19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0" t="s">
        <v>20</v>
      </c>
      <c r="E14" s="33"/>
      <c r="F14" s="109" t="s">
        <v>21</v>
      </c>
      <c r="G14" s="33"/>
      <c r="H14" s="33"/>
      <c r="I14" s="122" t="s">
        <v>22</v>
      </c>
      <c r="J14" s="123" t="str">
        <f>'Rekapitulace stavby'!AN8</f>
        <v>3. 8. 2020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8" customHeight="1">
      <c r="A15" s="33"/>
      <c r="B15" s="38"/>
      <c r="C15" s="33"/>
      <c r="D15" s="33"/>
      <c r="E15" s="33"/>
      <c r="F15" s="33"/>
      <c r="G15" s="33"/>
      <c r="H15" s="33"/>
      <c r="I15" s="121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0" t="s">
        <v>24</v>
      </c>
      <c r="E16" s="33"/>
      <c r="F16" s="33"/>
      <c r="G16" s="33"/>
      <c r="H16" s="33"/>
      <c r="I16" s="122" t="s">
        <v>25</v>
      </c>
      <c r="J16" s="109" t="str">
        <f>IF('Rekapitulace stavby'!AN10="","",'Rekapitulace stavby'!AN10)</f>
        <v/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9" t="str">
        <f>IF('Rekapitulace stavby'!E11="","",'Rekapitulace stavby'!E11)</f>
        <v xml:space="preserve"> </v>
      </c>
      <c r="F17" s="33"/>
      <c r="G17" s="33"/>
      <c r="H17" s="33"/>
      <c r="I17" s="122" t="s">
        <v>26</v>
      </c>
      <c r="J17" s="109" t="str">
        <f>IF('Rekapitulace stavby'!AN11="","",'Rekapitulace stavby'!AN11)</f>
        <v/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8"/>
      <c r="C18" s="33"/>
      <c r="D18" s="33"/>
      <c r="E18" s="33"/>
      <c r="F18" s="33"/>
      <c r="G18" s="33"/>
      <c r="H18" s="33"/>
      <c r="I18" s="121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0" t="s">
        <v>27</v>
      </c>
      <c r="E19" s="33"/>
      <c r="F19" s="33"/>
      <c r="G19" s="33"/>
      <c r="H19" s="33"/>
      <c r="I19" s="122" t="s">
        <v>25</v>
      </c>
      <c r="J19" s="29" t="str">
        <f>'Rekapitulace stavby'!AN13</f>
        <v>Vyplň údaj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312" t="str">
        <f>'Rekapitulace stavby'!E14</f>
        <v>Vyplň údaj</v>
      </c>
      <c r="F20" s="313"/>
      <c r="G20" s="313"/>
      <c r="H20" s="313"/>
      <c r="I20" s="122" t="s">
        <v>26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8"/>
      <c r="C21" s="33"/>
      <c r="D21" s="33"/>
      <c r="E21" s="33"/>
      <c r="F21" s="33"/>
      <c r="G21" s="33"/>
      <c r="H21" s="33"/>
      <c r="I21" s="121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0" t="s">
        <v>29</v>
      </c>
      <c r="E22" s="33"/>
      <c r="F22" s="33"/>
      <c r="G22" s="33"/>
      <c r="H22" s="33"/>
      <c r="I22" s="122" t="s">
        <v>25</v>
      </c>
      <c r="J22" s="109" t="str">
        <f>IF('Rekapitulace stavby'!AN16="","",'Rekapitulace stavby'!AN16)</f>
        <v/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9" t="str">
        <f>IF('Rekapitulace stavby'!E17="","",'Rekapitulace stavby'!E17)</f>
        <v xml:space="preserve"> </v>
      </c>
      <c r="F23" s="33"/>
      <c r="G23" s="33"/>
      <c r="H23" s="33"/>
      <c r="I23" s="122" t="s">
        <v>26</v>
      </c>
      <c r="J23" s="109" t="str">
        <f>IF('Rekapitulace stavby'!AN17="","",'Rekapitulace stavby'!AN17)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8"/>
      <c r="C24" s="33"/>
      <c r="D24" s="33"/>
      <c r="E24" s="33"/>
      <c r="F24" s="33"/>
      <c r="G24" s="33"/>
      <c r="H24" s="33"/>
      <c r="I24" s="121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0" t="s">
        <v>31</v>
      </c>
      <c r="E25" s="33"/>
      <c r="F25" s="33"/>
      <c r="G25" s="33"/>
      <c r="H25" s="33"/>
      <c r="I25" s="122" t="s">
        <v>25</v>
      </c>
      <c r="J25" s="109" t="str">
        <f>IF('Rekapitulace stavby'!AN19="","",'Rekapitulace stavby'!AN19)</f>
        <v/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9" t="str">
        <f>IF('Rekapitulace stavby'!E20="","",'Rekapitulace stavby'!E20)</f>
        <v xml:space="preserve"> </v>
      </c>
      <c r="F26" s="33"/>
      <c r="G26" s="33"/>
      <c r="H26" s="33"/>
      <c r="I26" s="122" t="s">
        <v>26</v>
      </c>
      <c r="J26" s="109" t="str">
        <f>IF('Rekapitulace stavby'!AN20="","",'Rekapitulace stavby'!AN20)</f>
        <v/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8"/>
      <c r="C27" s="33"/>
      <c r="D27" s="33"/>
      <c r="E27" s="33"/>
      <c r="F27" s="33"/>
      <c r="G27" s="33"/>
      <c r="H27" s="33"/>
      <c r="I27" s="121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0" t="s">
        <v>32</v>
      </c>
      <c r="E28" s="33"/>
      <c r="F28" s="33"/>
      <c r="G28" s="33"/>
      <c r="H28" s="33"/>
      <c r="I28" s="121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4.4" customHeight="1">
      <c r="A29" s="124"/>
      <c r="B29" s="125"/>
      <c r="C29" s="124"/>
      <c r="D29" s="124"/>
      <c r="E29" s="314" t="s">
        <v>1</v>
      </c>
      <c r="F29" s="314"/>
      <c r="G29" s="314"/>
      <c r="H29" s="314"/>
      <c r="I29" s="126"/>
      <c r="J29" s="124"/>
      <c r="K29" s="124"/>
      <c r="L29" s="127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" customHeight="1">
      <c r="A30" s="33"/>
      <c r="B30" s="38"/>
      <c r="C30" s="33"/>
      <c r="D30" s="33"/>
      <c r="E30" s="33"/>
      <c r="F30" s="33"/>
      <c r="G30" s="33"/>
      <c r="H30" s="33"/>
      <c r="I30" s="121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28"/>
      <c r="E31" s="128"/>
      <c r="F31" s="128"/>
      <c r="G31" s="128"/>
      <c r="H31" s="128"/>
      <c r="I31" s="129"/>
      <c r="J31" s="128"/>
      <c r="K31" s="128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30" t="s">
        <v>33</v>
      </c>
      <c r="E32" s="33"/>
      <c r="F32" s="33"/>
      <c r="G32" s="33"/>
      <c r="H32" s="33"/>
      <c r="I32" s="121"/>
      <c r="J32" s="131">
        <f>ROUND(J133,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8"/>
      <c r="C33" s="33"/>
      <c r="D33" s="128"/>
      <c r="E33" s="128"/>
      <c r="F33" s="128"/>
      <c r="G33" s="128"/>
      <c r="H33" s="128"/>
      <c r="I33" s="129"/>
      <c r="J33" s="128"/>
      <c r="K33" s="128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33"/>
      <c r="F34" s="132" t="s">
        <v>35</v>
      </c>
      <c r="G34" s="33"/>
      <c r="H34" s="33"/>
      <c r="I34" s="133" t="s">
        <v>34</v>
      </c>
      <c r="J34" s="132" t="s">
        <v>36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8"/>
      <c r="C35" s="33"/>
      <c r="D35" s="134" t="s">
        <v>37</v>
      </c>
      <c r="E35" s="120" t="s">
        <v>38</v>
      </c>
      <c r="F35" s="135">
        <f>ROUND((SUM(BE133:BE270)),  2)</f>
        <v>0</v>
      </c>
      <c r="G35" s="33"/>
      <c r="H35" s="33"/>
      <c r="I35" s="136">
        <v>0.21</v>
      </c>
      <c r="J35" s="135">
        <f>ROUND(((SUM(BE133:BE270))*I35),  2)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8"/>
      <c r="C36" s="33"/>
      <c r="D36" s="33"/>
      <c r="E36" s="120" t="s">
        <v>39</v>
      </c>
      <c r="F36" s="135">
        <f>ROUND((SUM(BF133:BF270)),  2)</f>
        <v>0</v>
      </c>
      <c r="G36" s="33"/>
      <c r="H36" s="33"/>
      <c r="I36" s="136">
        <v>0.15</v>
      </c>
      <c r="J36" s="135">
        <f>ROUND(((SUM(BF133:BF270))*I36),  2)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20" t="s">
        <v>40</v>
      </c>
      <c r="F37" s="135">
        <f>ROUND((SUM(BG133:BG270)),  2)</f>
        <v>0</v>
      </c>
      <c r="G37" s="33"/>
      <c r="H37" s="33"/>
      <c r="I37" s="136">
        <v>0.21</v>
      </c>
      <c r="J37" s="135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8"/>
      <c r="C38" s="33"/>
      <c r="D38" s="33"/>
      <c r="E38" s="120" t="s">
        <v>41</v>
      </c>
      <c r="F38" s="135">
        <f>ROUND((SUM(BH133:BH270)),  2)</f>
        <v>0</v>
      </c>
      <c r="G38" s="33"/>
      <c r="H38" s="33"/>
      <c r="I38" s="136">
        <v>0.15</v>
      </c>
      <c r="J38" s="135">
        <f>0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8"/>
      <c r="C39" s="33"/>
      <c r="D39" s="33"/>
      <c r="E39" s="120" t="s">
        <v>42</v>
      </c>
      <c r="F39" s="135">
        <f>ROUND((SUM(BI133:BI270)),  2)</f>
        <v>0</v>
      </c>
      <c r="G39" s="33"/>
      <c r="H39" s="33"/>
      <c r="I39" s="136">
        <v>0</v>
      </c>
      <c r="J39" s="135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8"/>
      <c r="C40" s="33"/>
      <c r="D40" s="33"/>
      <c r="E40" s="33"/>
      <c r="F40" s="33"/>
      <c r="G40" s="33"/>
      <c r="H40" s="33"/>
      <c r="I40" s="121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37"/>
      <c r="D41" s="138" t="s">
        <v>43</v>
      </c>
      <c r="E41" s="139"/>
      <c r="F41" s="139"/>
      <c r="G41" s="140" t="s">
        <v>44</v>
      </c>
      <c r="H41" s="141" t="s">
        <v>45</v>
      </c>
      <c r="I41" s="142"/>
      <c r="J41" s="143">
        <f>SUM(J32:J39)</f>
        <v>0</v>
      </c>
      <c r="K41" s="144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8"/>
      <c r="C42" s="33"/>
      <c r="D42" s="33"/>
      <c r="E42" s="33"/>
      <c r="F42" s="33"/>
      <c r="G42" s="33"/>
      <c r="H42" s="33"/>
      <c r="I42" s="121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19"/>
      <c r="I43" s="114"/>
      <c r="L43" s="19"/>
    </row>
    <row r="44" spans="1:31" s="1" customFormat="1" ht="14.4" customHeight="1">
      <c r="B44" s="19"/>
      <c r="I44" s="114"/>
      <c r="L44" s="19"/>
    </row>
    <row r="45" spans="1:31" s="1" customFormat="1" ht="14.4" customHeight="1">
      <c r="B45" s="19"/>
      <c r="I45" s="114"/>
      <c r="L45" s="19"/>
    </row>
    <row r="46" spans="1:31" s="1" customFormat="1" ht="14.4" customHeight="1">
      <c r="B46" s="19"/>
      <c r="I46" s="114"/>
      <c r="L46" s="19"/>
    </row>
    <row r="47" spans="1:31" s="1" customFormat="1" ht="14.4" customHeight="1">
      <c r="B47" s="19"/>
      <c r="I47" s="114"/>
      <c r="L47" s="19"/>
    </row>
    <row r="48" spans="1:31" s="1" customFormat="1" ht="14.4" customHeight="1">
      <c r="B48" s="19"/>
      <c r="I48" s="114"/>
      <c r="L48" s="19"/>
    </row>
    <row r="49" spans="1:31" s="1" customFormat="1" ht="14.4" customHeight="1">
      <c r="B49" s="19"/>
      <c r="I49" s="114"/>
      <c r="L49" s="19"/>
    </row>
    <row r="50" spans="1:31" s="2" customFormat="1" ht="14.4" customHeight="1">
      <c r="B50" s="50"/>
      <c r="D50" s="145" t="s">
        <v>46</v>
      </c>
      <c r="E50" s="146"/>
      <c r="F50" s="146"/>
      <c r="G50" s="145" t="s">
        <v>47</v>
      </c>
      <c r="H50" s="146"/>
      <c r="I50" s="147"/>
      <c r="J50" s="146"/>
      <c r="K50" s="146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8" t="s">
        <v>48</v>
      </c>
      <c r="E61" s="149"/>
      <c r="F61" s="150" t="s">
        <v>49</v>
      </c>
      <c r="G61" s="148" t="s">
        <v>48</v>
      </c>
      <c r="H61" s="149"/>
      <c r="I61" s="151"/>
      <c r="J61" s="152" t="s">
        <v>49</v>
      </c>
      <c r="K61" s="149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45" t="s">
        <v>50</v>
      </c>
      <c r="E65" s="153"/>
      <c r="F65" s="153"/>
      <c r="G65" s="145" t="s">
        <v>51</v>
      </c>
      <c r="H65" s="153"/>
      <c r="I65" s="154"/>
      <c r="J65" s="153"/>
      <c r="K65" s="15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8" t="s">
        <v>48</v>
      </c>
      <c r="E76" s="149"/>
      <c r="F76" s="150" t="s">
        <v>49</v>
      </c>
      <c r="G76" s="148" t="s">
        <v>48</v>
      </c>
      <c r="H76" s="149"/>
      <c r="I76" s="151"/>
      <c r="J76" s="152" t="s">
        <v>49</v>
      </c>
      <c r="K76" s="149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155"/>
      <c r="C77" s="156"/>
      <c r="D77" s="156"/>
      <c r="E77" s="156"/>
      <c r="F77" s="156"/>
      <c r="G77" s="156"/>
      <c r="H77" s="156"/>
      <c r="I77" s="157"/>
      <c r="J77" s="156"/>
      <c r="K77" s="156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158"/>
      <c r="C81" s="159"/>
      <c r="D81" s="159"/>
      <c r="E81" s="159"/>
      <c r="F81" s="159"/>
      <c r="G81" s="159"/>
      <c r="H81" s="159"/>
      <c r="I81" s="160"/>
      <c r="J81" s="159"/>
      <c r="K81" s="159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127</v>
      </c>
      <c r="D82" s="35"/>
      <c r="E82" s="35"/>
      <c r="F82" s="35"/>
      <c r="G82" s="35"/>
      <c r="H82" s="35"/>
      <c r="I82" s="121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5"/>
      <c r="D83" s="35"/>
      <c r="E83" s="35"/>
      <c r="F83" s="35"/>
      <c r="G83" s="35"/>
      <c r="H83" s="35"/>
      <c r="I83" s="121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121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4.4" customHeight="1">
      <c r="A85" s="33"/>
      <c r="B85" s="34"/>
      <c r="C85" s="35"/>
      <c r="D85" s="35"/>
      <c r="E85" s="306" t="str">
        <f>E7</f>
        <v>MŠ Šumperk Prievidzská</v>
      </c>
      <c r="F85" s="307"/>
      <c r="G85" s="307"/>
      <c r="H85" s="307"/>
      <c r="I85" s="121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120</v>
      </c>
      <c r="D86" s="21"/>
      <c r="E86" s="21"/>
      <c r="F86" s="21"/>
      <c r="G86" s="21"/>
      <c r="H86" s="21"/>
      <c r="I86" s="114"/>
      <c r="J86" s="21"/>
      <c r="K86" s="21"/>
      <c r="L86" s="19"/>
    </row>
    <row r="87" spans="1:31" s="2" customFormat="1" ht="14.4" customHeight="1">
      <c r="A87" s="33"/>
      <c r="B87" s="34"/>
      <c r="C87" s="35"/>
      <c r="D87" s="35"/>
      <c r="E87" s="306" t="s">
        <v>628</v>
      </c>
      <c r="F87" s="305"/>
      <c r="G87" s="305"/>
      <c r="H87" s="305"/>
      <c r="I87" s="121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122</v>
      </c>
      <c r="D88" s="35"/>
      <c r="E88" s="35"/>
      <c r="F88" s="35"/>
      <c r="G88" s="35"/>
      <c r="H88" s="35"/>
      <c r="I88" s="121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4.4" customHeight="1">
      <c r="A89" s="33"/>
      <c r="B89" s="34"/>
      <c r="C89" s="35"/>
      <c r="D89" s="35"/>
      <c r="E89" s="298" t="str">
        <f>E11</f>
        <v>SO01 - Pavilon A1, 1.NP</v>
      </c>
      <c r="F89" s="305"/>
      <c r="G89" s="305"/>
      <c r="H89" s="305"/>
      <c r="I89" s="121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" customHeight="1">
      <c r="A90" s="33"/>
      <c r="B90" s="34"/>
      <c r="C90" s="35"/>
      <c r="D90" s="35"/>
      <c r="E90" s="35"/>
      <c r="F90" s="35"/>
      <c r="G90" s="35"/>
      <c r="H90" s="35"/>
      <c r="I90" s="121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5"/>
      <c r="E91" s="35"/>
      <c r="F91" s="26" t="str">
        <f>F14</f>
        <v xml:space="preserve"> </v>
      </c>
      <c r="G91" s="35"/>
      <c r="H91" s="35"/>
      <c r="I91" s="122" t="s">
        <v>22</v>
      </c>
      <c r="J91" s="65" t="str">
        <f>IF(J14="","",J14)</f>
        <v>3. 8. 2020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5"/>
      <c r="D92" s="35"/>
      <c r="E92" s="35"/>
      <c r="F92" s="35"/>
      <c r="G92" s="35"/>
      <c r="H92" s="35"/>
      <c r="I92" s="121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6" customHeight="1">
      <c r="A93" s="33"/>
      <c r="B93" s="34"/>
      <c r="C93" s="28" t="s">
        <v>24</v>
      </c>
      <c r="D93" s="35"/>
      <c r="E93" s="35"/>
      <c r="F93" s="26" t="str">
        <f>E17</f>
        <v xml:space="preserve"> </v>
      </c>
      <c r="G93" s="35"/>
      <c r="H93" s="35"/>
      <c r="I93" s="122" t="s">
        <v>29</v>
      </c>
      <c r="J93" s="31" t="str">
        <f>E23</f>
        <v xml:space="preserve"> 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6" customHeight="1">
      <c r="A94" s="33"/>
      <c r="B94" s="34"/>
      <c r="C94" s="28" t="s">
        <v>27</v>
      </c>
      <c r="D94" s="35"/>
      <c r="E94" s="35"/>
      <c r="F94" s="26" t="str">
        <f>IF(E20="","",E20)</f>
        <v>Vyplň údaj</v>
      </c>
      <c r="G94" s="35"/>
      <c r="H94" s="35"/>
      <c r="I94" s="122" t="s">
        <v>31</v>
      </c>
      <c r="J94" s="31" t="str">
        <f>E26</f>
        <v xml:space="preserve"> 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21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61" t="s">
        <v>128</v>
      </c>
      <c r="D96" s="162"/>
      <c r="E96" s="162"/>
      <c r="F96" s="162"/>
      <c r="G96" s="162"/>
      <c r="H96" s="162"/>
      <c r="I96" s="163"/>
      <c r="J96" s="164" t="s">
        <v>129</v>
      </c>
      <c r="K96" s="162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121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8" customHeight="1">
      <c r="A98" s="33"/>
      <c r="B98" s="34"/>
      <c r="C98" s="165" t="s">
        <v>130</v>
      </c>
      <c r="D98" s="35"/>
      <c r="E98" s="35"/>
      <c r="F98" s="35"/>
      <c r="G98" s="35"/>
      <c r="H98" s="35"/>
      <c r="I98" s="121"/>
      <c r="J98" s="83">
        <f>J133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131</v>
      </c>
    </row>
    <row r="99" spans="1:47" s="9" customFormat="1" ht="24.9" customHeight="1">
      <c r="B99" s="166"/>
      <c r="C99" s="167"/>
      <c r="D99" s="168" t="s">
        <v>630</v>
      </c>
      <c r="E99" s="169"/>
      <c r="F99" s="169"/>
      <c r="G99" s="169"/>
      <c r="H99" s="169"/>
      <c r="I99" s="170"/>
      <c r="J99" s="171">
        <f>J134</f>
        <v>0</v>
      </c>
      <c r="K99" s="167"/>
      <c r="L99" s="172"/>
    </row>
    <row r="100" spans="1:47" s="10" customFormat="1" ht="19.95" customHeight="1">
      <c r="B100" s="173"/>
      <c r="C100" s="103"/>
      <c r="D100" s="174" t="s">
        <v>631</v>
      </c>
      <c r="E100" s="175"/>
      <c r="F100" s="175"/>
      <c r="G100" s="175"/>
      <c r="H100" s="175"/>
      <c r="I100" s="176"/>
      <c r="J100" s="177">
        <f>J135</f>
        <v>0</v>
      </c>
      <c r="K100" s="103"/>
      <c r="L100" s="178"/>
    </row>
    <row r="101" spans="1:47" s="10" customFormat="1" ht="19.95" customHeight="1">
      <c r="B101" s="173"/>
      <c r="C101" s="103"/>
      <c r="D101" s="174" t="s">
        <v>632</v>
      </c>
      <c r="E101" s="175"/>
      <c r="F101" s="175"/>
      <c r="G101" s="175"/>
      <c r="H101" s="175"/>
      <c r="I101" s="176"/>
      <c r="J101" s="177">
        <f>J156</f>
        <v>0</v>
      </c>
      <c r="K101" s="103"/>
      <c r="L101" s="178"/>
    </row>
    <row r="102" spans="1:47" s="10" customFormat="1" ht="19.95" customHeight="1">
      <c r="B102" s="173"/>
      <c r="C102" s="103"/>
      <c r="D102" s="174" t="s">
        <v>633</v>
      </c>
      <c r="E102" s="175"/>
      <c r="F102" s="175"/>
      <c r="G102" s="175"/>
      <c r="H102" s="175"/>
      <c r="I102" s="176"/>
      <c r="J102" s="177">
        <f>J174</f>
        <v>0</v>
      </c>
      <c r="K102" s="103"/>
      <c r="L102" s="178"/>
    </row>
    <row r="103" spans="1:47" s="9" customFormat="1" ht="24.9" customHeight="1">
      <c r="B103" s="166"/>
      <c r="C103" s="167"/>
      <c r="D103" s="168" t="s">
        <v>132</v>
      </c>
      <c r="E103" s="169"/>
      <c r="F103" s="169"/>
      <c r="G103" s="169"/>
      <c r="H103" s="169"/>
      <c r="I103" s="170"/>
      <c r="J103" s="171">
        <f>J183</f>
        <v>0</v>
      </c>
      <c r="K103" s="167"/>
      <c r="L103" s="172"/>
    </row>
    <row r="104" spans="1:47" s="10" customFormat="1" ht="19.95" customHeight="1">
      <c r="B104" s="173"/>
      <c r="C104" s="103"/>
      <c r="D104" s="174" t="s">
        <v>634</v>
      </c>
      <c r="E104" s="175"/>
      <c r="F104" s="175"/>
      <c r="G104" s="175"/>
      <c r="H104" s="175"/>
      <c r="I104" s="176"/>
      <c r="J104" s="177">
        <f>J184</f>
        <v>0</v>
      </c>
      <c r="K104" s="103"/>
      <c r="L104" s="178"/>
    </row>
    <row r="105" spans="1:47" s="10" customFormat="1" ht="19.95" customHeight="1">
      <c r="B105" s="173"/>
      <c r="C105" s="103"/>
      <c r="D105" s="174" t="s">
        <v>635</v>
      </c>
      <c r="E105" s="175"/>
      <c r="F105" s="175"/>
      <c r="G105" s="175"/>
      <c r="H105" s="175"/>
      <c r="I105" s="176"/>
      <c r="J105" s="177">
        <f>J192</f>
        <v>0</v>
      </c>
      <c r="K105" s="103"/>
      <c r="L105" s="178"/>
    </row>
    <row r="106" spans="1:47" s="10" customFormat="1" ht="19.95" customHeight="1">
      <c r="B106" s="173"/>
      <c r="C106" s="103"/>
      <c r="D106" s="174" t="s">
        <v>636</v>
      </c>
      <c r="E106" s="175"/>
      <c r="F106" s="175"/>
      <c r="G106" s="175"/>
      <c r="H106" s="175"/>
      <c r="I106" s="176"/>
      <c r="J106" s="177">
        <f>J195</f>
        <v>0</v>
      </c>
      <c r="K106" s="103"/>
      <c r="L106" s="178"/>
    </row>
    <row r="107" spans="1:47" s="10" customFormat="1" ht="19.95" customHeight="1">
      <c r="B107" s="173"/>
      <c r="C107" s="103"/>
      <c r="D107" s="174" t="s">
        <v>637</v>
      </c>
      <c r="E107" s="175"/>
      <c r="F107" s="175"/>
      <c r="G107" s="175"/>
      <c r="H107" s="175"/>
      <c r="I107" s="176"/>
      <c r="J107" s="177">
        <f>J210</f>
        <v>0</v>
      </c>
      <c r="K107" s="103"/>
      <c r="L107" s="178"/>
    </row>
    <row r="108" spans="1:47" s="10" customFormat="1" ht="19.95" customHeight="1">
      <c r="B108" s="173"/>
      <c r="C108" s="103"/>
      <c r="D108" s="174" t="s">
        <v>638</v>
      </c>
      <c r="E108" s="175"/>
      <c r="F108" s="175"/>
      <c r="G108" s="175"/>
      <c r="H108" s="175"/>
      <c r="I108" s="176"/>
      <c r="J108" s="177">
        <f>J217</f>
        <v>0</v>
      </c>
      <c r="K108" s="103"/>
      <c r="L108" s="178"/>
    </row>
    <row r="109" spans="1:47" s="10" customFormat="1" ht="19.95" customHeight="1">
      <c r="B109" s="173"/>
      <c r="C109" s="103"/>
      <c r="D109" s="174" t="s">
        <v>639</v>
      </c>
      <c r="E109" s="175"/>
      <c r="F109" s="175"/>
      <c r="G109" s="175"/>
      <c r="H109" s="175"/>
      <c r="I109" s="176"/>
      <c r="J109" s="177">
        <f>J231</f>
        <v>0</v>
      </c>
      <c r="K109" s="103"/>
      <c r="L109" s="178"/>
    </row>
    <row r="110" spans="1:47" s="10" customFormat="1" ht="19.95" customHeight="1">
      <c r="B110" s="173"/>
      <c r="C110" s="103"/>
      <c r="D110" s="174" t="s">
        <v>640</v>
      </c>
      <c r="E110" s="175"/>
      <c r="F110" s="175"/>
      <c r="G110" s="175"/>
      <c r="H110" s="175"/>
      <c r="I110" s="176"/>
      <c r="J110" s="177">
        <f>J235</f>
        <v>0</v>
      </c>
      <c r="K110" s="103"/>
      <c r="L110" s="178"/>
    </row>
    <row r="111" spans="1:47" s="10" customFormat="1" ht="19.95" customHeight="1">
      <c r="B111" s="173"/>
      <c r="C111" s="103"/>
      <c r="D111" s="174" t="s">
        <v>641</v>
      </c>
      <c r="E111" s="175"/>
      <c r="F111" s="175"/>
      <c r="G111" s="175"/>
      <c r="H111" s="175"/>
      <c r="I111" s="176"/>
      <c r="J111" s="177">
        <f>J269</f>
        <v>0</v>
      </c>
      <c r="K111" s="103"/>
      <c r="L111" s="178"/>
    </row>
    <row r="112" spans="1:47" s="2" customFormat="1" ht="21.75" customHeight="1">
      <c r="A112" s="33"/>
      <c r="B112" s="34"/>
      <c r="C112" s="35"/>
      <c r="D112" s="35"/>
      <c r="E112" s="35"/>
      <c r="F112" s="35"/>
      <c r="G112" s="35"/>
      <c r="H112" s="35"/>
      <c r="I112" s="121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s="2" customFormat="1" ht="6.9" customHeight="1">
      <c r="A113" s="33"/>
      <c r="B113" s="53"/>
      <c r="C113" s="54"/>
      <c r="D113" s="54"/>
      <c r="E113" s="54"/>
      <c r="F113" s="54"/>
      <c r="G113" s="54"/>
      <c r="H113" s="54"/>
      <c r="I113" s="157"/>
      <c r="J113" s="54"/>
      <c r="K113" s="54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7" spans="1:31" s="2" customFormat="1" ht="6.9" customHeight="1">
      <c r="A117" s="33"/>
      <c r="B117" s="55"/>
      <c r="C117" s="56"/>
      <c r="D117" s="56"/>
      <c r="E117" s="56"/>
      <c r="F117" s="56"/>
      <c r="G117" s="56"/>
      <c r="H117" s="56"/>
      <c r="I117" s="160"/>
      <c r="J117" s="56"/>
      <c r="K117" s="56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24.9" customHeight="1">
      <c r="A118" s="33"/>
      <c r="B118" s="34"/>
      <c r="C118" s="22" t="s">
        <v>165</v>
      </c>
      <c r="D118" s="35"/>
      <c r="E118" s="35"/>
      <c r="F118" s="35"/>
      <c r="G118" s="35"/>
      <c r="H118" s="35"/>
      <c r="I118" s="121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6.9" customHeight="1">
      <c r="A119" s="33"/>
      <c r="B119" s="34"/>
      <c r="C119" s="35"/>
      <c r="D119" s="35"/>
      <c r="E119" s="35"/>
      <c r="F119" s="35"/>
      <c r="G119" s="35"/>
      <c r="H119" s="35"/>
      <c r="I119" s="121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16</v>
      </c>
      <c r="D120" s="35"/>
      <c r="E120" s="35"/>
      <c r="F120" s="35"/>
      <c r="G120" s="35"/>
      <c r="H120" s="35"/>
      <c r="I120" s="121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4.4" customHeight="1">
      <c r="A121" s="33"/>
      <c r="B121" s="34"/>
      <c r="C121" s="35"/>
      <c r="D121" s="35"/>
      <c r="E121" s="306" t="str">
        <f>E7</f>
        <v>MŠ Šumperk Prievidzská</v>
      </c>
      <c r="F121" s="307"/>
      <c r="G121" s="307"/>
      <c r="H121" s="307"/>
      <c r="I121" s="121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1" customFormat="1" ht="12" customHeight="1">
      <c r="B122" s="20"/>
      <c r="C122" s="28" t="s">
        <v>120</v>
      </c>
      <c r="D122" s="21"/>
      <c r="E122" s="21"/>
      <c r="F122" s="21"/>
      <c r="G122" s="21"/>
      <c r="H122" s="21"/>
      <c r="I122" s="114"/>
      <c r="J122" s="21"/>
      <c r="K122" s="21"/>
      <c r="L122" s="19"/>
    </row>
    <row r="123" spans="1:31" s="2" customFormat="1" ht="14.4" customHeight="1">
      <c r="A123" s="33"/>
      <c r="B123" s="34"/>
      <c r="C123" s="35"/>
      <c r="D123" s="35"/>
      <c r="E123" s="306" t="s">
        <v>628</v>
      </c>
      <c r="F123" s="305"/>
      <c r="G123" s="305"/>
      <c r="H123" s="305"/>
      <c r="I123" s="121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122</v>
      </c>
      <c r="D124" s="35"/>
      <c r="E124" s="35"/>
      <c r="F124" s="35"/>
      <c r="G124" s="35"/>
      <c r="H124" s="35"/>
      <c r="I124" s="121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4.4" customHeight="1">
      <c r="A125" s="33"/>
      <c r="B125" s="34"/>
      <c r="C125" s="35"/>
      <c r="D125" s="35"/>
      <c r="E125" s="298" t="str">
        <f>E11</f>
        <v>SO01 - Pavilon A1, 1.NP</v>
      </c>
      <c r="F125" s="305"/>
      <c r="G125" s="305"/>
      <c r="H125" s="305"/>
      <c r="I125" s="121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" customHeight="1">
      <c r="A126" s="33"/>
      <c r="B126" s="34"/>
      <c r="C126" s="35"/>
      <c r="D126" s="35"/>
      <c r="E126" s="35"/>
      <c r="F126" s="35"/>
      <c r="G126" s="35"/>
      <c r="H126" s="35"/>
      <c r="I126" s="121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8" t="s">
        <v>20</v>
      </c>
      <c r="D127" s="35"/>
      <c r="E127" s="35"/>
      <c r="F127" s="26" t="str">
        <f>F14</f>
        <v xml:space="preserve"> </v>
      </c>
      <c r="G127" s="35"/>
      <c r="H127" s="35"/>
      <c r="I127" s="122" t="s">
        <v>22</v>
      </c>
      <c r="J127" s="65" t="str">
        <f>IF(J14="","",J14)</f>
        <v>3. 8. 2020</v>
      </c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" customHeight="1">
      <c r="A128" s="33"/>
      <c r="B128" s="34"/>
      <c r="C128" s="35"/>
      <c r="D128" s="35"/>
      <c r="E128" s="35"/>
      <c r="F128" s="35"/>
      <c r="G128" s="35"/>
      <c r="H128" s="35"/>
      <c r="I128" s="121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6" customHeight="1">
      <c r="A129" s="33"/>
      <c r="B129" s="34"/>
      <c r="C129" s="28" t="s">
        <v>24</v>
      </c>
      <c r="D129" s="35"/>
      <c r="E129" s="35"/>
      <c r="F129" s="26" t="str">
        <f>E17</f>
        <v xml:space="preserve"> </v>
      </c>
      <c r="G129" s="35"/>
      <c r="H129" s="35"/>
      <c r="I129" s="122" t="s">
        <v>29</v>
      </c>
      <c r="J129" s="31" t="str">
        <f>E23</f>
        <v xml:space="preserve"> </v>
      </c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5.6" customHeight="1">
      <c r="A130" s="33"/>
      <c r="B130" s="34"/>
      <c r="C130" s="28" t="s">
        <v>27</v>
      </c>
      <c r="D130" s="35"/>
      <c r="E130" s="35"/>
      <c r="F130" s="26" t="str">
        <f>IF(E20="","",E20)</f>
        <v>Vyplň údaj</v>
      </c>
      <c r="G130" s="35"/>
      <c r="H130" s="35"/>
      <c r="I130" s="122" t="s">
        <v>31</v>
      </c>
      <c r="J130" s="31" t="str">
        <f>E26</f>
        <v xml:space="preserve"> </v>
      </c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0.35" customHeight="1">
      <c r="A131" s="33"/>
      <c r="B131" s="34"/>
      <c r="C131" s="35"/>
      <c r="D131" s="35"/>
      <c r="E131" s="35"/>
      <c r="F131" s="35"/>
      <c r="G131" s="35"/>
      <c r="H131" s="35"/>
      <c r="I131" s="121"/>
      <c r="J131" s="35"/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11" customFormat="1" ht="29.25" customHeight="1">
      <c r="A132" s="179"/>
      <c r="B132" s="180"/>
      <c r="C132" s="181" t="s">
        <v>166</v>
      </c>
      <c r="D132" s="182" t="s">
        <v>58</v>
      </c>
      <c r="E132" s="182" t="s">
        <v>54</v>
      </c>
      <c r="F132" s="182" t="s">
        <v>55</v>
      </c>
      <c r="G132" s="182" t="s">
        <v>167</v>
      </c>
      <c r="H132" s="182" t="s">
        <v>168</v>
      </c>
      <c r="I132" s="183" t="s">
        <v>169</v>
      </c>
      <c r="J132" s="184" t="s">
        <v>129</v>
      </c>
      <c r="K132" s="185" t="s">
        <v>170</v>
      </c>
      <c r="L132" s="186"/>
      <c r="M132" s="74" t="s">
        <v>1</v>
      </c>
      <c r="N132" s="75" t="s">
        <v>37</v>
      </c>
      <c r="O132" s="75" t="s">
        <v>171</v>
      </c>
      <c r="P132" s="75" t="s">
        <v>172</v>
      </c>
      <c r="Q132" s="75" t="s">
        <v>173</v>
      </c>
      <c r="R132" s="75" t="s">
        <v>174</v>
      </c>
      <c r="S132" s="75" t="s">
        <v>175</v>
      </c>
      <c r="T132" s="75" t="s">
        <v>176</v>
      </c>
      <c r="U132" s="76" t="s">
        <v>177</v>
      </c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</row>
    <row r="133" spans="1:65" s="2" customFormat="1" ht="22.8" customHeight="1">
      <c r="A133" s="33"/>
      <c r="B133" s="34"/>
      <c r="C133" s="81" t="s">
        <v>178</v>
      </c>
      <c r="D133" s="35"/>
      <c r="E133" s="35"/>
      <c r="F133" s="35"/>
      <c r="G133" s="35"/>
      <c r="H133" s="35"/>
      <c r="I133" s="121"/>
      <c r="J133" s="187">
        <f>BK133</f>
        <v>0</v>
      </c>
      <c r="K133" s="35"/>
      <c r="L133" s="38"/>
      <c r="M133" s="77"/>
      <c r="N133" s="188"/>
      <c r="O133" s="78"/>
      <c r="P133" s="189">
        <f>P134+P183</f>
        <v>0</v>
      </c>
      <c r="Q133" s="78"/>
      <c r="R133" s="189">
        <f>R134+R183</f>
        <v>7.8214808999999992</v>
      </c>
      <c r="S133" s="78"/>
      <c r="T133" s="189">
        <f>T134+T183</f>
        <v>90.232827000000015</v>
      </c>
      <c r="U133" s="79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72</v>
      </c>
      <c r="AU133" s="16" t="s">
        <v>131</v>
      </c>
      <c r="BK133" s="190">
        <f>BK134+BK183</f>
        <v>0</v>
      </c>
    </row>
    <row r="134" spans="1:65" s="12" customFormat="1" ht="25.95" customHeight="1">
      <c r="B134" s="191"/>
      <c r="C134" s="192"/>
      <c r="D134" s="193" t="s">
        <v>72</v>
      </c>
      <c r="E134" s="194" t="s">
        <v>642</v>
      </c>
      <c r="F134" s="194" t="s">
        <v>643</v>
      </c>
      <c r="G134" s="192"/>
      <c r="H134" s="192"/>
      <c r="I134" s="195"/>
      <c r="J134" s="196">
        <f>BK134</f>
        <v>0</v>
      </c>
      <c r="K134" s="192"/>
      <c r="L134" s="197"/>
      <c r="M134" s="198"/>
      <c r="N134" s="199"/>
      <c r="O134" s="199"/>
      <c r="P134" s="200">
        <f>P135+P156+P174</f>
        <v>0</v>
      </c>
      <c r="Q134" s="199"/>
      <c r="R134" s="200">
        <f>R135+R156+R174</f>
        <v>4.0304021999999993</v>
      </c>
      <c r="S134" s="199"/>
      <c r="T134" s="200">
        <f>T135+T156+T174</f>
        <v>90.136200000000017</v>
      </c>
      <c r="U134" s="201"/>
      <c r="AR134" s="202" t="s">
        <v>80</v>
      </c>
      <c r="AT134" s="203" t="s">
        <v>72</v>
      </c>
      <c r="AU134" s="203" t="s">
        <v>73</v>
      </c>
      <c r="AY134" s="202" t="s">
        <v>181</v>
      </c>
      <c r="BK134" s="204">
        <f>BK135+BK156+BK174</f>
        <v>0</v>
      </c>
    </row>
    <row r="135" spans="1:65" s="12" customFormat="1" ht="22.8" customHeight="1">
      <c r="B135" s="191"/>
      <c r="C135" s="192"/>
      <c r="D135" s="193" t="s">
        <v>72</v>
      </c>
      <c r="E135" s="205" t="s">
        <v>398</v>
      </c>
      <c r="F135" s="205" t="s">
        <v>644</v>
      </c>
      <c r="G135" s="192"/>
      <c r="H135" s="192"/>
      <c r="I135" s="195"/>
      <c r="J135" s="206">
        <f>BK135</f>
        <v>0</v>
      </c>
      <c r="K135" s="192"/>
      <c r="L135" s="197"/>
      <c r="M135" s="198"/>
      <c r="N135" s="199"/>
      <c r="O135" s="199"/>
      <c r="P135" s="200">
        <f>SUM(P136:P155)</f>
        <v>0</v>
      </c>
      <c r="Q135" s="199"/>
      <c r="R135" s="200">
        <f>SUM(R136:R155)</f>
        <v>4.0304021999999993</v>
      </c>
      <c r="S135" s="199"/>
      <c r="T135" s="200">
        <f>SUM(T136:T155)</f>
        <v>0</v>
      </c>
      <c r="U135" s="201"/>
      <c r="AR135" s="202" t="s">
        <v>80</v>
      </c>
      <c r="AT135" s="203" t="s">
        <v>72</v>
      </c>
      <c r="AU135" s="203" t="s">
        <v>80</v>
      </c>
      <c r="AY135" s="202" t="s">
        <v>181</v>
      </c>
      <c r="BK135" s="204">
        <f>SUM(BK136:BK155)</f>
        <v>0</v>
      </c>
    </row>
    <row r="136" spans="1:65" s="2" customFormat="1" ht="14.4" customHeight="1">
      <c r="A136" s="33"/>
      <c r="B136" s="34"/>
      <c r="C136" s="207" t="s">
        <v>80</v>
      </c>
      <c r="D136" s="207" t="s">
        <v>185</v>
      </c>
      <c r="E136" s="208" t="s">
        <v>645</v>
      </c>
      <c r="F136" s="209" t="s">
        <v>646</v>
      </c>
      <c r="G136" s="210" t="s">
        <v>511</v>
      </c>
      <c r="H136" s="211">
        <v>68.52</v>
      </c>
      <c r="I136" s="212"/>
      <c r="J136" s="213">
        <f>ROUND(I136*H136,2)</f>
        <v>0</v>
      </c>
      <c r="K136" s="214"/>
      <c r="L136" s="38"/>
      <c r="M136" s="215" t="s">
        <v>1</v>
      </c>
      <c r="N136" s="216" t="s">
        <v>38</v>
      </c>
      <c r="O136" s="70"/>
      <c r="P136" s="217">
        <f>O136*H136</f>
        <v>0</v>
      </c>
      <c r="Q136" s="217">
        <v>1.8380000000000001E-2</v>
      </c>
      <c r="R136" s="217">
        <f>Q136*H136</f>
        <v>1.2593976</v>
      </c>
      <c r="S136" s="217">
        <v>0</v>
      </c>
      <c r="T136" s="217">
        <f>S136*H136</f>
        <v>0</v>
      </c>
      <c r="U136" s="218" t="s">
        <v>1</v>
      </c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19" t="s">
        <v>390</v>
      </c>
      <c r="AT136" s="219" t="s">
        <v>185</v>
      </c>
      <c r="AU136" s="219" t="s">
        <v>82</v>
      </c>
      <c r="AY136" s="16" t="s">
        <v>181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6" t="s">
        <v>80</v>
      </c>
      <c r="BK136" s="220">
        <f>ROUND(I136*H136,2)</f>
        <v>0</v>
      </c>
      <c r="BL136" s="16" t="s">
        <v>390</v>
      </c>
      <c r="BM136" s="219" t="s">
        <v>647</v>
      </c>
    </row>
    <row r="137" spans="1:65" s="13" customFormat="1">
      <c r="B137" s="237"/>
      <c r="C137" s="238"/>
      <c r="D137" s="239" t="s">
        <v>648</v>
      </c>
      <c r="E137" s="240" t="s">
        <v>1</v>
      </c>
      <c r="F137" s="241" t="s">
        <v>649</v>
      </c>
      <c r="G137" s="238"/>
      <c r="H137" s="242">
        <v>68.52</v>
      </c>
      <c r="I137" s="243"/>
      <c r="J137" s="238"/>
      <c r="K137" s="238"/>
      <c r="L137" s="244"/>
      <c r="M137" s="245"/>
      <c r="N137" s="246"/>
      <c r="O137" s="246"/>
      <c r="P137" s="246"/>
      <c r="Q137" s="246"/>
      <c r="R137" s="246"/>
      <c r="S137" s="246"/>
      <c r="T137" s="246"/>
      <c r="U137" s="247"/>
      <c r="AT137" s="248" t="s">
        <v>648</v>
      </c>
      <c r="AU137" s="248" t="s">
        <v>82</v>
      </c>
      <c r="AV137" s="13" t="s">
        <v>82</v>
      </c>
      <c r="AW137" s="13" t="s">
        <v>30</v>
      </c>
      <c r="AX137" s="13" t="s">
        <v>80</v>
      </c>
      <c r="AY137" s="248" t="s">
        <v>181</v>
      </c>
    </row>
    <row r="138" spans="1:65" s="2" customFormat="1" ht="19.8" customHeight="1">
      <c r="A138" s="33"/>
      <c r="B138" s="34"/>
      <c r="C138" s="207" t="s">
        <v>82</v>
      </c>
      <c r="D138" s="207" t="s">
        <v>185</v>
      </c>
      <c r="E138" s="208" t="s">
        <v>650</v>
      </c>
      <c r="F138" s="209" t="s">
        <v>651</v>
      </c>
      <c r="G138" s="210" t="s">
        <v>511</v>
      </c>
      <c r="H138" s="211">
        <v>12.8</v>
      </c>
      <c r="I138" s="212"/>
      <c r="J138" s="213">
        <f>ROUND(I138*H138,2)</f>
        <v>0</v>
      </c>
      <c r="K138" s="214"/>
      <c r="L138" s="38"/>
      <c r="M138" s="215" t="s">
        <v>1</v>
      </c>
      <c r="N138" s="216" t="s">
        <v>38</v>
      </c>
      <c r="O138" s="70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7">
        <f>S138*H138</f>
        <v>0</v>
      </c>
      <c r="U138" s="218" t="s">
        <v>1</v>
      </c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19" t="s">
        <v>390</v>
      </c>
      <c r="AT138" s="219" t="s">
        <v>185</v>
      </c>
      <c r="AU138" s="219" t="s">
        <v>82</v>
      </c>
      <c r="AY138" s="16" t="s">
        <v>181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6" t="s">
        <v>80</v>
      </c>
      <c r="BK138" s="220">
        <f>ROUND(I138*H138,2)</f>
        <v>0</v>
      </c>
      <c r="BL138" s="16" t="s">
        <v>390</v>
      </c>
      <c r="BM138" s="219" t="s">
        <v>652</v>
      </c>
    </row>
    <row r="139" spans="1:65" s="2" customFormat="1" ht="14.4" customHeight="1">
      <c r="A139" s="33"/>
      <c r="B139" s="34"/>
      <c r="C139" s="207" t="s">
        <v>523</v>
      </c>
      <c r="D139" s="207" t="s">
        <v>185</v>
      </c>
      <c r="E139" s="208" t="s">
        <v>653</v>
      </c>
      <c r="F139" s="209" t="s">
        <v>654</v>
      </c>
      <c r="G139" s="210" t="s">
        <v>520</v>
      </c>
      <c r="H139" s="211">
        <v>4</v>
      </c>
      <c r="I139" s="212"/>
      <c r="J139" s="213">
        <f>ROUND(I139*H139,2)</f>
        <v>0</v>
      </c>
      <c r="K139" s="214"/>
      <c r="L139" s="38"/>
      <c r="M139" s="215" t="s">
        <v>1</v>
      </c>
      <c r="N139" s="216" t="s">
        <v>38</v>
      </c>
      <c r="O139" s="70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7">
        <f>S139*H139</f>
        <v>0</v>
      </c>
      <c r="U139" s="218" t="s">
        <v>1</v>
      </c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19" t="s">
        <v>390</v>
      </c>
      <c r="AT139" s="219" t="s">
        <v>185</v>
      </c>
      <c r="AU139" s="219" t="s">
        <v>82</v>
      </c>
      <c r="AY139" s="16" t="s">
        <v>181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6" t="s">
        <v>80</v>
      </c>
      <c r="BK139" s="220">
        <f>ROUND(I139*H139,2)</f>
        <v>0</v>
      </c>
      <c r="BL139" s="16" t="s">
        <v>390</v>
      </c>
      <c r="BM139" s="219" t="s">
        <v>655</v>
      </c>
    </row>
    <row r="140" spans="1:65" s="2" customFormat="1" ht="14.4" customHeight="1">
      <c r="A140" s="33"/>
      <c r="B140" s="34"/>
      <c r="C140" s="207" t="s">
        <v>390</v>
      </c>
      <c r="D140" s="207" t="s">
        <v>185</v>
      </c>
      <c r="E140" s="208" t="s">
        <v>656</v>
      </c>
      <c r="F140" s="209" t="s">
        <v>657</v>
      </c>
      <c r="G140" s="210" t="s">
        <v>511</v>
      </c>
      <c r="H140" s="211">
        <v>24.815999999999999</v>
      </c>
      <c r="I140" s="212"/>
      <c r="J140" s="213">
        <f>ROUND(I140*H140,2)</f>
        <v>0</v>
      </c>
      <c r="K140" s="214"/>
      <c r="L140" s="38"/>
      <c r="M140" s="215" t="s">
        <v>1</v>
      </c>
      <c r="N140" s="216" t="s">
        <v>38</v>
      </c>
      <c r="O140" s="70"/>
      <c r="P140" s="217">
        <f>O140*H140</f>
        <v>0</v>
      </c>
      <c r="Q140" s="217">
        <v>9.9000000000000005E-2</v>
      </c>
      <c r="R140" s="217">
        <f>Q140*H140</f>
        <v>2.4567839999999999</v>
      </c>
      <c r="S140" s="217">
        <v>0</v>
      </c>
      <c r="T140" s="217">
        <f>S140*H140</f>
        <v>0</v>
      </c>
      <c r="U140" s="218" t="s">
        <v>1</v>
      </c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19" t="s">
        <v>390</v>
      </c>
      <c r="AT140" s="219" t="s">
        <v>185</v>
      </c>
      <c r="AU140" s="219" t="s">
        <v>82</v>
      </c>
      <c r="AY140" s="16" t="s">
        <v>181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6" t="s">
        <v>80</v>
      </c>
      <c r="BK140" s="220">
        <f>ROUND(I140*H140,2)</f>
        <v>0</v>
      </c>
      <c r="BL140" s="16" t="s">
        <v>390</v>
      </c>
      <c r="BM140" s="219" t="s">
        <v>658</v>
      </c>
    </row>
    <row r="141" spans="1:65" s="13" customFormat="1">
      <c r="B141" s="237"/>
      <c r="C141" s="238"/>
      <c r="D141" s="239" t="s">
        <v>648</v>
      </c>
      <c r="E141" s="240" t="s">
        <v>1</v>
      </c>
      <c r="F141" s="241" t="s">
        <v>659</v>
      </c>
      <c r="G141" s="238"/>
      <c r="H141" s="242">
        <v>24.815999999999999</v>
      </c>
      <c r="I141" s="243"/>
      <c r="J141" s="238"/>
      <c r="K141" s="238"/>
      <c r="L141" s="244"/>
      <c r="M141" s="245"/>
      <c r="N141" s="246"/>
      <c r="O141" s="246"/>
      <c r="P141" s="246"/>
      <c r="Q141" s="246"/>
      <c r="R141" s="246"/>
      <c r="S141" s="246"/>
      <c r="T141" s="246"/>
      <c r="U141" s="247"/>
      <c r="AT141" s="248" t="s">
        <v>648</v>
      </c>
      <c r="AU141" s="248" t="s">
        <v>82</v>
      </c>
      <c r="AV141" s="13" t="s">
        <v>82</v>
      </c>
      <c r="AW141" s="13" t="s">
        <v>30</v>
      </c>
      <c r="AX141" s="13" t="s">
        <v>80</v>
      </c>
      <c r="AY141" s="248" t="s">
        <v>181</v>
      </c>
    </row>
    <row r="142" spans="1:65" s="2" customFormat="1" ht="19.8" customHeight="1">
      <c r="A142" s="33"/>
      <c r="B142" s="34"/>
      <c r="C142" s="207" t="s">
        <v>396</v>
      </c>
      <c r="D142" s="207" t="s">
        <v>185</v>
      </c>
      <c r="E142" s="208" t="s">
        <v>660</v>
      </c>
      <c r="F142" s="209" t="s">
        <v>661</v>
      </c>
      <c r="G142" s="210" t="s">
        <v>511</v>
      </c>
      <c r="H142" s="211">
        <v>24.815999999999999</v>
      </c>
      <c r="I142" s="212"/>
      <c r="J142" s="213">
        <f>ROUND(I142*H142,2)</f>
        <v>0</v>
      </c>
      <c r="K142" s="214"/>
      <c r="L142" s="38"/>
      <c r="M142" s="215" t="s">
        <v>1</v>
      </c>
      <c r="N142" s="216" t="s">
        <v>38</v>
      </c>
      <c r="O142" s="70"/>
      <c r="P142" s="217">
        <f>O142*H142</f>
        <v>0</v>
      </c>
      <c r="Q142" s="217">
        <v>1.0999999999999999E-2</v>
      </c>
      <c r="R142" s="217">
        <f>Q142*H142</f>
        <v>0.272976</v>
      </c>
      <c r="S142" s="217">
        <v>0</v>
      </c>
      <c r="T142" s="217">
        <f>S142*H142</f>
        <v>0</v>
      </c>
      <c r="U142" s="218" t="s">
        <v>1</v>
      </c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19" t="s">
        <v>390</v>
      </c>
      <c r="AT142" s="219" t="s">
        <v>185</v>
      </c>
      <c r="AU142" s="219" t="s">
        <v>82</v>
      </c>
      <c r="AY142" s="16" t="s">
        <v>181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6" t="s">
        <v>80</v>
      </c>
      <c r="BK142" s="220">
        <f>ROUND(I142*H142,2)</f>
        <v>0</v>
      </c>
      <c r="BL142" s="16" t="s">
        <v>390</v>
      </c>
      <c r="BM142" s="219" t="s">
        <v>662</v>
      </c>
    </row>
    <row r="143" spans="1:65" s="2" customFormat="1" ht="14.4" customHeight="1">
      <c r="A143" s="33"/>
      <c r="B143" s="34"/>
      <c r="C143" s="207" t="s">
        <v>398</v>
      </c>
      <c r="D143" s="207" t="s">
        <v>185</v>
      </c>
      <c r="E143" s="208" t="s">
        <v>663</v>
      </c>
      <c r="F143" s="209" t="s">
        <v>664</v>
      </c>
      <c r="G143" s="210" t="s">
        <v>511</v>
      </c>
      <c r="H143" s="211">
        <v>24.815999999999999</v>
      </c>
      <c r="I143" s="212"/>
      <c r="J143" s="213">
        <f>ROUND(I143*H143,2)</f>
        <v>0</v>
      </c>
      <c r="K143" s="214"/>
      <c r="L143" s="38"/>
      <c r="M143" s="215" t="s">
        <v>1</v>
      </c>
      <c r="N143" s="216" t="s">
        <v>38</v>
      </c>
      <c r="O143" s="70"/>
      <c r="P143" s="217">
        <f>O143*H143</f>
        <v>0</v>
      </c>
      <c r="Q143" s="217">
        <v>1E-3</v>
      </c>
      <c r="R143" s="217">
        <f>Q143*H143</f>
        <v>2.4815999999999998E-2</v>
      </c>
      <c r="S143" s="217">
        <v>0</v>
      </c>
      <c r="T143" s="217">
        <f>S143*H143</f>
        <v>0</v>
      </c>
      <c r="U143" s="218" t="s">
        <v>1</v>
      </c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19" t="s">
        <v>390</v>
      </c>
      <c r="AT143" s="219" t="s">
        <v>185</v>
      </c>
      <c r="AU143" s="219" t="s">
        <v>82</v>
      </c>
      <c r="AY143" s="16" t="s">
        <v>181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6" t="s">
        <v>80</v>
      </c>
      <c r="BK143" s="220">
        <f>ROUND(I143*H143,2)</f>
        <v>0</v>
      </c>
      <c r="BL143" s="16" t="s">
        <v>390</v>
      </c>
      <c r="BM143" s="219" t="s">
        <v>665</v>
      </c>
    </row>
    <row r="144" spans="1:65" s="2" customFormat="1" ht="14.4" customHeight="1">
      <c r="A144" s="33"/>
      <c r="B144" s="34"/>
      <c r="C144" s="207" t="s">
        <v>540</v>
      </c>
      <c r="D144" s="207" t="s">
        <v>185</v>
      </c>
      <c r="E144" s="208" t="s">
        <v>666</v>
      </c>
      <c r="F144" s="209" t="s">
        <v>667</v>
      </c>
      <c r="G144" s="210" t="s">
        <v>511</v>
      </c>
      <c r="H144" s="211">
        <v>24.815999999999999</v>
      </c>
      <c r="I144" s="212"/>
      <c r="J144" s="213">
        <f>ROUND(I144*H144,2)</f>
        <v>0</v>
      </c>
      <c r="K144" s="214"/>
      <c r="L144" s="38"/>
      <c r="M144" s="215" t="s">
        <v>1</v>
      </c>
      <c r="N144" s="216" t="s">
        <v>38</v>
      </c>
      <c r="O144" s="70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7">
        <f>S144*H144</f>
        <v>0</v>
      </c>
      <c r="U144" s="218" t="s">
        <v>1</v>
      </c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19" t="s">
        <v>390</v>
      </c>
      <c r="AT144" s="219" t="s">
        <v>185</v>
      </c>
      <c r="AU144" s="219" t="s">
        <v>82</v>
      </c>
      <c r="AY144" s="16" t="s">
        <v>181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6" t="s">
        <v>80</v>
      </c>
      <c r="BK144" s="220">
        <f>ROUND(I144*H144,2)</f>
        <v>0</v>
      </c>
      <c r="BL144" s="16" t="s">
        <v>390</v>
      </c>
      <c r="BM144" s="219" t="s">
        <v>668</v>
      </c>
    </row>
    <row r="145" spans="1:65" s="2" customFormat="1" ht="14.4" customHeight="1">
      <c r="A145" s="33"/>
      <c r="B145" s="34"/>
      <c r="C145" s="207" t="s">
        <v>546</v>
      </c>
      <c r="D145" s="207" t="s">
        <v>185</v>
      </c>
      <c r="E145" s="208" t="s">
        <v>669</v>
      </c>
      <c r="F145" s="209" t="s">
        <v>670</v>
      </c>
      <c r="G145" s="210" t="s">
        <v>511</v>
      </c>
      <c r="H145" s="211">
        <v>5.42</v>
      </c>
      <c r="I145" s="212"/>
      <c r="J145" s="213">
        <f>ROUND(I145*H145,2)</f>
        <v>0</v>
      </c>
      <c r="K145" s="214"/>
      <c r="L145" s="38"/>
      <c r="M145" s="215" t="s">
        <v>1</v>
      </c>
      <c r="N145" s="216" t="s">
        <v>38</v>
      </c>
      <c r="O145" s="70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7">
        <f>S145*H145</f>
        <v>0</v>
      </c>
      <c r="U145" s="218" t="s">
        <v>1</v>
      </c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19" t="s">
        <v>390</v>
      </c>
      <c r="AT145" s="219" t="s">
        <v>185</v>
      </c>
      <c r="AU145" s="219" t="s">
        <v>82</v>
      </c>
      <c r="AY145" s="16" t="s">
        <v>181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6" t="s">
        <v>80</v>
      </c>
      <c r="BK145" s="220">
        <f>ROUND(I145*H145,2)</f>
        <v>0</v>
      </c>
      <c r="BL145" s="16" t="s">
        <v>390</v>
      </c>
      <c r="BM145" s="219" t="s">
        <v>671</v>
      </c>
    </row>
    <row r="146" spans="1:65" s="2" customFormat="1" ht="19.8" customHeight="1">
      <c r="A146" s="33"/>
      <c r="B146" s="34"/>
      <c r="C146" s="207" t="s">
        <v>672</v>
      </c>
      <c r="D146" s="207" t="s">
        <v>185</v>
      </c>
      <c r="E146" s="208" t="s">
        <v>673</v>
      </c>
      <c r="F146" s="209" t="s">
        <v>674</v>
      </c>
      <c r="G146" s="210" t="s">
        <v>267</v>
      </c>
      <c r="H146" s="211">
        <v>53.93</v>
      </c>
      <c r="I146" s="212"/>
      <c r="J146" s="213">
        <f>ROUND(I146*H146,2)</f>
        <v>0</v>
      </c>
      <c r="K146" s="214"/>
      <c r="L146" s="38"/>
      <c r="M146" s="215" t="s">
        <v>1</v>
      </c>
      <c r="N146" s="216" t="s">
        <v>38</v>
      </c>
      <c r="O146" s="70"/>
      <c r="P146" s="217">
        <f>O146*H146</f>
        <v>0</v>
      </c>
      <c r="Q146" s="217">
        <v>2.0000000000000002E-5</v>
      </c>
      <c r="R146" s="217">
        <f>Q146*H146</f>
        <v>1.0786000000000001E-3</v>
      </c>
      <c r="S146" s="217">
        <v>0</v>
      </c>
      <c r="T146" s="217">
        <f>S146*H146</f>
        <v>0</v>
      </c>
      <c r="U146" s="218" t="s">
        <v>1</v>
      </c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19" t="s">
        <v>390</v>
      </c>
      <c r="AT146" s="219" t="s">
        <v>185</v>
      </c>
      <c r="AU146" s="219" t="s">
        <v>82</v>
      </c>
      <c r="AY146" s="16" t="s">
        <v>181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6" t="s">
        <v>80</v>
      </c>
      <c r="BK146" s="220">
        <f>ROUND(I146*H146,2)</f>
        <v>0</v>
      </c>
      <c r="BL146" s="16" t="s">
        <v>390</v>
      </c>
      <c r="BM146" s="219" t="s">
        <v>675</v>
      </c>
    </row>
    <row r="147" spans="1:65" s="13" customFormat="1">
      <c r="B147" s="237"/>
      <c r="C147" s="238"/>
      <c r="D147" s="239" t="s">
        <v>648</v>
      </c>
      <c r="E147" s="240" t="s">
        <v>1</v>
      </c>
      <c r="F147" s="241" t="s">
        <v>676</v>
      </c>
      <c r="G147" s="238"/>
      <c r="H147" s="242">
        <v>11.98</v>
      </c>
      <c r="I147" s="243"/>
      <c r="J147" s="238"/>
      <c r="K147" s="238"/>
      <c r="L147" s="244"/>
      <c r="M147" s="245"/>
      <c r="N147" s="246"/>
      <c r="O147" s="246"/>
      <c r="P147" s="246"/>
      <c r="Q147" s="246"/>
      <c r="R147" s="246"/>
      <c r="S147" s="246"/>
      <c r="T147" s="246"/>
      <c r="U147" s="247"/>
      <c r="AT147" s="248" t="s">
        <v>648</v>
      </c>
      <c r="AU147" s="248" t="s">
        <v>82</v>
      </c>
      <c r="AV147" s="13" t="s">
        <v>82</v>
      </c>
      <c r="AW147" s="13" t="s">
        <v>30</v>
      </c>
      <c r="AX147" s="13" t="s">
        <v>73</v>
      </c>
      <c r="AY147" s="248" t="s">
        <v>181</v>
      </c>
    </row>
    <row r="148" spans="1:65" s="13" customFormat="1">
      <c r="B148" s="237"/>
      <c r="C148" s="238"/>
      <c r="D148" s="239" t="s">
        <v>648</v>
      </c>
      <c r="E148" s="240" t="s">
        <v>1</v>
      </c>
      <c r="F148" s="241" t="s">
        <v>677</v>
      </c>
      <c r="G148" s="238"/>
      <c r="H148" s="242">
        <v>20.65</v>
      </c>
      <c r="I148" s="243"/>
      <c r="J148" s="238"/>
      <c r="K148" s="238"/>
      <c r="L148" s="244"/>
      <c r="M148" s="245"/>
      <c r="N148" s="246"/>
      <c r="O148" s="246"/>
      <c r="P148" s="246"/>
      <c r="Q148" s="246"/>
      <c r="R148" s="246"/>
      <c r="S148" s="246"/>
      <c r="T148" s="246"/>
      <c r="U148" s="247"/>
      <c r="AT148" s="248" t="s">
        <v>648</v>
      </c>
      <c r="AU148" s="248" t="s">
        <v>82</v>
      </c>
      <c r="AV148" s="13" t="s">
        <v>82</v>
      </c>
      <c r="AW148" s="13" t="s">
        <v>30</v>
      </c>
      <c r="AX148" s="13" t="s">
        <v>73</v>
      </c>
      <c r="AY148" s="248" t="s">
        <v>181</v>
      </c>
    </row>
    <row r="149" spans="1:65" s="13" customFormat="1">
      <c r="B149" s="237"/>
      <c r="C149" s="238"/>
      <c r="D149" s="239" t="s">
        <v>648</v>
      </c>
      <c r="E149" s="240" t="s">
        <v>1</v>
      </c>
      <c r="F149" s="241" t="s">
        <v>678</v>
      </c>
      <c r="G149" s="238"/>
      <c r="H149" s="242">
        <v>7.26</v>
      </c>
      <c r="I149" s="243"/>
      <c r="J149" s="238"/>
      <c r="K149" s="238"/>
      <c r="L149" s="244"/>
      <c r="M149" s="245"/>
      <c r="N149" s="246"/>
      <c r="O149" s="246"/>
      <c r="P149" s="246"/>
      <c r="Q149" s="246"/>
      <c r="R149" s="246"/>
      <c r="S149" s="246"/>
      <c r="T149" s="246"/>
      <c r="U149" s="247"/>
      <c r="AT149" s="248" t="s">
        <v>648</v>
      </c>
      <c r="AU149" s="248" t="s">
        <v>82</v>
      </c>
      <c r="AV149" s="13" t="s">
        <v>82</v>
      </c>
      <c r="AW149" s="13" t="s">
        <v>30</v>
      </c>
      <c r="AX149" s="13" t="s">
        <v>73</v>
      </c>
      <c r="AY149" s="248" t="s">
        <v>181</v>
      </c>
    </row>
    <row r="150" spans="1:65" s="13" customFormat="1">
      <c r="B150" s="237"/>
      <c r="C150" s="238"/>
      <c r="D150" s="239" t="s">
        <v>648</v>
      </c>
      <c r="E150" s="240" t="s">
        <v>1</v>
      </c>
      <c r="F150" s="241" t="s">
        <v>679</v>
      </c>
      <c r="G150" s="238"/>
      <c r="H150" s="242">
        <v>5.34</v>
      </c>
      <c r="I150" s="243"/>
      <c r="J150" s="238"/>
      <c r="K150" s="238"/>
      <c r="L150" s="244"/>
      <c r="M150" s="245"/>
      <c r="N150" s="246"/>
      <c r="O150" s="246"/>
      <c r="P150" s="246"/>
      <c r="Q150" s="246"/>
      <c r="R150" s="246"/>
      <c r="S150" s="246"/>
      <c r="T150" s="246"/>
      <c r="U150" s="247"/>
      <c r="AT150" s="248" t="s">
        <v>648</v>
      </c>
      <c r="AU150" s="248" t="s">
        <v>82</v>
      </c>
      <c r="AV150" s="13" t="s">
        <v>82</v>
      </c>
      <c r="AW150" s="13" t="s">
        <v>30</v>
      </c>
      <c r="AX150" s="13" t="s">
        <v>73</v>
      </c>
      <c r="AY150" s="248" t="s">
        <v>181</v>
      </c>
    </row>
    <row r="151" spans="1:65" s="13" customFormat="1">
      <c r="B151" s="237"/>
      <c r="C151" s="238"/>
      <c r="D151" s="239" t="s">
        <v>648</v>
      </c>
      <c r="E151" s="240" t="s">
        <v>1</v>
      </c>
      <c r="F151" s="241" t="s">
        <v>680</v>
      </c>
      <c r="G151" s="238"/>
      <c r="H151" s="242">
        <v>3.9</v>
      </c>
      <c r="I151" s="243"/>
      <c r="J151" s="238"/>
      <c r="K151" s="238"/>
      <c r="L151" s="244"/>
      <c r="M151" s="245"/>
      <c r="N151" s="246"/>
      <c r="O151" s="246"/>
      <c r="P151" s="246"/>
      <c r="Q151" s="246"/>
      <c r="R151" s="246"/>
      <c r="S151" s="246"/>
      <c r="T151" s="246"/>
      <c r="U151" s="247"/>
      <c r="AT151" s="248" t="s">
        <v>648</v>
      </c>
      <c r="AU151" s="248" t="s">
        <v>82</v>
      </c>
      <c r="AV151" s="13" t="s">
        <v>82</v>
      </c>
      <c r="AW151" s="13" t="s">
        <v>30</v>
      </c>
      <c r="AX151" s="13" t="s">
        <v>73</v>
      </c>
      <c r="AY151" s="248" t="s">
        <v>181</v>
      </c>
    </row>
    <row r="152" spans="1:65" s="13" customFormat="1">
      <c r="B152" s="237"/>
      <c r="C152" s="238"/>
      <c r="D152" s="239" t="s">
        <v>648</v>
      </c>
      <c r="E152" s="240" t="s">
        <v>1</v>
      </c>
      <c r="F152" s="241" t="s">
        <v>681</v>
      </c>
      <c r="G152" s="238"/>
      <c r="H152" s="242">
        <v>4.8</v>
      </c>
      <c r="I152" s="243"/>
      <c r="J152" s="238"/>
      <c r="K152" s="238"/>
      <c r="L152" s="244"/>
      <c r="M152" s="245"/>
      <c r="N152" s="246"/>
      <c r="O152" s="246"/>
      <c r="P152" s="246"/>
      <c r="Q152" s="246"/>
      <c r="R152" s="246"/>
      <c r="S152" s="246"/>
      <c r="T152" s="246"/>
      <c r="U152" s="247"/>
      <c r="AT152" s="248" t="s">
        <v>648</v>
      </c>
      <c r="AU152" s="248" t="s">
        <v>82</v>
      </c>
      <c r="AV152" s="13" t="s">
        <v>82</v>
      </c>
      <c r="AW152" s="13" t="s">
        <v>30</v>
      </c>
      <c r="AX152" s="13" t="s">
        <v>73</v>
      </c>
      <c r="AY152" s="248" t="s">
        <v>181</v>
      </c>
    </row>
    <row r="153" spans="1:65" s="14" customFormat="1">
      <c r="B153" s="249"/>
      <c r="C153" s="250"/>
      <c r="D153" s="239" t="s">
        <v>648</v>
      </c>
      <c r="E153" s="251" t="s">
        <v>1</v>
      </c>
      <c r="F153" s="252" t="s">
        <v>682</v>
      </c>
      <c r="G153" s="250"/>
      <c r="H153" s="253">
        <v>53.93</v>
      </c>
      <c r="I153" s="254"/>
      <c r="J153" s="250"/>
      <c r="K153" s="250"/>
      <c r="L153" s="255"/>
      <c r="M153" s="256"/>
      <c r="N153" s="257"/>
      <c r="O153" s="257"/>
      <c r="P153" s="257"/>
      <c r="Q153" s="257"/>
      <c r="R153" s="257"/>
      <c r="S153" s="257"/>
      <c r="T153" s="257"/>
      <c r="U153" s="258"/>
      <c r="AT153" s="259" t="s">
        <v>648</v>
      </c>
      <c r="AU153" s="259" t="s">
        <v>82</v>
      </c>
      <c r="AV153" s="14" t="s">
        <v>390</v>
      </c>
      <c r="AW153" s="14" t="s">
        <v>30</v>
      </c>
      <c r="AX153" s="14" t="s">
        <v>80</v>
      </c>
      <c r="AY153" s="259" t="s">
        <v>181</v>
      </c>
    </row>
    <row r="154" spans="1:65" s="2" customFormat="1" ht="14.4" customHeight="1">
      <c r="A154" s="33"/>
      <c r="B154" s="34"/>
      <c r="C154" s="207" t="s">
        <v>683</v>
      </c>
      <c r="D154" s="207" t="s">
        <v>185</v>
      </c>
      <c r="E154" s="208" t="s">
        <v>684</v>
      </c>
      <c r="F154" s="209" t="s">
        <v>685</v>
      </c>
      <c r="G154" s="210" t="s">
        <v>686</v>
      </c>
      <c r="H154" s="211">
        <v>1</v>
      </c>
      <c r="I154" s="212"/>
      <c r="J154" s="213">
        <f>ROUND(I154*H154,2)</f>
        <v>0</v>
      </c>
      <c r="K154" s="214"/>
      <c r="L154" s="38"/>
      <c r="M154" s="215" t="s">
        <v>1</v>
      </c>
      <c r="N154" s="216" t="s">
        <v>38</v>
      </c>
      <c r="O154" s="70"/>
      <c r="P154" s="217">
        <f>O154*H154</f>
        <v>0</v>
      </c>
      <c r="Q154" s="217">
        <v>2.0000000000000002E-5</v>
      </c>
      <c r="R154" s="217">
        <f>Q154*H154</f>
        <v>2.0000000000000002E-5</v>
      </c>
      <c r="S154" s="217">
        <v>0</v>
      </c>
      <c r="T154" s="217">
        <f>S154*H154</f>
        <v>0</v>
      </c>
      <c r="U154" s="218" t="s">
        <v>1</v>
      </c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19" t="s">
        <v>390</v>
      </c>
      <c r="AT154" s="219" t="s">
        <v>185</v>
      </c>
      <c r="AU154" s="219" t="s">
        <v>82</v>
      </c>
      <c r="AY154" s="16" t="s">
        <v>181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6" t="s">
        <v>80</v>
      </c>
      <c r="BK154" s="220">
        <f>ROUND(I154*H154,2)</f>
        <v>0</v>
      </c>
      <c r="BL154" s="16" t="s">
        <v>390</v>
      </c>
      <c r="BM154" s="219" t="s">
        <v>687</v>
      </c>
    </row>
    <row r="155" spans="1:65" s="2" customFormat="1" ht="14.4" customHeight="1">
      <c r="A155" s="33"/>
      <c r="B155" s="34"/>
      <c r="C155" s="207" t="s">
        <v>688</v>
      </c>
      <c r="D155" s="207" t="s">
        <v>185</v>
      </c>
      <c r="E155" s="208" t="s">
        <v>689</v>
      </c>
      <c r="F155" s="209" t="s">
        <v>690</v>
      </c>
      <c r="G155" s="210" t="s">
        <v>385</v>
      </c>
      <c r="H155" s="211">
        <v>3</v>
      </c>
      <c r="I155" s="212"/>
      <c r="J155" s="213">
        <f>ROUND(I155*H155,2)</f>
        <v>0</v>
      </c>
      <c r="K155" s="214"/>
      <c r="L155" s="38"/>
      <c r="M155" s="215" t="s">
        <v>1</v>
      </c>
      <c r="N155" s="216" t="s">
        <v>38</v>
      </c>
      <c r="O155" s="70"/>
      <c r="P155" s="217">
        <f>O155*H155</f>
        <v>0</v>
      </c>
      <c r="Q155" s="217">
        <v>5.11E-3</v>
      </c>
      <c r="R155" s="217">
        <f>Q155*H155</f>
        <v>1.533E-2</v>
      </c>
      <c r="S155" s="217">
        <v>0</v>
      </c>
      <c r="T155" s="217">
        <f>S155*H155</f>
        <v>0</v>
      </c>
      <c r="U155" s="218" t="s">
        <v>1</v>
      </c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19" t="s">
        <v>390</v>
      </c>
      <c r="AT155" s="219" t="s">
        <v>185</v>
      </c>
      <c r="AU155" s="219" t="s">
        <v>82</v>
      </c>
      <c r="AY155" s="16" t="s">
        <v>181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6" t="s">
        <v>80</v>
      </c>
      <c r="BK155" s="220">
        <f>ROUND(I155*H155,2)</f>
        <v>0</v>
      </c>
      <c r="BL155" s="16" t="s">
        <v>390</v>
      </c>
      <c r="BM155" s="219" t="s">
        <v>691</v>
      </c>
    </row>
    <row r="156" spans="1:65" s="12" customFormat="1" ht="22.8" customHeight="1">
      <c r="B156" s="191"/>
      <c r="C156" s="192"/>
      <c r="D156" s="193" t="s">
        <v>72</v>
      </c>
      <c r="E156" s="205" t="s">
        <v>672</v>
      </c>
      <c r="F156" s="205" t="s">
        <v>692</v>
      </c>
      <c r="G156" s="192"/>
      <c r="H156" s="192"/>
      <c r="I156" s="195"/>
      <c r="J156" s="206">
        <f>BK156</f>
        <v>0</v>
      </c>
      <c r="K156" s="192"/>
      <c r="L156" s="197"/>
      <c r="M156" s="198"/>
      <c r="N156" s="199"/>
      <c r="O156" s="199"/>
      <c r="P156" s="200">
        <f>SUM(P157:P173)</f>
        <v>0</v>
      </c>
      <c r="Q156" s="199"/>
      <c r="R156" s="200">
        <f>SUM(R157:R173)</f>
        <v>0</v>
      </c>
      <c r="S156" s="199"/>
      <c r="T156" s="200">
        <f>SUM(T157:T173)</f>
        <v>90.136200000000017</v>
      </c>
      <c r="U156" s="201"/>
      <c r="AR156" s="202" t="s">
        <v>80</v>
      </c>
      <c r="AT156" s="203" t="s">
        <v>72</v>
      </c>
      <c r="AU156" s="203" t="s">
        <v>80</v>
      </c>
      <c r="AY156" s="202" t="s">
        <v>181</v>
      </c>
      <c r="BK156" s="204">
        <f>SUM(BK157:BK173)</f>
        <v>0</v>
      </c>
    </row>
    <row r="157" spans="1:65" s="2" customFormat="1" ht="19.8" customHeight="1">
      <c r="A157" s="33"/>
      <c r="B157" s="34"/>
      <c r="C157" s="207" t="s">
        <v>367</v>
      </c>
      <c r="D157" s="207" t="s">
        <v>185</v>
      </c>
      <c r="E157" s="208" t="s">
        <v>693</v>
      </c>
      <c r="F157" s="209" t="s">
        <v>694</v>
      </c>
      <c r="G157" s="210" t="s">
        <v>511</v>
      </c>
      <c r="H157" s="211">
        <v>4</v>
      </c>
      <c r="I157" s="212"/>
      <c r="J157" s="213">
        <f>ROUND(I157*H157,2)</f>
        <v>0</v>
      </c>
      <c r="K157" s="214"/>
      <c r="L157" s="38"/>
      <c r="M157" s="215" t="s">
        <v>1</v>
      </c>
      <c r="N157" s="216" t="s">
        <v>38</v>
      </c>
      <c r="O157" s="70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7">
        <f>S157*H157</f>
        <v>0</v>
      </c>
      <c r="U157" s="218" t="s">
        <v>1</v>
      </c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19" t="s">
        <v>390</v>
      </c>
      <c r="AT157" s="219" t="s">
        <v>185</v>
      </c>
      <c r="AU157" s="219" t="s">
        <v>82</v>
      </c>
      <c r="AY157" s="16" t="s">
        <v>181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6" t="s">
        <v>80</v>
      </c>
      <c r="BK157" s="220">
        <f>ROUND(I157*H157,2)</f>
        <v>0</v>
      </c>
      <c r="BL157" s="16" t="s">
        <v>390</v>
      </c>
      <c r="BM157" s="219" t="s">
        <v>695</v>
      </c>
    </row>
    <row r="158" spans="1:65" s="2" customFormat="1" ht="19.8" customHeight="1">
      <c r="A158" s="33"/>
      <c r="B158" s="34"/>
      <c r="C158" s="207" t="s">
        <v>373</v>
      </c>
      <c r="D158" s="207" t="s">
        <v>185</v>
      </c>
      <c r="E158" s="208" t="s">
        <v>696</v>
      </c>
      <c r="F158" s="209" t="s">
        <v>697</v>
      </c>
      <c r="G158" s="210" t="s">
        <v>511</v>
      </c>
      <c r="H158" s="211">
        <v>4</v>
      </c>
      <c r="I158" s="212"/>
      <c r="J158" s="213">
        <f>ROUND(I158*H158,2)</f>
        <v>0</v>
      </c>
      <c r="K158" s="214"/>
      <c r="L158" s="38"/>
      <c r="M158" s="215" t="s">
        <v>1</v>
      </c>
      <c r="N158" s="216" t="s">
        <v>38</v>
      </c>
      <c r="O158" s="70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7">
        <f>S158*H158</f>
        <v>0</v>
      </c>
      <c r="U158" s="218" t="s">
        <v>1</v>
      </c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19" t="s">
        <v>390</v>
      </c>
      <c r="AT158" s="219" t="s">
        <v>185</v>
      </c>
      <c r="AU158" s="219" t="s">
        <v>82</v>
      </c>
      <c r="AY158" s="16" t="s">
        <v>181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6" t="s">
        <v>80</v>
      </c>
      <c r="BK158" s="220">
        <f>ROUND(I158*H158,2)</f>
        <v>0</v>
      </c>
      <c r="BL158" s="16" t="s">
        <v>390</v>
      </c>
      <c r="BM158" s="219" t="s">
        <v>698</v>
      </c>
    </row>
    <row r="159" spans="1:65" s="2" customFormat="1" ht="19.8" customHeight="1">
      <c r="A159" s="33"/>
      <c r="B159" s="34"/>
      <c r="C159" s="207" t="s">
        <v>699</v>
      </c>
      <c r="D159" s="207" t="s">
        <v>185</v>
      </c>
      <c r="E159" s="208" t="s">
        <v>700</v>
      </c>
      <c r="F159" s="209" t="s">
        <v>701</v>
      </c>
      <c r="G159" s="210" t="s">
        <v>511</v>
      </c>
      <c r="H159" s="211">
        <v>4</v>
      </c>
      <c r="I159" s="212"/>
      <c r="J159" s="213">
        <f>ROUND(I159*H159,2)</f>
        <v>0</v>
      </c>
      <c r="K159" s="214"/>
      <c r="L159" s="38"/>
      <c r="M159" s="215" t="s">
        <v>1</v>
      </c>
      <c r="N159" s="216" t="s">
        <v>38</v>
      </c>
      <c r="O159" s="70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7">
        <f>S159*H159</f>
        <v>0</v>
      </c>
      <c r="U159" s="218" t="s">
        <v>1</v>
      </c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19" t="s">
        <v>390</v>
      </c>
      <c r="AT159" s="219" t="s">
        <v>185</v>
      </c>
      <c r="AU159" s="219" t="s">
        <v>82</v>
      </c>
      <c r="AY159" s="16" t="s">
        <v>181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6" t="s">
        <v>80</v>
      </c>
      <c r="BK159" s="220">
        <f>ROUND(I159*H159,2)</f>
        <v>0</v>
      </c>
      <c r="BL159" s="16" t="s">
        <v>390</v>
      </c>
      <c r="BM159" s="219" t="s">
        <v>702</v>
      </c>
    </row>
    <row r="160" spans="1:65" s="2" customFormat="1" ht="14.4" customHeight="1">
      <c r="A160" s="33"/>
      <c r="B160" s="34"/>
      <c r="C160" s="207" t="s">
        <v>8</v>
      </c>
      <c r="D160" s="207" t="s">
        <v>185</v>
      </c>
      <c r="E160" s="208" t="s">
        <v>703</v>
      </c>
      <c r="F160" s="209" t="s">
        <v>704</v>
      </c>
      <c r="G160" s="210" t="s">
        <v>511</v>
      </c>
      <c r="H160" s="211">
        <v>1</v>
      </c>
      <c r="I160" s="212"/>
      <c r="J160" s="213">
        <f>ROUND(I160*H160,2)</f>
        <v>0</v>
      </c>
      <c r="K160" s="214"/>
      <c r="L160" s="38"/>
      <c r="M160" s="215" t="s">
        <v>1</v>
      </c>
      <c r="N160" s="216" t="s">
        <v>38</v>
      </c>
      <c r="O160" s="70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7">
        <f>S160*H160</f>
        <v>0</v>
      </c>
      <c r="U160" s="218" t="s">
        <v>1</v>
      </c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19" t="s">
        <v>390</v>
      </c>
      <c r="AT160" s="219" t="s">
        <v>185</v>
      </c>
      <c r="AU160" s="219" t="s">
        <v>82</v>
      </c>
      <c r="AY160" s="16" t="s">
        <v>181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6" t="s">
        <v>80</v>
      </c>
      <c r="BK160" s="220">
        <f>ROUND(I160*H160,2)</f>
        <v>0</v>
      </c>
      <c r="BL160" s="16" t="s">
        <v>390</v>
      </c>
      <c r="BM160" s="219" t="s">
        <v>705</v>
      </c>
    </row>
    <row r="161" spans="1:65" s="2" customFormat="1" ht="14.4" customHeight="1">
      <c r="A161" s="33"/>
      <c r="B161" s="34"/>
      <c r="C161" s="207" t="s">
        <v>189</v>
      </c>
      <c r="D161" s="207" t="s">
        <v>185</v>
      </c>
      <c r="E161" s="208" t="s">
        <v>706</v>
      </c>
      <c r="F161" s="209" t="s">
        <v>707</v>
      </c>
      <c r="G161" s="210" t="s">
        <v>511</v>
      </c>
      <c r="H161" s="211">
        <v>28.8</v>
      </c>
      <c r="I161" s="212"/>
      <c r="J161" s="213">
        <f>ROUND(I161*H161,2)</f>
        <v>0</v>
      </c>
      <c r="K161" s="214"/>
      <c r="L161" s="38"/>
      <c r="M161" s="215" t="s">
        <v>1</v>
      </c>
      <c r="N161" s="216" t="s">
        <v>38</v>
      </c>
      <c r="O161" s="70"/>
      <c r="P161" s="217">
        <f>O161*H161</f>
        <v>0</v>
      </c>
      <c r="Q161" s="217">
        <v>0</v>
      </c>
      <c r="R161" s="217">
        <f>Q161*H161</f>
        <v>0</v>
      </c>
      <c r="S161" s="217">
        <v>0.26100000000000001</v>
      </c>
      <c r="T161" s="217">
        <f>S161*H161</f>
        <v>7.5168000000000008</v>
      </c>
      <c r="U161" s="218" t="s">
        <v>1</v>
      </c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19" t="s">
        <v>390</v>
      </c>
      <c r="AT161" s="219" t="s">
        <v>185</v>
      </c>
      <c r="AU161" s="219" t="s">
        <v>82</v>
      </c>
      <c r="AY161" s="16" t="s">
        <v>181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6" t="s">
        <v>80</v>
      </c>
      <c r="BK161" s="220">
        <f>ROUND(I161*H161,2)</f>
        <v>0</v>
      </c>
      <c r="BL161" s="16" t="s">
        <v>390</v>
      </c>
      <c r="BM161" s="219" t="s">
        <v>708</v>
      </c>
    </row>
    <row r="162" spans="1:65" s="13" customFormat="1">
      <c r="B162" s="237"/>
      <c r="C162" s="238"/>
      <c r="D162" s="239" t="s">
        <v>648</v>
      </c>
      <c r="E162" s="240" t="s">
        <v>1</v>
      </c>
      <c r="F162" s="241" t="s">
        <v>709</v>
      </c>
      <c r="G162" s="238"/>
      <c r="H162" s="242">
        <v>21.99</v>
      </c>
      <c r="I162" s="243"/>
      <c r="J162" s="238"/>
      <c r="K162" s="238"/>
      <c r="L162" s="244"/>
      <c r="M162" s="245"/>
      <c r="N162" s="246"/>
      <c r="O162" s="246"/>
      <c r="P162" s="246"/>
      <c r="Q162" s="246"/>
      <c r="R162" s="246"/>
      <c r="S162" s="246"/>
      <c r="T162" s="246"/>
      <c r="U162" s="247"/>
      <c r="AT162" s="248" t="s">
        <v>648</v>
      </c>
      <c r="AU162" s="248" t="s">
        <v>82</v>
      </c>
      <c r="AV162" s="13" t="s">
        <v>82</v>
      </c>
      <c r="AW162" s="13" t="s">
        <v>30</v>
      </c>
      <c r="AX162" s="13" t="s">
        <v>73</v>
      </c>
      <c r="AY162" s="248" t="s">
        <v>181</v>
      </c>
    </row>
    <row r="163" spans="1:65" s="13" customFormat="1">
      <c r="B163" s="237"/>
      <c r="C163" s="238"/>
      <c r="D163" s="239" t="s">
        <v>648</v>
      </c>
      <c r="E163" s="240" t="s">
        <v>1</v>
      </c>
      <c r="F163" s="241" t="s">
        <v>710</v>
      </c>
      <c r="G163" s="238"/>
      <c r="H163" s="242">
        <v>6.81</v>
      </c>
      <c r="I163" s="243"/>
      <c r="J163" s="238"/>
      <c r="K163" s="238"/>
      <c r="L163" s="244"/>
      <c r="M163" s="245"/>
      <c r="N163" s="246"/>
      <c r="O163" s="246"/>
      <c r="P163" s="246"/>
      <c r="Q163" s="246"/>
      <c r="R163" s="246"/>
      <c r="S163" s="246"/>
      <c r="T163" s="246"/>
      <c r="U163" s="247"/>
      <c r="AT163" s="248" t="s">
        <v>648</v>
      </c>
      <c r="AU163" s="248" t="s">
        <v>82</v>
      </c>
      <c r="AV163" s="13" t="s">
        <v>82</v>
      </c>
      <c r="AW163" s="13" t="s">
        <v>30</v>
      </c>
      <c r="AX163" s="13" t="s">
        <v>73</v>
      </c>
      <c r="AY163" s="248" t="s">
        <v>181</v>
      </c>
    </row>
    <row r="164" spans="1:65" s="14" customFormat="1">
      <c r="B164" s="249"/>
      <c r="C164" s="250"/>
      <c r="D164" s="239" t="s">
        <v>648</v>
      </c>
      <c r="E164" s="251" t="s">
        <v>1</v>
      </c>
      <c r="F164" s="252" t="s">
        <v>682</v>
      </c>
      <c r="G164" s="250"/>
      <c r="H164" s="253">
        <v>28.8</v>
      </c>
      <c r="I164" s="254"/>
      <c r="J164" s="250"/>
      <c r="K164" s="250"/>
      <c r="L164" s="255"/>
      <c r="M164" s="256"/>
      <c r="N164" s="257"/>
      <c r="O164" s="257"/>
      <c r="P164" s="257"/>
      <c r="Q164" s="257"/>
      <c r="R164" s="257"/>
      <c r="S164" s="257"/>
      <c r="T164" s="257"/>
      <c r="U164" s="258"/>
      <c r="AT164" s="259" t="s">
        <v>648</v>
      </c>
      <c r="AU164" s="259" t="s">
        <v>82</v>
      </c>
      <c r="AV164" s="14" t="s">
        <v>390</v>
      </c>
      <c r="AW164" s="14" t="s">
        <v>30</v>
      </c>
      <c r="AX164" s="14" t="s">
        <v>80</v>
      </c>
      <c r="AY164" s="259" t="s">
        <v>181</v>
      </c>
    </row>
    <row r="165" spans="1:65" s="2" customFormat="1" ht="14.4" customHeight="1">
      <c r="A165" s="33"/>
      <c r="B165" s="34"/>
      <c r="C165" s="207" t="s">
        <v>303</v>
      </c>
      <c r="D165" s="207" t="s">
        <v>185</v>
      </c>
      <c r="E165" s="208" t="s">
        <v>711</v>
      </c>
      <c r="F165" s="209" t="s">
        <v>712</v>
      </c>
      <c r="G165" s="210" t="s">
        <v>267</v>
      </c>
      <c r="H165" s="211">
        <v>8.52</v>
      </c>
      <c r="I165" s="212"/>
      <c r="J165" s="213">
        <f>ROUND(I165*H165,2)</f>
        <v>0</v>
      </c>
      <c r="K165" s="214"/>
      <c r="L165" s="38"/>
      <c r="M165" s="215" t="s">
        <v>1</v>
      </c>
      <c r="N165" s="216" t="s">
        <v>38</v>
      </c>
      <c r="O165" s="70"/>
      <c r="P165" s="217">
        <f>O165*H165</f>
        <v>0</v>
      </c>
      <c r="Q165" s="217">
        <v>0</v>
      </c>
      <c r="R165" s="217">
        <f>Q165*H165</f>
        <v>0</v>
      </c>
      <c r="S165" s="217">
        <v>8.5999999999999993E-2</v>
      </c>
      <c r="T165" s="217">
        <f>S165*H165</f>
        <v>0.73271999999999993</v>
      </c>
      <c r="U165" s="218" t="s">
        <v>1</v>
      </c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19" t="s">
        <v>390</v>
      </c>
      <c r="AT165" s="219" t="s">
        <v>185</v>
      </c>
      <c r="AU165" s="219" t="s">
        <v>82</v>
      </c>
      <c r="AY165" s="16" t="s">
        <v>181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6" t="s">
        <v>80</v>
      </c>
      <c r="BK165" s="220">
        <f>ROUND(I165*H165,2)</f>
        <v>0</v>
      </c>
      <c r="BL165" s="16" t="s">
        <v>390</v>
      </c>
      <c r="BM165" s="219" t="s">
        <v>713</v>
      </c>
    </row>
    <row r="166" spans="1:65" s="2" customFormat="1" ht="14.4" customHeight="1">
      <c r="A166" s="33"/>
      <c r="B166" s="34"/>
      <c r="C166" s="207" t="s">
        <v>307</v>
      </c>
      <c r="D166" s="207" t="s">
        <v>185</v>
      </c>
      <c r="E166" s="208" t="s">
        <v>714</v>
      </c>
      <c r="F166" s="209" t="s">
        <v>715</v>
      </c>
      <c r="G166" s="210" t="s">
        <v>716</v>
      </c>
      <c r="H166" s="211">
        <v>24.815999999999999</v>
      </c>
      <c r="I166" s="212"/>
      <c r="J166" s="213">
        <f>ROUND(I166*H166,2)</f>
        <v>0</v>
      </c>
      <c r="K166" s="214"/>
      <c r="L166" s="38"/>
      <c r="M166" s="215" t="s">
        <v>1</v>
      </c>
      <c r="N166" s="216" t="s">
        <v>38</v>
      </c>
      <c r="O166" s="70"/>
      <c r="P166" s="217">
        <f>O166*H166</f>
        <v>0</v>
      </c>
      <c r="Q166" s="217">
        <v>0</v>
      </c>
      <c r="R166" s="217">
        <f>Q166*H166</f>
        <v>0</v>
      </c>
      <c r="S166" s="217">
        <v>1.6</v>
      </c>
      <c r="T166" s="217">
        <f>S166*H166</f>
        <v>39.705600000000004</v>
      </c>
      <c r="U166" s="218" t="s">
        <v>1</v>
      </c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19" t="s">
        <v>390</v>
      </c>
      <c r="AT166" s="219" t="s">
        <v>185</v>
      </c>
      <c r="AU166" s="219" t="s">
        <v>82</v>
      </c>
      <c r="AY166" s="16" t="s">
        <v>181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6" t="s">
        <v>80</v>
      </c>
      <c r="BK166" s="220">
        <f>ROUND(I166*H166,2)</f>
        <v>0</v>
      </c>
      <c r="BL166" s="16" t="s">
        <v>390</v>
      </c>
      <c r="BM166" s="219" t="s">
        <v>717</v>
      </c>
    </row>
    <row r="167" spans="1:65" s="13" customFormat="1">
      <c r="B167" s="237"/>
      <c r="C167" s="238"/>
      <c r="D167" s="239" t="s">
        <v>648</v>
      </c>
      <c r="E167" s="240" t="s">
        <v>1</v>
      </c>
      <c r="F167" s="241" t="s">
        <v>659</v>
      </c>
      <c r="G167" s="238"/>
      <c r="H167" s="242">
        <v>24.815999999999999</v>
      </c>
      <c r="I167" s="243"/>
      <c r="J167" s="238"/>
      <c r="K167" s="238"/>
      <c r="L167" s="244"/>
      <c r="M167" s="245"/>
      <c r="N167" s="246"/>
      <c r="O167" s="246"/>
      <c r="P167" s="246"/>
      <c r="Q167" s="246"/>
      <c r="R167" s="246"/>
      <c r="S167" s="246"/>
      <c r="T167" s="246"/>
      <c r="U167" s="247"/>
      <c r="AT167" s="248" t="s">
        <v>648</v>
      </c>
      <c r="AU167" s="248" t="s">
        <v>82</v>
      </c>
      <c r="AV167" s="13" t="s">
        <v>82</v>
      </c>
      <c r="AW167" s="13" t="s">
        <v>30</v>
      </c>
      <c r="AX167" s="13" t="s">
        <v>80</v>
      </c>
      <c r="AY167" s="248" t="s">
        <v>181</v>
      </c>
    </row>
    <row r="168" spans="1:65" s="2" customFormat="1" ht="14.4" customHeight="1">
      <c r="A168" s="33"/>
      <c r="B168" s="34"/>
      <c r="C168" s="207" t="s">
        <v>718</v>
      </c>
      <c r="D168" s="207" t="s">
        <v>185</v>
      </c>
      <c r="E168" s="208" t="s">
        <v>719</v>
      </c>
      <c r="F168" s="209" t="s">
        <v>720</v>
      </c>
      <c r="G168" s="210" t="s">
        <v>511</v>
      </c>
      <c r="H168" s="211">
        <v>24.815999999999999</v>
      </c>
      <c r="I168" s="212"/>
      <c r="J168" s="213">
        <f t="shared" ref="J168:J173" si="0">ROUND(I168*H168,2)</f>
        <v>0</v>
      </c>
      <c r="K168" s="214"/>
      <c r="L168" s="38"/>
      <c r="M168" s="215" t="s">
        <v>1</v>
      </c>
      <c r="N168" s="216" t="s">
        <v>38</v>
      </c>
      <c r="O168" s="70"/>
      <c r="P168" s="217">
        <f t="shared" ref="P168:P173" si="1">O168*H168</f>
        <v>0</v>
      </c>
      <c r="Q168" s="217">
        <v>0</v>
      </c>
      <c r="R168" s="217">
        <f t="shared" ref="R168:R173" si="2">Q168*H168</f>
        <v>0</v>
      </c>
      <c r="S168" s="217">
        <v>1.6</v>
      </c>
      <c r="T168" s="217">
        <f t="shared" ref="T168:T173" si="3">S168*H168</f>
        <v>39.705600000000004</v>
      </c>
      <c r="U168" s="218" t="s">
        <v>1</v>
      </c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19" t="s">
        <v>390</v>
      </c>
      <c r="AT168" s="219" t="s">
        <v>185</v>
      </c>
      <c r="AU168" s="219" t="s">
        <v>82</v>
      </c>
      <c r="AY168" s="16" t="s">
        <v>181</v>
      </c>
      <c r="BE168" s="220">
        <f t="shared" ref="BE168:BE173" si="4">IF(N168="základní",J168,0)</f>
        <v>0</v>
      </c>
      <c r="BF168" s="220">
        <f t="shared" ref="BF168:BF173" si="5">IF(N168="snížená",J168,0)</f>
        <v>0</v>
      </c>
      <c r="BG168" s="220">
        <f t="shared" ref="BG168:BG173" si="6">IF(N168="zákl. přenesená",J168,0)</f>
        <v>0</v>
      </c>
      <c r="BH168" s="220">
        <f t="shared" ref="BH168:BH173" si="7">IF(N168="sníž. přenesená",J168,0)</f>
        <v>0</v>
      </c>
      <c r="BI168" s="220">
        <f t="shared" ref="BI168:BI173" si="8">IF(N168="nulová",J168,0)</f>
        <v>0</v>
      </c>
      <c r="BJ168" s="16" t="s">
        <v>80</v>
      </c>
      <c r="BK168" s="220">
        <f t="shared" ref="BK168:BK173" si="9">ROUND(I168*H168,2)</f>
        <v>0</v>
      </c>
      <c r="BL168" s="16" t="s">
        <v>390</v>
      </c>
      <c r="BM168" s="219" t="s">
        <v>721</v>
      </c>
    </row>
    <row r="169" spans="1:65" s="2" customFormat="1" ht="14.4" customHeight="1">
      <c r="A169" s="33"/>
      <c r="B169" s="34"/>
      <c r="C169" s="207" t="s">
        <v>722</v>
      </c>
      <c r="D169" s="207" t="s">
        <v>185</v>
      </c>
      <c r="E169" s="208" t="s">
        <v>723</v>
      </c>
      <c r="F169" s="209" t="s">
        <v>724</v>
      </c>
      <c r="G169" s="210" t="s">
        <v>511</v>
      </c>
      <c r="H169" s="211">
        <v>6</v>
      </c>
      <c r="I169" s="212"/>
      <c r="J169" s="213">
        <f t="shared" si="0"/>
        <v>0</v>
      </c>
      <c r="K169" s="214"/>
      <c r="L169" s="38"/>
      <c r="M169" s="215" t="s">
        <v>1</v>
      </c>
      <c r="N169" s="216" t="s">
        <v>38</v>
      </c>
      <c r="O169" s="70"/>
      <c r="P169" s="217">
        <f t="shared" si="1"/>
        <v>0</v>
      </c>
      <c r="Q169" s="217">
        <v>0</v>
      </c>
      <c r="R169" s="217">
        <f t="shared" si="2"/>
        <v>0</v>
      </c>
      <c r="S169" s="217">
        <v>7.5999999999999998E-2</v>
      </c>
      <c r="T169" s="217">
        <f t="shared" si="3"/>
        <v>0.45599999999999996</v>
      </c>
      <c r="U169" s="218" t="s">
        <v>1</v>
      </c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19" t="s">
        <v>390</v>
      </c>
      <c r="AT169" s="219" t="s">
        <v>185</v>
      </c>
      <c r="AU169" s="219" t="s">
        <v>82</v>
      </c>
      <c r="AY169" s="16" t="s">
        <v>181</v>
      </c>
      <c r="BE169" s="220">
        <f t="shared" si="4"/>
        <v>0</v>
      </c>
      <c r="BF169" s="220">
        <f t="shared" si="5"/>
        <v>0</v>
      </c>
      <c r="BG169" s="220">
        <f t="shared" si="6"/>
        <v>0</v>
      </c>
      <c r="BH169" s="220">
        <f t="shared" si="7"/>
        <v>0</v>
      </c>
      <c r="BI169" s="220">
        <f t="shared" si="8"/>
        <v>0</v>
      </c>
      <c r="BJ169" s="16" t="s">
        <v>80</v>
      </c>
      <c r="BK169" s="220">
        <f t="shared" si="9"/>
        <v>0</v>
      </c>
      <c r="BL169" s="16" t="s">
        <v>390</v>
      </c>
      <c r="BM169" s="219" t="s">
        <v>725</v>
      </c>
    </row>
    <row r="170" spans="1:65" s="2" customFormat="1" ht="14.4" customHeight="1">
      <c r="A170" s="33"/>
      <c r="B170" s="34"/>
      <c r="C170" s="207" t="s">
        <v>7</v>
      </c>
      <c r="D170" s="207" t="s">
        <v>185</v>
      </c>
      <c r="E170" s="208" t="s">
        <v>726</v>
      </c>
      <c r="F170" s="209" t="s">
        <v>727</v>
      </c>
      <c r="G170" s="210" t="s">
        <v>511</v>
      </c>
      <c r="H170" s="211">
        <v>6</v>
      </c>
      <c r="I170" s="212"/>
      <c r="J170" s="213">
        <f t="shared" si="0"/>
        <v>0</v>
      </c>
      <c r="K170" s="214"/>
      <c r="L170" s="38"/>
      <c r="M170" s="215" t="s">
        <v>1</v>
      </c>
      <c r="N170" s="216" t="s">
        <v>38</v>
      </c>
      <c r="O170" s="70"/>
      <c r="P170" s="217">
        <f t="shared" si="1"/>
        <v>0</v>
      </c>
      <c r="Q170" s="217">
        <v>0</v>
      </c>
      <c r="R170" s="217">
        <f t="shared" si="2"/>
        <v>0</v>
      </c>
      <c r="S170" s="217">
        <v>6.3E-2</v>
      </c>
      <c r="T170" s="217">
        <f t="shared" si="3"/>
        <v>0.378</v>
      </c>
      <c r="U170" s="218" t="s">
        <v>1</v>
      </c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19" t="s">
        <v>390</v>
      </c>
      <c r="AT170" s="219" t="s">
        <v>185</v>
      </c>
      <c r="AU170" s="219" t="s">
        <v>82</v>
      </c>
      <c r="AY170" s="16" t="s">
        <v>181</v>
      </c>
      <c r="BE170" s="220">
        <f t="shared" si="4"/>
        <v>0</v>
      </c>
      <c r="BF170" s="220">
        <f t="shared" si="5"/>
        <v>0</v>
      </c>
      <c r="BG170" s="220">
        <f t="shared" si="6"/>
        <v>0</v>
      </c>
      <c r="BH170" s="220">
        <f t="shared" si="7"/>
        <v>0</v>
      </c>
      <c r="BI170" s="220">
        <f t="shared" si="8"/>
        <v>0</v>
      </c>
      <c r="BJ170" s="16" t="s">
        <v>80</v>
      </c>
      <c r="BK170" s="220">
        <f t="shared" si="9"/>
        <v>0</v>
      </c>
      <c r="BL170" s="16" t="s">
        <v>390</v>
      </c>
      <c r="BM170" s="219" t="s">
        <v>728</v>
      </c>
    </row>
    <row r="171" spans="1:65" s="2" customFormat="1" ht="19.8" customHeight="1">
      <c r="A171" s="33"/>
      <c r="B171" s="34"/>
      <c r="C171" s="207" t="s">
        <v>729</v>
      </c>
      <c r="D171" s="207" t="s">
        <v>185</v>
      </c>
      <c r="E171" s="208" t="s">
        <v>730</v>
      </c>
      <c r="F171" s="209" t="s">
        <v>731</v>
      </c>
      <c r="G171" s="210" t="s">
        <v>188</v>
      </c>
      <c r="H171" s="211">
        <v>1</v>
      </c>
      <c r="I171" s="212"/>
      <c r="J171" s="213">
        <f t="shared" si="0"/>
        <v>0</v>
      </c>
      <c r="K171" s="214"/>
      <c r="L171" s="38"/>
      <c r="M171" s="215" t="s">
        <v>1</v>
      </c>
      <c r="N171" s="216" t="s">
        <v>38</v>
      </c>
      <c r="O171" s="70"/>
      <c r="P171" s="217">
        <f t="shared" si="1"/>
        <v>0</v>
      </c>
      <c r="Q171" s="217">
        <v>0</v>
      </c>
      <c r="R171" s="217">
        <f t="shared" si="2"/>
        <v>0</v>
      </c>
      <c r="S171" s="217">
        <v>0.02</v>
      </c>
      <c r="T171" s="217">
        <f t="shared" si="3"/>
        <v>0.02</v>
      </c>
      <c r="U171" s="218" t="s">
        <v>1</v>
      </c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19" t="s">
        <v>390</v>
      </c>
      <c r="AT171" s="219" t="s">
        <v>185</v>
      </c>
      <c r="AU171" s="219" t="s">
        <v>82</v>
      </c>
      <c r="AY171" s="16" t="s">
        <v>181</v>
      </c>
      <c r="BE171" s="220">
        <f t="shared" si="4"/>
        <v>0</v>
      </c>
      <c r="BF171" s="220">
        <f t="shared" si="5"/>
        <v>0</v>
      </c>
      <c r="BG171" s="220">
        <f t="shared" si="6"/>
        <v>0</v>
      </c>
      <c r="BH171" s="220">
        <f t="shared" si="7"/>
        <v>0</v>
      </c>
      <c r="BI171" s="220">
        <f t="shared" si="8"/>
        <v>0</v>
      </c>
      <c r="BJ171" s="16" t="s">
        <v>80</v>
      </c>
      <c r="BK171" s="220">
        <f t="shared" si="9"/>
        <v>0</v>
      </c>
      <c r="BL171" s="16" t="s">
        <v>390</v>
      </c>
      <c r="BM171" s="219" t="s">
        <v>732</v>
      </c>
    </row>
    <row r="172" spans="1:65" s="2" customFormat="1" ht="19.8" customHeight="1">
      <c r="A172" s="33"/>
      <c r="B172" s="34"/>
      <c r="C172" s="207" t="s">
        <v>733</v>
      </c>
      <c r="D172" s="207" t="s">
        <v>185</v>
      </c>
      <c r="E172" s="208" t="s">
        <v>734</v>
      </c>
      <c r="F172" s="209" t="s">
        <v>735</v>
      </c>
      <c r="G172" s="210" t="s">
        <v>188</v>
      </c>
      <c r="H172" s="211">
        <v>1</v>
      </c>
      <c r="I172" s="212"/>
      <c r="J172" s="213">
        <f t="shared" si="0"/>
        <v>0</v>
      </c>
      <c r="K172" s="214"/>
      <c r="L172" s="38"/>
      <c r="M172" s="215" t="s">
        <v>1</v>
      </c>
      <c r="N172" s="216" t="s">
        <v>38</v>
      </c>
      <c r="O172" s="70"/>
      <c r="P172" s="217">
        <f t="shared" si="1"/>
        <v>0</v>
      </c>
      <c r="Q172" s="217">
        <v>0</v>
      </c>
      <c r="R172" s="217">
        <f t="shared" si="2"/>
        <v>0</v>
      </c>
      <c r="S172" s="217">
        <v>1.6E-2</v>
      </c>
      <c r="T172" s="217">
        <f t="shared" si="3"/>
        <v>1.6E-2</v>
      </c>
      <c r="U172" s="218" t="s">
        <v>1</v>
      </c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19" t="s">
        <v>390</v>
      </c>
      <c r="AT172" s="219" t="s">
        <v>185</v>
      </c>
      <c r="AU172" s="219" t="s">
        <v>82</v>
      </c>
      <c r="AY172" s="16" t="s">
        <v>181</v>
      </c>
      <c r="BE172" s="220">
        <f t="shared" si="4"/>
        <v>0</v>
      </c>
      <c r="BF172" s="220">
        <f t="shared" si="5"/>
        <v>0</v>
      </c>
      <c r="BG172" s="220">
        <f t="shared" si="6"/>
        <v>0</v>
      </c>
      <c r="BH172" s="220">
        <f t="shared" si="7"/>
        <v>0</v>
      </c>
      <c r="BI172" s="220">
        <f t="shared" si="8"/>
        <v>0</v>
      </c>
      <c r="BJ172" s="16" t="s">
        <v>80</v>
      </c>
      <c r="BK172" s="220">
        <f t="shared" si="9"/>
        <v>0</v>
      </c>
      <c r="BL172" s="16" t="s">
        <v>390</v>
      </c>
      <c r="BM172" s="219" t="s">
        <v>736</v>
      </c>
    </row>
    <row r="173" spans="1:65" s="2" customFormat="1" ht="14.4" customHeight="1">
      <c r="A173" s="33"/>
      <c r="B173" s="34"/>
      <c r="C173" s="207" t="s">
        <v>737</v>
      </c>
      <c r="D173" s="207" t="s">
        <v>185</v>
      </c>
      <c r="E173" s="208" t="s">
        <v>738</v>
      </c>
      <c r="F173" s="209" t="s">
        <v>739</v>
      </c>
      <c r="G173" s="210" t="s">
        <v>511</v>
      </c>
      <c r="H173" s="211">
        <v>23.61</v>
      </c>
      <c r="I173" s="212"/>
      <c r="J173" s="213">
        <f t="shared" si="0"/>
        <v>0</v>
      </c>
      <c r="K173" s="214"/>
      <c r="L173" s="38"/>
      <c r="M173" s="215" t="s">
        <v>1</v>
      </c>
      <c r="N173" s="216" t="s">
        <v>38</v>
      </c>
      <c r="O173" s="70"/>
      <c r="P173" s="217">
        <f t="shared" si="1"/>
        <v>0</v>
      </c>
      <c r="Q173" s="217">
        <v>0</v>
      </c>
      <c r="R173" s="217">
        <f t="shared" si="2"/>
        <v>0</v>
      </c>
      <c r="S173" s="217">
        <v>6.8000000000000005E-2</v>
      </c>
      <c r="T173" s="217">
        <f t="shared" si="3"/>
        <v>1.60548</v>
      </c>
      <c r="U173" s="218" t="s">
        <v>1</v>
      </c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19" t="s">
        <v>390</v>
      </c>
      <c r="AT173" s="219" t="s">
        <v>185</v>
      </c>
      <c r="AU173" s="219" t="s">
        <v>82</v>
      </c>
      <c r="AY173" s="16" t="s">
        <v>181</v>
      </c>
      <c r="BE173" s="220">
        <f t="shared" si="4"/>
        <v>0</v>
      </c>
      <c r="BF173" s="220">
        <f t="shared" si="5"/>
        <v>0</v>
      </c>
      <c r="BG173" s="220">
        <f t="shared" si="6"/>
        <v>0</v>
      </c>
      <c r="BH173" s="220">
        <f t="shared" si="7"/>
        <v>0</v>
      </c>
      <c r="BI173" s="220">
        <f t="shared" si="8"/>
        <v>0</v>
      </c>
      <c r="BJ173" s="16" t="s">
        <v>80</v>
      </c>
      <c r="BK173" s="220">
        <f t="shared" si="9"/>
        <v>0</v>
      </c>
      <c r="BL173" s="16" t="s">
        <v>390</v>
      </c>
      <c r="BM173" s="219" t="s">
        <v>740</v>
      </c>
    </row>
    <row r="174" spans="1:65" s="12" customFormat="1" ht="22.8" customHeight="1">
      <c r="B174" s="191"/>
      <c r="C174" s="192"/>
      <c r="D174" s="193" t="s">
        <v>72</v>
      </c>
      <c r="E174" s="205" t="s">
        <v>741</v>
      </c>
      <c r="F174" s="205" t="s">
        <v>742</v>
      </c>
      <c r="G174" s="192"/>
      <c r="H174" s="192"/>
      <c r="I174" s="195"/>
      <c r="J174" s="206">
        <f>BK174</f>
        <v>0</v>
      </c>
      <c r="K174" s="192"/>
      <c r="L174" s="197"/>
      <c r="M174" s="198"/>
      <c r="N174" s="199"/>
      <c r="O174" s="199"/>
      <c r="P174" s="200">
        <f>SUM(P175:P182)</f>
        <v>0</v>
      </c>
      <c r="Q174" s="199"/>
      <c r="R174" s="200">
        <f>SUM(R175:R182)</f>
        <v>0</v>
      </c>
      <c r="S174" s="199"/>
      <c r="T174" s="200">
        <f>SUM(T175:T182)</f>
        <v>0</v>
      </c>
      <c r="U174" s="201"/>
      <c r="AR174" s="202" t="s">
        <v>80</v>
      </c>
      <c r="AT174" s="203" t="s">
        <v>72</v>
      </c>
      <c r="AU174" s="203" t="s">
        <v>80</v>
      </c>
      <c r="AY174" s="202" t="s">
        <v>181</v>
      </c>
      <c r="BK174" s="204">
        <f>SUM(BK175:BK182)</f>
        <v>0</v>
      </c>
    </row>
    <row r="175" spans="1:65" s="2" customFormat="1" ht="19.8" customHeight="1">
      <c r="A175" s="33"/>
      <c r="B175" s="34"/>
      <c r="C175" s="207" t="s">
        <v>743</v>
      </c>
      <c r="D175" s="207" t="s">
        <v>185</v>
      </c>
      <c r="E175" s="208" t="s">
        <v>744</v>
      </c>
      <c r="F175" s="209" t="s">
        <v>745</v>
      </c>
      <c r="G175" s="210" t="s">
        <v>746</v>
      </c>
      <c r="H175" s="211">
        <v>30.34</v>
      </c>
      <c r="I175" s="212"/>
      <c r="J175" s="213">
        <f t="shared" ref="J175:J182" si="10">ROUND(I175*H175,2)</f>
        <v>0</v>
      </c>
      <c r="K175" s="214"/>
      <c r="L175" s="38"/>
      <c r="M175" s="215" t="s">
        <v>1</v>
      </c>
      <c r="N175" s="216" t="s">
        <v>38</v>
      </c>
      <c r="O175" s="70"/>
      <c r="P175" s="217">
        <f t="shared" ref="P175:P182" si="11">O175*H175</f>
        <v>0</v>
      </c>
      <c r="Q175" s="217">
        <v>0</v>
      </c>
      <c r="R175" s="217">
        <f t="shared" ref="R175:R182" si="12">Q175*H175</f>
        <v>0</v>
      </c>
      <c r="S175" s="217">
        <v>0</v>
      </c>
      <c r="T175" s="217">
        <f t="shared" ref="T175:T182" si="13">S175*H175</f>
        <v>0</v>
      </c>
      <c r="U175" s="218" t="s">
        <v>1</v>
      </c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19" t="s">
        <v>390</v>
      </c>
      <c r="AT175" s="219" t="s">
        <v>185</v>
      </c>
      <c r="AU175" s="219" t="s">
        <v>82</v>
      </c>
      <c r="AY175" s="16" t="s">
        <v>181</v>
      </c>
      <c r="BE175" s="220">
        <f t="shared" ref="BE175:BE182" si="14">IF(N175="základní",J175,0)</f>
        <v>0</v>
      </c>
      <c r="BF175" s="220">
        <f t="shared" ref="BF175:BF182" si="15">IF(N175="snížená",J175,0)</f>
        <v>0</v>
      </c>
      <c r="BG175" s="220">
        <f t="shared" ref="BG175:BG182" si="16">IF(N175="zákl. přenesená",J175,0)</f>
        <v>0</v>
      </c>
      <c r="BH175" s="220">
        <f t="shared" ref="BH175:BH182" si="17">IF(N175="sníž. přenesená",J175,0)</f>
        <v>0</v>
      </c>
      <c r="BI175" s="220">
        <f t="shared" ref="BI175:BI182" si="18">IF(N175="nulová",J175,0)</f>
        <v>0</v>
      </c>
      <c r="BJ175" s="16" t="s">
        <v>80</v>
      </c>
      <c r="BK175" s="220">
        <f t="shared" ref="BK175:BK182" si="19">ROUND(I175*H175,2)</f>
        <v>0</v>
      </c>
      <c r="BL175" s="16" t="s">
        <v>390</v>
      </c>
      <c r="BM175" s="219" t="s">
        <v>747</v>
      </c>
    </row>
    <row r="176" spans="1:65" s="2" customFormat="1" ht="14.4" customHeight="1">
      <c r="A176" s="33"/>
      <c r="B176" s="34"/>
      <c r="C176" s="207" t="s">
        <v>748</v>
      </c>
      <c r="D176" s="207" t="s">
        <v>185</v>
      </c>
      <c r="E176" s="208" t="s">
        <v>749</v>
      </c>
      <c r="F176" s="209" t="s">
        <v>750</v>
      </c>
      <c r="G176" s="210" t="s">
        <v>267</v>
      </c>
      <c r="H176" s="211">
        <v>3</v>
      </c>
      <c r="I176" s="212"/>
      <c r="J176" s="213">
        <f t="shared" si="10"/>
        <v>0</v>
      </c>
      <c r="K176" s="214"/>
      <c r="L176" s="38"/>
      <c r="M176" s="215" t="s">
        <v>1</v>
      </c>
      <c r="N176" s="216" t="s">
        <v>38</v>
      </c>
      <c r="O176" s="70"/>
      <c r="P176" s="217">
        <f t="shared" si="11"/>
        <v>0</v>
      </c>
      <c r="Q176" s="217">
        <v>0</v>
      </c>
      <c r="R176" s="217">
        <f t="shared" si="12"/>
        <v>0</v>
      </c>
      <c r="S176" s="217">
        <v>0</v>
      </c>
      <c r="T176" s="217">
        <f t="shared" si="13"/>
        <v>0</v>
      </c>
      <c r="U176" s="218" t="s">
        <v>1</v>
      </c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19" t="s">
        <v>390</v>
      </c>
      <c r="AT176" s="219" t="s">
        <v>185</v>
      </c>
      <c r="AU176" s="219" t="s">
        <v>82</v>
      </c>
      <c r="AY176" s="16" t="s">
        <v>181</v>
      </c>
      <c r="BE176" s="220">
        <f t="shared" si="14"/>
        <v>0</v>
      </c>
      <c r="BF176" s="220">
        <f t="shared" si="15"/>
        <v>0</v>
      </c>
      <c r="BG176" s="220">
        <f t="shared" si="16"/>
        <v>0</v>
      </c>
      <c r="BH176" s="220">
        <f t="shared" si="17"/>
        <v>0</v>
      </c>
      <c r="BI176" s="220">
        <f t="shared" si="18"/>
        <v>0</v>
      </c>
      <c r="BJ176" s="16" t="s">
        <v>80</v>
      </c>
      <c r="BK176" s="220">
        <f t="shared" si="19"/>
        <v>0</v>
      </c>
      <c r="BL176" s="16" t="s">
        <v>390</v>
      </c>
      <c r="BM176" s="219" t="s">
        <v>751</v>
      </c>
    </row>
    <row r="177" spans="1:65" s="2" customFormat="1" ht="14.4" customHeight="1">
      <c r="A177" s="33"/>
      <c r="B177" s="34"/>
      <c r="C177" s="207" t="s">
        <v>752</v>
      </c>
      <c r="D177" s="207" t="s">
        <v>185</v>
      </c>
      <c r="E177" s="208" t="s">
        <v>753</v>
      </c>
      <c r="F177" s="209" t="s">
        <v>754</v>
      </c>
      <c r="G177" s="210" t="s">
        <v>267</v>
      </c>
      <c r="H177" s="211">
        <v>30</v>
      </c>
      <c r="I177" s="212"/>
      <c r="J177" s="213">
        <f t="shared" si="10"/>
        <v>0</v>
      </c>
      <c r="K177" s="214"/>
      <c r="L177" s="38"/>
      <c r="M177" s="215" t="s">
        <v>1</v>
      </c>
      <c r="N177" s="216" t="s">
        <v>38</v>
      </c>
      <c r="O177" s="70"/>
      <c r="P177" s="217">
        <f t="shared" si="11"/>
        <v>0</v>
      </c>
      <c r="Q177" s="217">
        <v>0</v>
      </c>
      <c r="R177" s="217">
        <f t="shared" si="12"/>
        <v>0</v>
      </c>
      <c r="S177" s="217">
        <v>0</v>
      </c>
      <c r="T177" s="217">
        <f t="shared" si="13"/>
        <v>0</v>
      </c>
      <c r="U177" s="218" t="s">
        <v>1</v>
      </c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19" t="s">
        <v>390</v>
      </c>
      <c r="AT177" s="219" t="s">
        <v>185</v>
      </c>
      <c r="AU177" s="219" t="s">
        <v>82</v>
      </c>
      <c r="AY177" s="16" t="s">
        <v>181</v>
      </c>
      <c r="BE177" s="220">
        <f t="shared" si="14"/>
        <v>0</v>
      </c>
      <c r="BF177" s="220">
        <f t="shared" si="15"/>
        <v>0</v>
      </c>
      <c r="BG177" s="220">
        <f t="shared" si="16"/>
        <v>0</v>
      </c>
      <c r="BH177" s="220">
        <f t="shared" si="17"/>
        <v>0</v>
      </c>
      <c r="BI177" s="220">
        <f t="shared" si="18"/>
        <v>0</v>
      </c>
      <c r="BJ177" s="16" t="s">
        <v>80</v>
      </c>
      <c r="BK177" s="220">
        <f t="shared" si="19"/>
        <v>0</v>
      </c>
      <c r="BL177" s="16" t="s">
        <v>390</v>
      </c>
      <c r="BM177" s="219" t="s">
        <v>755</v>
      </c>
    </row>
    <row r="178" spans="1:65" s="2" customFormat="1" ht="14.4" customHeight="1">
      <c r="A178" s="33"/>
      <c r="B178" s="34"/>
      <c r="C178" s="207" t="s">
        <v>756</v>
      </c>
      <c r="D178" s="207" t="s">
        <v>185</v>
      </c>
      <c r="E178" s="208" t="s">
        <v>757</v>
      </c>
      <c r="F178" s="209" t="s">
        <v>758</v>
      </c>
      <c r="G178" s="210" t="s">
        <v>746</v>
      </c>
      <c r="H178" s="211">
        <v>30.34</v>
      </c>
      <c r="I178" s="212"/>
      <c r="J178" s="213">
        <f t="shared" si="10"/>
        <v>0</v>
      </c>
      <c r="K178" s="214"/>
      <c r="L178" s="38"/>
      <c r="M178" s="215" t="s">
        <v>1</v>
      </c>
      <c r="N178" s="216" t="s">
        <v>38</v>
      </c>
      <c r="O178" s="70"/>
      <c r="P178" s="217">
        <f t="shared" si="11"/>
        <v>0</v>
      </c>
      <c r="Q178" s="217">
        <v>0</v>
      </c>
      <c r="R178" s="217">
        <f t="shared" si="12"/>
        <v>0</v>
      </c>
      <c r="S178" s="217">
        <v>0</v>
      </c>
      <c r="T178" s="217">
        <f t="shared" si="13"/>
        <v>0</v>
      </c>
      <c r="U178" s="218" t="s">
        <v>1</v>
      </c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19" t="s">
        <v>390</v>
      </c>
      <c r="AT178" s="219" t="s">
        <v>185</v>
      </c>
      <c r="AU178" s="219" t="s">
        <v>82</v>
      </c>
      <c r="AY178" s="16" t="s">
        <v>181</v>
      </c>
      <c r="BE178" s="220">
        <f t="shared" si="14"/>
        <v>0</v>
      </c>
      <c r="BF178" s="220">
        <f t="shared" si="15"/>
        <v>0</v>
      </c>
      <c r="BG178" s="220">
        <f t="shared" si="16"/>
        <v>0</v>
      </c>
      <c r="BH178" s="220">
        <f t="shared" si="17"/>
        <v>0</v>
      </c>
      <c r="BI178" s="220">
        <f t="shared" si="18"/>
        <v>0</v>
      </c>
      <c r="BJ178" s="16" t="s">
        <v>80</v>
      </c>
      <c r="BK178" s="220">
        <f t="shared" si="19"/>
        <v>0</v>
      </c>
      <c r="BL178" s="16" t="s">
        <v>390</v>
      </c>
      <c r="BM178" s="219" t="s">
        <v>759</v>
      </c>
    </row>
    <row r="179" spans="1:65" s="2" customFormat="1" ht="14.4" customHeight="1">
      <c r="A179" s="33"/>
      <c r="B179" s="34"/>
      <c r="C179" s="207" t="s">
        <v>760</v>
      </c>
      <c r="D179" s="207" t="s">
        <v>185</v>
      </c>
      <c r="E179" s="208" t="s">
        <v>761</v>
      </c>
      <c r="F179" s="209" t="s">
        <v>762</v>
      </c>
      <c r="G179" s="210" t="s">
        <v>746</v>
      </c>
      <c r="H179" s="211">
        <v>606.79999999999995</v>
      </c>
      <c r="I179" s="212"/>
      <c r="J179" s="213">
        <f t="shared" si="10"/>
        <v>0</v>
      </c>
      <c r="K179" s="214"/>
      <c r="L179" s="38"/>
      <c r="M179" s="215" t="s">
        <v>1</v>
      </c>
      <c r="N179" s="216" t="s">
        <v>38</v>
      </c>
      <c r="O179" s="70"/>
      <c r="P179" s="217">
        <f t="shared" si="11"/>
        <v>0</v>
      </c>
      <c r="Q179" s="217">
        <v>0</v>
      </c>
      <c r="R179" s="217">
        <f t="shared" si="12"/>
        <v>0</v>
      </c>
      <c r="S179" s="217">
        <v>0</v>
      </c>
      <c r="T179" s="217">
        <f t="shared" si="13"/>
        <v>0</v>
      </c>
      <c r="U179" s="218" t="s">
        <v>1</v>
      </c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19" t="s">
        <v>390</v>
      </c>
      <c r="AT179" s="219" t="s">
        <v>185</v>
      </c>
      <c r="AU179" s="219" t="s">
        <v>82</v>
      </c>
      <c r="AY179" s="16" t="s">
        <v>181</v>
      </c>
      <c r="BE179" s="220">
        <f t="shared" si="14"/>
        <v>0</v>
      </c>
      <c r="BF179" s="220">
        <f t="shared" si="15"/>
        <v>0</v>
      </c>
      <c r="BG179" s="220">
        <f t="shared" si="16"/>
        <v>0</v>
      </c>
      <c r="BH179" s="220">
        <f t="shared" si="17"/>
        <v>0</v>
      </c>
      <c r="BI179" s="220">
        <f t="shared" si="18"/>
        <v>0</v>
      </c>
      <c r="BJ179" s="16" t="s">
        <v>80</v>
      </c>
      <c r="BK179" s="220">
        <f t="shared" si="19"/>
        <v>0</v>
      </c>
      <c r="BL179" s="16" t="s">
        <v>390</v>
      </c>
      <c r="BM179" s="219" t="s">
        <v>763</v>
      </c>
    </row>
    <row r="180" spans="1:65" s="2" customFormat="1" ht="19.8" customHeight="1">
      <c r="A180" s="33"/>
      <c r="B180" s="34"/>
      <c r="C180" s="207" t="s">
        <v>764</v>
      </c>
      <c r="D180" s="207" t="s">
        <v>185</v>
      </c>
      <c r="E180" s="208" t="s">
        <v>765</v>
      </c>
      <c r="F180" s="209" t="s">
        <v>766</v>
      </c>
      <c r="G180" s="210" t="s">
        <v>746</v>
      </c>
      <c r="H180" s="211">
        <v>30.34</v>
      </c>
      <c r="I180" s="212"/>
      <c r="J180" s="213">
        <f t="shared" si="10"/>
        <v>0</v>
      </c>
      <c r="K180" s="214"/>
      <c r="L180" s="38"/>
      <c r="M180" s="215" t="s">
        <v>1</v>
      </c>
      <c r="N180" s="216" t="s">
        <v>38</v>
      </c>
      <c r="O180" s="70"/>
      <c r="P180" s="217">
        <f t="shared" si="11"/>
        <v>0</v>
      </c>
      <c r="Q180" s="217">
        <v>0</v>
      </c>
      <c r="R180" s="217">
        <f t="shared" si="12"/>
        <v>0</v>
      </c>
      <c r="S180" s="217">
        <v>0</v>
      </c>
      <c r="T180" s="217">
        <f t="shared" si="13"/>
        <v>0</v>
      </c>
      <c r="U180" s="218" t="s">
        <v>1</v>
      </c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19" t="s">
        <v>390</v>
      </c>
      <c r="AT180" s="219" t="s">
        <v>185</v>
      </c>
      <c r="AU180" s="219" t="s">
        <v>82</v>
      </c>
      <c r="AY180" s="16" t="s">
        <v>181</v>
      </c>
      <c r="BE180" s="220">
        <f t="shared" si="14"/>
        <v>0</v>
      </c>
      <c r="BF180" s="220">
        <f t="shared" si="15"/>
        <v>0</v>
      </c>
      <c r="BG180" s="220">
        <f t="shared" si="16"/>
        <v>0</v>
      </c>
      <c r="BH180" s="220">
        <f t="shared" si="17"/>
        <v>0</v>
      </c>
      <c r="BI180" s="220">
        <f t="shared" si="18"/>
        <v>0</v>
      </c>
      <c r="BJ180" s="16" t="s">
        <v>80</v>
      </c>
      <c r="BK180" s="220">
        <f t="shared" si="19"/>
        <v>0</v>
      </c>
      <c r="BL180" s="16" t="s">
        <v>390</v>
      </c>
      <c r="BM180" s="219" t="s">
        <v>767</v>
      </c>
    </row>
    <row r="181" spans="1:65" s="2" customFormat="1" ht="14.4" customHeight="1">
      <c r="A181" s="33"/>
      <c r="B181" s="34"/>
      <c r="C181" s="207" t="s">
        <v>768</v>
      </c>
      <c r="D181" s="207" t="s">
        <v>185</v>
      </c>
      <c r="E181" s="208" t="s">
        <v>769</v>
      </c>
      <c r="F181" s="209" t="s">
        <v>770</v>
      </c>
      <c r="G181" s="210" t="s">
        <v>746</v>
      </c>
      <c r="H181" s="211">
        <v>0.52</v>
      </c>
      <c r="I181" s="212"/>
      <c r="J181" s="213">
        <f t="shared" si="10"/>
        <v>0</v>
      </c>
      <c r="K181" s="214"/>
      <c r="L181" s="38"/>
      <c r="M181" s="215" t="s">
        <v>1</v>
      </c>
      <c r="N181" s="216" t="s">
        <v>38</v>
      </c>
      <c r="O181" s="70"/>
      <c r="P181" s="217">
        <f t="shared" si="11"/>
        <v>0</v>
      </c>
      <c r="Q181" s="217">
        <v>0</v>
      </c>
      <c r="R181" s="217">
        <f t="shared" si="12"/>
        <v>0</v>
      </c>
      <c r="S181" s="217">
        <v>0</v>
      </c>
      <c r="T181" s="217">
        <f t="shared" si="13"/>
        <v>0</v>
      </c>
      <c r="U181" s="218" t="s">
        <v>1</v>
      </c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19" t="s">
        <v>390</v>
      </c>
      <c r="AT181" s="219" t="s">
        <v>185</v>
      </c>
      <c r="AU181" s="219" t="s">
        <v>82</v>
      </c>
      <c r="AY181" s="16" t="s">
        <v>181</v>
      </c>
      <c r="BE181" s="220">
        <f t="shared" si="14"/>
        <v>0</v>
      </c>
      <c r="BF181" s="220">
        <f t="shared" si="15"/>
        <v>0</v>
      </c>
      <c r="BG181" s="220">
        <f t="shared" si="16"/>
        <v>0</v>
      </c>
      <c r="BH181" s="220">
        <f t="shared" si="17"/>
        <v>0</v>
      </c>
      <c r="BI181" s="220">
        <f t="shared" si="18"/>
        <v>0</v>
      </c>
      <c r="BJ181" s="16" t="s">
        <v>80</v>
      </c>
      <c r="BK181" s="220">
        <f t="shared" si="19"/>
        <v>0</v>
      </c>
      <c r="BL181" s="16" t="s">
        <v>390</v>
      </c>
      <c r="BM181" s="219" t="s">
        <v>771</v>
      </c>
    </row>
    <row r="182" spans="1:65" s="2" customFormat="1" ht="14.4" customHeight="1">
      <c r="A182" s="33"/>
      <c r="B182" s="34"/>
      <c r="C182" s="207" t="s">
        <v>196</v>
      </c>
      <c r="D182" s="207" t="s">
        <v>185</v>
      </c>
      <c r="E182" s="208" t="s">
        <v>772</v>
      </c>
      <c r="F182" s="209" t="s">
        <v>773</v>
      </c>
      <c r="G182" s="210" t="s">
        <v>746</v>
      </c>
      <c r="H182" s="211">
        <v>90.233000000000004</v>
      </c>
      <c r="I182" s="212"/>
      <c r="J182" s="213">
        <f t="shared" si="10"/>
        <v>0</v>
      </c>
      <c r="K182" s="214"/>
      <c r="L182" s="38"/>
      <c r="M182" s="215" t="s">
        <v>1</v>
      </c>
      <c r="N182" s="216" t="s">
        <v>38</v>
      </c>
      <c r="O182" s="70"/>
      <c r="P182" s="217">
        <f t="shared" si="11"/>
        <v>0</v>
      </c>
      <c r="Q182" s="217">
        <v>0</v>
      </c>
      <c r="R182" s="217">
        <f t="shared" si="12"/>
        <v>0</v>
      </c>
      <c r="S182" s="217">
        <v>0</v>
      </c>
      <c r="T182" s="217">
        <f t="shared" si="13"/>
        <v>0</v>
      </c>
      <c r="U182" s="218" t="s">
        <v>1</v>
      </c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19" t="s">
        <v>390</v>
      </c>
      <c r="AT182" s="219" t="s">
        <v>185</v>
      </c>
      <c r="AU182" s="219" t="s">
        <v>82</v>
      </c>
      <c r="AY182" s="16" t="s">
        <v>181</v>
      </c>
      <c r="BE182" s="220">
        <f t="shared" si="14"/>
        <v>0</v>
      </c>
      <c r="BF182" s="220">
        <f t="shared" si="15"/>
        <v>0</v>
      </c>
      <c r="BG182" s="220">
        <f t="shared" si="16"/>
        <v>0</v>
      </c>
      <c r="BH182" s="220">
        <f t="shared" si="17"/>
        <v>0</v>
      </c>
      <c r="BI182" s="220">
        <f t="shared" si="18"/>
        <v>0</v>
      </c>
      <c r="BJ182" s="16" t="s">
        <v>80</v>
      </c>
      <c r="BK182" s="220">
        <f t="shared" si="19"/>
        <v>0</v>
      </c>
      <c r="BL182" s="16" t="s">
        <v>390</v>
      </c>
      <c r="BM182" s="219" t="s">
        <v>774</v>
      </c>
    </row>
    <row r="183" spans="1:65" s="12" customFormat="1" ht="25.95" customHeight="1">
      <c r="B183" s="191"/>
      <c r="C183" s="192"/>
      <c r="D183" s="193" t="s">
        <v>72</v>
      </c>
      <c r="E183" s="194" t="s">
        <v>179</v>
      </c>
      <c r="F183" s="194" t="s">
        <v>180</v>
      </c>
      <c r="G183" s="192"/>
      <c r="H183" s="192"/>
      <c r="I183" s="195"/>
      <c r="J183" s="196">
        <f>BK183</f>
        <v>0</v>
      </c>
      <c r="K183" s="192"/>
      <c r="L183" s="197"/>
      <c r="M183" s="198"/>
      <c r="N183" s="199"/>
      <c r="O183" s="199"/>
      <c r="P183" s="200">
        <f>P184+P192+P195+P210+P217+P231+P235+P269</f>
        <v>0</v>
      </c>
      <c r="Q183" s="199"/>
      <c r="R183" s="200">
        <f>R184+R192+R195+R210+R217+R231+R235+R269</f>
        <v>3.7910786999999999</v>
      </c>
      <c r="S183" s="199"/>
      <c r="T183" s="200">
        <f>T184+T192+T195+T210+T217+T231+T235+T269</f>
        <v>9.6627000000000005E-2</v>
      </c>
      <c r="U183" s="201"/>
      <c r="AR183" s="202" t="s">
        <v>82</v>
      </c>
      <c r="AT183" s="203" t="s">
        <v>72</v>
      </c>
      <c r="AU183" s="203" t="s">
        <v>73</v>
      </c>
      <c r="AY183" s="202" t="s">
        <v>181</v>
      </c>
      <c r="BK183" s="204">
        <f>BK184+BK192+BK195+BK210+BK217+BK231+BK235+BK269</f>
        <v>0</v>
      </c>
    </row>
    <row r="184" spans="1:65" s="12" customFormat="1" ht="22.8" customHeight="1">
      <c r="B184" s="191"/>
      <c r="C184" s="192"/>
      <c r="D184" s="193" t="s">
        <v>72</v>
      </c>
      <c r="E184" s="205" t="s">
        <v>775</v>
      </c>
      <c r="F184" s="205" t="s">
        <v>776</v>
      </c>
      <c r="G184" s="192"/>
      <c r="H184" s="192"/>
      <c r="I184" s="195"/>
      <c r="J184" s="206">
        <f>BK184</f>
        <v>0</v>
      </c>
      <c r="K184" s="192"/>
      <c r="L184" s="197"/>
      <c r="M184" s="198"/>
      <c r="N184" s="199"/>
      <c r="O184" s="199"/>
      <c r="P184" s="200">
        <f>SUM(P185:P191)</f>
        <v>0</v>
      </c>
      <c r="Q184" s="199"/>
      <c r="R184" s="200">
        <f>SUM(R185:R191)</f>
        <v>7.2132000000000002E-2</v>
      </c>
      <c r="S184" s="199"/>
      <c r="T184" s="200">
        <f>SUM(T185:T191)</f>
        <v>0</v>
      </c>
      <c r="U184" s="201"/>
      <c r="AR184" s="202" t="s">
        <v>82</v>
      </c>
      <c r="AT184" s="203" t="s">
        <v>72</v>
      </c>
      <c r="AU184" s="203" t="s">
        <v>80</v>
      </c>
      <c r="AY184" s="202" t="s">
        <v>181</v>
      </c>
      <c r="BK184" s="204">
        <f>SUM(BK185:BK191)</f>
        <v>0</v>
      </c>
    </row>
    <row r="185" spans="1:65" s="2" customFormat="1" ht="19.8" customHeight="1">
      <c r="A185" s="33"/>
      <c r="B185" s="34"/>
      <c r="C185" s="207" t="s">
        <v>777</v>
      </c>
      <c r="D185" s="207" t="s">
        <v>185</v>
      </c>
      <c r="E185" s="208" t="s">
        <v>778</v>
      </c>
      <c r="F185" s="209" t="s">
        <v>779</v>
      </c>
      <c r="G185" s="210" t="s">
        <v>511</v>
      </c>
      <c r="H185" s="211">
        <v>36.066000000000003</v>
      </c>
      <c r="I185" s="212"/>
      <c r="J185" s="213">
        <f>ROUND(I185*H185,2)</f>
        <v>0</v>
      </c>
      <c r="K185" s="214"/>
      <c r="L185" s="38"/>
      <c r="M185" s="215" t="s">
        <v>1</v>
      </c>
      <c r="N185" s="216" t="s">
        <v>38</v>
      </c>
      <c r="O185" s="70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7">
        <f>S185*H185</f>
        <v>0</v>
      </c>
      <c r="U185" s="218" t="s">
        <v>1</v>
      </c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19" t="s">
        <v>189</v>
      </c>
      <c r="AT185" s="219" t="s">
        <v>185</v>
      </c>
      <c r="AU185" s="219" t="s">
        <v>82</v>
      </c>
      <c r="AY185" s="16" t="s">
        <v>181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16" t="s">
        <v>80</v>
      </c>
      <c r="BK185" s="220">
        <f>ROUND(I185*H185,2)</f>
        <v>0</v>
      </c>
      <c r="BL185" s="16" t="s">
        <v>189</v>
      </c>
      <c r="BM185" s="219" t="s">
        <v>780</v>
      </c>
    </row>
    <row r="186" spans="1:65" s="13" customFormat="1">
      <c r="B186" s="237"/>
      <c r="C186" s="238"/>
      <c r="D186" s="239" t="s">
        <v>648</v>
      </c>
      <c r="E186" s="240" t="s">
        <v>1</v>
      </c>
      <c r="F186" s="241" t="s">
        <v>659</v>
      </c>
      <c r="G186" s="238"/>
      <c r="H186" s="242">
        <v>24.815999999999999</v>
      </c>
      <c r="I186" s="243"/>
      <c r="J186" s="238"/>
      <c r="K186" s="238"/>
      <c r="L186" s="244"/>
      <c r="M186" s="245"/>
      <c r="N186" s="246"/>
      <c r="O186" s="246"/>
      <c r="P186" s="246"/>
      <c r="Q186" s="246"/>
      <c r="R186" s="246"/>
      <c r="S186" s="246"/>
      <c r="T186" s="246"/>
      <c r="U186" s="247"/>
      <c r="AT186" s="248" t="s">
        <v>648</v>
      </c>
      <c r="AU186" s="248" t="s">
        <v>82</v>
      </c>
      <c r="AV186" s="13" t="s">
        <v>82</v>
      </c>
      <c r="AW186" s="13" t="s">
        <v>30</v>
      </c>
      <c r="AX186" s="13" t="s">
        <v>73</v>
      </c>
      <c r="AY186" s="248" t="s">
        <v>181</v>
      </c>
    </row>
    <row r="187" spans="1:65" s="13" customFormat="1">
      <c r="B187" s="237"/>
      <c r="C187" s="238"/>
      <c r="D187" s="239" t="s">
        <v>648</v>
      </c>
      <c r="E187" s="240" t="s">
        <v>1</v>
      </c>
      <c r="F187" s="241" t="s">
        <v>781</v>
      </c>
      <c r="G187" s="238"/>
      <c r="H187" s="242">
        <v>6.25</v>
      </c>
      <c r="I187" s="243"/>
      <c r="J187" s="238"/>
      <c r="K187" s="238"/>
      <c r="L187" s="244"/>
      <c r="M187" s="245"/>
      <c r="N187" s="246"/>
      <c r="O187" s="246"/>
      <c r="P187" s="246"/>
      <c r="Q187" s="246"/>
      <c r="R187" s="246"/>
      <c r="S187" s="246"/>
      <c r="T187" s="246"/>
      <c r="U187" s="247"/>
      <c r="AT187" s="248" t="s">
        <v>648</v>
      </c>
      <c r="AU187" s="248" t="s">
        <v>82</v>
      </c>
      <c r="AV187" s="13" t="s">
        <v>82</v>
      </c>
      <c r="AW187" s="13" t="s">
        <v>30</v>
      </c>
      <c r="AX187" s="13" t="s">
        <v>73</v>
      </c>
      <c r="AY187" s="248" t="s">
        <v>181</v>
      </c>
    </row>
    <row r="188" spans="1:65" s="13" customFormat="1">
      <c r="B188" s="237"/>
      <c r="C188" s="238"/>
      <c r="D188" s="239" t="s">
        <v>648</v>
      </c>
      <c r="E188" s="240" t="s">
        <v>1</v>
      </c>
      <c r="F188" s="241" t="s">
        <v>396</v>
      </c>
      <c r="G188" s="238"/>
      <c r="H188" s="242">
        <v>5</v>
      </c>
      <c r="I188" s="243"/>
      <c r="J188" s="238"/>
      <c r="K188" s="238"/>
      <c r="L188" s="244"/>
      <c r="M188" s="245"/>
      <c r="N188" s="246"/>
      <c r="O188" s="246"/>
      <c r="P188" s="246"/>
      <c r="Q188" s="246"/>
      <c r="R188" s="246"/>
      <c r="S188" s="246"/>
      <c r="T188" s="246"/>
      <c r="U188" s="247"/>
      <c r="AT188" s="248" t="s">
        <v>648</v>
      </c>
      <c r="AU188" s="248" t="s">
        <v>82</v>
      </c>
      <c r="AV188" s="13" t="s">
        <v>82</v>
      </c>
      <c r="AW188" s="13" t="s">
        <v>30</v>
      </c>
      <c r="AX188" s="13" t="s">
        <v>73</v>
      </c>
      <c r="AY188" s="248" t="s">
        <v>181</v>
      </c>
    </row>
    <row r="189" spans="1:65" s="14" customFormat="1">
      <c r="B189" s="249"/>
      <c r="C189" s="250"/>
      <c r="D189" s="239" t="s">
        <v>648</v>
      </c>
      <c r="E189" s="251" t="s">
        <v>1</v>
      </c>
      <c r="F189" s="252" t="s">
        <v>682</v>
      </c>
      <c r="G189" s="250"/>
      <c r="H189" s="253">
        <v>36.066000000000003</v>
      </c>
      <c r="I189" s="254"/>
      <c r="J189" s="250"/>
      <c r="K189" s="250"/>
      <c r="L189" s="255"/>
      <c r="M189" s="256"/>
      <c r="N189" s="257"/>
      <c r="O189" s="257"/>
      <c r="P189" s="257"/>
      <c r="Q189" s="257"/>
      <c r="R189" s="257"/>
      <c r="S189" s="257"/>
      <c r="T189" s="257"/>
      <c r="U189" s="258"/>
      <c r="AT189" s="259" t="s">
        <v>648</v>
      </c>
      <c r="AU189" s="259" t="s">
        <v>82</v>
      </c>
      <c r="AV189" s="14" t="s">
        <v>390</v>
      </c>
      <c r="AW189" s="14" t="s">
        <v>30</v>
      </c>
      <c r="AX189" s="14" t="s">
        <v>80</v>
      </c>
      <c r="AY189" s="259" t="s">
        <v>181</v>
      </c>
    </row>
    <row r="190" spans="1:65" s="2" customFormat="1" ht="14.4" customHeight="1">
      <c r="A190" s="33"/>
      <c r="B190" s="34"/>
      <c r="C190" s="221" t="s">
        <v>782</v>
      </c>
      <c r="D190" s="221" t="s">
        <v>192</v>
      </c>
      <c r="E190" s="222" t="s">
        <v>783</v>
      </c>
      <c r="F190" s="223" t="s">
        <v>784</v>
      </c>
      <c r="G190" s="224" t="s">
        <v>785</v>
      </c>
      <c r="H190" s="225">
        <v>36.066000000000003</v>
      </c>
      <c r="I190" s="226"/>
      <c r="J190" s="227">
        <f>ROUND(I190*H190,2)</f>
        <v>0</v>
      </c>
      <c r="K190" s="228"/>
      <c r="L190" s="229"/>
      <c r="M190" s="230" t="s">
        <v>1</v>
      </c>
      <c r="N190" s="231" t="s">
        <v>38</v>
      </c>
      <c r="O190" s="70"/>
      <c r="P190" s="217">
        <f>O190*H190</f>
        <v>0</v>
      </c>
      <c r="Q190" s="217">
        <v>1E-3</v>
      </c>
      <c r="R190" s="217">
        <f>Q190*H190</f>
        <v>3.6066000000000001E-2</v>
      </c>
      <c r="S190" s="217">
        <v>0</v>
      </c>
      <c r="T190" s="217">
        <f>S190*H190</f>
        <v>0</v>
      </c>
      <c r="U190" s="218" t="s">
        <v>1</v>
      </c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19" t="s">
        <v>196</v>
      </c>
      <c r="AT190" s="219" t="s">
        <v>192</v>
      </c>
      <c r="AU190" s="219" t="s">
        <v>82</v>
      </c>
      <c r="AY190" s="16" t="s">
        <v>181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16" t="s">
        <v>80</v>
      </c>
      <c r="BK190" s="220">
        <f>ROUND(I190*H190,2)</f>
        <v>0</v>
      </c>
      <c r="BL190" s="16" t="s">
        <v>189</v>
      </c>
      <c r="BM190" s="219" t="s">
        <v>786</v>
      </c>
    </row>
    <row r="191" spans="1:65" s="2" customFormat="1" ht="14.4" customHeight="1">
      <c r="A191" s="33"/>
      <c r="B191" s="34"/>
      <c r="C191" s="221" t="s">
        <v>787</v>
      </c>
      <c r="D191" s="221" t="s">
        <v>192</v>
      </c>
      <c r="E191" s="222" t="s">
        <v>788</v>
      </c>
      <c r="F191" s="223" t="s">
        <v>789</v>
      </c>
      <c r="G191" s="224" t="s">
        <v>785</v>
      </c>
      <c r="H191" s="225">
        <v>36.066000000000003</v>
      </c>
      <c r="I191" s="226"/>
      <c r="J191" s="227">
        <f>ROUND(I191*H191,2)</f>
        <v>0</v>
      </c>
      <c r="K191" s="228"/>
      <c r="L191" s="229"/>
      <c r="M191" s="230" t="s">
        <v>1</v>
      </c>
      <c r="N191" s="231" t="s">
        <v>38</v>
      </c>
      <c r="O191" s="70"/>
      <c r="P191" s="217">
        <f>O191*H191</f>
        <v>0</v>
      </c>
      <c r="Q191" s="217">
        <v>1E-3</v>
      </c>
      <c r="R191" s="217">
        <f>Q191*H191</f>
        <v>3.6066000000000001E-2</v>
      </c>
      <c r="S191" s="217">
        <v>0</v>
      </c>
      <c r="T191" s="217">
        <f>S191*H191</f>
        <v>0</v>
      </c>
      <c r="U191" s="218" t="s">
        <v>1</v>
      </c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19" t="s">
        <v>196</v>
      </c>
      <c r="AT191" s="219" t="s">
        <v>192</v>
      </c>
      <c r="AU191" s="219" t="s">
        <v>82</v>
      </c>
      <c r="AY191" s="16" t="s">
        <v>181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16" t="s">
        <v>80</v>
      </c>
      <c r="BK191" s="220">
        <f>ROUND(I191*H191,2)</f>
        <v>0</v>
      </c>
      <c r="BL191" s="16" t="s">
        <v>189</v>
      </c>
      <c r="BM191" s="219" t="s">
        <v>790</v>
      </c>
    </row>
    <row r="192" spans="1:65" s="12" customFormat="1" ht="22.8" customHeight="1">
      <c r="B192" s="191"/>
      <c r="C192" s="192"/>
      <c r="D192" s="193" t="s">
        <v>72</v>
      </c>
      <c r="E192" s="205" t="s">
        <v>791</v>
      </c>
      <c r="F192" s="205" t="s">
        <v>792</v>
      </c>
      <c r="G192" s="192"/>
      <c r="H192" s="192"/>
      <c r="I192" s="195"/>
      <c r="J192" s="206">
        <f>BK192</f>
        <v>0</v>
      </c>
      <c r="K192" s="192"/>
      <c r="L192" s="197"/>
      <c r="M192" s="198"/>
      <c r="N192" s="199"/>
      <c r="O192" s="199"/>
      <c r="P192" s="200">
        <f>SUM(P193:P194)</f>
        <v>0</v>
      </c>
      <c r="Q192" s="199"/>
      <c r="R192" s="200">
        <f>SUM(R193:R194)</f>
        <v>0</v>
      </c>
      <c r="S192" s="199"/>
      <c r="T192" s="200">
        <f>SUM(T193:T194)</f>
        <v>6.0000000000000001E-3</v>
      </c>
      <c r="U192" s="201"/>
      <c r="AR192" s="202" t="s">
        <v>82</v>
      </c>
      <c r="AT192" s="203" t="s">
        <v>72</v>
      </c>
      <c r="AU192" s="203" t="s">
        <v>80</v>
      </c>
      <c r="AY192" s="202" t="s">
        <v>181</v>
      </c>
      <c r="BK192" s="204">
        <f>SUM(BK193:BK194)</f>
        <v>0</v>
      </c>
    </row>
    <row r="193" spans="1:65" s="2" customFormat="1" ht="14.4" customHeight="1">
      <c r="A193" s="33"/>
      <c r="B193" s="34"/>
      <c r="C193" s="207" t="s">
        <v>793</v>
      </c>
      <c r="D193" s="207" t="s">
        <v>185</v>
      </c>
      <c r="E193" s="208" t="s">
        <v>794</v>
      </c>
      <c r="F193" s="209" t="s">
        <v>795</v>
      </c>
      <c r="G193" s="210" t="s">
        <v>188</v>
      </c>
      <c r="H193" s="211">
        <v>3</v>
      </c>
      <c r="I193" s="212"/>
      <c r="J193" s="213">
        <f>ROUND(I193*H193,2)</f>
        <v>0</v>
      </c>
      <c r="K193" s="214"/>
      <c r="L193" s="38"/>
      <c r="M193" s="215" t="s">
        <v>1</v>
      </c>
      <c r="N193" s="216" t="s">
        <v>38</v>
      </c>
      <c r="O193" s="70"/>
      <c r="P193" s="217">
        <f>O193*H193</f>
        <v>0</v>
      </c>
      <c r="Q193" s="217">
        <v>0</v>
      </c>
      <c r="R193" s="217">
        <f>Q193*H193</f>
        <v>0</v>
      </c>
      <c r="S193" s="217">
        <v>2E-3</v>
      </c>
      <c r="T193" s="217">
        <f>S193*H193</f>
        <v>6.0000000000000001E-3</v>
      </c>
      <c r="U193" s="218" t="s">
        <v>1</v>
      </c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19" t="s">
        <v>189</v>
      </c>
      <c r="AT193" s="219" t="s">
        <v>185</v>
      </c>
      <c r="AU193" s="219" t="s">
        <v>82</v>
      </c>
      <c r="AY193" s="16" t="s">
        <v>181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16" t="s">
        <v>80</v>
      </c>
      <c r="BK193" s="220">
        <f>ROUND(I193*H193,2)</f>
        <v>0</v>
      </c>
      <c r="BL193" s="16" t="s">
        <v>189</v>
      </c>
      <c r="BM193" s="219" t="s">
        <v>796</v>
      </c>
    </row>
    <row r="194" spans="1:65" s="13" customFormat="1">
      <c r="B194" s="237"/>
      <c r="C194" s="238"/>
      <c r="D194" s="239" t="s">
        <v>648</v>
      </c>
      <c r="E194" s="238"/>
      <c r="F194" s="241" t="s">
        <v>797</v>
      </c>
      <c r="G194" s="238"/>
      <c r="H194" s="242">
        <v>3</v>
      </c>
      <c r="I194" s="243"/>
      <c r="J194" s="238"/>
      <c r="K194" s="238"/>
      <c r="L194" s="244"/>
      <c r="M194" s="245"/>
      <c r="N194" s="246"/>
      <c r="O194" s="246"/>
      <c r="P194" s="246"/>
      <c r="Q194" s="246"/>
      <c r="R194" s="246"/>
      <c r="S194" s="246"/>
      <c r="T194" s="246"/>
      <c r="U194" s="247"/>
      <c r="AT194" s="248" t="s">
        <v>648</v>
      </c>
      <c r="AU194" s="248" t="s">
        <v>82</v>
      </c>
      <c r="AV194" s="13" t="s">
        <v>82</v>
      </c>
      <c r="AW194" s="13" t="s">
        <v>4</v>
      </c>
      <c r="AX194" s="13" t="s">
        <v>80</v>
      </c>
      <c r="AY194" s="248" t="s">
        <v>181</v>
      </c>
    </row>
    <row r="195" spans="1:65" s="12" customFormat="1" ht="22.8" customHeight="1">
      <c r="B195" s="191"/>
      <c r="C195" s="192"/>
      <c r="D195" s="193" t="s">
        <v>72</v>
      </c>
      <c r="E195" s="205" t="s">
        <v>798</v>
      </c>
      <c r="F195" s="205" t="s">
        <v>799</v>
      </c>
      <c r="G195" s="192"/>
      <c r="H195" s="192"/>
      <c r="I195" s="195"/>
      <c r="J195" s="206">
        <f>BK195</f>
        <v>0</v>
      </c>
      <c r="K195" s="192"/>
      <c r="L195" s="197"/>
      <c r="M195" s="198"/>
      <c r="N195" s="199"/>
      <c r="O195" s="199"/>
      <c r="P195" s="200">
        <f>SUM(P196:P209)</f>
        <v>0</v>
      </c>
      <c r="Q195" s="199"/>
      <c r="R195" s="200">
        <f>SUM(R196:R209)</f>
        <v>0.34023829999999999</v>
      </c>
      <c r="S195" s="199"/>
      <c r="T195" s="200">
        <f>SUM(T196:T209)</f>
        <v>0</v>
      </c>
      <c r="U195" s="201"/>
      <c r="AR195" s="202" t="s">
        <v>82</v>
      </c>
      <c r="AT195" s="203" t="s">
        <v>72</v>
      </c>
      <c r="AU195" s="203" t="s">
        <v>80</v>
      </c>
      <c r="AY195" s="202" t="s">
        <v>181</v>
      </c>
      <c r="BK195" s="204">
        <f>SUM(BK196:BK209)</f>
        <v>0</v>
      </c>
    </row>
    <row r="196" spans="1:65" s="2" customFormat="1" ht="19.8" customHeight="1">
      <c r="A196" s="33"/>
      <c r="B196" s="34"/>
      <c r="C196" s="207" t="s">
        <v>275</v>
      </c>
      <c r="D196" s="207" t="s">
        <v>185</v>
      </c>
      <c r="E196" s="208" t="s">
        <v>800</v>
      </c>
      <c r="F196" s="209" t="s">
        <v>801</v>
      </c>
      <c r="G196" s="210" t="s">
        <v>511</v>
      </c>
      <c r="H196" s="211">
        <v>24.815999999999999</v>
      </c>
      <c r="I196" s="212"/>
      <c r="J196" s="213">
        <f>ROUND(I196*H196,2)</f>
        <v>0</v>
      </c>
      <c r="K196" s="214"/>
      <c r="L196" s="38"/>
      <c r="M196" s="215" t="s">
        <v>1</v>
      </c>
      <c r="N196" s="216" t="s">
        <v>38</v>
      </c>
      <c r="O196" s="70"/>
      <c r="P196" s="217">
        <f>O196*H196</f>
        <v>0</v>
      </c>
      <c r="Q196" s="217">
        <v>1.2500000000000001E-2</v>
      </c>
      <c r="R196" s="217">
        <f>Q196*H196</f>
        <v>0.31020000000000003</v>
      </c>
      <c r="S196" s="217">
        <v>0</v>
      </c>
      <c r="T196" s="217">
        <f>S196*H196</f>
        <v>0</v>
      </c>
      <c r="U196" s="218" t="s">
        <v>1</v>
      </c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19" t="s">
        <v>189</v>
      </c>
      <c r="AT196" s="219" t="s">
        <v>185</v>
      </c>
      <c r="AU196" s="219" t="s">
        <v>82</v>
      </c>
      <c r="AY196" s="16" t="s">
        <v>181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16" t="s">
        <v>80</v>
      </c>
      <c r="BK196" s="220">
        <f>ROUND(I196*H196,2)</f>
        <v>0</v>
      </c>
      <c r="BL196" s="16" t="s">
        <v>189</v>
      </c>
      <c r="BM196" s="219" t="s">
        <v>802</v>
      </c>
    </row>
    <row r="197" spans="1:65" s="13" customFormat="1">
      <c r="B197" s="237"/>
      <c r="C197" s="238"/>
      <c r="D197" s="239" t="s">
        <v>648</v>
      </c>
      <c r="E197" s="240" t="s">
        <v>1</v>
      </c>
      <c r="F197" s="241" t="s">
        <v>659</v>
      </c>
      <c r="G197" s="238"/>
      <c r="H197" s="242">
        <v>24.815999999999999</v>
      </c>
      <c r="I197" s="243"/>
      <c r="J197" s="238"/>
      <c r="K197" s="238"/>
      <c r="L197" s="244"/>
      <c r="M197" s="245"/>
      <c r="N197" s="246"/>
      <c r="O197" s="246"/>
      <c r="P197" s="246"/>
      <c r="Q197" s="246"/>
      <c r="R197" s="246"/>
      <c r="S197" s="246"/>
      <c r="T197" s="246"/>
      <c r="U197" s="247"/>
      <c r="AT197" s="248" t="s">
        <v>648</v>
      </c>
      <c r="AU197" s="248" t="s">
        <v>82</v>
      </c>
      <c r="AV197" s="13" t="s">
        <v>82</v>
      </c>
      <c r="AW197" s="13" t="s">
        <v>30</v>
      </c>
      <c r="AX197" s="13" t="s">
        <v>80</v>
      </c>
      <c r="AY197" s="248" t="s">
        <v>181</v>
      </c>
    </row>
    <row r="198" spans="1:65" s="2" customFormat="1" ht="14.4" customHeight="1">
      <c r="A198" s="33"/>
      <c r="B198" s="34"/>
      <c r="C198" s="207" t="s">
        <v>279</v>
      </c>
      <c r="D198" s="207" t="s">
        <v>185</v>
      </c>
      <c r="E198" s="208" t="s">
        <v>803</v>
      </c>
      <c r="F198" s="209" t="s">
        <v>804</v>
      </c>
      <c r="G198" s="210" t="s">
        <v>267</v>
      </c>
      <c r="H198" s="211">
        <v>53.93</v>
      </c>
      <c r="I198" s="212"/>
      <c r="J198" s="213">
        <f t="shared" ref="J198:J206" si="20">ROUND(I198*H198,2)</f>
        <v>0</v>
      </c>
      <c r="K198" s="214"/>
      <c r="L198" s="38"/>
      <c r="M198" s="215" t="s">
        <v>1</v>
      </c>
      <c r="N198" s="216" t="s">
        <v>38</v>
      </c>
      <c r="O198" s="70"/>
      <c r="P198" s="217">
        <f t="shared" ref="P198:P206" si="21">O198*H198</f>
        <v>0</v>
      </c>
      <c r="Q198" s="217">
        <v>1.0000000000000001E-5</v>
      </c>
      <c r="R198" s="217">
        <f t="shared" ref="R198:R206" si="22">Q198*H198</f>
        <v>5.3930000000000004E-4</v>
      </c>
      <c r="S198" s="217">
        <v>0</v>
      </c>
      <c r="T198" s="217">
        <f t="shared" ref="T198:T206" si="23">S198*H198</f>
        <v>0</v>
      </c>
      <c r="U198" s="218" t="s">
        <v>1</v>
      </c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19" t="s">
        <v>390</v>
      </c>
      <c r="AT198" s="219" t="s">
        <v>185</v>
      </c>
      <c r="AU198" s="219" t="s">
        <v>82</v>
      </c>
      <c r="AY198" s="16" t="s">
        <v>181</v>
      </c>
      <c r="BE198" s="220">
        <f t="shared" ref="BE198:BE206" si="24">IF(N198="základní",J198,0)</f>
        <v>0</v>
      </c>
      <c r="BF198" s="220">
        <f t="shared" ref="BF198:BF206" si="25">IF(N198="snížená",J198,0)</f>
        <v>0</v>
      </c>
      <c r="BG198" s="220">
        <f t="shared" ref="BG198:BG206" si="26">IF(N198="zákl. přenesená",J198,0)</f>
        <v>0</v>
      </c>
      <c r="BH198" s="220">
        <f t="shared" ref="BH198:BH206" si="27">IF(N198="sníž. přenesená",J198,0)</f>
        <v>0</v>
      </c>
      <c r="BI198" s="220">
        <f t="shared" ref="BI198:BI206" si="28">IF(N198="nulová",J198,0)</f>
        <v>0</v>
      </c>
      <c r="BJ198" s="16" t="s">
        <v>80</v>
      </c>
      <c r="BK198" s="220">
        <f t="shared" ref="BK198:BK206" si="29">ROUND(I198*H198,2)</f>
        <v>0</v>
      </c>
      <c r="BL198" s="16" t="s">
        <v>390</v>
      </c>
      <c r="BM198" s="219" t="s">
        <v>805</v>
      </c>
    </row>
    <row r="199" spans="1:65" s="2" customFormat="1" ht="14.4" customHeight="1">
      <c r="A199" s="33"/>
      <c r="B199" s="34"/>
      <c r="C199" s="207" t="s">
        <v>806</v>
      </c>
      <c r="D199" s="207" t="s">
        <v>185</v>
      </c>
      <c r="E199" s="208" t="s">
        <v>807</v>
      </c>
      <c r="F199" s="209" t="s">
        <v>808</v>
      </c>
      <c r="G199" s="210" t="s">
        <v>511</v>
      </c>
      <c r="H199" s="211">
        <v>24.815999999999999</v>
      </c>
      <c r="I199" s="212"/>
      <c r="J199" s="213">
        <f t="shared" si="20"/>
        <v>0</v>
      </c>
      <c r="K199" s="214"/>
      <c r="L199" s="38"/>
      <c r="M199" s="215" t="s">
        <v>1</v>
      </c>
      <c r="N199" s="216" t="s">
        <v>38</v>
      </c>
      <c r="O199" s="70"/>
      <c r="P199" s="217">
        <f t="shared" si="21"/>
        <v>0</v>
      </c>
      <c r="Q199" s="217">
        <v>1E-4</v>
      </c>
      <c r="R199" s="217">
        <f t="shared" si="22"/>
        <v>2.4816E-3</v>
      </c>
      <c r="S199" s="217">
        <v>0</v>
      </c>
      <c r="T199" s="217">
        <f t="shared" si="23"/>
        <v>0</v>
      </c>
      <c r="U199" s="218" t="s">
        <v>1</v>
      </c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19" t="s">
        <v>189</v>
      </c>
      <c r="AT199" s="219" t="s">
        <v>185</v>
      </c>
      <c r="AU199" s="219" t="s">
        <v>82</v>
      </c>
      <c r="AY199" s="16" t="s">
        <v>181</v>
      </c>
      <c r="BE199" s="220">
        <f t="shared" si="24"/>
        <v>0</v>
      </c>
      <c r="BF199" s="220">
        <f t="shared" si="25"/>
        <v>0</v>
      </c>
      <c r="BG199" s="220">
        <f t="shared" si="26"/>
        <v>0</v>
      </c>
      <c r="BH199" s="220">
        <f t="shared" si="27"/>
        <v>0</v>
      </c>
      <c r="BI199" s="220">
        <f t="shared" si="28"/>
        <v>0</v>
      </c>
      <c r="BJ199" s="16" t="s">
        <v>80</v>
      </c>
      <c r="BK199" s="220">
        <f t="shared" si="29"/>
        <v>0</v>
      </c>
      <c r="BL199" s="16" t="s">
        <v>189</v>
      </c>
      <c r="BM199" s="219" t="s">
        <v>809</v>
      </c>
    </row>
    <row r="200" spans="1:65" s="2" customFormat="1" ht="14.4" customHeight="1">
      <c r="A200" s="33"/>
      <c r="B200" s="34"/>
      <c r="C200" s="207" t="s">
        <v>810</v>
      </c>
      <c r="D200" s="207" t="s">
        <v>185</v>
      </c>
      <c r="E200" s="208" t="s">
        <v>811</v>
      </c>
      <c r="F200" s="209" t="s">
        <v>812</v>
      </c>
      <c r="G200" s="210" t="s">
        <v>511</v>
      </c>
      <c r="H200" s="211">
        <v>2.2200000000000002</v>
      </c>
      <c r="I200" s="212"/>
      <c r="J200" s="213">
        <f t="shared" si="20"/>
        <v>0</v>
      </c>
      <c r="K200" s="214"/>
      <c r="L200" s="38"/>
      <c r="M200" s="215" t="s">
        <v>1</v>
      </c>
      <c r="N200" s="216" t="s">
        <v>38</v>
      </c>
      <c r="O200" s="70"/>
      <c r="P200" s="217">
        <f t="shared" si="21"/>
        <v>0</v>
      </c>
      <c r="Q200" s="217">
        <v>0</v>
      </c>
      <c r="R200" s="217">
        <f t="shared" si="22"/>
        <v>0</v>
      </c>
      <c r="S200" s="217">
        <v>0</v>
      </c>
      <c r="T200" s="217">
        <f t="shared" si="23"/>
        <v>0</v>
      </c>
      <c r="U200" s="218" t="s">
        <v>1</v>
      </c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219" t="s">
        <v>189</v>
      </c>
      <c r="AT200" s="219" t="s">
        <v>185</v>
      </c>
      <c r="AU200" s="219" t="s">
        <v>82</v>
      </c>
      <c r="AY200" s="16" t="s">
        <v>181</v>
      </c>
      <c r="BE200" s="220">
        <f t="shared" si="24"/>
        <v>0</v>
      </c>
      <c r="BF200" s="220">
        <f t="shared" si="25"/>
        <v>0</v>
      </c>
      <c r="BG200" s="220">
        <f t="shared" si="26"/>
        <v>0</v>
      </c>
      <c r="BH200" s="220">
        <f t="shared" si="27"/>
        <v>0</v>
      </c>
      <c r="BI200" s="220">
        <f t="shared" si="28"/>
        <v>0</v>
      </c>
      <c r="BJ200" s="16" t="s">
        <v>80</v>
      </c>
      <c r="BK200" s="220">
        <f t="shared" si="29"/>
        <v>0</v>
      </c>
      <c r="BL200" s="16" t="s">
        <v>189</v>
      </c>
      <c r="BM200" s="219" t="s">
        <v>813</v>
      </c>
    </row>
    <row r="201" spans="1:65" s="2" customFormat="1" ht="14.4" customHeight="1">
      <c r="A201" s="33"/>
      <c r="B201" s="34"/>
      <c r="C201" s="207" t="s">
        <v>814</v>
      </c>
      <c r="D201" s="207" t="s">
        <v>185</v>
      </c>
      <c r="E201" s="208" t="s">
        <v>815</v>
      </c>
      <c r="F201" s="209" t="s">
        <v>816</v>
      </c>
      <c r="G201" s="210" t="s">
        <v>511</v>
      </c>
      <c r="H201" s="211">
        <v>24.815999999999999</v>
      </c>
      <c r="I201" s="212"/>
      <c r="J201" s="213">
        <f t="shared" si="20"/>
        <v>0</v>
      </c>
      <c r="K201" s="214"/>
      <c r="L201" s="38"/>
      <c r="M201" s="215" t="s">
        <v>1</v>
      </c>
      <c r="N201" s="216" t="s">
        <v>38</v>
      </c>
      <c r="O201" s="70"/>
      <c r="P201" s="217">
        <f t="shared" si="21"/>
        <v>0</v>
      </c>
      <c r="Q201" s="217">
        <v>6.9999999999999999E-4</v>
      </c>
      <c r="R201" s="217">
        <f t="shared" si="22"/>
        <v>1.73712E-2</v>
      </c>
      <c r="S201" s="217">
        <v>0</v>
      </c>
      <c r="T201" s="217">
        <f t="shared" si="23"/>
        <v>0</v>
      </c>
      <c r="U201" s="218" t="s">
        <v>1</v>
      </c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19" t="s">
        <v>189</v>
      </c>
      <c r="AT201" s="219" t="s">
        <v>185</v>
      </c>
      <c r="AU201" s="219" t="s">
        <v>82</v>
      </c>
      <c r="AY201" s="16" t="s">
        <v>181</v>
      </c>
      <c r="BE201" s="220">
        <f t="shared" si="24"/>
        <v>0</v>
      </c>
      <c r="BF201" s="220">
        <f t="shared" si="25"/>
        <v>0</v>
      </c>
      <c r="BG201" s="220">
        <f t="shared" si="26"/>
        <v>0</v>
      </c>
      <c r="BH201" s="220">
        <f t="shared" si="27"/>
        <v>0</v>
      </c>
      <c r="BI201" s="220">
        <f t="shared" si="28"/>
        <v>0</v>
      </c>
      <c r="BJ201" s="16" t="s">
        <v>80</v>
      </c>
      <c r="BK201" s="220">
        <f t="shared" si="29"/>
        <v>0</v>
      </c>
      <c r="BL201" s="16" t="s">
        <v>189</v>
      </c>
      <c r="BM201" s="219" t="s">
        <v>817</v>
      </c>
    </row>
    <row r="202" spans="1:65" s="2" customFormat="1" ht="14.4" customHeight="1">
      <c r="A202" s="33"/>
      <c r="B202" s="34"/>
      <c r="C202" s="207" t="s">
        <v>818</v>
      </c>
      <c r="D202" s="207" t="s">
        <v>185</v>
      </c>
      <c r="E202" s="208" t="s">
        <v>819</v>
      </c>
      <c r="F202" s="209" t="s">
        <v>820</v>
      </c>
      <c r="G202" s="210" t="s">
        <v>188</v>
      </c>
      <c r="H202" s="211">
        <v>1</v>
      </c>
      <c r="I202" s="212"/>
      <c r="J202" s="213">
        <f t="shared" si="20"/>
        <v>0</v>
      </c>
      <c r="K202" s="214"/>
      <c r="L202" s="38"/>
      <c r="M202" s="215" t="s">
        <v>1</v>
      </c>
      <c r="N202" s="216" t="s">
        <v>38</v>
      </c>
      <c r="O202" s="70"/>
      <c r="P202" s="217">
        <f t="shared" si="21"/>
        <v>0</v>
      </c>
      <c r="Q202" s="217">
        <v>3.0000000000000001E-5</v>
      </c>
      <c r="R202" s="217">
        <f t="shared" si="22"/>
        <v>3.0000000000000001E-5</v>
      </c>
      <c r="S202" s="217">
        <v>0</v>
      </c>
      <c r="T202" s="217">
        <f t="shared" si="23"/>
        <v>0</v>
      </c>
      <c r="U202" s="218" t="s">
        <v>1</v>
      </c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19" t="s">
        <v>189</v>
      </c>
      <c r="AT202" s="219" t="s">
        <v>185</v>
      </c>
      <c r="AU202" s="219" t="s">
        <v>82</v>
      </c>
      <c r="AY202" s="16" t="s">
        <v>181</v>
      </c>
      <c r="BE202" s="220">
        <f t="shared" si="24"/>
        <v>0</v>
      </c>
      <c r="BF202" s="220">
        <f t="shared" si="25"/>
        <v>0</v>
      </c>
      <c r="BG202" s="220">
        <f t="shared" si="26"/>
        <v>0</v>
      </c>
      <c r="BH202" s="220">
        <f t="shared" si="27"/>
        <v>0</v>
      </c>
      <c r="BI202" s="220">
        <f t="shared" si="28"/>
        <v>0</v>
      </c>
      <c r="BJ202" s="16" t="s">
        <v>80</v>
      </c>
      <c r="BK202" s="220">
        <f t="shared" si="29"/>
        <v>0</v>
      </c>
      <c r="BL202" s="16" t="s">
        <v>189</v>
      </c>
      <c r="BM202" s="219" t="s">
        <v>821</v>
      </c>
    </row>
    <row r="203" spans="1:65" s="2" customFormat="1" ht="14.4" customHeight="1">
      <c r="A203" s="33"/>
      <c r="B203" s="34"/>
      <c r="C203" s="221" t="s">
        <v>822</v>
      </c>
      <c r="D203" s="221" t="s">
        <v>192</v>
      </c>
      <c r="E203" s="222" t="s">
        <v>823</v>
      </c>
      <c r="F203" s="223" t="s">
        <v>824</v>
      </c>
      <c r="G203" s="224" t="s">
        <v>188</v>
      </c>
      <c r="H203" s="225">
        <v>1</v>
      </c>
      <c r="I203" s="226"/>
      <c r="J203" s="227">
        <f t="shared" si="20"/>
        <v>0</v>
      </c>
      <c r="K203" s="228"/>
      <c r="L203" s="229"/>
      <c r="M203" s="230" t="s">
        <v>1</v>
      </c>
      <c r="N203" s="231" t="s">
        <v>38</v>
      </c>
      <c r="O203" s="70"/>
      <c r="P203" s="217">
        <f t="shared" si="21"/>
        <v>0</v>
      </c>
      <c r="Q203" s="217">
        <v>8.9999999999999998E-4</v>
      </c>
      <c r="R203" s="217">
        <f t="shared" si="22"/>
        <v>8.9999999999999998E-4</v>
      </c>
      <c r="S203" s="217">
        <v>0</v>
      </c>
      <c r="T203" s="217">
        <f t="shared" si="23"/>
        <v>0</v>
      </c>
      <c r="U203" s="218" t="s">
        <v>1</v>
      </c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219" t="s">
        <v>196</v>
      </c>
      <c r="AT203" s="219" t="s">
        <v>192</v>
      </c>
      <c r="AU203" s="219" t="s">
        <v>82</v>
      </c>
      <c r="AY203" s="16" t="s">
        <v>181</v>
      </c>
      <c r="BE203" s="220">
        <f t="shared" si="24"/>
        <v>0</v>
      </c>
      <c r="BF203" s="220">
        <f t="shared" si="25"/>
        <v>0</v>
      </c>
      <c r="BG203" s="220">
        <f t="shared" si="26"/>
        <v>0</v>
      </c>
      <c r="BH203" s="220">
        <f t="shared" si="27"/>
        <v>0</v>
      </c>
      <c r="BI203" s="220">
        <f t="shared" si="28"/>
        <v>0</v>
      </c>
      <c r="BJ203" s="16" t="s">
        <v>80</v>
      </c>
      <c r="BK203" s="220">
        <f t="shared" si="29"/>
        <v>0</v>
      </c>
      <c r="BL203" s="16" t="s">
        <v>189</v>
      </c>
      <c r="BM203" s="219" t="s">
        <v>825</v>
      </c>
    </row>
    <row r="204" spans="1:65" s="2" customFormat="1" ht="14.4" customHeight="1">
      <c r="A204" s="33"/>
      <c r="B204" s="34"/>
      <c r="C204" s="207" t="s">
        <v>826</v>
      </c>
      <c r="D204" s="207" t="s">
        <v>185</v>
      </c>
      <c r="E204" s="208" t="s">
        <v>827</v>
      </c>
      <c r="F204" s="209" t="s">
        <v>828</v>
      </c>
      <c r="G204" s="210" t="s">
        <v>188</v>
      </c>
      <c r="H204" s="211">
        <v>1</v>
      </c>
      <c r="I204" s="212"/>
      <c r="J204" s="213">
        <f t="shared" si="20"/>
        <v>0</v>
      </c>
      <c r="K204" s="214"/>
      <c r="L204" s="38"/>
      <c r="M204" s="215" t="s">
        <v>1</v>
      </c>
      <c r="N204" s="216" t="s">
        <v>38</v>
      </c>
      <c r="O204" s="70"/>
      <c r="P204" s="217">
        <f t="shared" si="21"/>
        <v>0</v>
      </c>
      <c r="Q204" s="217">
        <v>6.9999999999999994E-5</v>
      </c>
      <c r="R204" s="217">
        <f t="shared" si="22"/>
        <v>6.9999999999999994E-5</v>
      </c>
      <c r="S204" s="217">
        <v>0</v>
      </c>
      <c r="T204" s="217">
        <f t="shared" si="23"/>
        <v>0</v>
      </c>
      <c r="U204" s="218" t="s">
        <v>1</v>
      </c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19" t="s">
        <v>189</v>
      </c>
      <c r="AT204" s="219" t="s">
        <v>185</v>
      </c>
      <c r="AU204" s="219" t="s">
        <v>82</v>
      </c>
      <c r="AY204" s="16" t="s">
        <v>181</v>
      </c>
      <c r="BE204" s="220">
        <f t="shared" si="24"/>
        <v>0</v>
      </c>
      <c r="BF204" s="220">
        <f t="shared" si="25"/>
        <v>0</v>
      </c>
      <c r="BG204" s="220">
        <f t="shared" si="26"/>
        <v>0</v>
      </c>
      <c r="BH204" s="220">
        <f t="shared" si="27"/>
        <v>0</v>
      </c>
      <c r="BI204" s="220">
        <f t="shared" si="28"/>
        <v>0</v>
      </c>
      <c r="BJ204" s="16" t="s">
        <v>80</v>
      </c>
      <c r="BK204" s="220">
        <f t="shared" si="29"/>
        <v>0</v>
      </c>
      <c r="BL204" s="16" t="s">
        <v>189</v>
      </c>
      <c r="BM204" s="219" t="s">
        <v>829</v>
      </c>
    </row>
    <row r="205" spans="1:65" s="2" customFormat="1" ht="14.4" customHeight="1">
      <c r="A205" s="33"/>
      <c r="B205" s="34"/>
      <c r="C205" s="221" t="s">
        <v>285</v>
      </c>
      <c r="D205" s="221" t="s">
        <v>192</v>
      </c>
      <c r="E205" s="222" t="s">
        <v>830</v>
      </c>
      <c r="F205" s="223" t="s">
        <v>831</v>
      </c>
      <c r="G205" s="224" t="s">
        <v>188</v>
      </c>
      <c r="H205" s="225">
        <v>1</v>
      </c>
      <c r="I205" s="226"/>
      <c r="J205" s="227">
        <f t="shared" si="20"/>
        <v>0</v>
      </c>
      <c r="K205" s="228"/>
      <c r="L205" s="229"/>
      <c r="M205" s="230" t="s">
        <v>1</v>
      </c>
      <c r="N205" s="231" t="s">
        <v>38</v>
      </c>
      <c r="O205" s="70"/>
      <c r="P205" s="217">
        <f t="shared" si="21"/>
        <v>0</v>
      </c>
      <c r="Q205" s="217">
        <v>2.2000000000000001E-3</v>
      </c>
      <c r="R205" s="217">
        <f t="shared" si="22"/>
        <v>2.2000000000000001E-3</v>
      </c>
      <c r="S205" s="217">
        <v>0</v>
      </c>
      <c r="T205" s="217">
        <f t="shared" si="23"/>
        <v>0</v>
      </c>
      <c r="U205" s="218" t="s">
        <v>1</v>
      </c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19" t="s">
        <v>196</v>
      </c>
      <c r="AT205" s="219" t="s">
        <v>192</v>
      </c>
      <c r="AU205" s="219" t="s">
        <v>82</v>
      </c>
      <c r="AY205" s="16" t="s">
        <v>181</v>
      </c>
      <c r="BE205" s="220">
        <f t="shared" si="24"/>
        <v>0</v>
      </c>
      <c r="BF205" s="220">
        <f t="shared" si="25"/>
        <v>0</v>
      </c>
      <c r="BG205" s="220">
        <f t="shared" si="26"/>
        <v>0</v>
      </c>
      <c r="BH205" s="220">
        <f t="shared" si="27"/>
        <v>0</v>
      </c>
      <c r="BI205" s="220">
        <f t="shared" si="28"/>
        <v>0</v>
      </c>
      <c r="BJ205" s="16" t="s">
        <v>80</v>
      </c>
      <c r="BK205" s="220">
        <f t="shared" si="29"/>
        <v>0</v>
      </c>
      <c r="BL205" s="16" t="s">
        <v>189</v>
      </c>
      <c r="BM205" s="219" t="s">
        <v>832</v>
      </c>
    </row>
    <row r="206" spans="1:65" s="2" customFormat="1" ht="14.4" customHeight="1">
      <c r="A206" s="33"/>
      <c r="B206" s="34"/>
      <c r="C206" s="207" t="s">
        <v>287</v>
      </c>
      <c r="D206" s="207" t="s">
        <v>185</v>
      </c>
      <c r="E206" s="208" t="s">
        <v>833</v>
      </c>
      <c r="F206" s="209" t="s">
        <v>834</v>
      </c>
      <c r="G206" s="210" t="s">
        <v>188</v>
      </c>
      <c r="H206" s="211">
        <v>0.66</v>
      </c>
      <c r="I206" s="212"/>
      <c r="J206" s="213">
        <f t="shared" si="20"/>
        <v>0</v>
      </c>
      <c r="K206" s="214"/>
      <c r="L206" s="38"/>
      <c r="M206" s="215" t="s">
        <v>1</v>
      </c>
      <c r="N206" s="216" t="s">
        <v>38</v>
      </c>
      <c r="O206" s="70"/>
      <c r="P206" s="217">
        <f t="shared" si="21"/>
        <v>0</v>
      </c>
      <c r="Q206" s="217">
        <v>6.9999999999999994E-5</v>
      </c>
      <c r="R206" s="217">
        <f t="shared" si="22"/>
        <v>4.6199999999999998E-5</v>
      </c>
      <c r="S206" s="217">
        <v>0</v>
      </c>
      <c r="T206" s="217">
        <f t="shared" si="23"/>
        <v>0</v>
      </c>
      <c r="U206" s="218" t="s">
        <v>1</v>
      </c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219" t="s">
        <v>189</v>
      </c>
      <c r="AT206" s="219" t="s">
        <v>185</v>
      </c>
      <c r="AU206" s="219" t="s">
        <v>82</v>
      </c>
      <c r="AY206" s="16" t="s">
        <v>181</v>
      </c>
      <c r="BE206" s="220">
        <f t="shared" si="24"/>
        <v>0</v>
      </c>
      <c r="BF206" s="220">
        <f t="shared" si="25"/>
        <v>0</v>
      </c>
      <c r="BG206" s="220">
        <f t="shared" si="26"/>
        <v>0</v>
      </c>
      <c r="BH206" s="220">
        <f t="shared" si="27"/>
        <v>0</v>
      </c>
      <c r="BI206" s="220">
        <f t="shared" si="28"/>
        <v>0</v>
      </c>
      <c r="BJ206" s="16" t="s">
        <v>80</v>
      </c>
      <c r="BK206" s="220">
        <f t="shared" si="29"/>
        <v>0</v>
      </c>
      <c r="BL206" s="16" t="s">
        <v>189</v>
      </c>
      <c r="BM206" s="219" t="s">
        <v>835</v>
      </c>
    </row>
    <row r="207" spans="1:65" s="13" customFormat="1">
      <c r="B207" s="237"/>
      <c r="C207" s="238"/>
      <c r="D207" s="239" t="s">
        <v>648</v>
      </c>
      <c r="E207" s="238"/>
      <c r="F207" s="241" t="s">
        <v>836</v>
      </c>
      <c r="G207" s="238"/>
      <c r="H207" s="242">
        <v>0.66</v>
      </c>
      <c r="I207" s="243"/>
      <c r="J207" s="238"/>
      <c r="K207" s="238"/>
      <c r="L207" s="244"/>
      <c r="M207" s="245"/>
      <c r="N207" s="246"/>
      <c r="O207" s="246"/>
      <c r="P207" s="246"/>
      <c r="Q207" s="246"/>
      <c r="R207" s="246"/>
      <c r="S207" s="246"/>
      <c r="T207" s="246"/>
      <c r="U207" s="247"/>
      <c r="AT207" s="248" t="s">
        <v>648</v>
      </c>
      <c r="AU207" s="248" t="s">
        <v>82</v>
      </c>
      <c r="AV207" s="13" t="s">
        <v>82</v>
      </c>
      <c r="AW207" s="13" t="s">
        <v>4</v>
      </c>
      <c r="AX207" s="13" t="s">
        <v>80</v>
      </c>
      <c r="AY207" s="248" t="s">
        <v>181</v>
      </c>
    </row>
    <row r="208" spans="1:65" s="2" customFormat="1" ht="14.4" customHeight="1">
      <c r="A208" s="33"/>
      <c r="B208" s="34"/>
      <c r="C208" s="221" t="s">
        <v>293</v>
      </c>
      <c r="D208" s="221" t="s">
        <v>192</v>
      </c>
      <c r="E208" s="222" t="s">
        <v>837</v>
      </c>
      <c r="F208" s="223" t="s">
        <v>838</v>
      </c>
      <c r="G208" s="224" t="s">
        <v>188</v>
      </c>
      <c r="H208" s="225">
        <v>2</v>
      </c>
      <c r="I208" s="226"/>
      <c r="J208" s="227">
        <f>ROUND(I208*H208,2)</f>
        <v>0</v>
      </c>
      <c r="K208" s="228"/>
      <c r="L208" s="229"/>
      <c r="M208" s="230" t="s">
        <v>1</v>
      </c>
      <c r="N208" s="231" t="s">
        <v>38</v>
      </c>
      <c r="O208" s="70"/>
      <c r="P208" s="217">
        <f>O208*H208</f>
        <v>0</v>
      </c>
      <c r="Q208" s="217">
        <v>3.2000000000000002E-3</v>
      </c>
      <c r="R208" s="217">
        <f>Q208*H208</f>
        <v>6.4000000000000003E-3</v>
      </c>
      <c r="S208" s="217">
        <v>0</v>
      </c>
      <c r="T208" s="217">
        <f>S208*H208</f>
        <v>0</v>
      </c>
      <c r="U208" s="218" t="s">
        <v>1</v>
      </c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19" t="s">
        <v>196</v>
      </c>
      <c r="AT208" s="219" t="s">
        <v>192</v>
      </c>
      <c r="AU208" s="219" t="s">
        <v>82</v>
      </c>
      <c r="AY208" s="16" t="s">
        <v>181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16" t="s">
        <v>80</v>
      </c>
      <c r="BK208" s="220">
        <f>ROUND(I208*H208,2)</f>
        <v>0</v>
      </c>
      <c r="BL208" s="16" t="s">
        <v>189</v>
      </c>
      <c r="BM208" s="219" t="s">
        <v>839</v>
      </c>
    </row>
    <row r="209" spans="1:65" s="2" customFormat="1" ht="14.4" customHeight="1">
      <c r="A209" s="33"/>
      <c r="B209" s="34"/>
      <c r="C209" s="207" t="s">
        <v>297</v>
      </c>
      <c r="D209" s="207" t="s">
        <v>185</v>
      </c>
      <c r="E209" s="208" t="s">
        <v>840</v>
      </c>
      <c r="F209" s="209" t="s">
        <v>841</v>
      </c>
      <c r="G209" s="210" t="s">
        <v>746</v>
      </c>
      <c r="H209" s="211">
        <v>0.34</v>
      </c>
      <c r="I209" s="212"/>
      <c r="J209" s="213">
        <f>ROUND(I209*H209,2)</f>
        <v>0</v>
      </c>
      <c r="K209" s="214"/>
      <c r="L209" s="38"/>
      <c r="M209" s="215" t="s">
        <v>1</v>
      </c>
      <c r="N209" s="216" t="s">
        <v>38</v>
      </c>
      <c r="O209" s="70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7">
        <f>S209*H209</f>
        <v>0</v>
      </c>
      <c r="U209" s="218" t="s">
        <v>1</v>
      </c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19" t="s">
        <v>189</v>
      </c>
      <c r="AT209" s="219" t="s">
        <v>185</v>
      </c>
      <c r="AU209" s="219" t="s">
        <v>82</v>
      </c>
      <c r="AY209" s="16" t="s">
        <v>181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16" t="s">
        <v>80</v>
      </c>
      <c r="BK209" s="220">
        <f>ROUND(I209*H209,2)</f>
        <v>0</v>
      </c>
      <c r="BL209" s="16" t="s">
        <v>189</v>
      </c>
      <c r="BM209" s="219" t="s">
        <v>842</v>
      </c>
    </row>
    <row r="210" spans="1:65" s="12" customFormat="1" ht="22.8" customHeight="1">
      <c r="B210" s="191"/>
      <c r="C210" s="192"/>
      <c r="D210" s="193" t="s">
        <v>72</v>
      </c>
      <c r="E210" s="205" t="s">
        <v>843</v>
      </c>
      <c r="F210" s="205" t="s">
        <v>844</v>
      </c>
      <c r="G210" s="192"/>
      <c r="H210" s="192"/>
      <c r="I210" s="195"/>
      <c r="J210" s="206">
        <f>BK210</f>
        <v>0</v>
      </c>
      <c r="K210" s="192"/>
      <c r="L210" s="197"/>
      <c r="M210" s="198"/>
      <c r="N210" s="199"/>
      <c r="O210" s="199"/>
      <c r="P210" s="200">
        <f>SUM(P211:P216)</f>
        <v>0</v>
      </c>
      <c r="Q210" s="199"/>
      <c r="R210" s="200">
        <f>SUM(R211:R216)</f>
        <v>0.16</v>
      </c>
      <c r="S210" s="199"/>
      <c r="T210" s="200">
        <f>SUM(T211:T216)</f>
        <v>0</v>
      </c>
      <c r="U210" s="201"/>
      <c r="AR210" s="202" t="s">
        <v>82</v>
      </c>
      <c r="AT210" s="203" t="s">
        <v>72</v>
      </c>
      <c r="AU210" s="203" t="s">
        <v>80</v>
      </c>
      <c r="AY210" s="202" t="s">
        <v>181</v>
      </c>
      <c r="BK210" s="204">
        <f>SUM(BK211:BK216)</f>
        <v>0</v>
      </c>
    </row>
    <row r="211" spans="1:65" s="2" customFormat="1" ht="19.8" customHeight="1">
      <c r="A211" s="33"/>
      <c r="B211" s="34"/>
      <c r="C211" s="207" t="s">
        <v>252</v>
      </c>
      <c r="D211" s="207" t="s">
        <v>185</v>
      </c>
      <c r="E211" s="208" t="s">
        <v>845</v>
      </c>
      <c r="F211" s="209" t="s">
        <v>846</v>
      </c>
      <c r="G211" s="210" t="s">
        <v>188</v>
      </c>
      <c r="H211" s="211">
        <v>1</v>
      </c>
      <c r="I211" s="212"/>
      <c r="J211" s="213">
        <f t="shared" ref="J211:J216" si="30">ROUND(I211*H211,2)</f>
        <v>0</v>
      </c>
      <c r="K211" s="214"/>
      <c r="L211" s="38"/>
      <c r="M211" s="215" t="s">
        <v>1</v>
      </c>
      <c r="N211" s="216" t="s">
        <v>38</v>
      </c>
      <c r="O211" s="70"/>
      <c r="P211" s="217">
        <f t="shared" ref="P211:P216" si="31">O211*H211</f>
        <v>0</v>
      </c>
      <c r="Q211" s="217">
        <v>0</v>
      </c>
      <c r="R211" s="217">
        <f t="shared" ref="R211:R216" si="32">Q211*H211</f>
        <v>0</v>
      </c>
      <c r="S211" s="217">
        <v>0</v>
      </c>
      <c r="T211" s="217">
        <f t="shared" ref="T211:T216" si="33">S211*H211</f>
        <v>0</v>
      </c>
      <c r="U211" s="218" t="s">
        <v>1</v>
      </c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219" t="s">
        <v>189</v>
      </c>
      <c r="AT211" s="219" t="s">
        <v>185</v>
      </c>
      <c r="AU211" s="219" t="s">
        <v>82</v>
      </c>
      <c r="AY211" s="16" t="s">
        <v>181</v>
      </c>
      <c r="BE211" s="220">
        <f t="shared" ref="BE211:BE216" si="34">IF(N211="základní",J211,0)</f>
        <v>0</v>
      </c>
      <c r="BF211" s="220">
        <f t="shared" ref="BF211:BF216" si="35">IF(N211="snížená",J211,0)</f>
        <v>0</v>
      </c>
      <c r="BG211" s="220">
        <f t="shared" ref="BG211:BG216" si="36">IF(N211="zákl. přenesená",J211,0)</f>
        <v>0</v>
      </c>
      <c r="BH211" s="220">
        <f t="shared" ref="BH211:BH216" si="37">IF(N211="sníž. přenesená",J211,0)</f>
        <v>0</v>
      </c>
      <c r="BI211" s="220">
        <f t="shared" ref="BI211:BI216" si="38">IF(N211="nulová",J211,0)</f>
        <v>0</v>
      </c>
      <c r="BJ211" s="16" t="s">
        <v>80</v>
      </c>
      <c r="BK211" s="220">
        <f t="shared" ref="BK211:BK216" si="39">ROUND(I211*H211,2)</f>
        <v>0</v>
      </c>
      <c r="BL211" s="16" t="s">
        <v>189</v>
      </c>
      <c r="BM211" s="219" t="s">
        <v>847</v>
      </c>
    </row>
    <row r="212" spans="1:65" s="2" customFormat="1" ht="19.8" customHeight="1">
      <c r="A212" s="33"/>
      <c r="B212" s="34"/>
      <c r="C212" s="207" t="s">
        <v>256</v>
      </c>
      <c r="D212" s="207" t="s">
        <v>185</v>
      </c>
      <c r="E212" s="208" t="s">
        <v>848</v>
      </c>
      <c r="F212" s="209" t="s">
        <v>849</v>
      </c>
      <c r="G212" s="210" t="s">
        <v>188</v>
      </c>
      <c r="H212" s="211">
        <v>2</v>
      </c>
      <c r="I212" s="212"/>
      <c r="J212" s="213">
        <f t="shared" si="30"/>
        <v>0</v>
      </c>
      <c r="K212" s="214"/>
      <c r="L212" s="38"/>
      <c r="M212" s="215" t="s">
        <v>1</v>
      </c>
      <c r="N212" s="216" t="s">
        <v>38</v>
      </c>
      <c r="O212" s="70"/>
      <c r="P212" s="217">
        <f t="shared" si="31"/>
        <v>0</v>
      </c>
      <c r="Q212" s="217">
        <v>0</v>
      </c>
      <c r="R212" s="217">
        <f t="shared" si="32"/>
        <v>0</v>
      </c>
      <c r="S212" s="217">
        <v>0</v>
      </c>
      <c r="T212" s="217">
        <f t="shared" si="33"/>
        <v>0</v>
      </c>
      <c r="U212" s="218" t="s">
        <v>1</v>
      </c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19" t="s">
        <v>189</v>
      </c>
      <c r="AT212" s="219" t="s">
        <v>185</v>
      </c>
      <c r="AU212" s="219" t="s">
        <v>82</v>
      </c>
      <c r="AY212" s="16" t="s">
        <v>181</v>
      </c>
      <c r="BE212" s="220">
        <f t="shared" si="34"/>
        <v>0</v>
      </c>
      <c r="BF212" s="220">
        <f t="shared" si="35"/>
        <v>0</v>
      </c>
      <c r="BG212" s="220">
        <f t="shared" si="36"/>
        <v>0</v>
      </c>
      <c r="BH212" s="220">
        <f t="shared" si="37"/>
        <v>0</v>
      </c>
      <c r="BI212" s="220">
        <f t="shared" si="38"/>
        <v>0</v>
      </c>
      <c r="BJ212" s="16" t="s">
        <v>80</v>
      </c>
      <c r="BK212" s="220">
        <f t="shared" si="39"/>
        <v>0</v>
      </c>
      <c r="BL212" s="16" t="s">
        <v>189</v>
      </c>
      <c r="BM212" s="219" t="s">
        <v>850</v>
      </c>
    </row>
    <row r="213" spans="1:65" s="2" customFormat="1" ht="14.4" customHeight="1">
      <c r="A213" s="33"/>
      <c r="B213" s="34"/>
      <c r="C213" s="207" t="s">
        <v>851</v>
      </c>
      <c r="D213" s="207" t="s">
        <v>185</v>
      </c>
      <c r="E213" s="208" t="s">
        <v>852</v>
      </c>
      <c r="F213" s="209" t="s">
        <v>853</v>
      </c>
      <c r="G213" s="210" t="s">
        <v>854</v>
      </c>
      <c r="H213" s="211">
        <v>1</v>
      </c>
      <c r="I213" s="212"/>
      <c r="J213" s="213">
        <f t="shared" si="30"/>
        <v>0</v>
      </c>
      <c r="K213" s="214"/>
      <c r="L213" s="38"/>
      <c r="M213" s="215" t="s">
        <v>1</v>
      </c>
      <c r="N213" s="216" t="s">
        <v>38</v>
      </c>
      <c r="O213" s="70"/>
      <c r="P213" s="217">
        <f t="shared" si="31"/>
        <v>0</v>
      </c>
      <c r="Q213" s="217">
        <v>0</v>
      </c>
      <c r="R213" s="217">
        <f t="shared" si="32"/>
        <v>0</v>
      </c>
      <c r="S213" s="217">
        <v>0</v>
      </c>
      <c r="T213" s="217">
        <f t="shared" si="33"/>
        <v>0</v>
      </c>
      <c r="U213" s="218" t="s">
        <v>1</v>
      </c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19" t="s">
        <v>189</v>
      </c>
      <c r="AT213" s="219" t="s">
        <v>185</v>
      </c>
      <c r="AU213" s="219" t="s">
        <v>82</v>
      </c>
      <c r="AY213" s="16" t="s">
        <v>181</v>
      </c>
      <c r="BE213" s="220">
        <f t="shared" si="34"/>
        <v>0</v>
      </c>
      <c r="BF213" s="220">
        <f t="shared" si="35"/>
        <v>0</v>
      </c>
      <c r="BG213" s="220">
        <f t="shared" si="36"/>
        <v>0</v>
      </c>
      <c r="BH213" s="220">
        <f t="shared" si="37"/>
        <v>0</v>
      </c>
      <c r="BI213" s="220">
        <f t="shared" si="38"/>
        <v>0</v>
      </c>
      <c r="BJ213" s="16" t="s">
        <v>80</v>
      </c>
      <c r="BK213" s="220">
        <f t="shared" si="39"/>
        <v>0</v>
      </c>
      <c r="BL213" s="16" t="s">
        <v>189</v>
      </c>
      <c r="BM213" s="219" t="s">
        <v>855</v>
      </c>
    </row>
    <row r="214" spans="1:65" s="2" customFormat="1" ht="14.4" customHeight="1">
      <c r="A214" s="33"/>
      <c r="B214" s="34"/>
      <c r="C214" s="207" t="s">
        <v>248</v>
      </c>
      <c r="D214" s="207" t="s">
        <v>185</v>
      </c>
      <c r="E214" s="208" t="s">
        <v>856</v>
      </c>
      <c r="F214" s="209" t="s">
        <v>857</v>
      </c>
      <c r="G214" s="210" t="s">
        <v>188</v>
      </c>
      <c r="H214" s="211">
        <v>2</v>
      </c>
      <c r="I214" s="212"/>
      <c r="J214" s="213">
        <f t="shared" si="30"/>
        <v>0</v>
      </c>
      <c r="K214" s="214"/>
      <c r="L214" s="38"/>
      <c r="M214" s="215" t="s">
        <v>1</v>
      </c>
      <c r="N214" s="216" t="s">
        <v>38</v>
      </c>
      <c r="O214" s="70"/>
      <c r="P214" s="217">
        <f t="shared" si="31"/>
        <v>0</v>
      </c>
      <c r="Q214" s="217">
        <v>0</v>
      </c>
      <c r="R214" s="217">
        <f t="shared" si="32"/>
        <v>0</v>
      </c>
      <c r="S214" s="217">
        <v>0</v>
      </c>
      <c r="T214" s="217">
        <f t="shared" si="33"/>
        <v>0</v>
      </c>
      <c r="U214" s="218" t="s">
        <v>1</v>
      </c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219" t="s">
        <v>189</v>
      </c>
      <c r="AT214" s="219" t="s">
        <v>185</v>
      </c>
      <c r="AU214" s="219" t="s">
        <v>82</v>
      </c>
      <c r="AY214" s="16" t="s">
        <v>181</v>
      </c>
      <c r="BE214" s="220">
        <f t="shared" si="34"/>
        <v>0</v>
      </c>
      <c r="BF214" s="220">
        <f t="shared" si="35"/>
        <v>0</v>
      </c>
      <c r="BG214" s="220">
        <f t="shared" si="36"/>
        <v>0</v>
      </c>
      <c r="BH214" s="220">
        <f t="shared" si="37"/>
        <v>0</v>
      </c>
      <c r="BI214" s="220">
        <f t="shared" si="38"/>
        <v>0</v>
      </c>
      <c r="BJ214" s="16" t="s">
        <v>80</v>
      </c>
      <c r="BK214" s="220">
        <f t="shared" si="39"/>
        <v>0</v>
      </c>
      <c r="BL214" s="16" t="s">
        <v>189</v>
      </c>
      <c r="BM214" s="219" t="s">
        <v>858</v>
      </c>
    </row>
    <row r="215" spans="1:65" s="2" customFormat="1" ht="14.4" customHeight="1">
      <c r="A215" s="33"/>
      <c r="B215" s="34"/>
      <c r="C215" s="207" t="s">
        <v>859</v>
      </c>
      <c r="D215" s="207" t="s">
        <v>185</v>
      </c>
      <c r="E215" s="208" t="s">
        <v>860</v>
      </c>
      <c r="F215" s="209" t="s">
        <v>861</v>
      </c>
      <c r="G215" s="210" t="s">
        <v>188</v>
      </c>
      <c r="H215" s="211">
        <v>5</v>
      </c>
      <c r="I215" s="212"/>
      <c r="J215" s="213">
        <f t="shared" si="30"/>
        <v>0</v>
      </c>
      <c r="K215" s="214"/>
      <c r="L215" s="38"/>
      <c r="M215" s="215" t="s">
        <v>1</v>
      </c>
      <c r="N215" s="216" t="s">
        <v>38</v>
      </c>
      <c r="O215" s="70"/>
      <c r="P215" s="217">
        <f t="shared" si="31"/>
        <v>0</v>
      </c>
      <c r="Q215" s="217">
        <v>0</v>
      </c>
      <c r="R215" s="217">
        <f t="shared" si="32"/>
        <v>0</v>
      </c>
      <c r="S215" s="217">
        <v>0</v>
      </c>
      <c r="T215" s="217">
        <f t="shared" si="33"/>
        <v>0</v>
      </c>
      <c r="U215" s="218" t="s">
        <v>1</v>
      </c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19" t="s">
        <v>189</v>
      </c>
      <c r="AT215" s="219" t="s">
        <v>185</v>
      </c>
      <c r="AU215" s="219" t="s">
        <v>82</v>
      </c>
      <c r="AY215" s="16" t="s">
        <v>181</v>
      </c>
      <c r="BE215" s="220">
        <f t="shared" si="34"/>
        <v>0</v>
      </c>
      <c r="BF215" s="220">
        <f t="shared" si="35"/>
        <v>0</v>
      </c>
      <c r="BG215" s="220">
        <f t="shared" si="36"/>
        <v>0</v>
      </c>
      <c r="BH215" s="220">
        <f t="shared" si="37"/>
        <v>0</v>
      </c>
      <c r="BI215" s="220">
        <f t="shared" si="38"/>
        <v>0</v>
      </c>
      <c r="BJ215" s="16" t="s">
        <v>80</v>
      </c>
      <c r="BK215" s="220">
        <f t="shared" si="39"/>
        <v>0</v>
      </c>
      <c r="BL215" s="16" t="s">
        <v>189</v>
      </c>
      <c r="BM215" s="219" t="s">
        <v>862</v>
      </c>
    </row>
    <row r="216" spans="1:65" s="2" customFormat="1" ht="14.4" customHeight="1">
      <c r="A216" s="33"/>
      <c r="B216" s="34"/>
      <c r="C216" s="221" t="s">
        <v>863</v>
      </c>
      <c r="D216" s="221" t="s">
        <v>192</v>
      </c>
      <c r="E216" s="222" t="s">
        <v>864</v>
      </c>
      <c r="F216" s="223" t="s">
        <v>865</v>
      </c>
      <c r="G216" s="224" t="s">
        <v>188</v>
      </c>
      <c r="H216" s="225">
        <v>5</v>
      </c>
      <c r="I216" s="226"/>
      <c r="J216" s="227">
        <f t="shared" si="30"/>
        <v>0</v>
      </c>
      <c r="K216" s="228"/>
      <c r="L216" s="229"/>
      <c r="M216" s="230" t="s">
        <v>1</v>
      </c>
      <c r="N216" s="231" t="s">
        <v>38</v>
      </c>
      <c r="O216" s="70"/>
      <c r="P216" s="217">
        <f t="shared" si="31"/>
        <v>0</v>
      </c>
      <c r="Q216" s="217">
        <v>3.2000000000000001E-2</v>
      </c>
      <c r="R216" s="217">
        <f t="shared" si="32"/>
        <v>0.16</v>
      </c>
      <c r="S216" s="217">
        <v>0</v>
      </c>
      <c r="T216" s="217">
        <f t="shared" si="33"/>
        <v>0</v>
      </c>
      <c r="U216" s="218" t="s">
        <v>1</v>
      </c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219" t="s">
        <v>196</v>
      </c>
      <c r="AT216" s="219" t="s">
        <v>192</v>
      </c>
      <c r="AU216" s="219" t="s">
        <v>82</v>
      </c>
      <c r="AY216" s="16" t="s">
        <v>181</v>
      </c>
      <c r="BE216" s="220">
        <f t="shared" si="34"/>
        <v>0</v>
      </c>
      <c r="BF216" s="220">
        <f t="shared" si="35"/>
        <v>0</v>
      </c>
      <c r="BG216" s="220">
        <f t="shared" si="36"/>
        <v>0</v>
      </c>
      <c r="BH216" s="220">
        <f t="shared" si="37"/>
        <v>0</v>
      </c>
      <c r="BI216" s="220">
        <f t="shared" si="38"/>
        <v>0</v>
      </c>
      <c r="BJ216" s="16" t="s">
        <v>80</v>
      </c>
      <c r="BK216" s="220">
        <f t="shared" si="39"/>
        <v>0</v>
      </c>
      <c r="BL216" s="16" t="s">
        <v>189</v>
      </c>
      <c r="BM216" s="219" t="s">
        <v>866</v>
      </c>
    </row>
    <row r="217" spans="1:65" s="12" customFormat="1" ht="22.8" customHeight="1">
      <c r="B217" s="191"/>
      <c r="C217" s="192"/>
      <c r="D217" s="193" t="s">
        <v>72</v>
      </c>
      <c r="E217" s="205" t="s">
        <v>867</v>
      </c>
      <c r="F217" s="205" t="s">
        <v>868</v>
      </c>
      <c r="G217" s="192"/>
      <c r="H217" s="192"/>
      <c r="I217" s="195"/>
      <c r="J217" s="206">
        <f>BK217</f>
        <v>0</v>
      </c>
      <c r="K217" s="192"/>
      <c r="L217" s="197"/>
      <c r="M217" s="198"/>
      <c r="N217" s="199"/>
      <c r="O217" s="199"/>
      <c r="P217" s="200">
        <f>SUM(P218:P230)</f>
        <v>0</v>
      </c>
      <c r="Q217" s="199"/>
      <c r="R217" s="200">
        <f>SUM(R218:R230)</f>
        <v>0.90827314999999986</v>
      </c>
      <c r="S217" s="199"/>
      <c r="T217" s="200">
        <f>SUM(T218:T230)</f>
        <v>0</v>
      </c>
      <c r="U217" s="201"/>
      <c r="AR217" s="202" t="s">
        <v>82</v>
      </c>
      <c r="AT217" s="203" t="s">
        <v>72</v>
      </c>
      <c r="AU217" s="203" t="s">
        <v>80</v>
      </c>
      <c r="AY217" s="202" t="s">
        <v>181</v>
      </c>
      <c r="BK217" s="204">
        <f>SUM(BK218:BK230)</f>
        <v>0</v>
      </c>
    </row>
    <row r="218" spans="1:65" s="2" customFormat="1" ht="14.4" customHeight="1">
      <c r="A218" s="33"/>
      <c r="B218" s="34"/>
      <c r="C218" s="207" t="s">
        <v>869</v>
      </c>
      <c r="D218" s="207" t="s">
        <v>185</v>
      </c>
      <c r="E218" s="208" t="s">
        <v>870</v>
      </c>
      <c r="F218" s="209" t="s">
        <v>871</v>
      </c>
      <c r="G218" s="210" t="s">
        <v>511</v>
      </c>
      <c r="H218" s="211">
        <v>6</v>
      </c>
      <c r="I218" s="212"/>
      <c r="J218" s="213">
        <f>ROUND(I218*H218,2)</f>
        <v>0</v>
      </c>
      <c r="K218" s="214"/>
      <c r="L218" s="38"/>
      <c r="M218" s="215" t="s">
        <v>1</v>
      </c>
      <c r="N218" s="216" t="s">
        <v>38</v>
      </c>
      <c r="O218" s="70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7">
        <f>S218*H218</f>
        <v>0</v>
      </c>
      <c r="U218" s="218" t="s">
        <v>1</v>
      </c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219" t="s">
        <v>189</v>
      </c>
      <c r="AT218" s="219" t="s">
        <v>185</v>
      </c>
      <c r="AU218" s="219" t="s">
        <v>82</v>
      </c>
      <c r="AY218" s="16" t="s">
        <v>181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16" t="s">
        <v>80</v>
      </c>
      <c r="BK218" s="220">
        <f>ROUND(I218*H218,2)</f>
        <v>0</v>
      </c>
      <c r="BL218" s="16" t="s">
        <v>189</v>
      </c>
      <c r="BM218" s="219" t="s">
        <v>872</v>
      </c>
    </row>
    <row r="219" spans="1:65" s="2" customFormat="1" ht="14.4" customHeight="1">
      <c r="A219" s="33"/>
      <c r="B219" s="34"/>
      <c r="C219" s="207" t="s">
        <v>873</v>
      </c>
      <c r="D219" s="207" t="s">
        <v>185</v>
      </c>
      <c r="E219" s="208" t="s">
        <v>874</v>
      </c>
      <c r="F219" s="209" t="s">
        <v>875</v>
      </c>
      <c r="G219" s="210" t="s">
        <v>511</v>
      </c>
      <c r="H219" s="211">
        <v>6</v>
      </c>
      <c r="I219" s="212"/>
      <c r="J219" s="213">
        <f>ROUND(I219*H219,2)</f>
        <v>0</v>
      </c>
      <c r="K219" s="214"/>
      <c r="L219" s="38"/>
      <c r="M219" s="215" t="s">
        <v>1</v>
      </c>
      <c r="N219" s="216" t="s">
        <v>38</v>
      </c>
      <c r="O219" s="70"/>
      <c r="P219" s="217">
        <f>O219*H219</f>
        <v>0</v>
      </c>
      <c r="Q219" s="217">
        <v>2.9999999999999997E-4</v>
      </c>
      <c r="R219" s="217">
        <f>Q219*H219</f>
        <v>1.8E-3</v>
      </c>
      <c r="S219" s="217">
        <v>0</v>
      </c>
      <c r="T219" s="217">
        <f>S219*H219</f>
        <v>0</v>
      </c>
      <c r="U219" s="218" t="s">
        <v>1</v>
      </c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219" t="s">
        <v>189</v>
      </c>
      <c r="AT219" s="219" t="s">
        <v>185</v>
      </c>
      <c r="AU219" s="219" t="s">
        <v>82</v>
      </c>
      <c r="AY219" s="16" t="s">
        <v>181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16" t="s">
        <v>80</v>
      </c>
      <c r="BK219" s="220">
        <f>ROUND(I219*H219,2)</f>
        <v>0</v>
      </c>
      <c r="BL219" s="16" t="s">
        <v>189</v>
      </c>
      <c r="BM219" s="219" t="s">
        <v>876</v>
      </c>
    </row>
    <row r="220" spans="1:65" s="2" customFormat="1" ht="14.4" customHeight="1">
      <c r="A220" s="33"/>
      <c r="B220" s="34"/>
      <c r="C220" s="207" t="s">
        <v>877</v>
      </c>
      <c r="D220" s="207" t="s">
        <v>185</v>
      </c>
      <c r="E220" s="208" t="s">
        <v>878</v>
      </c>
      <c r="F220" s="209" t="s">
        <v>879</v>
      </c>
      <c r="G220" s="210" t="s">
        <v>511</v>
      </c>
      <c r="H220" s="211">
        <v>6</v>
      </c>
      <c r="I220" s="212"/>
      <c r="J220" s="213">
        <f>ROUND(I220*H220,2)</f>
        <v>0</v>
      </c>
      <c r="K220" s="214"/>
      <c r="L220" s="38"/>
      <c r="M220" s="215" t="s">
        <v>1</v>
      </c>
      <c r="N220" s="216" t="s">
        <v>38</v>
      </c>
      <c r="O220" s="70"/>
      <c r="P220" s="217">
        <f>O220*H220</f>
        <v>0</v>
      </c>
      <c r="Q220" s="217">
        <v>4.5500000000000002E-3</v>
      </c>
      <c r="R220" s="217">
        <f>Q220*H220</f>
        <v>2.7300000000000001E-2</v>
      </c>
      <c r="S220" s="217">
        <v>0</v>
      </c>
      <c r="T220" s="217">
        <f>S220*H220</f>
        <v>0</v>
      </c>
      <c r="U220" s="218" t="s">
        <v>1</v>
      </c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219" t="s">
        <v>189</v>
      </c>
      <c r="AT220" s="219" t="s">
        <v>185</v>
      </c>
      <c r="AU220" s="219" t="s">
        <v>82</v>
      </c>
      <c r="AY220" s="16" t="s">
        <v>181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16" t="s">
        <v>80</v>
      </c>
      <c r="BK220" s="220">
        <f>ROUND(I220*H220,2)</f>
        <v>0</v>
      </c>
      <c r="BL220" s="16" t="s">
        <v>189</v>
      </c>
      <c r="BM220" s="219" t="s">
        <v>880</v>
      </c>
    </row>
    <row r="221" spans="1:65" s="2" customFormat="1" ht="14.4" customHeight="1">
      <c r="A221" s="33"/>
      <c r="B221" s="34"/>
      <c r="C221" s="207" t="s">
        <v>881</v>
      </c>
      <c r="D221" s="207" t="s">
        <v>185</v>
      </c>
      <c r="E221" s="208" t="s">
        <v>882</v>
      </c>
      <c r="F221" s="209" t="s">
        <v>883</v>
      </c>
      <c r="G221" s="210" t="s">
        <v>267</v>
      </c>
      <c r="H221" s="211">
        <v>15.95</v>
      </c>
      <c r="I221" s="212"/>
      <c r="J221" s="213">
        <f>ROUND(I221*H221,2)</f>
        <v>0</v>
      </c>
      <c r="K221" s="214"/>
      <c r="L221" s="38"/>
      <c r="M221" s="215" t="s">
        <v>1</v>
      </c>
      <c r="N221" s="216" t="s">
        <v>38</v>
      </c>
      <c r="O221" s="70"/>
      <c r="P221" s="217">
        <f>O221*H221</f>
        <v>0</v>
      </c>
      <c r="Q221" s="217">
        <v>5.8E-4</v>
      </c>
      <c r="R221" s="217">
        <f>Q221*H221</f>
        <v>9.2509999999999988E-3</v>
      </c>
      <c r="S221" s="217">
        <v>0</v>
      </c>
      <c r="T221" s="217">
        <f>S221*H221</f>
        <v>0</v>
      </c>
      <c r="U221" s="218" t="s">
        <v>1</v>
      </c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219" t="s">
        <v>189</v>
      </c>
      <c r="AT221" s="219" t="s">
        <v>185</v>
      </c>
      <c r="AU221" s="219" t="s">
        <v>82</v>
      </c>
      <c r="AY221" s="16" t="s">
        <v>181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16" t="s">
        <v>80</v>
      </c>
      <c r="BK221" s="220">
        <f>ROUND(I221*H221,2)</f>
        <v>0</v>
      </c>
      <c r="BL221" s="16" t="s">
        <v>189</v>
      </c>
      <c r="BM221" s="219" t="s">
        <v>884</v>
      </c>
    </row>
    <row r="222" spans="1:65" s="13" customFormat="1">
      <c r="B222" s="237"/>
      <c r="C222" s="238"/>
      <c r="D222" s="239" t="s">
        <v>648</v>
      </c>
      <c r="E222" s="240" t="s">
        <v>1</v>
      </c>
      <c r="F222" s="241" t="s">
        <v>885</v>
      </c>
      <c r="G222" s="238"/>
      <c r="H222" s="242">
        <v>15.95</v>
      </c>
      <c r="I222" s="243"/>
      <c r="J222" s="238"/>
      <c r="K222" s="238"/>
      <c r="L222" s="244"/>
      <c r="M222" s="245"/>
      <c r="N222" s="246"/>
      <c r="O222" s="246"/>
      <c r="P222" s="246"/>
      <c r="Q222" s="246"/>
      <c r="R222" s="246"/>
      <c r="S222" s="246"/>
      <c r="T222" s="246"/>
      <c r="U222" s="247"/>
      <c r="AT222" s="248" t="s">
        <v>648</v>
      </c>
      <c r="AU222" s="248" t="s">
        <v>82</v>
      </c>
      <c r="AV222" s="13" t="s">
        <v>82</v>
      </c>
      <c r="AW222" s="13" t="s">
        <v>30</v>
      </c>
      <c r="AX222" s="13" t="s">
        <v>80</v>
      </c>
      <c r="AY222" s="248" t="s">
        <v>181</v>
      </c>
    </row>
    <row r="223" spans="1:65" s="2" customFormat="1" ht="14.4" customHeight="1">
      <c r="A223" s="33"/>
      <c r="B223" s="34"/>
      <c r="C223" s="221" t="s">
        <v>886</v>
      </c>
      <c r="D223" s="221" t="s">
        <v>192</v>
      </c>
      <c r="E223" s="222" t="s">
        <v>887</v>
      </c>
      <c r="F223" s="223" t="s">
        <v>888</v>
      </c>
      <c r="G223" s="224" t="s">
        <v>188</v>
      </c>
      <c r="H223" s="225">
        <v>17.545000000000002</v>
      </c>
      <c r="I223" s="226"/>
      <c r="J223" s="227">
        <f>ROUND(I223*H223,2)</f>
        <v>0</v>
      </c>
      <c r="K223" s="228"/>
      <c r="L223" s="229"/>
      <c r="M223" s="230" t="s">
        <v>1</v>
      </c>
      <c r="N223" s="231" t="s">
        <v>38</v>
      </c>
      <c r="O223" s="70"/>
      <c r="P223" s="217">
        <f>O223*H223</f>
        <v>0</v>
      </c>
      <c r="Q223" s="217">
        <v>1.67E-3</v>
      </c>
      <c r="R223" s="217">
        <f>Q223*H223</f>
        <v>2.9300150000000004E-2</v>
      </c>
      <c r="S223" s="217">
        <v>0</v>
      </c>
      <c r="T223" s="217">
        <f>S223*H223</f>
        <v>0</v>
      </c>
      <c r="U223" s="218" t="s">
        <v>1</v>
      </c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219" t="s">
        <v>196</v>
      </c>
      <c r="AT223" s="219" t="s">
        <v>192</v>
      </c>
      <c r="AU223" s="219" t="s">
        <v>82</v>
      </c>
      <c r="AY223" s="16" t="s">
        <v>181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16" t="s">
        <v>80</v>
      </c>
      <c r="BK223" s="220">
        <f>ROUND(I223*H223,2)</f>
        <v>0</v>
      </c>
      <c r="BL223" s="16" t="s">
        <v>189</v>
      </c>
      <c r="BM223" s="219" t="s">
        <v>889</v>
      </c>
    </row>
    <row r="224" spans="1:65" s="13" customFormat="1">
      <c r="B224" s="237"/>
      <c r="C224" s="238"/>
      <c r="D224" s="239" t="s">
        <v>648</v>
      </c>
      <c r="E224" s="238"/>
      <c r="F224" s="241" t="s">
        <v>890</v>
      </c>
      <c r="G224" s="238"/>
      <c r="H224" s="242">
        <v>17.545000000000002</v>
      </c>
      <c r="I224" s="243"/>
      <c r="J224" s="238"/>
      <c r="K224" s="238"/>
      <c r="L224" s="244"/>
      <c r="M224" s="245"/>
      <c r="N224" s="246"/>
      <c r="O224" s="246"/>
      <c r="P224" s="246"/>
      <c r="Q224" s="246"/>
      <c r="R224" s="246"/>
      <c r="S224" s="246"/>
      <c r="T224" s="246"/>
      <c r="U224" s="247"/>
      <c r="AT224" s="248" t="s">
        <v>648</v>
      </c>
      <c r="AU224" s="248" t="s">
        <v>82</v>
      </c>
      <c r="AV224" s="13" t="s">
        <v>82</v>
      </c>
      <c r="AW224" s="13" t="s">
        <v>4</v>
      </c>
      <c r="AX224" s="13" t="s">
        <v>80</v>
      </c>
      <c r="AY224" s="248" t="s">
        <v>181</v>
      </c>
    </row>
    <row r="225" spans="1:65" s="2" customFormat="1" ht="19.8" customHeight="1">
      <c r="A225" s="33"/>
      <c r="B225" s="34"/>
      <c r="C225" s="207" t="s">
        <v>891</v>
      </c>
      <c r="D225" s="207" t="s">
        <v>185</v>
      </c>
      <c r="E225" s="208" t="s">
        <v>892</v>
      </c>
      <c r="F225" s="209" t="s">
        <v>893</v>
      </c>
      <c r="G225" s="210" t="s">
        <v>511</v>
      </c>
      <c r="H225" s="211">
        <v>26.7</v>
      </c>
      <c r="I225" s="212"/>
      <c r="J225" s="213">
        <f>ROUND(I225*H225,2)</f>
        <v>0</v>
      </c>
      <c r="K225" s="214"/>
      <c r="L225" s="38"/>
      <c r="M225" s="215" t="s">
        <v>1</v>
      </c>
      <c r="N225" s="216" t="s">
        <v>38</v>
      </c>
      <c r="O225" s="70"/>
      <c r="P225" s="217">
        <f>O225*H225</f>
        <v>0</v>
      </c>
      <c r="Q225" s="217">
        <v>8.9999999999999993E-3</v>
      </c>
      <c r="R225" s="217">
        <f>Q225*H225</f>
        <v>0.24029999999999999</v>
      </c>
      <c r="S225" s="217">
        <v>0</v>
      </c>
      <c r="T225" s="217">
        <f>S225*H225</f>
        <v>0</v>
      </c>
      <c r="U225" s="218" t="s">
        <v>1</v>
      </c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219" t="s">
        <v>189</v>
      </c>
      <c r="AT225" s="219" t="s">
        <v>185</v>
      </c>
      <c r="AU225" s="219" t="s">
        <v>82</v>
      </c>
      <c r="AY225" s="16" t="s">
        <v>181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16" t="s">
        <v>80</v>
      </c>
      <c r="BK225" s="220">
        <f>ROUND(I225*H225,2)</f>
        <v>0</v>
      </c>
      <c r="BL225" s="16" t="s">
        <v>189</v>
      </c>
      <c r="BM225" s="219" t="s">
        <v>894</v>
      </c>
    </row>
    <row r="226" spans="1:65" s="13" customFormat="1">
      <c r="B226" s="237"/>
      <c r="C226" s="238"/>
      <c r="D226" s="239" t="s">
        <v>648</v>
      </c>
      <c r="E226" s="240" t="s">
        <v>1</v>
      </c>
      <c r="F226" s="241" t="s">
        <v>895</v>
      </c>
      <c r="G226" s="238"/>
      <c r="H226" s="242">
        <v>26.7</v>
      </c>
      <c r="I226" s="243"/>
      <c r="J226" s="238"/>
      <c r="K226" s="238"/>
      <c r="L226" s="244"/>
      <c r="M226" s="245"/>
      <c r="N226" s="246"/>
      <c r="O226" s="246"/>
      <c r="P226" s="246"/>
      <c r="Q226" s="246"/>
      <c r="R226" s="246"/>
      <c r="S226" s="246"/>
      <c r="T226" s="246"/>
      <c r="U226" s="247"/>
      <c r="AT226" s="248" t="s">
        <v>648</v>
      </c>
      <c r="AU226" s="248" t="s">
        <v>82</v>
      </c>
      <c r="AV226" s="13" t="s">
        <v>82</v>
      </c>
      <c r="AW226" s="13" t="s">
        <v>30</v>
      </c>
      <c r="AX226" s="13" t="s">
        <v>80</v>
      </c>
      <c r="AY226" s="248" t="s">
        <v>181</v>
      </c>
    </row>
    <row r="227" spans="1:65" s="2" customFormat="1" ht="14.4" customHeight="1">
      <c r="A227" s="33"/>
      <c r="B227" s="34"/>
      <c r="C227" s="221" t="s">
        <v>896</v>
      </c>
      <c r="D227" s="221" t="s">
        <v>192</v>
      </c>
      <c r="E227" s="222" t="s">
        <v>897</v>
      </c>
      <c r="F227" s="223" t="s">
        <v>898</v>
      </c>
      <c r="G227" s="224" t="s">
        <v>511</v>
      </c>
      <c r="H227" s="225">
        <v>30.704999999999998</v>
      </c>
      <c r="I227" s="226"/>
      <c r="J227" s="227">
        <f>ROUND(I227*H227,2)</f>
        <v>0</v>
      </c>
      <c r="K227" s="228"/>
      <c r="L227" s="229"/>
      <c r="M227" s="230" t="s">
        <v>1</v>
      </c>
      <c r="N227" s="231" t="s">
        <v>38</v>
      </c>
      <c r="O227" s="70"/>
      <c r="P227" s="217">
        <f>O227*H227</f>
        <v>0</v>
      </c>
      <c r="Q227" s="217">
        <v>1.9199999999999998E-2</v>
      </c>
      <c r="R227" s="217">
        <f>Q227*H227</f>
        <v>0.58953599999999995</v>
      </c>
      <c r="S227" s="217">
        <v>0</v>
      </c>
      <c r="T227" s="217">
        <f>S227*H227</f>
        <v>0</v>
      </c>
      <c r="U227" s="218" t="s">
        <v>1</v>
      </c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219" t="s">
        <v>196</v>
      </c>
      <c r="AT227" s="219" t="s">
        <v>192</v>
      </c>
      <c r="AU227" s="219" t="s">
        <v>82</v>
      </c>
      <c r="AY227" s="16" t="s">
        <v>181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16" t="s">
        <v>80</v>
      </c>
      <c r="BK227" s="220">
        <f>ROUND(I227*H227,2)</f>
        <v>0</v>
      </c>
      <c r="BL227" s="16" t="s">
        <v>189</v>
      </c>
      <c r="BM227" s="219" t="s">
        <v>899</v>
      </c>
    </row>
    <row r="228" spans="1:65" s="13" customFormat="1">
      <c r="B228" s="237"/>
      <c r="C228" s="238"/>
      <c r="D228" s="239" t="s">
        <v>648</v>
      </c>
      <c r="E228" s="238"/>
      <c r="F228" s="241" t="s">
        <v>900</v>
      </c>
      <c r="G228" s="238"/>
      <c r="H228" s="242">
        <v>30.704999999999998</v>
      </c>
      <c r="I228" s="243"/>
      <c r="J228" s="238"/>
      <c r="K228" s="238"/>
      <c r="L228" s="244"/>
      <c r="M228" s="245"/>
      <c r="N228" s="246"/>
      <c r="O228" s="246"/>
      <c r="P228" s="246"/>
      <c r="Q228" s="246"/>
      <c r="R228" s="246"/>
      <c r="S228" s="246"/>
      <c r="T228" s="246"/>
      <c r="U228" s="247"/>
      <c r="AT228" s="248" t="s">
        <v>648</v>
      </c>
      <c r="AU228" s="248" t="s">
        <v>82</v>
      </c>
      <c r="AV228" s="13" t="s">
        <v>82</v>
      </c>
      <c r="AW228" s="13" t="s">
        <v>4</v>
      </c>
      <c r="AX228" s="13" t="s">
        <v>80</v>
      </c>
      <c r="AY228" s="248" t="s">
        <v>181</v>
      </c>
    </row>
    <row r="229" spans="1:65" s="2" customFormat="1" ht="14.4" customHeight="1">
      <c r="A229" s="33"/>
      <c r="B229" s="34"/>
      <c r="C229" s="207" t="s">
        <v>901</v>
      </c>
      <c r="D229" s="207" t="s">
        <v>185</v>
      </c>
      <c r="E229" s="208" t="s">
        <v>902</v>
      </c>
      <c r="F229" s="209" t="s">
        <v>903</v>
      </c>
      <c r="G229" s="210" t="s">
        <v>188</v>
      </c>
      <c r="H229" s="211">
        <v>53.93</v>
      </c>
      <c r="I229" s="212"/>
      <c r="J229" s="213">
        <f>ROUND(I229*H229,2)</f>
        <v>0</v>
      </c>
      <c r="K229" s="214"/>
      <c r="L229" s="38"/>
      <c r="M229" s="215" t="s">
        <v>1</v>
      </c>
      <c r="N229" s="216" t="s">
        <v>38</v>
      </c>
      <c r="O229" s="70"/>
      <c r="P229" s="217">
        <f>O229*H229</f>
        <v>0</v>
      </c>
      <c r="Q229" s="217">
        <v>1.7000000000000001E-4</v>
      </c>
      <c r="R229" s="217">
        <f>Q229*H229</f>
        <v>9.1681000000000002E-3</v>
      </c>
      <c r="S229" s="217">
        <v>0</v>
      </c>
      <c r="T229" s="217">
        <f>S229*H229</f>
        <v>0</v>
      </c>
      <c r="U229" s="218" t="s">
        <v>1</v>
      </c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219" t="s">
        <v>189</v>
      </c>
      <c r="AT229" s="219" t="s">
        <v>185</v>
      </c>
      <c r="AU229" s="219" t="s">
        <v>82</v>
      </c>
      <c r="AY229" s="16" t="s">
        <v>181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16" t="s">
        <v>80</v>
      </c>
      <c r="BK229" s="220">
        <f>ROUND(I229*H229,2)</f>
        <v>0</v>
      </c>
      <c r="BL229" s="16" t="s">
        <v>189</v>
      </c>
      <c r="BM229" s="219" t="s">
        <v>904</v>
      </c>
    </row>
    <row r="230" spans="1:65" s="2" customFormat="1" ht="14.4" customHeight="1">
      <c r="A230" s="33"/>
      <c r="B230" s="34"/>
      <c r="C230" s="221" t="s">
        <v>905</v>
      </c>
      <c r="D230" s="221" t="s">
        <v>192</v>
      </c>
      <c r="E230" s="222" t="s">
        <v>906</v>
      </c>
      <c r="F230" s="223" t="s">
        <v>907</v>
      </c>
      <c r="G230" s="224" t="s">
        <v>188</v>
      </c>
      <c r="H230" s="225">
        <v>53.93</v>
      </c>
      <c r="I230" s="226"/>
      <c r="J230" s="227">
        <f>ROUND(I230*H230,2)</f>
        <v>0</v>
      </c>
      <c r="K230" s="228"/>
      <c r="L230" s="229"/>
      <c r="M230" s="230" t="s">
        <v>1</v>
      </c>
      <c r="N230" s="231" t="s">
        <v>38</v>
      </c>
      <c r="O230" s="70"/>
      <c r="P230" s="217">
        <f>O230*H230</f>
        <v>0</v>
      </c>
      <c r="Q230" s="217">
        <v>3.0000000000000001E-5</v>
      </c>
      <c r="R230" s="217">
        <f>Q230*H230</f>
        <v>1.6179E-3</v>
      </c>
      <c r="S230" s="217">
        <v>0</v>
      </c>
      <c r="T230" s="217">
        <f>S230*H230</f>
        <v>0</v>
      </c>
      <c r="U230" s="218" t="s">
        <v>1</v>
      </c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219" t="s">
        <v>196</v>
      </c>
      <c r="AT230" s="219" t="s">
        <v>192</v>
      </c>
      <c r="AU230" s="219" t="s">
        <v>82</v>
      </c>
      <c r="AY230" s="16" t="s">
        <v>181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16" t="s">
        <v>80</v>
      </c>
      <c r="BK230" s="220">
        <f>ROUND(I230*H230,2)</f>
        <v>0</v>
      </c>
      <c r="BL230" s="16" t="s">
        <v>189</v>
      </c>
      <c r="BM230" s="219" t="s">
        <v>908</v>
      </c>
    </row>
    <row r="231" spans="1:65" s="12" customFormat="1" ht="22.8" customHeight="1">
      <c r="B231" s="191"/>
      <c r="C231" s="192"/>
      <c r="D231" s="193" t="s">
        <v>72</v>
      </c>
      <c r="E231" s="205" t="s">
        <v>909</v>
      </c>
      <c r="F231" s="205" t="s">
        <v>910</v>
      </c>
      <c r="G231" s="192"/>
      <c r="H231" s="192"/>
      <c r="I231" s="195"/>
      <c r="J231" s="206">
        <f>BK231</f>
        <v>0</v>
      </c>
      <c r="K231" s="192"/>
      <c r="L231" s="197"/>
      <c r="M231" s="198"/>
      <c r="N231" s="199"/>
      <c r="O231" s="199"/>
      <c r="P231" s="200">
        <f>SUM(P232:P234)</f>
        <v>0</v>
      </c>
      <c r="Q231" s="199"/>
      <c r="R231" s="200">
        <f>SUM(R232:R234)</f>
        <v>0</v>
      </c>
      <c r="S231" s="199"/>
      <c r="T231" s="200">
        <f>SUM(T232:T234)</f>
        <v>9.0626999999999999E-2</v>
      </c>
      <c r="U231" s="201"/>
      <c r="AR231" s="202" t="s">
        <v>82</v>
      </c>
      <c r="AT231" s="203" t="s">
        <v>72</v>
      </c>
      <c r="AU231" s="203" t="s">
        <v>80</v>
      </c>
      <c r="AY231" s="202" t="s">
        <v>181</v>
      </c>
      <c r="BK231" s="204">
        <f>SUM(BK232:BK234)</f>
        <v>0</v>
      </c>
    </row>
    <row r="232" spans="1:65" s="2" customFormat="1" ht="14.4" customHeight="1">
      <c r="A232" s="33"/>
      <c r="B232" s="34"/>
      <c r="C232" s="207" t="s">
        <v>911</v>
      </c>
      <c r="D232" s="207" t="s">
        <v>185</v>
      </c>
      <c r="E232" s="208" t="s">
        <v>912</v>
      </c>
      <c r="F232" s="209" t="s">
        <v>913</v>
      </c>
      <c r="G232" s="210" t="s">
        <v>511</v>
      </c>
      <c r="H232" s="211">
        <v>24.815999999999999</v>
      </c>
      <c r="I232" s="212"/>
      <c r="J232" s="213">
        <f>ROUND(I232*H232,2)</f>
        <v>0</v>
      </c>
      <c r="K232" s="214"/>
      <c r="L232" s="38"/>
      <c r="M232" s="215" t="s">
        <v>1</v>
      </c>
      <c r="N232" s="216" t="s">
        <v>38</v>
      </c>
      <c r="O232" s="70"/>
      <c r="P232" s="217">
        <f>O232*H232</f>
        <v>0</v>
      </c>
      <c r="Q232" s="217">
        <v>0</v>
      </c>
      <c r="R232" s="217">
        <f>Q232*H232</f>
        <v>0</v>
      </c>
      <c r="S232" s="217">
        <v>3.0000000000000001E-3</v>
      </c>
      <c r="T232" s="217">
        <f>S232*H232</f>
        <v>7.4448E-2</v>
      </c>
      <c r="U232" s="218" t="s">
        <v>1</v>
      </c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219" t="s">
        <v>189</v>
      </c>
      <c r="AT232" s="219" t="s">
        <v>185</v>
      </c>
      <c r="AU232" s="219" t="s">
        <v>82</v>
      </c>
      <c r="AY232" s="16" t="s">
        <v>181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16" t="s">
        <v>80</v>
      </c>
      <c r="BK232" s="220">
        <f>ROUND(I232*H232,2)</f>
        <v>0</v>
      </c>
      <c r="BL232" s="16" t="s">
        <v>189</v>
      </c>
      <c r="BM232" s="219" t="s">
        <v>914</v>
      </c>
    </row>
    <row r="233" spans="1:65" s="13" customFormat="1">
      <c r="B233" s="237"/>
      <c r="C233" s="238"/>
      <c r="D233" s="239" t="s">
        <v>648</v>
      </c>
      <c r="E233" s="240" t="s">
        <v>1</v>
      </c>
      <c r="F233" s="241" t="s">
        <v>659</v>
      </c>
      <c r="G233" s="238"/>
      <c r="H233" s="242">
        <v>24.815999999999999</v>
      </c>
      <c r="I233" s="243"/>
      <c r="J233" s="238"/>
      <c r="K233" s="238"/>
      <c r="L233" s="244"/>
      <c r="M233" s="245"/>
      <c r="N233" s="246"/>
      <c r="O233" s="246"/>
      <c r="P233" s="246"/>
      <c r="Q233" s="246"/>
      <c r="R233" s="246"/>
      <c r="S233" s="246"/>
      <c r="T233" s="246"/>
      <c r="U233" s="247"/>
      <c r="AT233" s="248" t="s">
        <v>648</v>
      </c>
      <c r="AU233" s="248" t="s">
        <v>82</v>
      </c>
      <c r="AV233" s="13" t="s">
        <v>82</v>
      </c>
      <c r="AW233" s="13" t="s">
        <v>30</v>
      </c>
      <c r="AX233" s="13" t="s">
        <v>80</v>
      </c>
      <c r="AY233" s="248" t="s">
        <v>181</v>
      </c>
    </row>
    <row r="234" spans="1:65" s="2" customFormat="1" ht="14.4" customHeight="1">
      <c r="A234" s="33"/>
      <c r="B234" s="34"/>
      <c r="C234" s="207" t="s">
        <v>915</v>
      </c>
      <c r="D234" s="207" t="s">
        <v>185</v>
      </c>
      <c r="E234" s="208" t="s">
        <v>916</v>
      </c>
      <c r="F234" s="209" t="s">
        <v>917</v>
      </c>
      <c r="G234" s="210" t="s">
        <v>267</v>
      </c>
      <c r="H234" s="211">
        <v>53.93</v>
      </c>
      <c r="I234" s="212"/>
      <c r="J234" s="213">
        <f>ROUND(I234*H234,2)</f>
        <v>0</v>
      </c>
      <c r="K234" s="214"/>
      <c r="L234" s="38"/>
      <c r="M234" s="215" t="s">
        <v>1</v>
      </c>
      <c r="N234" s="216" t="s">
        <v>38</v>
      </c>
      <c r="O234" s="70"/>
      <c r="P234" s="217">
        <f>O234*H234</f>
        <v>0</v>
      </c>
      <c r="Q234" s="217">
        <v>0</v>
      </c>
      <c r="R234" s="217">
        <f>Q234*H234</f>
        <v>0</v>
      </c>
      <c r="S234" s="217">
        <v>2.9999999999999997E-4</v>
      </c>
      <c r="T234" s="217">
        <f>S234*H234</f>
        <v>1.6178999999999999E-2</v>
      </c>
      <c r="U234" s="218" t="s">
        <v>1</v>
      </c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219" t="s">
        <v>189</v>
      </c>
      <c r="AT234" s="219" t="s">
        <v>185</v>
      </c>
      <c r="AU234" s="219" t="s">
        <v>82</v>
      </c>
      <c r="AY234" s="16" t="s">
        <v>181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16" t="s">
        <v>80</v>
      </c>
      <c r="BK234" s="220">
        <f>ROUND(I234*H234,2)</f>
        <v>0</v>
      </c>
      <c r="BL234" s="16" t="s">
        <v>189</v>
      </c>
      <c r="BM234" s="219" t="s">
        <v>918</v>
      </c>
    </row>
    <row r="235" spans="1:65" s="12" customFormat="1" ht="22.8" customHeight="1">
      <c r="B235" s="191"/>
      <c r="C235" s="192"/>
      <c r="D235" s="193" t="s">
        <v>72</v>
      </c>
      <c r="E235" s="205" t="s">
        <v>919</v>
      </c>
      <c r="F235" s="205" t="s">
        <v>920</v>
      </c>
      <c r="G235" s="192"/>
      <c r="H235" s="192"/>
      <c r="I235" s="195"/>
      <c r="J235" s="206">
        <f>BK235</f>
        <v>0</v>
      </c>
      <c r="K235" s="192"/>
      <c r="L235" s="197"/>
      <c r="M235" s="198"/>
      <c r="N235" s="199"/>
      <c r="O235" s="199"/>
      <c r="P235" s="200">
        <f>SUM(P236:P268)</f>
        <v>0</v>
      </c>
      <c r="Q235" s="199"/>
      <c r="R235" s="200">
        <f>SUM(R236:R268)</f>
        <v>2.2983023500000002</v>
      </c>
      <c r="S235" s="199"/>
      <c r="T235" s="200">
        <f>SUM(T236:T268)</f>
        <v>0</v>
      </c>
      <c r="U235" s="201"/>
      <c r="AR235" s="202" t="s">
        <v>82</v>
      </c>
      <c r="AT235" s="203" t="s">
        <v>72</v>
      </c>
      <c r="AU235" s="203" t="s">
        <v>80</v>
      </c>
      <c r="AY235" s="202" t="s">
        <v>181</v>
      </c>
      <c r="BK235" s="204">
        <f>SUM(BK236:BK268)</f>
        <v>0</v>
      </c>
    </row>
    <row r="236" spans="1:65" s="2" customFormat="1" ht="14.4" customHeight="1">
      <c r="A236" s="33"/>
      <c r="B236" s="34"/>
      <c r="C236" s="207" t="s">
        <v>921</v>
      </c>
      <c r="D236" s="207" t="s">
        <v>185</v>
      </c>
      <c r="E236" s="208" t="s">
        <v>922</v>
      </c>
      <c r="F236" s="209" t="s">
        <v>923</v>
      </c>
      <c r="G236" s="210" t="s">
        <v>511</v>
      </c>
      <c r="H236" s="211">
        <v>69.316999999999993</v>
      </c>
      <c r="I236" s="212"/>
      <c r="J236" s="213">
        <f>ROUND(I236*H236,2)</f>
        <v>0</v>
      </c>
      <c r="K236" s="214"/>
      <c r="L236" s="38"/>
      <c r="M236" s="215" t="s">
        <v>1</v>
      </c>
      <c r="N236" s="216" t="s">
        <v>38</v>
      </c>
      <c r="O236" s="70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7">
        <f>S236*H236</f>
        <v>0</v>
      </c>
      <c r="U236" s="218" t="s">
        <v>1</v>
      </c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219" t="s">
        <v>189</v>
      </c>
      <c r="AT236" s="219" t="s">
        <v>185</v>
      </c>
      <c r="AU236" s="219" t="s">
        <v>82</v>
      </c>
      <c r="AY236" s="16" t="s">
        <v>181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16" t="s">
        <v>80</v>
      </c>
      <c r="BK236" s="220">
        <f>ROUND(I236*H236,2)</f>
        <v>0</v>
      </c>
      <c r="BL236" s="16" t="s">
        <v>189</v>
      </c>
      <c r="BM236" s="219" t="s">
        <v>924</v>
      </c>
    </row>
    <row r="237" spans="1:65" s="13" customFormat="1">
      <c r="B237" s="237"/>
      <c r="C237" s="238"/>
      <c r="D237" s="239" t="s">
        <v>648</v>
      </c>
      <c r="E237" s="240" t="s">
        <v>1</v>
      </c>
      <c r="F237" s="241" t="s">
        <v>925</v>
      </c>
      <c r="G237" s="238"/>
      <c r="H237" s="242">
        <v>26.577000000000002</v>
      </c>
      <c r="I237" s="243"/>
      <c r="J237" s="238"/>
      <c r="K237" s="238"/>
      <c r="L237" s="244"/>
      <c r="M237" s="245"/>
      <c r="N237" s="246"/>
      <c r="O237" s="246"/>
      <c r="P237" s="246"/>
      <c r="Q237" s="246"/>
      <c r="R237" s="246"/>
      <c r="S237" s="246"/>
      <c r="T237" s="246"/>
      <c r="U237" s="247"/>
      <c r="AT237" s="248" t="s">
        <v>648</v>
      </c>
      <c r="AU237" s="248" t="s">
        <v>82</v>
      </c>
      <c r="AV237" s="13" t="s">
        <v>82</v>
      </c>
      <c r="AW237" s="13" t="s">
        <v>30</v>
      </c>
      <c r="AX237" s="13" t="s">
        <v>73</v>
      </c>
      <c r="AY237" s="248" t="s">
        <v>181</v>
      </c>
    </row>
    <row r="238" spans="1:65" s="13" customFormat="1">
      <c r="B238" s="237"/>
      <c r="C238" s="238"/>
      <c r="D238" s="239" t="s">
        <v>648</v>
      </c>
      <c r="E238" s="240" t="s">
        <v>1</v>
      </c>
      <c r="F238" s="241" t="s">
        <v>926</v>
      </c>
      <c r="G238" s="238"/>
      <c r="H238" s="242">
        <v>17.46</v>
      </c>
      <c r="I238" s="243"/>
      <c r="J238" s="238"/>
      <c r="K238" s="238"/>
      <c r="L238" s="244"/>
      <c r="M238" s="245"/>
      <c r="N238" s="246"/>
      <c r="O238" s="246"/>
      <c r="P238" s="246"/>
      <c r="Q238" s="246"/>
      <c r="R238" s="246"/>
      <c r="S238" s="246"/>
      <c r="T238" s="246"/>
      <c r="U238" s="247"/>
      <c r="AT238" s="248" t="s">
        <v>648</v>
      </c>
      <c r="AU238" s="248" t="s">
        <v>82</v>
      </c>
      <c r="AV238" s="13" t="s">
        <v>82</v>
      </c>
      <c r="AW238" s="13" t="s">
        <v>30</v>
      </c>
      <c r="AX238" s="13" t="s">
        <v>73</v>
      </c>
      <c r="AY238" s="248" t="s">
        <v>181</v>
      </c>
    </row>
    <row r="239" spans="1:65" s="13" customFormat="1">
      <c r="B239" s="237"/>
      <c r="C239" s="238"/>
      <c r="D239" s="239" t="s">
        <v>648</v>
      </c>
      <c r="E239" s="240" t="s">
        <v>1</v>
      </c>
      <c r="F239" s="241" t="s">
        <v>927</v>
      </c>
      <c r="G239" s="238"/>
      <c r="H239" s="242">
        <v>9.2799999999999994</v>
      </c>
      <c r="I239" s="243"/>
      <c r="J239" s="238"/>
      <c r="K239" s="238"/>
      <c r="L239" s="244"/>
      <c r="M239" s="245"/>
      <c r="N239" s="246"/>
      <c r="O239" s="246"/>
      <c r="P239" s="246"/>
      <c r="Q239" s="246"/>
      <c r="R239" s="246"/>
      <c r="S239" s="246"/>
      <c r="T239" s="246"/>
      <c r="U239" s="247"/>
      <c r="AT239" s="248" t="s">
        <v>648</v>
      </c>
      <c r="AU239" s="248" t="s">
        <v>82</v>
      </c>
      <c r="AV239" s="13" t="s">
        <v>82</v>
      </c>
      <c r="AW239" s="13" t="s">
        <v>30</v>
      </c>
      <c r="AX239" s="13" t="s">
        <v>73</v>
      </c>
      <c r="AY239" s="248" t="s">
        <v>181</v>
      </c>
    </row>
    <row r="240" spans="1:65" s="13" customFormat="1">
      <c r="B240" s="237"/>
      <c r="C240" s="238"/>
      <c r="D240" s="239" t="s">
        <v>648</v>
      </c>
      <c r="E240" s="240" t="s">
        <v>1</v>
      </c>
      <c r="F240" s="241" t="s">
        <v>928</v>
      </c>
      <c r="G240" s="238"/>
      <c r="H240" s="242">
        <v>7.8</v>
      </c>
      <c r="I240" s="243"/>
      <c r="J240" s="238"/>
      <c r="K240" s="238"/>
      <c r="L240" s="244"/>
      <c r="M240" s="245"/>
      <c r="N240" s="246"/>
      <c r="O240" s="246"/>
      <c r="P240" s="246"/>
      <c r="Q240" s="246"/>
      <c r="R240" s="246"/>
      <c r="S240" s="246"/>
      <c r="T240" s="246"/>
      <c r="U240" s="247"/>
      <c r="AT240" s="248" t="s">
        <v>648</v>
      </c>
      <c r="AU240" s="248" t="s">
        <v>82</v>
      </c>
      <c r="AV240" s="13" t="s">
        <v>82</v>
      </c>
      <c r="AW240" s="13" t="s">
        <v>30</v>
      </c>
      <c r="AX240" s="13" t="s">
        <v>73</v>
      </c>
      <c r="AY240" s="248" t="s">
        <v>181</v>
      </c>
    </row>
    <row r="241" spans="1:65" s="13" customFormat="1">
      <c r="B241" s="237"/>
      <c r="C241" s="238"/>
      <c r="D241" s="239" t="s">
        <v>648</v>
      </c>
      <c r="E241" s="240" t="s">
        <v>1</v>
      </c>
      <c r="F241" s="241" t="s">
        <v>929</v>
      </c>
      <c r="G241" s="238"/>
      <c r="H241" s="242">
        <v>8.1999999999999993</v>
      </c>
      <c r="I241" s="243"/>
      <c r="J241" s="238"/>
      <c r="K241" s="238"/>
      <c r="L241" s="244"/>
      <c r="M241" s="245"/>
      <c r="N241" s="246"/>
      <c r="O241" s="246"/>
      <c r="P241" s="246"/>
      <c r="Q241" s="246"/>
      <c r="R241" s="246"/>
      <c r="S241" s="246"/>
      <c r="T241" s="246"/>
      <c r="U241" s="247"/>
      <c r="AT241" s="248" t="s">
        <v>648</v>
      </c>
      <c r="AU241" s="248" t="s">
        <v>82</v>
      </c>
      <c r="AV241" s="13" t="s">
        <v>82</v>
      </c>
      <c r="AW241" s="13" t="s">
        <v>30</v>
      </c>
      <c r="AX241" s="13" t="s">
        <v>73</v>
      </c>
      <c r="AY241" s="248" t="s">
        <v>181</v>
      </c>
    </row>
    <row r="242" spans="1:65" s="14" customFormat="1">
      <c r="B242" s="249"/>
      <c r="C242" s="250"/>
      <c r="D242" s="239" t="s">
        <v>648</v>
      </c>
      <c r="E242" s="251" t="s">
        <v>1</v>
      </c>
      <c r="F242" s="252" t="s">
        <v>682</v>
      </c>
      <c r="G242" s="250"/>
      <c r="H242" s="253">
        <v>69.316999999999993</v>
      </c>
      <c r="I242" s="254"/>
      <c r="J242" s="250"/>
      <c r="K242" s="250"/>
      <c r="L242" s="255"/>
      <c r="M242" s="256"/>
      <c r="N242" s="257"/>
      <c r="O242" s="257"/>
      <c r="P242" s="257"/>
      <c r="Q242" s="257"/>
      <c r="R242" s="257"/>
      <c r="S242" s="257"/>
      <c r="T242" s="257"/>
      <c r="U242" s="258"/>
      <c r="AT242" s="259" t="s">
        <v>648</v>
      </c>
      <c r="AU242" s="259" t="s">
        <v>82</v>
      </c>
      <c r="AV242" s="14" t="s">
        <v>390</v>
      </c>
      <c r="AW242" s="14" t="s">
        <v>30</v>
      </c>
      <c r="AX242" s="14" t="s">
        <v>80</v>
      </c>
      <c r="AY242" s="259" t="s">
        <v>181</v>
      </c>
    </row>
    <row r="243" spans="1:65" s="2" customFormat="1" ht="14.4" customHeight="1">
      <c r="A243" s="33"/>
      <c r="B243" s="34"/>
      <c r="C243" s="207" t="s">
        <v>930</v>
      </c>
      <c r="D243" s="207" t="s">
        <v>185</v>
      </c>
      <c r="E243" s="208" t="s">
        <v>931</v>
      </c>
      <c r="F243" s="209" t="s">
        <v>932</v>
      </c>
      <c r="G243" s="210" t="s">
        <v>511</v>
      </c>
      <c r="H243" s="211">
        <v>69.316999999999993</v>
      </c>
      <c r="I243" s="212"/>
      <c r="J243" s="213">
        <f>ROUND(I243*H243,2)</f>
        <v>0</v>
      </c>
      <c r="K243" s="214"/>
      <c r="L243" s="38"/>
      <c r="M243" s="215" t="s">
        <v>1</v>
      </c>
      <c r="N243" s="216" t="s">
        <v>38</v>
      </c>
      <c r="O243" s="70"/>
      <c r="P243" s="217">
        <f>O243*H243</f>
        <v>0</v>
      </c>
      <c r="Q243" s="217">
        <v>2.9999999999999997E-4</v>
      </c>
      <c r="R243" s="217">
        <f>Q243*H243</f>
        <v>2.0795099999999997E-2</v>
      </c>
      <c r="S243" s="217">
        <v>0</v>
      </c>
      <c r="T243" s="217">
        <f>S243*H243</f>
        <v>0</v>
      </c>
      <c r="U243" s="218" t="s">
        <v>1</v>
      </c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219" t="s">
        <v>189</v>
      </c>
      <c r="AT243" s="219" t="s">
        <v>185</v>
      </c>
      <c r="AU243" s="219" t="s">
        <v>82</v>
      </c>
      <c r="AY243" s="16" t="s">
        <v>181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16" t="s">
        <v>80</v>
      </c>
      <c r="BK243" s="220">
        <f>ROUND(I243*H243,2)</f>
        <v>0</v>
      </c>
      <c r="BL243" s="16" t="s">
        <v>189</v>
      </c>
      <c r="BM243" s="219" t="s">
        <v>933</v>
      </c>
    </row>
    <row r="244" spans="1:65" s="2" customFormat="1" ht="14.4" customHeight="1">
      <c r="A244" s="33"/>
      <c r="B244" s="34"/>
      <c r="C244" s="207" t="s">
        <v>934</v>
      </c>
      <c r="D244" s="207" t="s">
        <v>185</v>
      </c>
      <c r="E244" s="208" t="s">
        <v>935</v>
      </c>
      <c r="F244" s="209" t="s">
        <v>936</v>
      </c>
      <c r="G244" s="210" t="s">
        <v>188</v>
      </c>
      <c r="H244" s="211">
        <v>69.316999999999993</v>
      </c>
      <c r="I244" s="212"/>
      <c r="J244" s="213">
        <f>ROUND(I244*H244,2)</f>
        <v>0</v>
      </c>
      <c r="K244" s="214"/>
      <c r="L244" s="38"/>
      <c r="M244" s="215" t="s">
        <v>1</v>
      </c>
      <c r="N244" s="216" t="s">
        <v>38</v>
      </c>
      <c r="O244" s="70"/>
      <c r="P244" s="217">
        <f>O244*H244</f>
        <v>0</v>
      </c>
      <c r="Q244" s="217">
        <v>4.3499999999999997E-3</v>
      </c>
      <c r="R244" s="217">
        <f>Q244*H244</f>
        <v>0.30152894999999996</v>
      </c>
      <c r="S244" s="217">
        <v>0</v>
      </c>
      <c r="T244" s="217">
        <f>S244*H244</f>
        <v>0</v>
      </c>
      <c r="U244" s="218" t="s">
        <v>1</v>
      </c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219" t="s">
        <v>189</v>
      </c>
      <c r="AT244" s="219" t="s">
        <v>185</v>
      </c>
      <c r="AU244" s="219" t="s">
        <v>82</v>
      </c>
      <c r="AY244" s="16" t="s">
        <v>181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16" t="s">
        <v>80</v>
      </c>
      <c r="BK244" s="220">
        <f>ROUND(I244*H244,2)</f>
        <v>0</v>
      </c>
      <c r="BL244" s="16" t="s">
        <v>189</v>
      </c>
      <c r="BM244" s="219" t="s">
        <v>937</v>
      </c>
    </row>
    <row r="245" spans="1:65" s="2" customFormat="1" ht="14.4" customHeight="1">
      <c r="A245" s="33"/>
      <c r="B245" s="34"/>
      <c r="C245" s="207" t="s">
        <v>323</v>
      </c>
      <c r="D245" s="207" t="s">
        <v>185</v>
      </c>
      <c r="E245" s="208" t="s">
        <v>938</v>
      </c>
      <c r="F245" s="209" t="s">
        <v>939</v>
      </c>
      <c r="G245" s="210" t="s">
        <v>511</v>
      </c>
      <c r="H245" s="211">
        <v>69.316999999999993</v>
      </c>
      <c r="I245" s="212"/>
      <c r="J245" s="213">
        <f>ROUND(I245*H245,2)</f>
        <v>0</v>
      </c>
      <c r="K245" s="214"/>
      <c r="L245" s="38"/>
      <c r="M245" s="215" t="s">
        <v>1</v>
      </c>
      <c r="N245" s="216" t="s">
        <v>38</v>
      </c>
      <c r="O245" s="70"/>
      <c r="P245" s="217">
        <f>O245*H245</f>
        <v>0</v>
      </c>
      <c r="Q245" s="217">
        <v>4.4999999999999997E-3</v>
      </c>
      <c r="R245" s="217">
        <f>Q245*H245</f>
        <v>0.31192649999999994</v>
      </c>
      <c r="S245" s="217">
        <v>0</v>
      </c>
      <c r="T245" s="217">
        <f>S245*H245</f>
        <v>0</v>
      </c>
      <c r="U245" s="218" t="s">
        <v>1</v>
      </c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219" t="s">
        <v>189</v>
      </c>
      <c r="AT245" s="219" t="s">
        <v>185</v>
      </c>
      <c r="AU245" s="219" t="s">
        <v>82</v>
      </c>
      <c r="AY245" s="16" t="s">
        <v>181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16" t="s">
        <v>80</v>
      </c>
      <c r="BK245" s="220">
        <f>ROUND(I245*H245,2)</f>
        <v>0</v>
      </c>
      <c r="BL245" s="16" t="s">
        <v>189</v>
      </c>
      <c r="BM245" s="219" t="s">
        <v>940</v>
      </c>
    </row>
    <row r="246" spans="1:65" s="2" customFormat="1" ht="14.4" customHeight="1">
      <c r="A246" s="33"/>
      <c r="B246" s="34"/>
      <c r="C246" s="207" t="s">
        <v>327</v>
      </c>
      <c r="D246" s="207" t="s">
        <v>185</v>
      </c>
      <c r="E246" s="208" t="s">
        <v>941</v>
      </c>
      <c r="F246" s="209" t="s">
        <v>942</v>
      </c>
      <c r="G246" s="210" t="s">
        <v>267</v>
      </c>
      <c r="H246" s="211">
        <v>79.8</v>
      </c>
      <c r="I246" s="212"/>
      <c r="J246" s="213">
        <f>ROUND(I246*H246,2)</f>
        <v>0</v>
      </c>
      <c r="K246" s="214"/>
      <c r="L246" s="38"/>
      <c r="M246" s="215" t="s">
        <v>1</v>
      </c>
      <c r="N246" s="216" t="s">
        <v>38</v>
      </c>
      <c r="O246" s="70"/>
      <c r="P246" s="217">
        <f>O246*H246</f>
        <v>0</v>
      </c>
      <c r="Q246" s="217">
        <v>2.0000000000000001E-4</v>
      </c>
      <c r="R246" s="217">
        <f>Q246*H246</f>
        <v>1.5959999999999998E-2</v>
      </c>
      <c r="S246" s="217">
        <v>0</v>
      </c>
      <c r="T246" s="217">
        <f>S246*H246</f>
        <v>0</v>
      </c>
      <c r="U246" s="218" t="s">
        <v>1</v>
      </c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219" t="s">
        <v>189</v>
      </c>
      <c r="AT246" s="219" t="s">
        <v>185</v>
      </c>
      <c r="AU246" s="219" t="s">
        <v>82</v>
      </c>
      <c r="AY246" s="16" t="s">
        <v>181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16" t="s">
        <v>80</v>
      </c>
      <c r="BK246" s="220">
        <f>ROUND(I246*H246,2)</f>
        <v>0</v>
      </c>
      <c r="BL246" s="16" t="s">
        <v>189</v>
      </c>
      <c r="BM246" s="219" t="s">
        <v>943</v>
      </c>
    </row>
    <row r="247" spans="1:65" s="2" customFormat="1" ht="14.4" customHeight="1">
      <c r="A247" s="33"/>
      <c r="B247" s="34"/>
      <c r="C247" s="221" t="s">
        <v>944</v>
      </c>
      <c r="D247" s="221" t="s">
        <v>192</v>
      </c>
      <c r="E247" s="222" t="s">
        <v>945</v>
      </c>
      <c r="F247" s="223" t="s">
        <v>946</v>
      </c>
      <c r="G247" s="224" t="s">
        <v>267</v>
      </c>
      <c r="H247" s="225">
        <v>87.78</v>
      </c>
      <c r="I247" s="226"/>
      <c r="J247" s="227">
        <f>ROUND(I247*H247,2)</f>
        <v>0</v>
      </c>
      <c r="K247" s="228"/>
      <c r="L247" s="229"/>
      <c r="M247" s="230" t="s">
        <v>1</v>
      </c>
      <c r="N247" s="231" t="s">
        <v>38</v>
      </c>
      <c r="O247" s="70"/>
      <c r="P247" s="217">
        <f>O247*H247</f>
        <v>0</v>
      </c>
      <c r="Q247" s="217">
        <v>6.9999999999999994E-5</v>
      </c>
      <c r="R247" s="217">
        <f>Q247*H247</f>
        <v>6.1445999999999992E-3</v>
      </c>
      <c r="S247" s="217">
        <v>0</v>
      </c>
      <c r="T247" s="217">
        <f>S247*H247</f>
        <v>0</v>
      </c>
      <c r="U247" s="218" t="s">
        <v>1</v>
      </c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219" t="s">
        <v>196</v>
      </c>
      <c r="AT247" s="219" t="s">
        <v>192</v>
      </c>
      <c r="AU247" s="219" t="s">
        <v>82</v>
      </c>
      <c r="AY247" s="16" t="s">
        <v>181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16" t="s">
        <v>80</v>
      </c>
      <c r="BK247" s="220">
        <f>ROUND(I247*H247,2)</f>
        <v>0</v>
      </c>
      <c r="BL247" s="16" t="s">
        <v>189</v>
      </c>
      <c r="BM247" s="219" t="s">
        <v>947</v>
      </c>
    </row>
    <row r="248" spans="1:65" s="13" customFormat="1">
      <c r="B248" s="237"/>
      <c r="C248" s="238"/>
      <c r="D248" s="239" t="s">
        <v>648</v>
      </c>
      <c r="E248" s="238"/>
      <c r="F248" s="241" t="s">
        <v>948</v>
      </c>
      <c r="G248" s="238"/>
      <c r="H248" s="242">
        <v>87.78</v>
      </c>
      <c r="I248" s="243"/>
      <c r="J248" s="238"/>
      <c r="K248" s="238"/>
      <c r="L248" s="244"/>
      <c r="M248" s="245"/>
      <c r="N248" s="246"/>
      <c r="O248" s="246"/>
      <c r="P248" s="246"/>
      <c r="Q248" s="246"/>
      <c r="R248" s="246"/>
      <c r="S248" s="246"/>
      <c r="T248" s="246"/>
      <c r="U248" s="247"/>
      <c r="AT248" s="248" t="s">
        <v>648</v>
      </c>
      <c r="AU248" s="248" t="s">
        <v>82</v>
      </c>
      <c r="AV248" s="13" t="s">
        <v>82</v>
      </c>
      <c r="AW248" s="13" t="s">
        <v>4</v>
      </c>
      <c r="AX248" s="13" t="s">
        <v>80</v>
      </c>
      <c r="AY248" s="248" t="s">
        <v>181</v>
      </c>
    </row>
    <row r="249" spans="1:65" s="2" customFormat="1" ht="14.4" customHeight="1">
      <c r="A249" s="33"/>
      <c r="B249" s="34"/>
      <c r="C249" s="207" t="s">
        <v>949</v>
      </c>
      <c r="D249" s="207" t="s">
        <v>185</v>
      </c>
      <c r="E249" s="208" t="s">
        <v>950</v>
      </c>
      <c r="F249" s="209" t="s">
        <v>951</v>
      </c>
      <c r="G249" s="210" t="s">
        <v>511</v>
      </c>
      <c r="H249" s="211">
        <v>12.17</v>
      </c>
      <c r="I249" s="212"/>
      <c r="J249" s="213">
        <f>ROUND(I249*H249,2)</f>
        <v>0</v>
      </c>
      <c r="K249" s="214"/>
      <c r="L249" s="38"/>
      <c r="M249" s="215" t="s">
        <v>1</v>
      </c>
      <c r="N249" s="216" t="s">
        <v>38</v>
      </c>
      <c r="O249" s="70"/>
      <c r="P249" s="217">
        <f>O249*H249</f>
        <v>0</v>
      </c>
      <c r="Q249" s="217">
        <v>4.8999999999999998E-3</v>
      </c>
      <c r="R249" s="217">
        <f>Q249*H249</f>
        <v>5.9632999999999999E-2</v>
      </c>
      <c r="S249" s="217">
        <v>0</v>
      </c>
      <c r="T249" s="217">
        <f>S249*H249</f>
        <v>0</v>
      </c>
      <c r="U249" s="218" t="s">
        <v>1</v>
      </c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219" t="s">
        <v>189</v>
      </c>
      <c r="AT249" s="219" t="s">
        <v>185</v>
      </c>
      <c r="AU249" s="219" t="s">
        <v>82</v>
      </c>
      <c r="AY249" s="16" t="s">
        <v>181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16" t="s">
        <v>80</v>
      </c>
      <c r="BK249" s="220">
        <f>ROUND(I249*H249,2)</f>
        <v>0</v>
      </c>
      <c r="BL249" s="16" t="s">
        <v>189</v>
      </c>
      <c r="BM249" s="219" t="s">
        <v>952</v>
      </c>
    </row>
    <row r="250" spans="1:65" s="13" customFormat="1">
      <c r="B250" s="237"/>
      <c r="C250" s="238"/>
      <c r="D250" s="239" t="s">
        <v>648</v>
      </c>
      <c r="E250" s="240" t="s">
        <v>1</v>
      </c>
      <c r="F250" s="241" t="s">
        <v>953</v>
      </c>
      <c r="G250" s="238"/>
      <c r="H250" s="242">
        <v>12.17</v>
      </c>
      <c r="I250" s="243"/>
      <c r="J250" s="238"/>
      <c r="K250" s="238"/>
      <c r="L250" s="244"/>
      <c r="M250" s="245"/>
      <c r="N250" s="246"/>
      <c r="O250" s="246"/>
      <c r="P250" s="246"/>
      <c r="Q250" s="246"/>
      <c r="R250" s="246"/>
      <c r="S250" s="246"/>
      <c r="T250" s="246"/>
      <c r="U250" s="247"/>
      <c r="AT250" s="248" t="s">
        <v>648</v>
      </c>
      <c r="AU250" s="248" t="s">
        <v>82</v>
      </c>
      <c r="AV250" s="13" t="s">
        <v>82</v>
      </c>
      <c r="AW250" s="13" t="s">
        <v>30</v>
      </c>
      <c r="AX250" s="13" t="s">
        <v>80</v>
      </c>
      <c r="AY250" s="248" t="s">
        <v>181</v>
      </c>
    </row>
    <row r="251" spans="1:65" s="2" customFormat="1" ht="14.4" customHeight="1">
      <c r="A251" s="33"/>
      <c r="B251" s="34"/>
      <c r="C251" s="221" t="s">
        <v>954</v>
      </c>
      <c r="D251" s="221" t="s">
        <v>192</v>
      </c>
      <c r="E251" s="222" t="s">
        <v>955</v>
      </c>
      <c r="F251" s="223" t="s">
        <v>956</v>
      </c>
      <c r="G251" s="224" t="s">
        <v>511</v>
      </c>
      <c r="H251" s="225">
        <v>13.387</v>
      </c>
      <c r="I251" s="226"/>
      <c r="J251" s="227">
        <f>ROUND(I251*H251,2)</f>
        <v>0</v>
      </c>
      <c r="K251" s="228"/>
      <c r="L251" s="229"/>
      <c r="M251" s="230" t="s">
        <v>1</v>
      </c>
      <c r="N251" s="231" t="s">
        <v>38</v>
      </c>
      <c r="O251" s="70"/>
      <c r="P251" s="217">
        <f>O251*H251</f>
        <v>0</v>
      </c>
      <c r="Q251" s="217">
        <v>2.01E-2</v>
      </c>
      <c r="R251" s="217">
        <f>Q251*H251</f>
        <v>0.2690787</v>
      </c>
      <c r="S251" s="217">
        <v>0</v>
      </c>
      <c r="T251" s="217">
        <f>S251*H251</f>
        <v>0</v>
      </c>
      <c r="U251" s="218" t="s">
        <v>1</v>
      </c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219" t="s">
        <v>196</v>
      </c>
      <c r="AT251" s="219" t="s">
        <v>192</v>
      </c>
      <c r="AU251" s="219" t="s">
        <v>82</v>
      </c>
      <c r="AY251" s="16" t="s">
        <v>181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16" t="s">
        <v>80</v>
      </c>
      <c r="BK251" s="220">
        <f>ROUND(I251*H251,2)</f>
        <v>0</v>
      </c>
      <c r="BL251" s="16" t="s">
        <v>189</v>
      </c>
      <c r="BM251" s="219" t="s">
        <v>957</v>
      </c>
    </row>
    <row r="252" spans="1:65" s="13" customFormat="1">
      <c r="B252" s="237"/>
      <c r="C252" s="238"/>
      <c r="D252" s="239" t="s">
        <v>648</v>
      </c>
      <c r="E252" s="238"/>
      <c r="F252" s="241" t="s">
        <v>958</v>
      </c>
      <c r="G252" s="238"/>
      <c r="H252" s="242">
        <v>13.387</v>
      </c>
      <c r="I252" s="243"/>
      <c r="J252" s="238"/>
      <c r="K252" s="238"/>
      <c r="L252" s="244"/>
      <c r="M252" s="245"/>
      <c r="N252" s="246"/>
      <c r="O252" s="246"/>
      <c r="P252" s="246"/>
      <c r="Q252" s="246"/>
      <c r="R252" s="246"/>
      <c r="S252" s="246"/>
      <c r="T252" s="246"/>
      <c r="U252" s="247"/>
      <c r="AT252" s="248" t="s">
        <v>648</v>
      </c>
      <c r="AU252" s="248" t="s">
        <v>82</v>
      </c>
      <c r="AV252" s="13" t="s">
        <v>82</v>
      </c>
      <c r="AW252" s="13" t="s">
        <v>4</v>
      </c>
      <c r="AX252" s="13" t="s">
        <v>80</v>
      </c>
      <c r="AY252" s="248" t="s">
        <v>181</v>
      </c>
    </row>
    <row r="253" spans="1:65" s="2" customFormat="1" ht="19.8" customHeight="1">
      <c r="A253" s="33"/>
      <c r="B253" s="34"/>
      <c r="C253" s="207" t="s">
        <v>959</v>
      </c>
      <c r="D253" s="207" t="s">
        <v>185</v>
      </c>
      <c r="E253" s="208" t="s">
        <v>960</v>
      </c>
      <c r="F253" s="209" t="s">
        <v>961</v>
      </c>
      <c r="G253" s="210" t="s">
        <v>511</v>
      </c>
      <c r="H253" s="211">
        <v>51.7</v>
      </c>
      <c r="I253" s="212"/>
      <c r="J253" s="213">
        <f>ROUND(I253*H253,2)</f>
        <v>0</v>
      </c>
      <c r="K253" s="214"/>
      <c r="L253" s="38"/>
      <c r="M253" s="215" t="s">
        <v>1</v>
      </c>
      <c r="N253" s="216" t="s">
        <v>38</v>
      </c>
      <c r="O253" s="70"/>
      <c r="P253" s="217">
        <f>O253*H253</f>
        <v>0</v>
      </c>
      <c r="Q253" s="217">
        <v>8.9999999999999993E-3</v>
      </c>
      <c r="R253" s="217">
        <f>Q253*H253</f>
        <v>0.46529999999999999</v>
      </c>
      <c r="S253" s="217">
        <v>0</v>
      </c>
      <c r="T253" s="217">
        <f>S253*H253</f>
        <v>0</v>
      </c>
      <c r="U253" s="218" t="s">
        <v>1</v>
      </c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219" t="s">
        <v>189</v>
      </c>
      <c r="AT253" s="219" t="s">
        <v>185</v>
      </c>
      <c r="AU253" s="219" t="s">
        <v>82</v>
      </c>
      <c r="AY253" s="16" t="s">
        <v>181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16" t="s">
        <v>80</v>
      </c>
      <c r="BK253" s="220">
        <f>ROUND(I253*H253,2)</f>
        <v>0</v>
      </c>
      <c r="BL253" s="16" t="s">
        <v>189</v>
      </c>
      <c r="BM253" s="219" t="s">
        <v>962</v>
      </c>
    </row>
    <row r="254" spans="1:65" s="13" customFormat="1">
      <c r="B254" s="237"/>
      <c r="C254" s="238"/>
      <c r="D254" s="239" t="s">
        <v>648</v>
      </c>
      <c r="E254" s="240" t="s">
        <v>1</v>
      </c>
      <c r="F254" s="241" t="s">
        <v>963</v>
      </c>
      <c r="G254" s="238"/>
      <c r="H254" s="242">
        <v>51.7</v>
      </c>
      <c r="I254" s="243"/>
      <c r="J254" s="238"/>
      <c r="K254" s="238"/>
      <c r="L254" s="244"/>
      <c r="M254" s="245"/>
      <c r="N254" s="246"/>
      <c r="O254" s="246"/>
      <c r="P254" s="246"/>
      <c r="Q254" s="246"/>
      <c r="R254" s="246"/>
      <c r="S254" s="246"/>
      <c r="T254" s="246"/>
      <c r="U254" s="247"/>
      <c r="AT254" s="248" t="s">
        <v>648</v>
      </c>
      <c r="AU254" s="248" t="s">
        <v>82</v>
      </c>
      <c r="AV254" s="13" t="s">
        <v>82</v>
      </c>
      <c r="AW254" s="13" t="s">
        <v>30</v>
      </c>
      <c r="AX254" s="13" t="s">
        <v>80</v>
      </c>
      <c r="AY254" s="248" t="s">
        <v>181</v>
      </c>
    </row>
    <row r="255" spans="1:65" s="2" customFormat="1" ht="14.4" customHeight="1">
      <c r="A255" s="33"/>
      <c r="B255" s="34"/>
      <c r="C255" s="221" t="s">
        <v>964</v>
      </c>
      <c r="D255" s="221" t="s">
        <v>192</v>
      </c>
      <c r="E255" s="222" t="s">
        <v>965</v>
      </c>
      <c r="F255" s="223" t="s">
        <v>966</v>
      </c>
      <c r="G255" s="224" t="s">
        <v>511</v>
      </c>
      <c r="H255" s="225">
        <v>59.454999999999998</v>
      </c>
      <c r="I255" s="226"/>
      <c r="J255" s="227">
        <f>ROUND(I255*H255,2)</f>
        <v>0</v>
      </c>
      <c r="K255" s="228"/>
      <c r="L255" s="229"/>
      <c r="M255" s="230" t="s">
        <v>1</v>
      </c>
      <c r="N255" s="231" t="s">
        <v>38</v>
      </c>
      <c r="O255" s="70"/>
      <c r="P255" s="217">
        <f>O255*H255</f>
        <v>0</v>
      </c>
      <c r="Q255" s="217">
        <v>1.29E-2</v>
      </c>
      <c r="R255" s="217">
        <f>Q255*H255</f>
        <v>0.76696949999999997</v>
      </c>
      <c r="S255" s="217">
        <v>0</v>
      </c>
      <c r="T255" s="217">
        <f>S255*H255</f>
        <v>0</v>
      </c>
      <c r="U255" s="218" t="s">
        <v>1</v>
      </c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219" t="s">
        <v>196</v>
      </c>
      <c r="AT255" s="219" t="s">
        <v>192</v>
      </c>
      <c r="AU255" s="219" t="s">
        <v>82</v>
      </c>
      <c r="AY255" s="16" t="s">
        <v>181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16" t="s">
        <v>80</v>
      </c>
      <c r="BK255" s="220">
        <f>ROUND(I255*H255,2)</f>
        <v>0</v>
      </c>
      <c r="BL255" s="16" t="s">
        <v>189</v>
      </c>
      <c r="BM255" s="219" t="s">
        <v>967</v>
      </c>
    </row>
    <row r="256" spans="1:65" s="13" customFormat="1">
      <c r="B256" s="237"/>
      <c r="C256" s="238"/>
      <c r="D256" s="239" t="s">
        <v>648</v>
      </c>
      <c r="E256" s="238"/>
      <c r="F256" s="241" t="s">
        <v>968</v>
      </c>
      <c r="G256" s="238"/>
      <c r="H256" s="242">
        <v>59.454999999999998</v>
      </c>
      <c r="I256" s="243"/>
      <c r="J256" s="238"/>
      <c r="K256" s="238"/>
      <c r="L256" s="244"/>
      <c r="M256" s="245"/>
      <c r="N256" s="246"/>
      <c r="O256" s="246"/>
      <c r="P256" s="246"/>
      <c r="Q256" s="246"/>
      <c r="R256" s="246"/>
      <c r="S256" s="246"/>
      <c r="T256" s="246"/>
      <c r="U256" s="247"/>
      <c r="AT256" s="248" t="s">
        <v>648</v>
      </c>
      <c r="AU256" s="248" t="s">
        <v>82</v>
      </c>
      <c r="AV256" s="13" t="s">
        <v>82</v>
      </c>
      <c r="AW256" s="13" t="s">
        <v>4</v>
      </c>
      <c r="AX256" s="13" t="s">
        <v>80</v>
      </c>
      <c r="AY256" s="248" t="s">
        <v>181</v>
      </c>
    </row>
    <row r="257" spans="1:65" s="2" customFormat="1" ht="14.4" customHeight="1">
      <c r="A257" s="33"/>
      <c r="B257" s="34"/>
      <c r="C257" s="207" t="s">
        <v>969</v>
      </c>
      <c r="D257" s="207" t="s">
        <v>185</v>
      </c>
      <c r="E257" s="208" t="s">
        <v>970</v>
      </c>
      <c r="F257" s="209" t="s">
        <v>971</v>
      </c>
      <c r="G257" s="210" t="s">
        <v>511</v>
      </c>
      <c r="H257" s="211">
        <v>6</v>
      </c>
      <c r="I257" s="212"/>
      <c r="J257" s="213">
        <f>ROUND(I257*H257,2)</f>
        <v>0</v>
      </c>
      <c r="K257" s="214"/>
      <c r="L257" s="38"/>
      <c r="M257" s="215" t="s">
        <v>1</v>
      </c>
      <c r="N257" s="216" t="s">
        <v>38</v>
      </c>
      <c r="O257" s="70"/>
      <c r="P257" s="217">
        <f>O257*H257</f>
        <v>0</v>
      </c>
      <c r="Q257" s="217">
        <v>6.3000000000000003E-4</v>
      </c>
      <c r="R257" s="217">
        <f>Q257*H257</f>
        <v>3.7800000000000004E-3</v>
      </c>
      <c r="S257" s="217">
        <v>0</v>
      </c>
      <c r="T257" s="217">
        <f>S257*H257</f>
        <v>0</v>
      </c>
      <c r="U257" s="218" t="s">
        <v>1</v>
      </c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219" t="s">
        <v>189</v>
      </c>
      <c r="AT257" s="219" t="s">
        <v>185</v>
      </c>
      <c r="AU257" s="219" t="s">
        <v>82</v>
      </c>
      <c r="AY257" s="16" t="s">
        <v>181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16" t="s">
        <v>80</v>
      </c>
      <c r="BK257" s="220">
        <f>ROUND(I257*H257,2)</f>
        <v>0</v>
      </c>
      <c r="BL257" s="16" t="s">
        <v>189</v>
      </c>
      <c r="BM257" s="219" t="s">
        <v>972</v>
      </c>
    </row>
    <row r="258" spans="1:65" s="2" customFormat="1" ht="14.4" customHeight="1">
      <c r="A258" s="33"/>
      <c r="B258" s="34"/>
      <c r="C258" s="221" t="s">
        <v>973</v>
      </c>
      <c r="D258" s="221" t="s">
        <v>192</v>
      </c>
      <c r="E258" s="222" t="s">
        <v>974</v>
      </c>
      <c r="F258" s="223" t="s">
        <v>975</v>
      </c>
      <c r="G258" s="224" t="s">
        <v>511</v>
      </c>
      <c r="H258" s="225">
        <v>6.6</v>
      </c>
      <c r="I258" s="226"/>
      <c r="J258" s="227">
        <f>ROUND(I258*H258,2)</f>
        <v>0</v>
      </c>
      <c r="K258" s="228"/>
      <c r="L258" s="229"/>
      <c r="M258" s="230" t="s">
        <v>1</v>
      </c>
      <c r="N258" s="231" t="s">
        <v>38</v>
      </c>
      <c r="O258" s="70"/>
      <c r="P258" s="217">
        <f>O258*H258</f>
        <v>0</v>
      </c>
      <c r="Q258" s="217">
        <v>0.01</v>
      </c>
      <c r="R258" s="217">
        <f>Q258*H258</f>
        <v>6.6000000000000003E-2</v>
      </c>
      <c r="S258" s="217">
        <v>0</v>
      </c>
      <c r="T258" s="217">
        <f>S258*H258</f>
        <v>0</v>
      </c>
      <c r="U258" s="218" t="s">
        <v>1</v>
      </c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219" t="s">
        <v>196</v>
      </c>
      <c r="AT258" s="219" t="s">
        <v>192</v>
      </c>
      <c r="AU258" s="219" t="s">
        <v>82</v>
      </c>
      <c r="AY258" s="16" t="s">
        <v>181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16" t="s">
        <v>80</v>
      </c>
      <c r="BK258" s="220">
        <f>ROUND(I258*H258,2)</f>
        <v>0</v>
      </c>
      <c r="BL258" s="16" t="s">
        <v>189</v>
      </c>
      <c r="BM258" s="219" t="s">
        <v>976</v>
      </c>
    </row>
    <row r="259" spans="1:65" s="13" customFormat="1">
      <c r="B259" s="237"/>
      <c r="C259" s="238"/>
      <c r="D259" s="239" t="s">
        <v>648</v>
      </c>
      <c r="E259" s="238"/>
      <c r="F259" s="241" t="s">
        <v>977</v>
      </c>
      <c r="G259" s="238"/>
      <c r="H259" s="242">
        <v>6.6</v>
      </c>
      <c r="I259" s="243"/>
      <c r="J259" s="238"/>
      <c r="K259" s="238"/>
      <c r="L259" s="244"/>
      <c r="M259" s="245"/>
      <c r="N259" s="246"/>
      <c r="O259" s="246"/>
      <c r="P259" s="246"/>
      <c r="Q259" s="246"/>
      <c r="R259" s="246"/>
      <c r="S259" s="246"/>
      <c r="T259" s="246"/>
      <c r="U259" s="247"/>
      <c r="AT259" s="248" t="s">
        <v>648</v>
      </c>
      <c r="AU259" s="248" t="s">
        <v>82</v>
      </c>
      <c r="AV259" s="13" t="s">
        <v>82</v>
      </c>
      <c r="AW259" s="13" t="s">
        <v>4</v>
      </c>
      <c r="AX259" s="13" t="s">
        <v>80</v>
      </c>
      <c r="AY259" s="248" t="s">
        <v>181</v>
      </c>
    </row>
    <row r="260" spans="1:65" s="2" customFormat="1" ht="14.4" customHeight="1">
      <c r="A260" s="33"/>
      <c r="B260" s="34"/>
      <c r="C260" s="207" t="s">
        <v>978</v>
      </c>
      <c r="D260" s="207" t="s">
        <v>185</v>
      </c>
      <c r="E260" s="208" t="s">
        <v>979</v>
      </c>
      <c r="F260" s="209" t="s">
        <v>980</v>
      </c>
      <c r="G260" s="210" t="s">
        <v>188</v>
      </c>
      <c r="H260" s="211">
        <v>1</v>
      </c>
      <c r="I260" s="212"/>
      <c r="J260" s="213">
        <f t="shared" ref="J260:J268" si="40">ROUND(I260*H260,2)</f>
        <v>0</v>
      </c>
      <c r="K260" s="214"/>
      <c r="L260" s="38"/>
      <c r="M260" s="215" t="s">
        <v>1</v>
      </c>
      <c r="N260" s="216" t="s">
        <v>38</v>
      </c>
      <c r="O260" s="70"/>
      <c r="P260" s="217">
        <f t="shared" ref="P260:P268" si="41">O260*H260</f>
        <v>0</v>
      </c>
      <c r="Q260" s="217">
        <v>2.0000000000000001E-4</v>
      </c>
      <c r="R260" s="217">
        <f t="shared" ref="R260:R268" si="42">Q260*H260</f>
        <v>2.0000000000000001E-4</v>
      </c>
      <c r="S260" s="217">
        <v>0</v>
      </c>
      <c r="T260" s="217">
        <f t="shared" ref="T260:T268" si="43">S260*H260</f>
        <v>0</v>
      </c>
      <c r="U260" s="218" t="s">
        <v>1</v>
      </c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219" t="s">
        <v>189</v>
      </c>
      <c r="AT260" s="219" t="s">
        <v>185</v>
      </c>
      <c r="AU260" s="219" t="s">
        <v>82</v>
      </c>
      <c r="AY260" s="16" t="s">
        <v>181</v>
      </c>
      <c r="BE260" s="220">
        <f t="shared" ref="BE260:BE268" si="44">IF(N260="základní",J260,0)</f>
        <v>0</v>
      </c>
      <c r="BF260" s="220">
        <f t="shared" ref="BF260:BF268" si="45">IF(N260="snížená",J260,0)</f>
        <v>0</v>
      </c>
      <c r="BG260" s="220">
        <f t="shared" ref="BG260:BG268" si="46">IF(N260="zákl. přenesená",J260,0)</f>
        <v>0</v>
      </c>
      <c r="BH260" s="220">
        <f t="shared" ref="BH260:BH268" si="47">IF(N260="sníž. přenesená",J260,0)</f>
        <v>0</v>
      </c>
      <c r="BI260" s="220">
        <f t="shared" ref="BI260:BI268" si="48">IF(N260="nulová",J260,0)</f>
        <v>0</v>
      </c>
      <c r="BJ260" s="16" t="s">
        <v>80</v>
      </c>
      <c r="BK260" s="220">
        <f t="shared" ref="BK260:BK268" si="49">ROUND(I260*H260,2)</f>
        <v>0</v>
      </c>
      <c r="BL260" s="16" t="s">
        <v>189</v>
      </c>
      <c r="BM260" s="219" t="s">
        <v>981</v>
      </c>
    </row>
    <row r="261" spans="1:65" s="2" customFormat="1" ht="14.4" customHeight="1">
      <c r="A261" s="33"/>
      <c r="B261" s="34"/>
      <c r="C261" s="207" t="s">
        <v>982</v>
      </c>
      <c r="D261" s="207" t="s">
        <v>185</v>
      </c>
      <c r="E261" s="208" t="s">
        <v>983</v>
      </c>
      <c r="F261" s="209" t="s">
        <v>984</v>
      </c>
      <c r="G261" s="210" t="s">
        <v>267</v>
      </c>
      <c r="H261" s="211">
        <v>4</v>
      </c>
      <c r="I261" s="212"/>
      <c r="J261" s="213">
        <f t="shared" si="40"/>
        <v>0</v>
      </c>
      <c r="K261" s="214"/>
      <c r="L261" s="38"/>
      <c r="M261" s="215" t="s">
        <v>1</v>
      </c>
      <c r="N261" s="216" t="s">
        <v>38</v>
      </c>
      <c r="O261" s="70"/>
      <c r="P261" s="217">
        <f t="shared" si="41"/>
        <v>0</v>
      </c>
      <c r="Q261" s="217">
        <v>5.5000000000000003E-4</v>
      </c>
      <c r="R261" s="217">
        <f t="shared" si="42"/>
        <v>2.2000000000000001E-3</v>
      </c>
      <c r="S261" s="217">
        <v>0</v>
      </c>
      <c r="T261" s="217">
        <f t="shared" si="43"/>
        <v>0</v>
      </c>
      <c r="U261" s="218" t="s">
        <v>1</v>
      </c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219" t="s">
        <v>189</v>
      </c>
      <c r="AT261" s="219" t="s">
        <v>185</v>
      </c>
      <c r="AU261" s="219" t="s">
        <v>82</v>
      </c>
      <c r="AY261" s="16" t="s">
        <v>181</v>
      </c>
      <c r="BE261" s="220">
        <f t="shared" si="44"/>
        <v>0</v>
      </c>
      <c r="BF261" s="220">
        <f t="shared" si="45"/>
        <v>0</v>
      </c>
      <c r="BG261" s="220">
        <f t="shared" si="46"/>
        <v>0</v>
      </c>
      <c r="BH261" s="220">
        <f t="shared" si="47"/>
        <v>0</v>
      </c>
      <c r="BI261" s="220">
        <f t="shared" si="48"/>
        <v>0</v>
      </c>
      <c r="BJ261" s="16" t="s">
        <v>80</v>
      </c>
      <c r="BK261" s="220">
        <f t="shared" si="49"/>
        <v>0</v>
      </c>
      <c r="BL261" s="16" t="s">
        <v>189</v>
      </c>
      <c r="BM261" s="219" t="s">
        <v>985</v>
      </c>
    </row>
    <row r="262" spans="1:65" s="2" customFormat="1" ht="14.4" customHeight="1">
      <c r="A262" s="33"/>
      <c r="B262" s="34"/>
      <c r="C262" s="207" t="s">
        <v>986</v>
      </c>
      <c r="D262" s="207" t="s">
        <v>185</v>
      </c>
      <c r="E262" s="208" t="s">
        <v>987</v>
      </c>
      <c r="F262" s="209" t="s">
        <v>988</v>
      </c>
      <c r="G262" s="210" t="s">
        <v>267</v>
      </c>
      <c r="H262" s="211">
        <v>4</v>
      </c>
      <c r="I262" s="212"/>
      <c r="J262" s="213">
        <f t="shared" si="40"/>
        <v>0</v>
      </c>
      <c r="K262" s="214"/>
      <c r="L262" s="38"/>
      <c r="M262" s="215" t="s">
        <v>1</v>
      </c>
      <c r="N262" s="216" t="s">
        <v>38</v>
      </c>
      <c r="O262" s="70"/>
      <c r="P262" s="217">
        <f t="shared" si="41"/>
        <v>0</v>
      </c>
      <c r="Q262" s="217">
        <v>5.0000000000000001E-4</v>
      </c>
      <c r="R262" s="217">
        <f t="shared" si="42"/>
        <v>2E-3</v>
      </c>
      <c r="S262" s="217">
        <v>0</v>
      </c>
      <c r="T262" s="217">
        <f t="shared" si="43"/>
        <v>0</v>
      </c>
      <c r="U262" s="218" t="s">
        <v>1</v>
      </c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219" t="s">
        <v>189</v>
      </c>
      <c r="AT262" s="219" t="s">
        <v>185</v>
      </c>
      <c r="AU262" s="219" t="s">
        <v>82</v>
      </c>
      <c r="AY262" s="16" t="s">
        <v>181</v>
      </c>
      <c r="BE262" s="220">
        <f t="shared" si="44"/>
        <v>0</v>
      </c>
      <c r="BF262" s="220">
        <f t="shared" si="45"/>
        <v>0</v>
      </c>
      <c r="BG262" s="220">
        <f t="shared" si="46"/>
        <v>0</v>
      </c>
      <c r="BH262" s="220">
        <f t="shared" si="47"/>
        <v>0</v>
      </c>
      <c r="BI262" s="220">
        <f t="shared" si="48"/>
        <v>0</v>
      </c>
      <c r="BJ262" s="16" t="s">
        <v>80</v>
      </c>
      <c r="BK262" s="220">
        <f t="shared" si="49"/>
        <v>0</v>
      </c>
      <c r="BL262" s="16" t="s">
        <v>189</v>
      </c>
      <c r="BM262" s="219" t="s">
        <v>989</v>
      </c>
    </row>
    <row r="263" spans="1:65" s="2" customFormat="1" ht="14.4" customHeight="1">
      <c r="A263" s="33"/>
      <c r="B263" s="34"/>
      <c r="C263" s="207" t="s">
        <v>990</v>
      </c>
      <c r="D263" s="207" t="s">
        <v>185</v>
      </c>
      <c r="E263" s="208" t="s">
        <v>991</v>
      </c>
      <c r="F263" s="209" t="s">
        <v>992</v>
      </c>
      <c r="G263" s="210" t="s">
        <v>267</v>
      </c>
      <c r="H263" s="211">
        <v>3</v>
      </c>
      <c r="I263" s="212"/>
      <c r="J263" s="213">
        <f t="shared" si="40"/>
        <v>0</v>
      </c>
      <c r="K263" s="214"/>
      <c r="L263" s="38"/>
      <c r="M263" s="215" t="s">
        <v>1</v>
      </c>
      <c r="N263" s="216" t="s">
        <v>38</v>
      </c>
      <c r="O263" s="70"/>
      <c r="P263" s="217">
        <f t="shared" si="41"/>
        <v>0</v>
      </c>
      <c r="Q263" s="217">
        <v>3.0000000000000001E-5</v>
      </c>
      <c r="R263" s="217">
        <f t="shared" si="42"/>
        <v>9.0000000000000006E-5</v>
      </c>
      <c r="S263" s="217">
        <v>0</v>
      </c>
      <c r="T263" s="217">
        <f t="shared" si="43"/>
        <v>0</v>
      </c>
      <c r="U263" s="218" t="s">
        <v>1</v>
      </c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219" t="s">
        <v>189</v>
      </c>
      <c r="AT263" s="219" t="s">
        <v>185</v>
      </c>
      <c r="AU263" s="219" t="s">
        <v>82</v>
      </c>
      <c r="AY263" s="16" t="s">
        <v>181</v>
      </c>
      <c r="BE263" s="220">
        <f t="shared" si="44"/>
        <v>0</v>
      </c>
      <c r="BF263" s="220">
        <f t="shared" si="45"/>
        <v>0</v>
      </c>
      <c r="BG263" s="220">
        <f t="shared" si="46"/>
        <v>0</v>
      </c>
      <c r="BH263" s="220">
        <f t="shared" si="47"/>
        <v>0</v>
      </c>
      <c r="BI263" s="220">
        <f t="shared" si="48"/>
        <v>0</v>
      </c>
      <c r="BJ263" s="16" t="s">
        <v>80</v>
      </c>
      <c r="BK263" s="220">
        <f t="shared" si="49"/>
        <v>0</v>
      </c>
      <c r="BL263" s="16" t="s">
        <v>189</v>
      </c>
      <c r="BM263" s="219" t="s">
        <v>993</v>
      </c>
    </row>
    <row r="264" spans="1:65" s="2" customFormat="1" ht="14.4" customHeight="1">
      <c r="A264" s="33"/>
      <c r="B264" s="34"/>
      <c r="C264" s="207" t="s">
        <v>994</v>
      </c>
      <c r="D264" s="207" t="s">
        <v>185</v>
      </c>
      <c r="E264" s="208" t="s">
        <v>995</v>
      </c>
      <c r="F264" s="209" t="s">
        <v>996</v>
      </c>
      <c r="G264" s="210" t="s">
        <v>267</v>
      </c>
      <c r="H264" s="211">
        <v>3</v>
      </c>
      <c r="I264" s="212"/>
      <c r="J264" s="213">
        <f t="shared" si="40"/>
        <v>0</v>
      </c>
      <c r="K264" s="214"/>
      <c r="L264" s="38"/>
      <c r="M264" s="215" t="s">
        <v>1</v>
      </c>
      <c r="N264" s="216" t="s">
        <v>38</v>
      </c>
      <c r="O264" s="70"/>
      <c r="P264" s="217">
        <f t="shared" si="41"/>
        <v>0</v>
      </c>
      <c r="Q264" s="217">
        <v>1.1E-4</v>
      </c>
      <c r="R264" s="217">
        <f t="shared" si="42"/>
        <v>3.3E-4</v>
      </c>
      <c r="S264" s="217">
        <v>0</v>
      </c>
      <c r="T264" s="217">
        <f t="shared" si="43"/>
        <v>0</v>
      </c>
      <c r="U264" s="218" t="s">
        <v>1</v>
      </c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219" t="s">
        <v>189</v>
      </c>
      <c r="AT264" s="219" t="s">
        <v>185</v>
      </c>
      <c r="AU264" s="219" t="s">
        <v>82</v>
      </c>
      <c r="AY264" s="16" t="s">
        <v>181</v>
      </c>
      <c r="BE264" s="220">
        <f t="shared" si="44"/>
        <v>0</v>
      </c>
      <c r="BF264" s="220">
        <f t="shared" si="45"/>
        <v>0</v>
      </c>
      <c r="BG264" s="220">
        <f t="shared" si="46"/>
        <v>0</v>
      </c>
      <c r="BH264" s="220">
        <f t="shared" si="47"/>
        <v>0</v>
      </c>
      <c r="BI264" s="220">
        <f t="shared" si="48"/>
        <v>0</v>
      </c>
      <c r="BJ264" s="16" t="s">
        <v>80</v>
      </c>
      <c r="BK264" s="220">
        <f t="shared" si="49"/>
        <v>0</v>
      </c>
      <c r="BL264" s="16" t="s">
        <v>189</v>
      </c>
      <c r="BM264" s="219" t="s">
        <v>997</v>
      </c>
    </row>
    <row r="265" spans="1:65" s="2" customFormat="1" ht="14.4" customHeight="1">
      <c r="A265" s="33"/>
      <c r="B265" s="34"/>
      <c r="C265" s="207" t="s">
        <v>998</v>
      </c>
      <c r="D265" s="207" t="s">
        <v>185</v>
      </c>
      <c r="E265" s="208" t="s">
        <v>999</v>
      </c>
      <c r="F265" s="209" t="s">
        <v>1000</v>
      </c>
      <c r="G265" s="210" t="s">
        <v>188</v>
      </c>
      <c r="H265" s="211">
        <v>3</v>
      </c>
      <c r="I265" s="212"/>
      <c r="J265" s="213">
        <f t="shared" si="40"/>
        <v>0</v>
      </c>
      <c r="K265" s="214"/>
      <c r="L265" s="38"/>
      <c r="M265" s="215" t="s">
        <v>1</v>
      </c>
      <c r="N265" s="216" t="s">
        <v>38</v>
      </c>
      <c r="O265" s="70"/>
      <c r="P265" s="217">
        <f t="shared" si="41"/>
        <v>0</v>
      </c>
      <c r="Q265" s="217">
        <v>0</v>
      </c>
      <c r="R265" s="217">
        <f t="shared" si="42"/>
        <v>0</v>
      </c>
      <c r="S265" s="217">
        <v>0</v>
      </c>
      <c r="T265" s="217">
        <f t="shared" si="43"/>
        <v>0</v>
      </c>
      <c r="U265" s="218" t="s">
        <v>1</v>
      </c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219" t="s">
        <v>189</v>
      </c>
      <c r="AT265" s="219" t="s">
        <v>185</v>
      </c>
      <c r="AU265" s="219" t="s">
        <v>82</v>
      </c>
      <c r="AY265" s="16" t="s">
        <v>181</v>
      </c>
      <c r="BE265" s="220">
        <f t="shared" si="44"/>
        <v>0</v>
      </c>
      <c r="BF265" s="220">
        <f t="shared" si="45"/>
        <v>0</v>
      </c>
      <c r="BG265" s="220">
        <f t="shared" si="46"/>
        <v>0</v>
      </c>
      <c r="BH265" s="220">
        <f t="shared" si="47"/>
        <v>0</v>
      </c>
      <c r="BI265" s="220">
        <f t="shared" si="48"/>
        <v>0</v>
      </c>
      <c r="BJ265" s="16" t="s">
        <v>80</v>
      </c>
      <c r="BK265" s="220">
        <f t="shared" si="49"/>
        <v>0</v>
      </c>
      <c r="BL265" s="16" t="s">
        <v>189</v>
      </c>
      <c r="BM265" s="219" t="s">
        <v>1001</v>
      </c>
    </row>
    <row r="266" spans="1:65" s="2" customFormat="1" ht="14.4" customHeight="1">
      <c r="A266" s="33"/>
      <c r="B266" s="34"/>
      <c r="C266" s="207" t="s">
        <v>1002</v>
      </c>
      <c r="D266" s="207" t="s">
        <v>185</v>
      </c>
      <c r="E266" s="208" t="s">
        <v>1003</v>
      </c>
      <c r="F266" s="209" t="s">
        <v>1004</v>
      </c>
      <c r="G266" s="210" t="s">
        <v>511</v>
      </c>
      <c r="H266" s="211">
        <v>3</v>
      </c>
      <c r="I266" s="212"/>
      <c r="J266" s="213">
        <f t="shared" si="40"/>
        <v>0</v>
      </c>
      <c r="K266" s="214"/>
      <c r="L266" s="38"/>
      <c r="M266" s="215" t="s">
        <v>1</v>
      </c>
      <c r="N266" s="216" t="s">
        <v>38</v>
      </c>
      <c r="O266" s="70"/>
      <c r="P266" s="217">
        <f t="shared" si="41"/>
        <v>0</v>
      </c>
      <c r="Q266" s="217">
        <v>0</v>
      </c>
      <c r="R266" s="217">
        <f t="shared" si="42"/>
        <v>0</v>
      </c>
      <c r="S266" s="217">
        <v>0</v>
      </c>
      <c r="T266" s="217">
        <f t="shared" si="43"/>
        <v>0</v>
      </c>
      <c r="U266" s="218" t="s">
        <v>1</v>
      </c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219" t="s">
        <v>189</v>
      </c>
      <c r="AT266" s="219" t="s">
        <v>185</v>
      </c>
      <c r="AU266" s="219" t="s">
        <v>82</v>
      </c>
      <c r="AY266" s="16" t="s">
        <v>181</v>
      </c>
      <c r="BE266" s="220">
        <f t="shared" si="44"/>
        <v>0</v>
      </c>
      <c r="BF266" s="220">
        <f t="shared" si="45"/>
        <v>0</v>
      </c>
      <c r="BG266" s="220">
        <f t="shared" si="46"/>
        <v>0</v>
      </c>
      <c r="BH266" s="220">
        <f t="shared" si="47"/>
        <v>0</v>
      </c>
      <c r="BI266" s="220">
        <f t="shared" si="48"/>
        <v>0</v>
      </c>
      <c r="BJ266" s="16" t="s">
        <v>80</v>
      </c>
      <c r="BK266" s="220">
        <f t="shared" si="49"/>
        <v>0</v>
      </c>
      <c r="BL266" s="16" t="s">
        <v>189</v>
      </c>
      <c r="BM266" s="219" t="s">
        <v>1005</v>
      </c>
    </row>
    <row r="267" spans="1:65" s="2" customFormat="1" ht="14.4" customHeight="1">
      <c r="A267" s="33"/>
      <c r="B267" s="34"/>
      <c r="C267" s="207" t="s">
        <v>1006</v>
      </c>
      <c r="D267" s="207" t="s">
        <v>185</v>
      </c>
      <c r="E267" s="208" t="s">
        <v>1007</v>
      </c>
      <c r="F267" s="209" t="s">
        <v>1008</v>
      </c>
      <c r="G267" s="210" t="s">
        <v>511</v>
      </c>
      <c r="H267" s="211">
        <v>3</v>
      </c>
      <c r="I267" s="212"/>
      <c r="J267" s="213">
        <f t="shared" si="40"/>
        <v>0</v>
      </c>
      <c r="K267" s="214"/>
      <c r="L267" s="38"/>
      <c r="M267" s="215" t="s">
        <v>1</v>
      </c>
      <c r="N267" s="216" t="s">
        <v>38</v>
      </c>
      <c r="O267" s="70"/>
      <c r="P267" s="217">
        <f t="shared" si="41"/>
        <v>0</v>
      </c>
      <c r="Q267" s="217">
        <v>5.0000000000000002E-5</v>
      </c>
      <c r="R267" s="217">
        <f t="shared" si="42"/>
        <v>1.5000000000000001E-4</v>
      </c>
      <c r="S267" s="217">
        <v>0</v>
      </c>
      <c r="T267" s="217">
        <f t="shared" si="43"/>
        <v>0</v>
      </c>
      <c r="U267" s="218" t="s">
        <v>1</v>
      </c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219" t="s">
        <v>189</v>
      </c>
      <c r="AT267" s="219" t="s">
        <v>185</v>
      </c>
      <c r="AU267" s="219" t="s">
        <v>82</v>
      </c>
      <c r="AY267" s="16" t="s">
        <v>181</v>
      </c>
      <c r="BE267" s="220">
        <f t="shared" si="44"/>
        <v>0</v>
      </c>
      <c r="BF267" s="220">
        <f t="shared" si="45"/>
        <v>0</v>
      </c>
      <c r="BG267" s="220">
        <f t="shared" si="46"/>
        <v>0</v>
      </c>
      <c r="BH267" s="220">
        <f t="shared" si="47"/>
        <v>0</v>
      </c>
      <c r="BI267" s="220">
        <f t="shared" si="48"/>
        <v>0</v>
      </c>
      <c r="BJ267" s="16" t="s">
        <v>80</v>
      </c>
      <c r="BK267" s="220">
        <f t="shared" si="49"/>
        <v>0</v>
      </c>
      <c r="BL267" s="16" t="s">
        <v>189</v>
      </c>
      <c r="BM267" s="219" t="s">
        <v>1009</v>
      </c>
    </row>
    <row r="268" spans="1:65" s="2" customFormat="1" ht="14.4" customHeight="1">
      <c r="A268" s="33"/>
      <c r="B268" s="34"/>
      <c r="C268" s="207" t="s">
        <v>1010</v>
      </c>
      <c r="D268" s="207" t="s">
        <v>185</v>
      </c>
      <c r="E268" s="208" t="s">
        <v>1011</v>
      </c>
      <c r="F268" s="209" t="s">
        <v>1012</v>
      </c>
      <c r="G268" s="210" t="s">
        <v>267</v>
      </c>
      <c r="H268" s="211">
        <v>8.4</v>
      </c>
      <c r="I268" s="212"/>
      <c r="J268" s="213">
        <f t="shared" si="40"/>
        <v>0</v>
      </c>
      <c r="K268" s="214"/>
      <c r="L268" s="38"/>
      <c r="M268" s="215" t="s">
        <v>1</v>
      </c>
      <c r="N268" s="216" t="s">
        <v>38</v>
      </c>
      <c r="O268" s="70"/>
      <c r="P268" s="217">
        <f t="shared" si="41"/>
        <v>0</v>
      </c>
      <c r="Q268" s="217">
        <v>7.3999999999999999E-4</v>
      </c>
      <c r="R268" s="217">
        <f t="shared" si="42"/>
        <v>6.2160000000000002E-3</v>
      </c>
      <c r="S268" s="217">
        <v>0</v>
      </c>
      <c r="T268" s="217">
        <f t="shared" si="43"/>
        <v>0</v>
      </c>
      <c r="U268" s="218" t="s">
        <v>1</v>
      </c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219" t="s">
        <v>189</v>
      </c>
      <c r="AT268" s="219" t="s">
        <v>185</v>
      </c>
      <c r="AU268" s="219" t="s">
        <v>82</v>
      </c>
      <c r="AY268" s="16" t="s">
        <v>181</v>
      </c>
      <c r="BE268" s="220">
        <f t="shared" si="44"/>
        <v>0</v>
      </c>
      <c r="BF268" s="220">
        <f t="shared" si="45"/>
        <v>0</v>
      </c>
      <c r="BG268" s="220">
        <f t="shared" si="46"/>
        <v>0</v>
      </c>
      <c r="BH268" s="220">
        <f t="shared" si="47"/>
        <v>0</v>
      </c>
      <c r="BI268" s="220">
        <f t="shared" si="48"/>
        <v>0</v>
      </c>
      <c r="BJ268" s="16" t="s">
        <v>80</v>
      </c>
      <c r="BK268" s="220">
        <f t="shared" si="49"/>
        <v>0</v>
      </c>
      <c r="BL268" s="16" t="s">
        <v>189</v>
      </c>
      <c r="BM268" s="219" t="s">
        <v>1013</v>
      </c>
    </row>
    <row r="269" spans="1:65" s="12" customFormat="1" ht="22.8" customHeight="1">
      <c r="B269" s="191"/>
      <c r="C269" s="192"/>
      <c r="D269" s="193" t="s">
        <v>72</v>
      </c>
      <c r="E269" s="205" t="s">
        <v>1014</v>
      </c>
      <c r="F269" s="205" t="s">
        <v>1015</v>
      </c>
      <c r="G269" s="192"/>
      <c r="H269" s="192"/>
      <c r="I269" s="195"/>
      <c r="J269" s="206">
        <f>BK269</f>
        <v>0</v>
      </c>
      <c r="K269" s="192"/>
      <c r="L269" s="197"/>
      <c r="M269" s="198"/>
      <c r="N269" s="199"/>
      <c r="O269" s="199"/>
      <c r="P269" s="200">
        <f>P270</f>
        <v>0</v>
      </c>
      <c r="Q269" s="199"/>
      <c r="R269" s="200">
        <f>R270</f>
        <v>1.2132899999999999E-2</v>
      </c>
      <c r="S269" s="199"/>
      <c r="T269" s="200">
        <f>T270</f>
        <v>0</v>
      </c>
      <c r="U269" s="201"/>
      <c r="AR269" s="202" t="s">
        <v>82</v>
      </c>
      <c r="AT269" s="203" t="s">
        <v>72</v>
      </c>
      <c r="AU269" s="203" t="s">
        <v>80</v>
      </c>
      <c r="AY269" s="202" t="s">
        <v>181</v>
      </c>
      <c r="BK269" s="204">
        <f>BK270</f>
        <v>0</v>
      </c>
    </row>
    <row r="270" spans="1:65" s="2" customFormat="1" ht="19.8" customHeight="1">
      <c r="A270" s="33"/>
      <c r="B270" s="34"/>
      <c r="C270" s="207" t="s">
        <v>1016</v>
      </c>
      <c r="D270" s="207" t="s">
        <v>185</v>
      </c>
      <c r="E270" s="208" t="s">
        <v>1017</v>
      </c>
      <c r="F270" s="209" t="s">
        <v>1018</v>
      </c>
      <c r="G270" s="210" t="s">
        <v>511</v>
      </c>
      <c r="H270" s="211">
        <v>93.33</v>
      </c>
      <c r="I270" s="212"/>
      <c r="J270" s="213">
        <f>ROUND(I270*H270,2)</f>
        <v>0</v>
      </c>
      <c r="K270" s="214"/>
      <c r="L270" s="38"/>
      <c r="M270" s="232" t="s">
        <v>1</v>
      </c>
      <c r="N270" s="233" t="s">
        <v>38</v>
      </c>
      <c r="O270" s="234"/>
      <c r="P270" s="235">
        <f>O270*H270</f>
        <v>0</v>
      </c>
      <c r="Q270" s="235">
        <v>1.2999999999999999E-4</v>
      </c>
      <c r="R270" s="235">
        <f>Q270*H270</f>
        <v>1.2132899999999999E-2</v>
      </c>
      <c r="S270" s="235">
        <v>0</v>
      </c>
      <c r="T270" s="235">
        <f>S270*H270</f>
        <v>0</v>
      </c>
      <c r="U270" s="236" t="s">
        <v>1</v>
      </c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219" t="s">
        <v>189</v>
      </c>
      <c r="AT270" s="219" t="s">
        <v>185</v>
      </c>
      <c r="AU270" s="219" t="s">
        <v>82</v>
      </c>
      <c r="AY270" s="16" t="s">
        <v>181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16" t="s">
        <v>80</v>
      </c>
      <c r="BK270" s="220">
        <f>ROUND(I270*H270,2)</f>
        <v>0</v>
      </c>
      <c r="BL270" s="16" t="s">
        <v>189</v>
      </c>
      <c r="BM270" s="219" t="s">
        <v>1019</v>
      </c>
    </row>
    <row r="271" spans="1:65" s="2" customFormat="1" ht="6.9" customHeight="1">
      <c r="A271" s="33"/>
      <c r="B271" s="53"/>
      <c r="C271" s="54"/>
      <c r="D271" s="54"/>
      <c r="E271" s="54"/>
      <c r="F271" s="54"/>
      <c r="G271" s="54"/>
      <c r="H271" s="54"/>
      <c r="I271" s="157"/>
      <c r="J271" s="54"/>
      <c r="K271" s="54"/>
      <c r="L271" s="38"/>
      <c r="M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</row>
  </sheetData>
  <sheetProtection algorithmName="SHA-512" hashValue="f7B41xhQN8yZeR+CtpA6+uakjRtQZohtHJkLjfaa+iZgSmJRnmei5g88JVH2upbgkQKXrDEV/TZlYUhwgxm5Ow==" saltValue="PGtqrwsV8X/RnxFCmLwNM3coLRIfiTIGFxnZmt7oej4iTb9U/P1ooCUUJkdAS41hB0ORZ+JCeeTpxlqGKnEFjw==" spinCount="100000" sheet="1" objects="1" scenarios="1" formatColumns="0" formatRows="0" autoFilter="0"/>
  <autoFilter ref="C132:K270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1"/>
  <sheetViews>
    <sheetView showGridLines="0" workbookViewId="0"/>
  </sheetViews>
  <sheetFormatPr defaultRowHeight="10.199999999999999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86.42578125" style="1" customWidth="1"/>
    <col min="7" max="7" width="6" style="1" customWidth="1"/>
    <col min="8" max="8" width="9.85546875" style="1" customWidth="1"/>
    <col min="9" max="9" width="17.28515625" style="114" customWidth="1"/>
    <col min="10" max="10" width="17.28515625" style="1" customWidth="1"/>
    <col min="11" max="11" width="17.28515625" style="1" hidden="1" customWidth="1"/>
    <col min="12" max="12" width="8" style="1" customWidth="1"/>
    <col min="13" max="13" width="9.28515625" style="1" hidden="1" customWidth="1"/>
    <col min="14" max="14" width="9.140625" style="1" hidden="1"/>
    <col min="15" max="21" width="12.140625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114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6" t="s">
        <v>99</v>
      </c>
    </row>
    <row r="3" spans="1:46" s="1" customFormat="1" ht="6.9" customHeight="1">
      <c r="B3" s="115"/>
      <c r="C3" s="116"/>
      <c r="D3" s="116"/>
      <c r="E3" s="116"/>
      <c r="F3" s="116"/>
      <c r="G3" s="116"/>
      <c r="H3" s="116"/>
      <c r="I3" s="117"/>
      <c r="J3" s="116"/>
      <c r="K3" s="116"/>
      <c r="L3" s="19"/>
      <c r="AT3" s="16" t="s">
        <v>82</v>
      </c>
    </row>
    <row r="4" spans="1:46" s="1" customFormat="1" ht="24.9" customHeight="1">
      <c r="B4" s="19"/>
      <c r="D4" s="118" t="s">
        <v>119</v>
      </c>
      <c r="I4" s="114"/>
      <c r="L4" s="19"/>
      <c r="M4" s="119" t="s">
        <v>10</v>
      </c>
      <c r="AT4" s="16" t="s">
        <v>4</v>
      </c>
    </row>
    <row r="5" spans="1:46" s="1" customFormat="1" ht="6.9" customHeight="1">
      <c r="B5" s="19"/>
      <c r="I5" s="114"/>
      <c r="L5" s="19"/>
    </row>
    <row r="6" spans="1:46" s="1" customFormat="1" ht="12" customHeight="1">
      <c r="B6" s="19"/>
      <c r="D6" s="120" t="s">
        <v>16</v>
      </c>
      <c r="I6" s="114"/>
      <c r="L6" s="19"/>
    </row>
    <row r="7" spans="1:46" s="1" customFormat="1" ht="14.4" customHeight="1">
      <c r="B7" s="19"/>
      <c r="E7" s="308" t="str">
        <f>'Rekapitulace stavby'!K6</f>
        <v>MŠ Šumperk Prievidzská</v>
      </c>
      <c r="F7" s="309"/>
      <c r="G7" s="309"/>
      <c r="H7" s="309"/>
      <c r="I7" s="114"/>
      <c r="L7" s="19"/>
    </row>
    <row r="8" spans="1:46" s="1" customFormat="1" ht="12" customHeight="1">
      <c r="B8" s="19"/>
      <c r="D8" s="120" t="s">
        <v>120</v>
      </c>
      <c r="I8" s="114"/>
      <c r="L8" s="19"/>
    </row>
    <row r="9" spans="1:46" s="2" customFormat="1" ht="14.4" customHeight="1">
      <c r="A9" s="33"/>
      <c r="B9" s="38"/>
      <c r="C9" s="33"/>
      <c r="D9" s="33"/>
      <c r="E9" s="308" t="s">
        <v>628</v>
      </c>
      <c r="F9" s="310"/>
      <c r="G9" s="310"/>
      <c r="H9" s="310"/>
      <c r="I9" s="121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0" t="s">
        <v>122</v>
      </c>
      <c r="E10" s="33"/>
      <c r="F10" s="33"/>
      <c r="G10" s="33"/>
      <c r="H10" s="33"/>
      <c r="I10" s="121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4.4" customHeight="1">
      <c r="A11" s="33"/>
      <c r="B11" s="38"/>
      <c r="C11" s="33"/>
      <c r="D11" s="33"/>
      <c r="E11" s="311" t="s">
        <v>1020</v>
      </c>
      <c r="F11" s="310"/>
      <c r="G11" s="310"/>
      <c r="H11" s="310"/>
      <c r="I11" s="121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121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0" t="s">
        <v>18</v>
      </c>
      <c r="E13" s="33"/>
      <c r="F13" s="109" t="s">
        <v>1</v>
      </c>
      <c r="G13" s="33"/>
      <c r="H13" s="33"/>
      <c r="I13" s="122" t="s">
        <v>19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0" t="s">
        <v>20</v>
      </c>
      <c r="E14" s="33"/>
      <c r="F14" s="109" t="s">
        <v>21</v>
      </c>
      <c r="G14" s="33"/>
      <c r="H14" s="33"/>
      <c r="I14" s="122" t="s">
        <v>22</v>
      </c>
      <c r="J14" s="123" t="str">
        <f>'Rekapitulace stavby'!AN8</f>
        <v>3. 8. 2020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8" customHeight="1">
      <c r="A15" s="33"/>
      <c r="B15" s="38"/>
      <c r="C15" s="33"/>
      <c r="D15" s="33"/>
      <c r="E15" s="33"/>
      <c r="F15" s="33"/>
      <c r="G15" s="33"/>
      <c r="H15" s="33"/>
      <c r="I15" s="121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0" t="s">
        <v>24</v>
      </c>
      <c r="E16" s="33"/>
      <c r="F16" s="33"/>
      <c r="G16" s="33"/>
      <c r="H16" s="33"/>
      <c r="I16" s="122" t="s">
        <v>25</v>
      </c>
      <c r="J16" s="109" t="str">
        <f>IF('Rekapitulace stavby'!AN10="","",'Rekapitulace stavby'!AN10)</f>
        <v/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9" t="str">
        <f>IF('Rekapitulace stavby'!E11="","",'Rekapitulace stavby'!E11)</f>
        <v xml:space="preserve"> </v>
      </c>
      <c r="F17" s="33"/>
      <c r="G17" s="33"/>
      <c r="H17" s="33"/>
      <c r="I17" s="122" t="s">
        <v>26</v>
      </c>
      <c r="J17" s="109" t="str">
        <f>IF('Rekapitulace stavby'!AN11="","",'Rekapitulace stavby'!AN11)</f>
        <v/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8"/>
      <c r="C18" s="33"/>
      <c r="D18" s="33"/>
      <c r="E18" s="33"/>
      <c r="F18" s="33"/>
      <c r="G18" s="33"/>
      <c r="H18" s="33"/>
      <c r="I18" s="121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0" t="s">
        <v>27</v>
      </c>
      <c r="E19" s="33"/>
      <c r="F19" s="33"/>
      <c r="G19" s="33"/>
      <c r="H19" s="33"/>
      <c r="I19" s="122" t="s">
        <v>25</v>
      </c>
      <c r="J19" s="29" t="str">
        <f>'Rekapitulace stavby'!AN13</f>
        <v>Vyplň údaj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312" t="str">
        <f>'Rekapitulace stavby'!E14</f>
        <v>Vyplň údaj</v>
      </c>
      <c r="F20" s="313"/>
      <c r="G20" s="313"/>
      <c r="H20" s="313"/>
      <c r="I20" s="122" t="s">
        <v>26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8"/>
      <c r="C21" s="33"/>
      <c r="D21" s="33"/>
      <c r="E21" s="33"/>
      <c r="F21" s="33"/>
      <c r="G21" s="33"/>
      <c r="H21" s="33"/>
      <c r="I21" s="121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0" t="s">
        <v>29</v>
      </c>
      <c r="E22" s="33"/>
      <c r="F22" s="33"/>
      <c r="G22" s="33"/>
      <c r="H22" s="33"/>
      <c r="I22" s="122" t="s">
        <v>25</v>
      </c>
      <c r="J22" s="109" t="str">
        <f>IF('Rekapitulace stavby'!AN16="","",'Rekapitulace stavby'!AN16)</f>
        <v/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9" t="str">
        <f>IF('Rekapitulace stavby'!E17="","",'Rekapitulace stavby'!E17)</f>
        <v xml:space="preserve"> </v>
      </c>
      <c r="F23" s="33"/>
      <c r="G23" s="33"/>
      <c r="H23" s="33"/>
      <c r="I23" s="122" t="s">
        <v>26</v>
      </c>
      <c r="J23" s="109" t="str">
        <f>IF('Rekapitulace stavby'!AN17="","",'Rekapitulace stavby'!AN17)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8"/>
      <c r="C24" s="33"/>
      <c r="D24" s="33"/>
      <c r="E24" s="33"/>
      <c r="F24" s="33"/>
      <c r="G24" s="33"/>
      <c r="H24" s="33"/>
      <c r="I24" s="121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0" t="s">
        <v>31</v>
      </c>
      <c r="E25" s="33"/>
      <c r="F25" s="33"/>
      <c r="G25" s="33"/>
      <c r="H25" s="33"/>
      <c r="I25" s="122" t="s">
        <v>25</v>
      </c>
      <c r="J25" s="109" t="str">
        <f>IF('Rekapitulace stavby'!AN19="","",'Rekapitulace stavby'!AN19)</f>
        <v/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9" t="str">
        <f>IF('Rekapitulace stavby'!E20="","",'Rekapitulace stavby'!E20)</f>
        <v xml:space="preserve"> </v>
      </c>
      <c r="F26" s="33"/>
      <c r="G26" s="33"/>
      <c r="H26" s="33"/>
      <c r="I26" s="122" t="s">
        <v>26</v>
      </c>
      <c r="J26" s="109" t="str">
        <f>IF('Rekapitulace stavby'!AN20="","",'Rekapitulace stavby'!AN20)</f>
        <v/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8"/>
      <c r="C27" s="33"/>
      <c r="D27" s="33"/>
      <c r="E27" s="33"/>
      <c r="F27" s="33"/>
      <c r="G27" s="33"/>
      <c r="H27" s="33"/>
      <c r="I27" s="121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0" t="s">
        <v>32</v>
      </c>
      <c r="E28" s="33"/>
      <c r="F28" s="33"/>
      <c r="G28" s="33"/>
      <c r="H28" s="33"/>
      <c r="I28" s="121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4.4" customHeight="1">
      <c r="A29" s="124"/>
      <c r="B29" s="125"/>
      <c r="C29" s="124"/>
      <c r="D29" s="124"/>
      <c r="E29" s="314" t="s">
        <v>1</v>
      </c>
      <c r="F29" s="314"/>
      <c r="G29" s="314"/>
      <c r="H29" s="314"/>
      <c r="I29" s="126"/>
      <c r="J29" s="124"/>
      <c r="K29" s="124"/>
      <c r="L29" s="127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" customHeight="1">
      <c r="A30" s="33"/>
      <c r="B30" s="38"/>
      <c r="C30" s="33"/>
      <c r="D30" s="33"/>
      <c r="E30" s="33"/>
      <c r="F30" s="33"/>
      <c r="G30" s="33"/>
      <c r="H30" s="33"/>
      <c r="I30" s="121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28"/>
      <c r="E31" s="128"/>
      <c r="F31" s="128"/>
      <c r="G31" s="128"/>
      <c r="H31" s="128"/>
      <c r="I31" s="129"/>
      <c r="J31" s="128"/>
      <c r="K31" s="128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30" t="s">
        <v>33</v>
      </c>
      <c r="E32" s="33"/>
      <c r="F32" s="33"/>
      <c r="G32" s="33"/>
      <c r="H32" s="33"/>
      <c r="I32" s="121"/>
      <c r="J32" s="131">
        <f>ROUND(J133,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8"/>
      <c r="C33" s="33"/>
      <c r="D33" s="128"/>
      <c r="E33" s="128"/>
      <c r="F33" s="128"/>
      <c r="G33" s="128"/>
      <c r="H33" s="128"/>
      <c r="I33" s="129"/>
      <c r="J33" s="128"/>
      <c r="K33" s="128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33"/>
      <c r="F34" s="132" t="s">
        <v>35</v>
      </c>
      <c r="G34" s="33"/>
      <c r="H34" s="33"/>
      <c r="I34" s="133" t="s">
        <v>34</v>
      </c>
      <c r="J34" s="132" t="s">
        <v>36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8"/>
      <c r="C35" s="33"/>
      <c r="D35" s="134" t="s">
        <v>37</v>
      </c>
      <c r="E35" s="120" t="s">
        <v>38</v>
      </c>
      <c r="F35" s="135">
        <f>ROUND((SUM(BE133:BE270)),  2)</f>
        <v>0</v>
      </c>
      <c r="G35" s="33"/>
      <c r="H35" s="33"/>
      <c r="I35" s="136">
        <v>0.21</v>
      </c>
      <c r="J35" s="135">
        <f>ROUND(((SUM(BE133:BE270))*I35),  2)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8"/>
      <c r="C36" s="33"/>
      <c r="D36" s="33"/>
      <c r="E36" s="120" t="s">
        <v>39</v>
      </c>
      <c r="F36" s="135">
        <f>ROUND((SUM(BF133:BF270)),  2)</f>
        <v>0</v>
      </c>
      <c r="G36" s="33"/>
      <c r="H36" s="33"/>
      <c r="I36" s="136">
        <v>0.15</v>
      </c>
      <c r="J36" s="135">
        <f>ROUND(((SUM(BF133:BF270))*I36),  2)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20" t="s">
        <v>40</v>
      </c>
      <c r="F37" s="135">
        <f>ROUND((SUM(BG133:BG270)),  2)</f>
        <v>0</v>
      </c>
      <c r="G37" s="33"/>
      <c r="H37" s="33"/>
      <c r="I37" s="136">
        <v>0.21</v>
      </c>
      <c r="J37" s="135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8"/>
      <c r="C38" s="33"/>
      <c r="D38" s="33"/>
      <c r="E38" s="120" t="s">
        <v>41</v>
      </c>
      <c r="F38" s="135">
        <f>ROUND((SUM(BH133:BH270)),  2)</f>
        <v>0</v>
      </c>
      <c r="G38" s="33"/>
      <c r="H38" s="33"/>
      <c r="I38" s="136">
        <v>0.15</v>
      </c>
      <c r="J38" s="135">
        <f>0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8"/>
      <c r="C39" s="33"/>
      <c r="D39" s="33"/>
      <c r="E39" s="120" t="s">
        <v>42</v>
      </c>
      <c r="F39" s="135">
        <f>ROUND((SUM(BI133:BI270)),  2)</f>
        <v>0</v>
      </c>
      <c r="G39" s="33"/>
      <c r="H39" s="33"/>
      <c r="I39" s="136">
        <v>0</v>
      </c>
      <c r="J39" s="135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8"/>
      <c r="C40" s="33"/>
      <c r="D40" s="33"/>
      <c r="E40" s="33"/>
      <c r="F40" s="33"/>
      <c r="G40" s="33"/>
      <c r="H40" s="33"/>
      <c r="I40" s="121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37"/>
      <c r="D41" s="138" t="s">
        <v>43</v>
      </c>
      <c r="E41" s="139"/>
      <c r="F41" s="139"/>
      <c r="G41" s="140" t="s">
        <v>44</v>
      </c>
      <c r="H41" s="141" t="s">
        <v>45</v>
      </c>
      <c r="I41" s="142"/>
      <c r="J41" s="143">
        <f>SUM(J32:J39)</f>
        <v>0</v>
      </c>
      <c r="K41" s="144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8"/>
      <c r="C42" s="33"/>
      <c r="D42" s="33"/>
      <c r="E42" s="33"/>
      <c r="F42" s="33"/>
      <c r="G42" s="33"/>
      <c r="H42" s="33"/>
      <c r="I42" s="121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19"/>
      <c r="I43" s="114"/>
      <c r="L43" s="19"/>
    </row>
    <row r="44" spans="1:31" s="1" customFormat="1" ht="14.4" customHeight="1">
      <c r="B44" s="19"/>
      <c r="I44" s="114"/>
      <c r="L44" s="19"/>
    </row>
    <row r="45" spans="1:31" s="1" customFormat="1" ht="14.4" customHeight="1">
      <c r="B45" s="19"/>
      <c r="I45" s="114"/>
      <c r="L45" s="19"/>
    </row>
    <row r="46" spans="1:31" s="1" customFormat="1" ht="14.4" customHeight="1">
      <c r="B46" s="19"/>
      <c r="I46" s="114"/>
      <c r="L46" s="19"/>
    </row>
    <row r="47" spans="1:31" s="1" customFormat="1" ht="14.4" customHeight="1">
      <c r="B47" s="19"/>
      <c r="I47" s="114"/>
      <c r="L47" s="19"/>
    </row>
    <row r="48" spans="1:31" s="1" customFormat="1" ht="14.4" customHeight="1">
      <c r="B48" s="19"/>
      <c r="I48" s="114"/>
      <c r="L48" s="19"/>
    </row>
    <row r="49" spans="1:31" s="1" customFormat="1" ht="14.4" customHeight="1">
      <c r="B49" s="19"/>
      <c r="I49" s="114"/>
      <c r="L49" s="19"/>
    </row>
    <row r="50" spans="1:31" s="2" customFormat="1" ht="14.4" customHeight="1">
      <c r="B50" s="50"/>
      <c r="D50" s="145" t="s">
        <v>46</v>
      </c>
      <c r="E50" s="146"/>
      <c r="F50" s="146"/>
      <c r="G50" s="145" t="s">
        <v>47</v>
      </c>
      <c r="H50" s="146"/>
      <c r="I50" s="147"/>
      <c r="J50" s="146"/>
      <c r="K50" s="146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8" t="s">
        <v>48</v>
      </c>
      <c r="E61" s="149"/>
      <c r="F61" s="150" t="s">
        <v>49</v>
      </c>
      <c r="G61" s="148" t="s">
        <v>48</v>
      </c>
      <c r="H61" s="149"/>
      <c r="I61" s="151"/>
      <c r="J61" s="152" t="s">
        <v>49</v>
      </c>
      <c r="K61" s="149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45" t="s">
        <v>50</v>
      </c>
      <c r="E65" s="153"/>
      <c r="F65" s="153"/>
      <c r="G65" s="145" t="s">
        <v>51</v>
      </c>
      <c r="H65" s="153"/>
      <c r="I65" s="154"/>
      <c r="J65" s="153"/>
      <c r="K65" s="15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8" t="s">
        <v>48</v>
      </c>
      <c r="E76" s="149"/>
      <c r="F76" s="150" t="s">
        <v>49</v>
      </c>
      <c r="G76" s="148" t="s">
        <v>48</v>
      </c>
      <c r="H76" s="149"/>
      <c r="I76" s="151"/>
      <c r="J76" s="152" t="s">
        <v>49</v>
      </c>
      <c r="K76" s="149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155"/>
      <c r="C77" s="156"/>
      <c r="D77" s="156"/>
      <c r="E77" s="156"/>
      <c r="F77" s="156"/>
      <c r="G77" s="156"/>
      <c r="H77" s="156"/>
      <c r="I77" s="157"/>
      <c r="J77" s="156"/>
      <c r="K77" s="156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158"/>
      <c r="C81" s="159"/>
      <c r="D81" s="159"/>
      <c r="E81" s="159"/>
      <c r="F81" s="159"/>
      <c r="G81" s="159"/>
      <c r="H81" s="159"/>
      <c r="I81" s="160"/>
      <c r="J81" s="159"/>
      <c r="K81" s="159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127</v>
      </c>
      <c r="D82" s="35"/>
      <c r="E82" s="35"/>
      <c r="F82" s="35"/>
      <c r="G82" s="35"/>
      <c r="H82" s="35"/>
      <c r="I82" s="121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5"/>
      <c r="D83" s="35"/>
      <c r="E83" s="35"/>
      <c r="F83" s="35"/>
      <c r="G83" s="35"/>
      <c r="H83" s="35"/>
      <c r="I83" s="121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121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4.4" customHeight="1">
      <c r="A85" s="33"/>
      <c r="B85" s="34"/>
      <c r="C85" s="35"/>
      <c r="D85" s="35"/>
      <c r="E85" s="306" t="str">
        <f>E7</f>
        <v>MŠ Šumperk Prievidzská</v>
      </c>
      <c r="F85" s="307"/>
      <c r="G85" s="307"/>
      <c r="H85" s="307"/>
      <c r="I85" s="121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120</v>
      </c>
      <c r="D86" s="21"/>
      <c r="E86" s="21"/>
      <c r="F86" s="21"/>
      <c r="G86" s="21"/>
      <c r="H86" s="21"/>
      <c r="I86" s="114"/>
      <c r="J86" s="21"/>
      <c r="K86" s="21"/>
      <c r="L86" s="19"/>
    </row>
    <row r="87" spans="1:31" s="2" customFormat="1" ht="14.4" customHeight="1">
      <c r="A87" s="33"/>
      <c r="B87" s="34"/>
      <c r="C87" s="35"/>
      <c r="D87" s="35"/>
      <c r="E87" s="306" t="s">
        <v>628</v>
      </c>
      <c r="F87" s="305"/>
      <c r="G87" s="305"/>
      <c r="H87" s="305"/>
      <c r="I87" s="121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122</v>
      </c>
      <c r="D88" s="35"/>
      <c r="E88" s="35"/>
      <c r="F88" s="35"/>
      <c r="G88" s="35"/>
      <c r="H88" s="35"/>
      <c r="I88" s="121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4.4" customHeight="1">
      <c r="A89" s="33"/>
      <c r="B89" s="34"/>
      <c r="C89" s="35"/>
      <c r="D89" s="35"/>
      <c r="E89" s="298" t="str">
        <f>E11</f>
        <v>SO02 - Pavilon A1, 2.NP</v>
      </c>
      <c r="F89" s="305"/>
      <c r="G89" s="305"/>
      <c r="H89" s="305"/>
      <c r="I89" s="121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" customHeight="1">
      <c r="A90" s="33"/>
      <c r="B90" s="34"/>
      <c r="C90" s="35"/>
      <c r="D90" s="35"/>
      <c r="E90" s="35"/>
      <c r="F90" s="35"/>
      <c r="G90" s="35"/>
      <c r="H90" s="35"/>
      <c r="I90" s="121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5"/>
      <c r="E91" s="35"/>
      <c r="F91" s="26" t="str">
        <f>F14</f>
        <v xml:space="preserve"> </v>
      </c>
      <c r="G91" s="35"/>
      <c r="H91" s="35"/>
      <c r="I91" s="122" t="s">
        <v>22</v>
      </c>
      <c r="J91" s="65" t="str">
        <f>IF(J14="","",J14)</f>
        <v>3. 8. 2020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5"/>
      <c r="D92" s="35"/>
      <c r="E92" s="35"/>
      <c r="F92" s="35"/>
      <c r="G92" s="35"/>
      <c r="H92" s="35"/>
      <c r="I92" s="121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6" customHeight="1">
      <c r="A93" s="33"/>
      <c r="B93" s="34"/>
      <c r="C93" s="28" t="s">
        <v>24</v>
      </c>
      <c r="D93" s="35"/>
      <c r="E93" s="35"/>
      <c r="F93" s="26" t="str">
        <f>E17</f>
        <v xml:space="preserve"> </v>
      </c>
      <c r="G93" s="35"/>
      <c r="H93" s="35"/>
      <c r="I93" s="122" t="s">
        <v>29</v>
      </c>
      <c r="J93" s="31" t="str">
        <f>E23</f>
        <v xml:space="preserve"> 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6" customHeight="1">
      <c r="A94" s="33"/>
      <c r="B94" s="34"/>
      <c r="C94" s="28" t="s">
        <v>27</v>
      </c>
      <c r="D94" s="35"/>
      <c r="E94" s="35"/>
      <c r="F94" s="26" t="str">
        <f>IF(E20="","",E20)</f>
        <v>Vyplň údaj</v>
      </c>
      <c r="G94" s="35"/>
      <c r="H94" s="35"/>
      <c r="I94" s="122" t="s">
        <v>31</v>
      </c>
      <c r="J94" s="31" t="str">
        <f>E26</f>
        <v xml:space="preserve"> 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21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61" t="s">
        <v>128</v>
      </c>
      <c r="D96" s="162"/>
      <c r="E96" s="162"/>
      <c r="F96" s="162"/>
      <c r="G96" s="162"/>
      <c r="H96" s="162"/>
      <c r="I96" s="163"/>
      <c r="J96" s="164" t="s">
        <v>129</v>
      </c>
      <c r="K96" s="162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121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8" customHeight="1">
      <c r="A98" s="33"/>
      <c r="B98" s="34"/>
      <c r="C98" s="165" t="s">
        <v>130</v>
      </c>
      <c r="D98" s="35"/>
      <c r="E98" s="35"/>
      <c r="F98" s="35"/>
      <c r="G98" s="35"/>
      <c r="H98" s="35"/>
      <c r="I98" s="121"/>
      <c r="J98" s="83">
        <f>J133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131</v>
      </c>
    </row>
    <row r="99" spans="1:47" s="9" customFormat="1" ht="24.9" customHeight="1">
      <c r="B99" s="166"/>
      <c r="C99" s="167"/>
      <c r="D99" s="168" t="s">
        <v>630</v>
      </c>
      <c r="E99" s="169"/>
      <c r="F99" s="169"/>
      <c r="G99" s="169"/>
      <c r="H99" s="169"/>
      <c r="I99" s="170"/>
      <c r="J99" s="171">
        <f>J134</f>
        <v>0</v>
      </c>
      <c r="K99" s="167"/>
      <c r="L99" s="172"/>
    </row>
    <row r="100" spans="1:47" s="10" customFormat="1" ht="19.95" customHeight="1">
      <c r="B100" s="173"/>
      <c r="C100" s="103"/>
      <c r="D100" s="174" t="s">
        <v>631</v>
      </c>
      <c r="E100" s="175"/>
      <c r="F100" s="175"/>
      <c r="G100" s="175"/>
      <c r="H100" s="175"/>
      <c r="I100" s="176"/>
      <c r="J100" s="177">
        <f>J135</f>
        <v>0</v>
      </c>
      <c r="K100" s="103"/>
      <c r="L100" s="178"/>
    </row>
    <row r="101" spans="1:47" s="10" customFormat="1" ht="19.95" customHeight="1">
      <c r="B101" s="173"/>
      <c r="C101" s="103"/>
      <c r="D101" s="174" t="s">
        <v>632</v>
      </c>
      <c r="E101" s="175"/>
      <c r="F101" s="175"/>
      <c r="G101" s="175"/>
      <c r="H101" s="175"/>
      <c r="I101" s="176"/>
      <c r="J101" s="177">
        <f>J156</f>
        <v>0</v>
      </c>
      <c r="K101" s="103"/>
      <c r="L101" s="178"/>
    </row>
    <row r="102" spans="1:47" s="10" customFormat="1" ht="19.95" customHeight="1">
      <c r="B102" s="173"/>
      <c r="C102" s="103"/>
      <c r="D102" s="174" t="s">
        <v>633</v>
      </c>
      <c r="E102" s="175"/>
      <c r="F102" s="175"/>
      <c r="G102" s="175"/>
      <c r="H102" s="175"/>
      <c r="I102" s="176"/>
      <c r="J102" s="177">
        <f>J174</f>
        <v>0</v>
      </c>
      <c r="K102" s="103"/>
      <c r="L102" s="178"/>
    </row>
    <row r="103" spans="1:47" s="9" customFormat="1" ht="24.9" customHeight="1">
      <c r="B103" s="166"/>
      <c r="C103" s="167"/>
      <c r="D103" s="168" t="s">
        <v>132</v>
      </c>
      <c r="E103" s="169"/>
      <c r="F103" s="169"/>
      <c r="G103" s="169"/>
      <c r="H103" s="169"/>
      <c r="I103" s="170"/>
      <c r="J103" s="171">
        <f>J183</f>
        <v>0</v>
      </c>
      <c r="K103" s="167"/>
      <c r="L103" s="172"/>
    </row>
    <row r="104" spans="1:47" s="10" customFormat="1" ht="19.95" customHeight="1">
      <c r="B104" s="173"/>
      <c r="C104" s="103"/>
      <c r="D104" s="174" t="s">
        <v>634</v>
      </c>
      <c r="E104" s="175"/>
      <c r="F104" s="175"/>
      <c r="G104" s="175"/>
      <c r="H104" s="175"/>
      <c r="I104" s="176"/>
      <c r="J104" s="177">
        <f>J184</f>
        <v>0</v>
      </c>
      <c r="K104" s="103"/>
      <c r="L104" s="178"/>
    </row>
    <row r="105" spans="1:47" s="10" customFormat="1" ht="19.95" customHeight="1">
      <c r="B105" s="173"/>
      <c r="C105" s="103"/>
      <c r="D105" s="174" t="s">
        <v>635</v>
      </c>
      <c r="E105" s="175"/>
      <c r="F105" s="175"/>
      <c r="G105" s="175"/>
      <c r="H105" s="175"/>
      <c r="I105" s="176"/>
      <c r="J105" s="177">
        <f>J192</f>
        <v>0</v>
      </c>
      <c r="K105" s="103"/>
      <c r="L105" s="178"/>
    </row>
    <row r="106" spans="1:47" s="10" customFormat="1" ht="19.95" customHeight="1">
      <c r="B106" s="173"/>
      <c r="C106" s="103"/>
      <c r="D106" s="174" t="s">
        <v>636</v>
      </c>
      <c r="E106" s="175"/>
      <c r="F106" s="175"/>
      <c r="G106" s="175"/>
      <c r="H106" s="175"/>
      <c r="I106" s="176"/>
      <c r="J106" s="177">
        <f>J195</f>
        <v>0</v>
      </c>
      <c r="K106" s="103"/>
      <c r="L106" s="178"/>
    </row>
    <row r="107" spans="1:47" s="10" customFormat="1" ht="19.95" customHeight="1">
      <c r="B107" s="173"/>
      <c r="C107" s="103"/>
      <c r="D107" s="174" t="s">
        <v>637</v>
      </c>
      <c r="E107" s="175"/>
      <c r="F107" s="175"/>
      <c r="G107" s="175"/>
      <c r="H107" s="175"/>
      <c r="I107" s="176"/>
      <c r="J107" s="177">
        <f>J210</f>
        <v>0</v>
      </c>
      <c r="K107" s="103"/>
      <c r="L107" s="178"/>
    </row>
    <row r="108" spans="1:47" s="10" customFormat="1" ht="19.95" customHeight="1">
      <c r="B108" s="173"/>
      <c r="C108" s="103"/>
      <c r="D108" s="174" t="s">
        <v>638</v>
      </c>
      <c r="E108" s="175"/>
      <c r="F108" s="175"/>
      <c r="G108" s="175"/>
      <c r="H108" s="175"/>
      <c r="I108" s="176"/>
      <c r="J108" s="177">
        <f>J217</f>
        <v>0</v>
      </c>
      <c r="K108" s="103"/>
      <c r="L108" s="178"/>
    </row>
    <row r="109" spans="1:47" s="10" customFormat="1" ht="19.95" customHeight="1">
      <c r="B109" s="173"/>
      <c r="C109" s="103"/>
      <c r="D109" s="174" t="s">
        <v>639</v>
      </c>
      <c r="E109" s="175"/>
      <c r="F109" s="175"/>
      <c r="G109" s="175"/>
      <c r="H109" s="175"/>
      <c r="I109" s="176"/>
      <c r="J109" s="177">
        <f>J231</f>
        <v>0</v>
      </c>
      <c r="K109" s="103"/>
      <c r="L109" s="178"/>
    </row>
    <row r="110" spans="1:47" s="10" customFormat="1" ht="19.95" customHeight="1">
      <c r="B110" s="173"/>
      <c r="C110" s="103"/>
      <c r="D110" s="174" t="s">
        <v>640</v>
      </c>
      <c r="E110" s="175"/>
      <c r="F110" s="175"/>
      <c r="G110" s="175"/>
      <c r="H110" s="175"/>
      <c r="I110" s="176"/>
      <c r="J110" s="177">
        <f>J235</f>
        <v>0</v>
      </c>
      <c r="K110" s="103"/>
      <c r="L110" s="178"/>
    </row>
    <row r="111" spans="1:47" s="10" customFormat="1" ht="19.95" customHeight="1">
      <c r="B111" s="173"/>
      <c r="C111" s="103"/>
      <c r="D111" s="174" t="s">
        <v>641</v>
      </c>
      <c r="E111" s="175"/>
      <c r="F111" s="175"/>
      <c r="G111" s="175"/>
      <c r="H111" s="175"/>
      <c r="I111" s="176"/>
      <c r="J111" s="177">
        <f>J269</f>
        <v>0</v>
      </c>
      <c r="K111" s="103"/>
      <c r="L111" s="178"/>
    </row>
    <row r="112" spans="1:47" s="2" customFormat="1" ht="21.75" customHeight="1">
      <c r="A112" s="33"/>
      <c r="B112" s="34"/>
      <c r="C112" s="35"/>
      <c r="D112" s="35"/>
      <c r="E112" s="35"/>
      <c r="F112" s="35"/>
      <c r="G112" s="35"/>
      <c r="H112" s="35"/>
      <c r="I112" s="121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s="2" customFormat="1" ht="6.9" customHeight="1">
      <c r="A113" s="33"/>
      <c r="B113" s="53"/>
      <c r="C113" s="54"/>
      <c r="D113" s="54"/>
      <c r="E113" s="54"/>
      <c r="F113" s="54"/>
      <c r="G113" s="54"/>
      <c r="H113" s="54"/>
      <c r="I113" s="157"/>
      <c r="J113" s="54"/>
      <c r="K113" s="54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7" spans="1:31" s="2" customFormat="1" ht="6.9" customHeight="1">
      <c r="A117" s="33"/>
      <c r="B117" s="55"/>
      <c r="C117" s="56"/>
      <c r="D117" s="56"/>
      <c r="E117" s="56"/>
      <c r="F117" s="56"/>
      <c r="G117" s="56"/>
      <c r="H117" s="56"/>
      <c r="I117" s="160"/>
      <c r="J117" s="56"/>
      <c r="K117" s="56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24.9" customHeight="1">
      <c r="A118" s="33"/>
      <c r="B118" s="34"/>
      <c r="C118" s="22" t="s">
        <v>165</v>
      </c>
      <c r="D118" s="35"/>
      <c r="E118" s="35"/>
      <c r="F118" s="35"/>
      <c r="G118" s="35"/>
      <c r="H118" s="35"/>
      <c r="I118" s="121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6.9" customHeight="1">
      <c r="A119" s="33"/>
      <c r="B119" s="34"/>
      <c r="C119" s="35"/>
      <c r="D119" s="35"/>
      <c r="E119" s="35"/>
      <c r="F119" s="35"/>
      <c r="G119" s="35"/>
      <c r="H119" s="35"/>
      <c r="I119" s="121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16</v>
      </c>
      <c r="D120" s="35"/>
      <c r="E120" s="35"/>
      <c r="F120" s="35"/>
      <c r="G120" s="35"/>
      <c r="H120" s="35"/>
      <c r="I120" s="121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4.4" customHeight="1">
      <c r="A121" s="33"/>
      <c r="B121" s="34"/>
      <c r="C121" s="35"/>
      <c r="D121" s="35"/>
      <c r="E121" s="306" t="str">
        <f>E7</f>
        <v>MŠ Šumperk Prievidzská</v>
      </c>
      <c r="F121" s="307"/>
      <c r="G121" s="307"/>
      <c r="H121" s="307"/>
      <c r="I121" s="121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1" customFormat="1" ht="12" customHeight="1">
      <c r="B122" s="20"/>
      <c r="C122" s="28" t="s">
        <v>120</v>
      </c>
      <c r="D122" s="21"/>
      <c r="E122" s="21"/>
      <c r="F122" s="21"/>
      <c r="G122" s="21"/>
      <c r="H122" s="21"/>
      <c r="I122" s="114"/>
      <c r="J122" s="21"/>
      <c r="K122" s="21"/>
      <c r="L122" s="19"/>
    </row>
    <row r="123" spans="1:31" s="2" customFormat="1" ht="14.4" customHeight="1">
      <c r="A123" s="33"/>
      <c r="B123" s="34"/>
      <c r="C123" s="35"/>
      <c r="D123" s="35"/>
      <c r="E123" s="306" t="s">
        <v>628</v>
      </c>
      <c r="F123" s="305"/>
      <c r="G123" s="305"/>
      <c r="H123" s="305"/>
      <c r="I123" s="121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122</v>
      </c>
      <c r="D124" s="35"/>
      <c r="E124" s="35"/>
      <c r="F124" s="35"/>
      <c r="G124" s="35"/>
      <c r="H124" s="35"/>
      <c r="I124" s="121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4.4" customHeight="1">
      <c r="A125" s="33"/>
      <c r="B125" s="34"/>
      <c r="C125" s="35"/>
      <c r="D125" s="35"/>
      <c r="E125" s="298" t="str">
        <f>E11</f>
        <v>SO02 - Pavilon A1, 2.NP</v>
      </c>
      <c r="F125" s="305"/>
      <c r="G125" s="305"/>
      <c r="H125" s="305"/>
      <c r="I125" s="121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" customHeight="1">
      <c r="A126" s="33"/>
      <c r="B126" s="34"/>
      <c r="C126" s="35"/>
      <c r="D126" s="35"/>
      <c r="E126" s="35"/>
      <c r="F126" s="35"/>
      <c r="G126" s="35"/>
      <c r="H126" s="35"/>
      <c r="I126" s="121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8" t="s">
        <v>20</v>
      </c>
      <c r="D127" s="35"/>
      <c r="E127" s="35"/>
      <c r="F127" s="26" t="str">
        <f>F14</f>
        <v xml:space="preserve"> </v>
      </c>
      <c r="G127" s="35"/>
      <c r="H127" s="35"/>
      <c r="I127" s="122" t="s">
        <v>22</v>
      </c>
      <c r="J127" s="65" t="str">
        <f>IF(J14="","",J14)</f>
        <v>3. 8. 2020</v>
      </c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" customHeight="1">
      <c r="A128" s="33"/>
      <c r="B128" s="34"/>
      <c r="C128" s="35"/>
      <c r="D128" s="35"/>
      <c r="E128" s="35"/>
      <c r="F128" s="35"/>
      <c r="G128" s="35"/>
      <c r="H128" s="35"/>
      <c r="I128" s="121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6" customHeight="1">
      <c r="A129" s="33"/>
      <c r="B129" s="34"/>
      <c r="C129" s="28" t="s">
        <v>24</v>
      </c>
      <c r="D129" s="35"/>
      <c r="E129" s="35"/>
      <c r="F129" s="26" t="str">
        <f>E17</f>
        <v xml:space="preserve"> </v>
      </c>
      <c r="G129" s="35"/>
      <c r="H129" s="35"/>
      <c r="I129" s="122" t="s">
        <v>29</v>
      </c>
      <c r="J129" s="31" t="str">
        <f>E23</f>
        <v xml:space="preserve"> </v>
      </c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5.6" customHeight="1">
      <c r="A130" s="33"/>
      <c r="B130" s="34"/>
      <c r="C130" s="28" t="s">
        <v>27</v>
      </c>
      <c r="D130" s="35"/>
      <c r="E130" s="35"/>
      <c r="F130" s="26" t="str">
        <f>IF(E20="","",E20)</f>
        <v>Vyplň údaj</v>
      </c>
      <c r="G130" s="35"/>
      <c r="H130" s="35"/>
      <c r="I130" s="122" t="s">
        <v>31</v>
      </c>
      <c r="J130" s="31" t="str">
        <f>E26</f>
        <v xml:space="preserve"> </v>
      </c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0.35" customHeight="1">
      <c r="A131" s="33"/>
      <c r="B131" s="34"/>
      <c r="C131" s="35"/>
      <c r="D131" s="35"/>
      <c r="E131" s="35"/>
      <c r="F131" s="35"/>
      <c r="G131" s="35"/>
      <c r="H131" s="35"/>
      <c r="I131" s="121"/>
      <c r="J131" s="35"/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11" customFormat="1" ht="29.25" customHeight="1">
      <c r="A132" s="179"/>
      <c r="B132" s="180"/>
      <c r="C132" s="181" t="s">
        <v>166</v>
      </c>
      <c r="D132" s="182" t="s">
        <v>58</v>
      </c>
      <c r="E132" s="182" t="s">
        <v>54</v>
      </c>
      <c r="F132" s="182" t="s">
        <v>55</v>
      </c>
      <c r="G132" s="182" t="s">
        <v>167</v>
      </c>
      <c r="H132" s="182" t="s">
        <v>168</v>
      </c>
      <c r="I132" s="183" t="s">
        <v>169</v>
      </c>
      <c r="J132" s="184" t="s">
        <v>129</v>
      </c>
      <c r="K132" s="185" t="s">
        <v>170</v>
      </c>
      <c r="L132" s="186"/>
      <c r="M132" s="74" t="s">
        <v>1</v>
      </c>
      <c r="N132" s="75" t="s">
        <v>37</v>
      </c>
      <c r="O132" s="75" t="s">
        <v>171</v>
      </c>
      <c r="P132" s="75" t="s">
        <v>172</v>
      </c>
      <c r="Q132" s="75" t="s">
        <v>173</v>
      </c>
      <c r="R132" s="75" t="s">
        <v>174</v>
      </c>
      <c r="S132" s="75" t="s">
        <v>175</v>
      </c>
      <c r="T132" s="75" t="s">
        <v>176</v>
      </c>
      <c r="U132" s="76" t="s">
        <v>177</v>
      </c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</row>
    <row r="133" spans="1:65" s="2" customFormat="1" ht="22.8" customHeight="1">
      <c r="A133" s="33"/>
      <c r="B133" s="34"/>
      <c r="C133" s="81" t="s">
        <v>178</v>
      </c>
      <c r="D133" s="35"/>
      <c r="E133" s="35"/>
      <c r="F133" s="35"/>
      <c r="G133" s="35"/>
      <c r="H133" s="35"/>
      <c r="I133" s="121"/>
      <c r="J133" s="187">
        <f>BK133</f>
        <v>0</v>
      </c>
      <c r="K133" s="35"/>
      <c r="L133" s="38"/>
      <c r="M133" s="77"/>
      <c r="N133" s="188"/>
      <c r="O133" s="78"/>
      <c r="P133" s="189">
        <f>P134+P183</f>
        <v>0</v>
      </c>
      <c r="Q133" s="78"/>
      <c r="R133" s="189">
        <f>R134+R183</f>
        <v>7.8214808999999992</v>
      </c>
      <c r="S133" s="78"/>
      <c r="T133" s="189">
        <f>T134+T183</f>
        <v>90.232827000000015</v>
      </c>
      <c r="U133" s="79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72</v>
      </c>
      <c r="AU133" s="16" t="s">
        <v>131</v>
      </c>
      <c r="BK133" s="190">
        <f>BK134+BK183</f>
        <v>0</v>
      </c>
    </row>
    <row r="134" spans="1:65" s="12" customFormat="1" ht="25.95" customHeight="1">
      <c r="B134" s="191"/>
      <c r="C134" s="192"/>
      <c r="D134" s="193" t="s">
        <v>72</v>
      </c>
      <c r="E134" s="194" t="s">
        <v>642</v>
      </c>
      <c r="F134" s="194" t="s">
        <v>643</v>
      </c>
      <c r="G134" s="192"/>
      <c r="H134" s="192"/>
      <c r="I134" s="195"/>
      <c r="J134" s="196">
        <f>BK134</f>
        <v>0</v>
      </c>
      <c r="K134" s="192"/>
      <c r="L134" s="197"/>
      <c r="M134" s="198"/>
      <c r="N134" s="199"/>
      <c r="O134" s="199"/>
      <c r="P134" s="200">
        <f>P135+P156+P174</f>
        <v>0</v>
      </c>
      <c r="Q134" s="199"/>
      <c r="R134" s="200">
        <f>R135+R156+R174</f>
        <v>4.0304021999999993</v>
      </c>
      <c r="S134" s="199"/>
      <c r="T134" s="200">
        <f>T135+T156+T174</f>
        <v>90.136200000000017</v>
      </c>
      <c r="U134" s="201"/>
      <c r="AR134" s="202" t="s">
        <v>80</v>
      </c>
      <c r="AT134" s="203" t="s">
        <v>72</v>
      </c>
      <c r="AU134" s="203" t="s">
        <v>73</v>
      </c>
      <c r="AY134" s="202" t="s">
        <v>181</v>
      </c>
      <c r="BK134" s="204">
        <f>BK135+BK156+BK174</f>
        <v>0</v>
      </c>
    </row>
    <row r="135" spans="1:65" s="12" customFormat="1" ht="22.8" customHeight="1">
      <c r="B135" s="191"/>
      <c r="C135" s="192"/>
      <c r="D135" s="193" t="s">
        <v>72</v>
      </c>
      <c r="E135" s="205" t="s">
        <v>398</v>
      </c>
      <c r="F135" s="205" t="s">
        <v>644</v>
      </c>
      <c r="G135" s="192"/>
      <c r="H135" s="192"/>
      <c r="I135" s="195"/>
      <c r="J135" s="206">
        <f>BK135</f>
        <v>0</v>
      </c>
      <c r="K135" s="192"/>
      <c r="L135" s="197"/>
      <c r="M135" s="198"/>
      <c r="N135" s="199"/>
      <c r="O135" s="199"/>
      <c r="P135" s="200">
        <f>SUM(P136:P155)</f>
        <v>0</v>
      </c>
      <c r="Q135" s="199"/>
      <c r="R135" s="200">
        <f>SUM(R136:R155)</f>
        <v>4.0304021999999993</v>
      </c>
      <c r="S135" s="199"/>
      <c r="T135" s="200">
        <f>SUM(T136:T155)</f>
        <v>0</v>
      </c>
      <c r="U135" s="201"/>
      <c r="AR135" s="202" t="s">
        <v>80</v>
      </c>
      <c r="AT135" s="203" t="s">
        <v>72</v>
      </c>
      <c r="AU135" s="203" t="s">
        <v>80</v>
      </c>
      <c r="AY135" s="202" t="s">
        <v>181</v>
      </c>
      <c r="BK135" s="204">
        <f>SUM(BK136:BK155)</f>
        <v>0</v>
      </c>
    </row>
    <row r="136" spans="1:65" s="2" customFormat="1" ht="14.4" customHeight="1">
      <c r="A136" s="33"/>
      <c r="B136" s="34"/>
      <c r="C136" s="207" t="s">
        <v>80</v>
      </c>
      <c r="D136" s="207" t="s">
        <v>185</v>
      </c>
      <c r="E136" s="208" t="s">
        <v>645</v>
      </c>
      <c r="F136" s="209" t="s">
        <v>646</v>
      </c>
      <c r="G136" s="210" t="s">
        <v>511</v>
      </c>
      <c r="H136" s="211">
        <v>68.52</v>
      </c>
      <c r="I136" s="212"/>
      <c r="J136" s="213">
        <f>ROUND(I136*H136,2)</f>
        <v>0</v>
      </c>
      <c r="K136" s="214"/>
      <c r="L136" s="38"/>
      <c r="M136" s="215" t="s">
        <v>1</v>
      </c>
      <c r="N136" s="216" t="s">
        <v>38</v>
      </c>
      <c r="O136" s="70"/>
      <c r="P136" s="217">
        <f>O136*H136</f>
        <v>0</v>
      </c>
      <c r="Q136" s="217">
        <v>1.8380000000000001E-2</v>
      </c>
      <c r="R136" s="217">
        <f>Q136*H136</f>
        <v>1.2593976</v>
      </c>
      <c r="S136" s="217">
        <v>0</v>
      </c>
      <c r="T136" s="217">
        <f>S136*H136</f>
        <v>0</v>
      </c>
      <c r="U136" s="218" t="s">
        <v>1</v>
      </c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19" t="s">
        <v>390</v>
      </c>
      <c r="AT136" s="219" t="s">
        <v>185</v>
      </c>
      <c r="AU136" s="219" t="s">
        <v>82</v>
      </c>
      <c r="AY136" s="16" t="s">
        <v>181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6" t="s">
        <v>80</v>
      </c>
      <c r="BK136" s="220">
        <f>ROUND(I136*H136,2)</f>
        <v>0</v>
      </c>
      <c r="BL136" s="16" t="s">
        <v>390</v>
      </c>
      <c r="BM136" s="219" t="s">
        <v>1021</v>
      </c>
    </row>
    <row r="137" spans="1:65" s="13" customFormat="1">
      <c r="B137" s="237"/>
      <c r="C137" s="238"/>
      <c r="D137" s="239" t="s">
        <v>648</v>
      </c>
      <c r="E137" s="240" t="s">
        <v>1</v>
      </c>
      <c r="F137" s="241" t="s">
        <v>649</v>
      </c>
      <c r="G137" s="238"/>
      <c r="H137" s="242">
        <v>68.52</v>
      </c>
      <c r="I137" s="243"/>
      <c r="J137" s="238"/>
      <c r="K137" s="238"/>
      <c r="L137" s="244"/>
      <c r="M137" s="245"/>
      <c r="N137" s="246"/>
      <c r="O137" s="246"/>
      <c r="P137" s="246"/>
      <c r="Q137" s="246"/>
      <c r="R137" s="246"/>
      <c r="S137" s="246"/>
      <c r="T137" s="246"/>
      <c r="U137" s="247"/>
      <c r="AT137" s="248" t="s">
        <v>648</v>
      </c>
      <c r="AU137" s="248" t="s">
        <v>82</v>
      </c>
      <c r="AV137" s="13" t="s">
        <v>82</v>
      </c>
      <c r="AW137" s="13" t="s">
        <v>30</v>
      </c>
      <c r="AX137" s="13" t="s">
        <v>80</v>
      </c>
      <c r="AY137" s="248" t="s">
        <v>181</v>
      </c>
    </row>
    <row r="138" spans="1:65" s="2" customFormat="1" ht="19.8" customHeight="1">
      <c r="A138" s="33"/>
      <c r="B138" s="34"/>
      <c r="C138" s="207" t="s">
        <v>82</v>
      </c>
      <c r="D138" s="207" t="s">
        <v>185</v>
      </c>
      <c r="E138" s="208" t="s">
        <v>650</v>
      </c>
      <c r="F138" s="209" t="s">
        <v>651</v>
      </c>
      <c r="G138" s="210" t="s">
        <v>511</v>
      </c>
      <c r="H138" s="211">
        <v>12.8</v>
      </c>
      <c r="I138" s="212"/>
      <c r="J138" s="213">
        <f>ROUND(I138*H138,2)</f>
        <v>0</v>
      </c>
      <c r="K138" s="214"/>
      <c r="L138" s="38"/>
      <c r="M138" s="215" t="s">
        <v>1</v>
      </c>
      <c r="N138" s="216" t="s">
        <v>38</v>
      </c>
      <c r="O138" s="70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7">
        <f>S138*H138</f>
        <v>0</v>
      </c>
      <c r="U138" s="218" t="s">
        <v>1</v>
      </c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19" t="s">
        <v>390</v>
      </c>
      <c r="AT138" s="219" t="s">
        <v>185</v>
      </c>
      <c r="AU138" s="219" t="s">
        <v>82</v>
      </c>
      <c r="AY138" s="16" t="s">
        <v>181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6" t="s">
        <v>80</v>
      </c>
      <c r="BK138" s="220">
        <f>ROUND(I138*H138,2)</f>
        <v>0</v>
      </c>
      <c r="BL138" s="16" t="s">
        <v>390</v>
      </c>
      <c r="BM138" s="219" t="s">
        <v>1022</v>
      </c>
    </row>
    <row r="139" spans="1:65" s="2" customFormat="1" ht="14.4" customHeight="1">
      <c r="A139" s="33"/>
      <c r="B139" s="34"/>
      <c r="C139" s="207" t="s">
        <v>523</v>
      </c>
      <c r="D139" s="207" t="s">
        <v>185</v>
      </c>
      <c r="E139" s="208" t="s">
        <v>653</v>
      </c>
      <c r="F139" s="209" t="s">
        <v>654</v>
      </c>
      <c r="G139" s="210" t="s">
        <v>520</v>
      </c>
      <c r="H139" s="211">
        <v>4</v>
      </c>
      <c r="I139" s="212"/>
      <c r="J139" s="213">
        <f>ROUND(I139*H139,2)</f>
        <v>0</v>
      </c>
      <c r="K139" s="214"/>
      <c r="L139" s="38"/>
      <c r="M139" s="215" t="s">
        <v>1</v>
      </c>
      <c r="N139" s="216" t="s">
        <v>38</v>
      </c>
      <c r="O139" s="70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7">
        <f>S139*H139</f>
        <v>0</v>
      </c>
      <c r="U139" s="218" t="s">
        <v>1</v>
      </c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19" t="s">
        <v>390</v>
      </c>
      <c r="AT139" s="219" t="s">
        <v>185</v>
      </c>
      <c r="AU139" s="219" t="s">
        <v>82</v>
      </c>
      <c r="AY139" s="16" t="s">
        <v>181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6" t="s">
        <v>80</v>
      </c>
      <c r="BK139" s="220">
        <f>ROUND(I139*H139,2)</f>
        <v>0</v>
      </c>
      <c r="BL139" s="16" t="s">
        <v>390</v>
      </c>
      <c r="BM139" s="219" t="s">
        <v>1023</v>
      </c>
    </row>
    <row r="140" spans="1:65" s="2" customFormat="1" ht="14.4" customHeight="1">
      <c r="A140" s="33"/>
      <c r="B140" s="34"/>
      <c r="C140" s="207" t="s">
        <v>390</v>
      </c>
      <c r="D140" s="207" t="s">
        <v>185</v>
      </c>
      <c r="E140" s="208" t="s">
        <v>656</v>
      </c>
      <c r="F140" s="209" t="s">
        <v>657</v>
      </c>
      <c r="G140" s="210" t="s">
        <v>511</v>
      </c>
      <c r="H140" s="211">
        <v>24.815999999999999</v>
      </c>
      <c r="I140" s="212"/>
      <c r="J140" s="213">
        <f>ROUND(I140*H140,2)</f>
        <v>0</v>
      </c>
      <c r="K140" s="214"/>
      <c r="L140" s="38"/>
      <c r="M140" s="215" t="s">
        <v>1</v>
      </c>
      <c r="N140" s="216" t="s">
        <v>38</v>
      </c>
      <c r="O140" s="70"/>
      <c r="P140" s="217">
        <f>O140*H140</f>
        <v>0</v>
      </c>
      <c r="Q140" s="217">
        <v>9.9000000000000005E-2</v>
      </c>
      <c r="R140" s="217">
        <f>Q140*H140</f>
        <v>2.4567839999999999</v>
      </c>
      <c r="S140" s="217">
        <v>0</v>
      </c>
      <c r="T140" s="217">
        <f>S140*H140</f>
        <v>0</v>
      </c>
      <c r="U140" s="218" t="s">
        <v>1</v>
      </c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19" t="s">
        <v>390</v>
      </c>
      <c r="AT140" s="219" t="s">
        <v>185</v>
      </c>
      <c r="AU140" s="219" t="s">
        <v>82</v>
      </c>
      <c r="AY140" s="16" t="s">
        <v>181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6" t="s">
        <v>80</v>
      </c>
      <c r="BK140" s="220">
        <f>ROUND(I140*H140,2)</f>
        <v>0</v>
      </c>
      <c r="BL140" s="16" t="s">
        <v>390</v>
      </c>
      <c r="BM140" s="219" t="s">
        <v>1024</v>
      </c>
    </row>
    <row r="141" spans="1:65" s="13" customFormat="1">
      <c r="B141" s="237"/>
      <c r="C141" s="238"/>
      <c r="D141" s="239" t="s">
        <v>648</v>
      </c>
      <c r="E141" s="240" t="s">
        <v>1</v>
      </c>
      <c r="F141" s="241" t="s">
        <v>659</v>
      </c>
      <c r="G141" s="238"/>
      <c r="H141" s="242">
        <v>24.815999999999999</v>
      </c>
      <c r="I141" s="243"/>
      <c r="J141" s="238"/>
      <c r="K141" s="238"/>
      <c r="L141" s="244"/>
      <c r="M141" s="245"/>
      <c r="N141" s="246"/>
      <c r="O141" s="246"/>
      <c r="P141" s="246"/>
      <c r="Q141" s="246"/>
      <c r="R141" s="246"/>
      <c r="S141" s="246"/>
      <c r="T141" s="246"/>
      <c r="U141" s="247"/>
      <c r="AT141" s="248" t="s">
        <v>648</v>
      </c>
      <c r="AU141" s="248" t="s">
        <v>82</v>
      </c>
      <c r="AV141" s="13" t="s">
        <v>82</v>
      </c>
      <c r="AW141" s="13" t="s">
        <v>30</v>
      </c>
      <c r="AX141" s="13" t="s">
        <v>80</v>
      </c>
      <c r="AY141" s="248" t="s">
        <v>181</v>
      </c>
    </row>
    <row r="142" spans="1:65" s="2" customFormat="1" ht="19.8" customHeight="1">
      <c r="A142" s="33"/>
      <c r="B142" s="34"/>
      <c r="C142" s="207" t="s">
        <v>396</v>
      </c>
      <c r="D142" s="207" t="s">
        <v>185</v>
      </c>
      <c r="E142" s="208" t="s">
        <v>660</v>
      </c>
      <c r="F142" s="209" t="s">
        <v>661</v>
      </c>
      <c r="G142" s="210" t="s">
        <v>511</v>
      </c>
      <c r="H142" s="211">
        <v>24.815999999999999</v>
      </c>
      <c r="I142" s="212"/>
      <c r="J142" s="213">
        <f>ROUND(I142*H142,2)</f>
        <v>0</v>
      </c>
      <c r="K142" s="214"/>
      <c r="L142" s="38"/>
      <c r="M142" s="215" t="s">
        <v>1</v>
      </c>
      <c r="N142" s="216" t="s">
        <v>38</v>
      </c>
      <c r="O142" s="70"/>
      <c r="P142" s="217">
        <f>O142*H142</f>
        <v>0</v>
      </c>
      <c r="Q142" s="217">
        <v>1.0999999999999999E-2</v>
      </c>
      <c r="R142" s="217">
        <f>Q142*H142</f>
        <v>0.272976</v>
      </c>
      <c r="S142" s="217">
        <v>0</v>
      </c>
      <c r="T142" s="217">
        <f>S142*H142</f>
        <v>0</v>
      </c>
      <c r="U142" s="218" t="s">
        <v>1</v>
      </c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19" t="s">
        <v>390</v>
      </c>
      <c r="AT142" s="219" t="s">
        <v>185</v>
      </c>
      <c r="AU142" s="219" t="s">
        <v>82</v>
      </c>
      <c r="AY142" s="16" t="s">
        <v>181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6" t="s">
        <v>80</v>
      </c>
      <c r="BK142" s="220">
        <f>ROUND(I142*H142,2)</f>
        <v>0</v>
      </c>
      <c r="BL142" s="16" t="s">
        <v>390</v>
      </c>
      <c r="BM142" s="219" t="s">
        <v>1025</v>
      </c>
    </row>
    <row r="143" spans="1:65" s="2" customFormat="1" ht="14.4" customHeight="1">
      <c r="A143" s="33"/>
      <c r="B143" s="34"/>
      <c r="C143" s="207" t="s">
        <v>398</v>
      </c>
      <c r="D143" s="207" t="s">
        <v>185</v>
      </c>
      <c r="E143" s="208" t="s">
        <v>663</v>
      </c>
      <c r="F143" s="209" t="s">
        <v>664</v>
      </c>
      <c r="G143" s="210" t="s">
        <v>511</v>
      </c>
      <c r="H143" s="211">
        <v>24.815999999999999</v>
      </c>
      <c r="I143" s="212"/>
      <c r="J143" s="213">
        <f>ROUND(I143*H143,2)</f>
        <v>0</v>
      </c>
      <c r="K143" s="214"/>
      <c r="L143" s="38"/>
      <c r="M143" s="215" t="s">
        <v>1</v>
      </c>
      <c r="N143" s="216" t="s">
        <v>38</v>
      </c>
      <c r="O143" s="70"/>
      <c r="P143" s="217">
        <f>O143*H143</f>
        <v>0</v>
      </c>
      <c r="Q143" s="217">
        <v>1E-3</v>
      </c>
      <c r="R143" s="217">
        <f>Q143*H143</f>
        <v>2.4815999999999998E-2</v>
      </c>
      <c r="S143" s="217">
        <v>0</v>
      </c>
      <c r="T143" s="217">
        <f>S143*H143</f>
        <v>0</v>
      </c>
      <c r="U143" s="218" t="s">
        <v>1</v>
      </c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19" t="s">
        <v>390</v>
      </c>
      <c r="AT143" s="219" t="s">
        <v>185</v>
      </c>
      <c r="AU143" s="219" t="s">
        <v>82</v>
      </c>
      <c r="AY143" s="16" t="s">
        <v>181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6" t="s">
        <v>80</v>
      </c>
      <c r="BK143" s="220">
        <f>ROUND(I143*H143,2)</f>
        <v>0</v>
      </c>
      <c r="BL143" s="16" t="s">
        <v>390</v>
      </c>
      <c r="BM143" s="219" t="s">
        <v>1026</v>
      </c>
    </row>
    <row r="144" spans="1:65" s="2" customFormat="1" ht="14.4" customHeight="1">
      <c r="A144" s="33"/>
      <c r="B144" s="34"/>
      <c r="C144" s="207" t="s">
        <v>540</v>
      </c>
      <c r="D144" s="207" t="s">
        <v>185</v>
      </c>
      <c r="E144" s="208" t="s">
        <v>666</v>
      </c>
      <c r="F144" s="209" t="s">
        <v>667</v>
      </c>
      <c r="G144" s="210" t="s">
        <v>511</v>
      </c>
      <c r="H144" s="211">
        <v>24.815999999999999</v>
      </c>
      <c r="I144" s="212"/>
      <c r="J144" s="213">
        <f>ROUND(I144*H144,2)</f>
        <v>0</v>
      </c>
      <c r="K144" s="214"/>
      <c r="L144" s="38"/>
      <c r="M144" s="215" t="s">
        <v>1</v>
      </c>
      <c r="N144" s="216" t="s">
        <v>38</v>
      </c>
      <c r="O144" s="70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7">
        <f>S144*H144</f>
        <v>0</v>
      </c>
      <c r="U144" s="218" t="s">
        <v>1</v>
      </c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19" t="s">
        <v>390</v>
      </c>
      <c r="AT144" s="219" t="s">
        <v>185</v>
      </c>
      <c r="AU144" s="219" t="s">
        <v>82</v>
      </c>
      <c r="AY144" s="16" t="s">
        <v>181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6" t="s">
        <v>80</v>
      </c>
      <c r="BK144" s="220">
        <f>ROUND(I144*H144,2)</f>
        <v>0</v>
      </c>
      <c r="BL144" s="16" t="s">
        <v>390</v>
      </c>
      <c r="BM144" s="219" t="s">
        <v>1027</v>
      </c>
    </row>
    <row r="145" spans="1:65" s="2" customFormat="1" ht="14.4" customHeight="1">
      <c r="A145" s="33"/>
      <c r="B145" s="34"/>
      <c r="C145" s="207" t="s">
        <v>546</v>
      </c>
      <c r="D145" s="207" t="s">
        <v>185</v>
      </c>
      <c r="E145" s="208" t="s">
        <v>669</v>
      </c>
      <c r="F145" s="209" t="s">
        <v>670</v>
      </c>
      <c r="G145" s="210" t="s">
        <v>511</v>
      </c>
      <c r="H145" s="211">
        <v>5.42</v>
      </c>
      <c r="I145" s="212"/>
      <c r="J145" s="213">
        <f>ROUND(I145*H145,2)</f>
        <v>0</v>
      </c>
      <c r="K145" s="214"/>
      <c r="L145" s="38"/>
      <c r="M145" s="215" t="s">
        <v>1</v>
      </c>
      <c r="N145" s="216" t="s">
        <v>38</v>
      </c>
      <c r="O145" s="70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7">
        <f>S145*H145</f>
        <v>0</v>
      </c>
      <c r="U145" s="218" t="s">
        <v>1</v>
      </c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19" t="s">
        <v>390</v>
      </c>
      <c r="AT145" s="219" t="s">
        <v>185</v>
      </c>
      <c r="AU145" s="219" t="s">
        <v>82</v>
      </c>
      <c r="AY145" s="16" t="s">
        <v>181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6" t="s">
        <v>80</v>
      </c>
      <c r="BK145" s="220">
        <f>ROUND(I145*H145,2)</f>
        <v>0</v>
      </c>
      <c r="BL145" s="16" t="s">
        <v>390</v>
      </c>
      <c r="BM145" s="219" t="s">
        <v>1028</v>
      </c>
    </row>
    <row r="146" spans="1:65" s="2" customFormat="1" ht="19.8" customHeight="1">
      <c r="A146" s="33"/>
      <c r="B146" s="34"/>
      <c r="C146" s="207" t="s">
        <v>672</v>
      </c>
      <c r="D146" s="207" t="s">
        <v>185</v>
      </c>
      <c r="E146" s="208" t="s">
        <v>673</v>
      </c>
      <c r="F146" s="209" t="s">
        <v>674</v>
      </c>
      <c r="G146" s="210" t="s">
        <v>267</v>
      </c>
      <c r="H146" s="211">
        <v>53.93</v>
      </c>
      <c r="I146" s="212"/>
      <c r="J146" s="213">
        <f>ROUND(I146*H146,2)</f>
        <v>0</v>
      </c>
      <c r="K146" s="214"/>
      <c r="L146" s="38"/>
      <c r="M146" s="215" t="s">
        <v>1</v>
      </c>
      <c r="N146" s="216" t="s">
        <v>38</v>
      </c>
      <c r="O146" s="70"/>
      <c r="P146" s="217">
        <f>O146*H146</f>
        <v>0</v>
      </c>
      <c r="Q146" s="217">
        <v>2.0000000000000002E-5</v>
      </c>
      <c r="R146" s="217">
        <f>Q146*H146</f>
        <v>1.0786000000000001E-3</v>
      </c>
      <c r="S146" s="217">
        <v>0</v>
      </c>
      <c r="T146" s="217">
        <f>S146*H146</f>
        <v>0</v>
      </c>
      <c r="U146" s="218" t="s">
        <v>1</v>
      </c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19" t="s">
        <v>390</v>
      </c>
      <c r="AT146" s="219" t="s">
        <v>185</v>
      </c>
      <c r="AU146" s="219" t="s">
        <v>82</v>
      </c>
      <c r="AY146" s="16" t="s">
        <v>181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6" t="s">
        <v>80</v>
      </c>
      <c r="BK146" s="220">
        <f>ROUND(I146*H146,2)</f>
        <v>0</v>
      </c>
      <c r="BL146" s="16" t="s">
        <v>390</v>
      </c>
      <c r="BM146" s="219" t="s">
        <v>1029</v>
      </c>
    </row>
    <row r="147" spans="1:65" s="13" customFormat="1">
      <c r="B147" s="237"/>
      <c r="C147" s="238"/>
      <c r="D147" s="239" t="s">
        <v>648</v>
      </c>
      <c r="E147" s="240" t="s">
        <v>1</v>
      </c>
      <c r="F147" s="241" t="s">
        <v>676</v>
      </c>
      <c r="G147" s="238"/>
      <c r="H147" s="242">
        <v>11.98</v>
      </c>
      <c r="I147" s="243"/>
      <c r="J147" s="238"/>
      <c r="K147" s="238"/>
      <c r="L147" s="244"/>
      <c r="M147" s="245"/>
      <c r="N147" s="246"/>
      <c r="O147" s="246"/>
      <c r="P147" s="246"/>
      <c r="Q147" s="246"/>
      <c r="R147" s="246"/>
      <c r="S147" s="246"/>
      <c r="T147" s="246"/>
      <c r="U147" s="247"/>
      <c r="AT147" s="248" t="s">
        <v>648</v>
      </c>
      <c r="AU147" s="248" t="s">
        <v>82</v>
      </c>
      <c r="AV147" s="13" t="s">
        <v>82</v>
      </c>
      <c r="AW147" s="13" t="s">
        <v>30</v>
      </c>
      <c r="AX147" s="13" t="s">
        <v>73</v>
      </c>
      <c r="AY147" s="248" t="s">
        <v>181</v>
      </c>
    </row>
    <row r="148" spans="1:65" s="13" customFormat="1">
      <c r="B148" s="237"/>
      <c r="C148" s="238"/>
      <c r="D148" s="239" t="s">
        <v>648</v>
      </c>
      <c r="E148" s="240" t="s">
        <v>1</v>
      </c>
      <c r="F148" s="241" t="s">
        <v>677</v>
      </c>
      <c r="G148" s="238"/>
      <c r="H148" s="242">
        <v>20.65</v>
      </c>
      <c r="I148" s="243"/>
      <c r="J148" s="238"/>
      <c r="K148" s="238"/>
      <c r="L148" s="244"/>
      <c r="M148" s="245"/>
      <c r="N148" s="246"/>
      <c r="O148" s="246"/>
      <c r="P148" s="246"/>
      <c r="Q148" s="246"/>
      <c r="R148" s="246"/>
      <c r="S148" s="246"/>
      <c r="T148" s="246"/>
      <c r="U148" s="247"/>
      <c r="AT148" s="248" t="s">
        <v>648</v>
      </c>
      <c r="AU148" s="248" t="s">
        <v>82</v>
      </c>
      <c r="AV148" s="13" t="s">
        <v>82</v>
      </c>
      <c r="AW148" s="13" t="s">
        <v>30</v>
      </c>
      <c r="AX148" s="13" t="s">
        <v>73</v>
      </c>
      <c r="AY148" s="248" t="s">
        <v>181</v>
      </c>
    </row>
    <row r="149" spans="1:65" s="13" customFormat="1">
      <c r="B149" s="237"/>
      <c r="C149" s="238"/>
      <c r="D149" s="239" t="s">
        <v>648</v>
      </c>
      <c r="E149" s="240" t="s">
        <v>1</v>
      </c>
      <c r="F149" s="241" t="s">
        <v>678</v>
      </c>
      <c r="G149" s="238"/>
      <c r="H149" s="242">
        <v>7.26</v>
      </c>
      <c r="I149" s="243"/>
      <c r="J149" s="238"/>
      <c r="K149" s="238"/>
      <c r="L149" s="244"/>
      <c r="M149" s="245"/>
      <c r="N149" s="246"/>
      <c r="O149" s="246"/>
      <c r="P149" s="246"/>
      <c r="Q149" s="246"/>
      <c r="R149" s="246"/>
      <c r="S149" s="246"/>
      <c r="T149" s="246"/>
      <c r="U149" s="247"/>
      <c r="AT149" s="248" t="s">
        <v>648</v>
      </c>
      <c r="AU149" s="248" t="s">
        <v>82</v>
      </c>
      <c r="AV149" s="13" t="s">
        <v>82</v>
      </c>
      <c r="AW149" s="13" t="s">
        <v>30</v>
      </c>
      <c r="AX149" s="13" t="s">
        <v>73</v>
      </c>
      <c r="AY149" s="248" t="s">
        <v>181</v>
      </c>
    </row>
    <row r="150" spans="1:65" s="13" customFormat="1">
      <c r="B150" s="237"/>
      <c r="C150" s="238"/>
      <c r="D150" s="239" t="s">
        <v>648</v>
      </c>
      <c r="E150" s="240" t="s">
        <v>1</v>
      </c>
      <c r="F150" s="241" t="s">
        <v>679</v>
      </c>
      <c r="G150" s="238"/>
      <c r="H150" s="242">
        <v>5.34</v>
      </c>
      <c r="I150" s="243"/>
      <c r="J150" s="238"/>
      <c r="K150" s="238"/>
      <c r="L150" s="244"/>
      <c r="M150" s="245"/>
      <c r="N150" s="246"/>
      <c r="O150" s="246"/>
      <c r="P150" s="246"/>
      <c r="Q150" s="246"/>
      <c r="R150" s="246"/>
      <c r="S150" s="246"/>
      <c r="T150" s="246"/>
      <c r="U150" s="247"/>
      <c r="AT150" s="248" t="s">
        <v>648</v>
      </c>
      <c r="AU150" s="248" t="s">
        <v>82</v>
      </c>
      <c r="AV150" s="13" t="s">
        <v>82</v>
      </c>
      <c r="AW150" s="13" t="s">
        <v>30</v>
      </c>
      <c r="AX150" s="13" t="s">
        <v>73</v>
      </c>
      <c r="AY150" s="248" t="s">
        <v>181</v>
      </c>
    </row>
    <row r="151" spans="1:65" s="13" customFormat="1">
      <c r="B151" s="237"/>
      <c r="C151" s="238"/>
      <c r="D151" s="239" t="s">
        <v>648</v>
      </c>
      <c r="E151" s="240" t="s">
        <v>1</v>
      </c>
      <c r="F151" s="241" t="s">
        <v>680</v>
      </c>
      <c r="G151" s="238"/>
      <c r="H151" s="242">
        <v>3.9</v>
      </c>
      <c r="I151" s="243"/>
      <c r="J151" s="238"/>
      <c r="K151" s="238"/>
      <c r="L151" s="244"/>
      <c r="M151" s="245"/>
      <c r="N151" s="246"/>
      <c r="O151" s="246"/>
      <c r="P151" s="246"/>
      <c r="Q151" s="246"/>
      <c r="R151" s="246"/>
      <c r="S151" s="246"/>
      <c r="T151" s="246"/>
      <c r="U151" s="247"/>
      <c r="AT151" s="248" t="s">
        <v>648</v>
      </c>
      <c r="AU151" s="248" t="s">
        <v>82</v>
      </c>
      <c r="AV151" s="13" t="s">
        <v>82</v>
      </c>
      <c r="AW151" s="13" t="s">
        <v>30</v>
      </c>
      <c r="AX151" s="13" t="s">
        <v>73</v>
      </c>
      <c r="AY151" s="248" t="s">
        <v>181</v>
      </c>
    </row>
    <row r="152" spans="1:65" s="13" customFormat="1">
      <c r="B152" s="237"/>
      <c r="C152" s="238"/>
      <c r="D152" s="239" t="s">
        <v>648</v>
      </c>
      <c r="E152" s="240" t="s">
        <v>1</v>
      </c>
      <c r="F152" s="241" t="s">
        <v>681</v>
      </c>
      <c r="G152" s="238"/>
      <c r="H152" s="242">
        <v>4.8</v>
      </c>
      <c r="I152" s="243"/>
      <c r="J152" s="238"/>
      <c r="K152" s="238"/>
      <c r="L152" s="244"/>
      <c r="M152" s="245"/>
      <c r="N152" s="246"/>
      <c r="O152" s="246"/>
      <c r="P152" s="246"/>
      <c r="Q152" s="246"/>
      <c r="R152" s="246"/>
      <c r="S152" s="246"/>
      <c r="T152" s="246"/>
      <c r="U152" s="247"/>
      <c r="AT152" s="248" t="s">
        <v>648</v>
      </c>
      <c r="AU152" s="248" t="s">
        <v>82</v>
      </c>
      <c r="AV152" s="13" t="s">
        <v>82</v>
      </c>
      <c r="AW152" s="13" t="s">
        <v>30</v>
      </c>
      <c r="AX152" s="13" t="s">
        <v>73</v>
      </c>
      <c r="AY152" s="248" t="s">
        <v>181</v>
      </c>
    </row>
    <row r="153" spans="1:65" s="14" customFormat="1">
      <c r="B153" s="249"/>
      <c r="C153" s="250"/>
      <c r="D153" s="239" t="s">
        <v>648</v>
      </c>
      <c r="E153" s="251" t="s">
        <v>1</v>
      </c>
      <c r="F153" s="252" t="s">
        <v>682</v>
      </c>
      <c r="G153" s="250"/>
      <c r="H153" s="253">
        <v>53.93</v>
      </c>
      <c r="I153" s="254"/>
      <c r="J153" s="250"/>
      <c r="K153" s="250"/>
      <c r="L153" s="255"/>
      <c r="M153" s="256"/>
      <c r="N153" s="257"/>
      <c r="O153" s="257"/>
      <c r="P153" s="257"/>
      <c r="Q153" s="257"/>
      <c r="R153" s="257"/>
      <c r="S153" s="257"/>
      <c r="T153" s="257"/>
      <c r="U153" s="258"/>
      <c r="AT153" s="259" t="s">
        <v>648</v>
      </c>
      <c r="AU153" s="259" t="s">
        <v>82</v>
      </c>
      <c r="AV153" s="14" t="s">
        <v>390</v>
      </c>
      <c r="AW153" s="14" t="s">
        <v>30</v>
      </c>
      <c r="AX153" s="14" t="s">
        <v>80</v>
      </c>
      <c r="AY153" s="259" t="s">
        <v>181</v>
      </c>
    </row>
    <row r="154" spans="1:65" s="2" customFormat="1" ht="14.4" customHeight="1">
      <c r="A154" s="33"/>
      <c r="B154" s="34"/>
      <c r="C154" s="207" t="s">
        <v>683</v>
      </c>
      <c r="D154" s="207" t="s">
        <v>185</v>
      </c>
      <c r="E154" s="208" t="s">
        <v>684</v>
      </c>
      <c r="F154" s="209" t="s">
        <v>685</v>
      </c>
      <c r="G154" s="210" t="s">
        <v>686</v>
      </c>
      <c r="H154" s="211">
        <v>1</v>
      </c>
      <c r="I154" s="212"/>
      <c r="J154" s="213">
        <f>ROUND(I154*H154,2)</f>
        <v>0</v>
      </c>
      <c r="K154" s="214"/>
      <c r="L154" s="38"/>
      <c r="M154" s="215" t="s">
        <v>1</v>
      </c>
      <c r="N154" s="216" t="s">
        <v>38</v>
      </c>
      <c r="O154" s="70"/>
      <c r="P154" s="217">
        <f>O154*H154</f>
        <v>0</v>
      </c>
      <c r="Q154" s="217">
        <v>2.0000000000000002E-5</v>
      </c>
      <c r="R154" s="217">
        <f>Q154*H154</f>
        <v>2.0000000000000002E-5</v>
      </c>
      <c r="S154" s="217">
        <v>0</v>
      </c>
      <c r="T154" s="217">
        <f>S154*H154</f>
        <v>0</v>
      </c>
      <c r="U154" s="218" t="s">
        <v>1</v>
      </c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19" t="s">
        <v>390</v>
      </c>
      <c r="AT154" s="219" t="s">
        <v>185</v>
      </c>
      <c r="AU154" s="219" t="s">
        <v>82</v>
      </c>
      <c r="AY154" s="16" t="s">
        <v>181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6" t="s">
        <v>80</v>
      </c>
      <c r="BK154" s="220">
        <f>ROUND(I154*H154,2)</f>
        <v>0</v>
      </c>
      <c r="BL154" s="16" t="s">
        <v>390</v>
      </c>
      <c r="BM154" s="219" t="s">
        <v>1030</v>
      </c>
    </row>
    <row r="155" spans="1:65" s="2" customFormat="1" ht="14.4" customHeight="1">
      <c r="A155" s="33"/>
      <c r="B155" s="34"/>
      <c r="C155" s="207" t="s">
        <v>688</v>
      </c>
      <c r="D155" s="207" t="s">
        <v>185</v>
      </c>
      <c r="E155" s="208" t="s">
        <v>689</v>
      </c>
      <c r="F155" s="209" t="s">
        <v>690</v>
      </c>
      <c r="G155" s="210" t="s">
        <v>385</v>
      </c>
      <c r="H155" s="211">
        <v>3</v>
      </c>
      <c r="I155" s="212"/>
      <c r="J155" s="213">
        <f>ROUND(I155*H155,2)</f>
        <v>0</v>
      </c>
      <c r="K155" s="214"/>
      <c r="L155" s="38"/>
      <c r="M155" s="215" t="s">
        <v>1</v>
      </c>
      <c r="N155" s="216" t="s">
        <v>38</v>
      </c>
      <c r="O155" s="70"/>
      <c r="P155" s="217">
        <f>O155*H155</f>
        <v>0</v>
      </c>
      <c r="Q155" s="217">
        <v>5.11E-3</v>
      </c>
      <c r="R155" s="217">
        <f>Q155*H155</f>
        <v>1.533E-2</v>
      </c>
      <c r="S155" s="217">
        <v>0</v>
      </c>
      <c r="T155" s="217">
        <f>S155*H155</f>
        <v>0</v>
      </c>
      <c r="U155" s="218" t="s">
        <v>1</v>
      </c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19" t="s">
        <v>390</v>
      </c>
      <c r="AT155" s="219" t="s">
        <v>185</v>
      </c>
      <c r="AU155" s="219" t="s">
        <v>82</v>
      </c>
      <c r="AY155" s="16" t="s">
        <v>181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6" t="s">
        <v>80</v>
      </c>
      <c r="BK155" s="220">
        <f>ROUND(I155*H155,2)</f>
        <v>0</v>
      </c>
      <c r="BL155" s="16" t="s">
        <v>390</v>
      </c>
      <c r="BM155" s="219" t="s">
        <v>1031</v>
      </c>
    </row>
    <row r="156" spans="1:65" s="12" customFormat="1" ht="22.8" customHeight="1">
      <c r="B156" s="191"/>
      <c r="C156" s="192"/>
      <c r="D156" s="193" t="s">
        <v>72</v>
      </c>
      <c r="E156" s="205" t="s">
        <v>672</v>
      </c>
      <c r="F156" s="205" t="s">
        <v>692</v>
      </c>
      <c r="G156" s="192"/>
      <c r="H156" s="192"/>
      <c r="I156" s="195"/>
      <c r="J156" s="206">
        <f>BK156</f>
        <v>0</v>
      </c>
      <c r="K156" s="192"/>
      <c r="L156" s="197"/>
      <c r="M156" s="198"/>
      <c r="N156" s="199"/>
      <c r="O156" s="199"/>
      <c r="P156" s="200">
        <f>SUM(P157:P173)</f>
        <v>0</v>
      </c>
      <c r="Q156" s="199"/>
      <c r="R156" s="200">
        <f>SUM(R157:R173)</f>
        <v>0</v>
      </c>
      <c r="S156" s="199"/>
      <c r="T156" s="200">
        <f>SUM(T157:T173)</f>
        <v>90.136200000000017</v>
      </c>
      <c r="U156" s="201"/>
      <c r="AR156" s="202" t="s">
        <v>80</v>
      </c>
      <c r="AT156" s="203" t="s">
        <v>72</v>
      </c>
      <c r="AU156" s="203" t="s">
        <v>80</v>
      </c>
      <c r="AY156" s="202" t="s">
        <v>181</v>
      </c>
      <c r="BK156" s="204">
        <f>SUM(BK157:BK173)</f>
        <v>0</v>
      </c>
    </row>
    <row r="157" spans="1:65" s="2" customFormat="1" ht="19.8" customHeight="1">
      <c r="A157" s="33"/>
      <c r="B157" s="34"/>
      <c r="C157" s="207" t="s">
        <v>367</v>
      </c>
      <c r="D157" s="207" t="s">
        <v>185</v>
      </c>
      <c r="E157" s="208" t="s">
        <v>693</v>
      </c>
      <c r="F157" s="209" t="s">
        <v>694</v>
      </c>
      <c r="G157" s="210" t="s">
        <v>511</v>
      </c>
      <c r="H157" s="211">
        <v>4</v>
      </c>
      <c r="I157" s="212"/>
      <c r="J157" s="213">
        <f>ROUND(I157*H157,2)</f>
        <v>0</v>
      </c>
      <c r="K157" s="214"/>
      <c r="L157" s="38"/>
      <c r="M157" s="215" t="s">
        <v>1</v>
      </c>
      <c r="N157" s="216" t="s">
        <v>38</v>
      </c>
      <c r="O157" s="70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7">
        <f>S157*H157</f>
        <v>0</v>
      </c>
      <c r="U157" s="218" t="s">
        <v>1</v>
      </c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19" t="s">
        <v>390</v>
      </c>
      <c r="AT157" s="219" t="s">
        <v>185</v>
      </c>
      <c r="AU157" s="219" t="s">
        <v>82</v>
      </c>
      <c r="AY157" s="16" t="s">
        <v>181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6" t="s">
        <v>80</v>
      </c>
      <c r="BK157" s="220">
        <f>ROUND(I157*H157,2)</f>
        <v>0</v>
      </c>
      <c r="BL157" s="16" t="s">
        <v>390</v>
      </c>
      <c r="BM157" s="219" t="s">
        <v>1032</v>
      </c>
    </row>
    <row r="158" spans="1:65" s="2" customFormat="1" ht="19.8" customHeight="1">
      <c r="A158" s="33"/>
      <c r="B158" s="34"/>
      <c r="C158" s="207" t="s">
        <v>373</v>
      </c>
      <c r="D158" s="207" t="s">
        <v>185</v>
      </c>
      <c r="E158" s="208" t="s">
        <v>696</v>
      </c>
      <c r="F158" s="209" t="s">
        <v>697</v>
      </c>
      <c r="G158" s="210" t="s">
        <v>511</v>
      </c>
      <c r="H158" s="211">
        <v>4</v>
      </c>
      <c r="I158" s="212"/>
      <c r="J158" s="213">
        <f>ROUND(I158*H158,2)</f>
        <v>0</v>
      </c>
      <c r="K158" s="214"/>
      <c r="L158" s="38"/>
      <c r="M158" s="215" t="s">
        <v>1</v>
      </c>
      <c r="N158" s="216" t="s">
        <v>38</v>
      </c>
      <c r="O158" s="70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7">
        <f>S158*H158</f>
        <v>0</v>
      </c>
      <c r="U158" s="218" t="s">
        <v>1</v>
      </c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19" t="s">
        <v>390</v>
      </c>
      <c r="AT158" s="219" t="s">
        <v>185</v>
      </c>
      <c r="AU158" s="219" t="s">
        <v>82</v>
      </c>
      <c r="AY158" s="16" t="s">
        <v>181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6" t="s">
        <v>80</v>
      </c>
      <c r="BK158" s="220">
        <f>ROUND(I158*H158,2)</f>
        <v>0</v>
      </c>
      <c r="BL158" s="16" t="s">
        <v>390</v>
      </c>
      <c r="BM158" s="219" t="s">
        <v>1033</v>
      </c>
    </row>
    <row r="159" spans="1:65" s="2" customFormat="1" ht="19.8" customHeight="1">
      <c r="A159" s="33"/>
      <c r="B159" s="34"/>
      <c r="C159" s="207" t="s">
        <v>699</v>
      </c>
      <c r="D159" s="207" t="s">
        <v>185</v>
      </c>
      <c r="E159" s="208" t="s">
        <v>700</v>
      </c>
      <c r="F159" s="209" t="s">
        <v>701</v>
      </c>
      <c r="G159" s="210" t="s">
        <v>511</v>
      </c>
      <c r="H159" s="211">
        <v>4</v>
      </c>
      <c r="I159" s="212"/>
      <c r="J159" s="213">
        <f>ROUND(I159*H159,2)</f>
        <v>0</v>
      </c>
      <c r="K159" s="214"/>
      <c r="L159" s="38"/>
      <c r="M159" s="215" t="s">
        <v>1</v>
      </c>
      <c r="N159" s="216" t="s">
        <v>38</v>
      </c>
      <c r="O159" s="70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7">
        <f>S159*H159</f>
        <v>0</v>
      </c>
      <c r="U159" s="218" t="s">
        <v>1</v>
      </c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19" t="s">
        <v>390</v>
      </c>
      <c r="AT159" s="219" t="s">
        <v>185</v>
      </c>
      <c r="AU159" s="219" t="s">
        <v>82</v>
      </c>
      <c r="AY159" s="16" t="s">
        <v>181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6" t="s">
        <v>80</v>
      </c>
      <c r="BK159" s="220">
        <f>ROUND(I159*H159,2)</f>
        <v>0</v>
      </c>
      <c r="BL159" s="16" t="s">
        <v>390</v>
      </c>
      <c r="BM159" s="219" t="s">
        <v>1034</v>
      </c>
    </row>
    <row r="160" spans="1:65" s="2" customFormat="1" ht="14.4" customHeight="1">
      <c r="A160" s="33"/>
      <c r="B160" s="34"/>
      <c r="C160" s="207" t="s">
        <v>8</v>
      </c>
      <c r="D160" s="207" t="s">
        <v>185</v>
      </c>
      <c r="E160" s="208" t="s">
        <v>703</v>
      </c>
      <c r="F160" s="209" t="s">
        <v>704</v>
      </c>
      <c r="G160" s="210" t="s">
        <v>511</v>
      </c>
      <c r="H160" s="211">
        <v>1</v>
      </c>
      <c r="I160" s="212"/>
      <c r="J160" s="213">
        <f>ROUND(I160*H160,2)</f>
        <v>0</v>
      </c>
      <c r="K160" s="214"/>
      <c r="L160" s="38"/>
      <c r="M160" s="215" t="s">
        <v>1</v>
      </c>
      <c r="N160" s="216" t="s">
        <v>38</v>
      </c>
      <c r="O160" s="70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7">
        <f>S160*H160</f>
        <v>0</v>
      </c>
      <c r="U160" s="218" t="s">
        <v>1</v>
      </c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19" t="s">
        <v>390</v>
      </c>
      <c r="AT160" s="219" t="s">
        <v>185</v>
      </c>
      <c r="AU160" s="219" t="s">
        <v>82</v>
      </c>
      <c r="AY160" s="16" t="s">
        <v>181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6" t="s">
        <v>80</v>
      </c>
      <c r="BK160" s="220">
        <f>ROUND(I160*H160,2)</f>
        <v>0</v>
      </c>
      <c r="BL160" s="16" t="s">
        <v>390</v>
      </c>
      <c r="BM160" s="219" t="s">
        <v>1035</v>
      </c>
    </row>
    <row r="161" spans="1:65" s="2" customFormat="1" ht="14.4" customHeight="1">
      <c r="A161" s="33"/>
      <c r="B161" s="34"/>
      <c r="C161" s="207" t="s">
        <v>189</v>
      </c>
      <c r="D161" s="207" t="s">
        <v>185</v>
      </c>
      <c r="E161" s="208" t="s">
        <v>706</v>
      </c>
      <c r="F161" s="209" t="s">
        <v>707</v>
      </c>
      <c r="G161" s="210" t="s">
        <v>511</v>
      </c>
      <c r="H161" s="211">
        <v>28.8</v>
      </c>
      <c r="I161" s="212"/>
      <c r="J161" s="213">
        <f>ROUND(I161*H161,2)</f>
        <v>0</v>
      </c>
      <c r="K161" s="214"/>
      <c r="L161" s="38"/>
      <c r="M161" s="215" t="s">
        <v>1</v>
      </c>
      <c r="N161" s="216" t="s">
        <v>38</v>
      </c>
      <c r="O161" s="70"/>
      <c r="P161" s="217">
        <f>O161*H161</f>
        <v>0</v>
      </c>
      <c r="Q161" s="217">
        <v>0</v>
      </c>
      <c r="R161" s="217">
        <f>Q161*H161</f>
        <v>0</v>
      </c>
      <c r="S161" s="217">
        <v>0.26100000000000001</v>
      </c>
      <c r="T161" s="217">
        <f>S161*H161</f>
        <v>7.5168000000000008</v>
      </c>
      <c r="U161" s="218" t="s">
        <v>1</v>
      </c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19" t="s">
        <v>390</v>
      </c>
      <c r="AT161" s="219" t="s">
        <v>185</v>
      </c>
      <c r="AU161" s="219" t="s">
        <v>82</v>
      </c>
      <c r="AY161" s="16" t="s">
        <v>181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6" t="s">
        <v>80</v>
      </c>
      <c r="BK161" s="220">
        <f>ROUND(I161*H161,2)</f>
        <v>0</v>
      </c>
      <c r="BL161" s="16" t="s">
        <v>390</v>
      </c>
      <c r="BM161" s="219" t="s">
        <v>1036</v>
      </c>
    </row>
    <row r="162" spans="1:65" s="13" customFormat="1">
      <c r="B162" s="237"/>
      <c r="C162" s="238"/>
      <c r="D162" s="239" t="s">
        <v>648</v>
      </c>
      <c r="E162" s="240" t="s">
        <v>1</v>
      </c>
      <c r="F162" s="241" t="s">
        <v>709</v>
      </c>
      <c r="G162" s="238"/>
      <c r="H162" s="242">
        <v>21.99</v>
      </c>
      <c r="I162" s="243"/>
      <c r="J162" s="238"/>
      <c r="K162" s="238"/>
      <c r="L162" s="244"/>
      <c r="M162" s="245"/>
      <c r="N162" s="246"/>
      <c r="O162" s="246"/>
      <c r="P162" s="246"/>
      <c r="Q162" s="246"/>
      <c r="R162" s="246"/>
      <c r="S162" s="246"/>
      <c r="T162" s="246"/>
      <c r="U162" s="247"/>
      <c r="AT162" s="248" t="s">
        <v>648</v>
      </c>
      <c r="AU162" s="248" t="s">
        <v>82</v>
      </c>
      <c r="AV162" s="13" t="s">
        <v>82</v>
      </c>
      <c r="AW162" s="13" t="s">
        <v>30</v>
      </c>
      <c r="AX162" s="13" t="s">
        <v>73</v>
      </c>
      <c r="AY162" s="248" t="s">
        <v>181</v>
      </c>
    </row>
    <row r="163" spans="1:65" s="13" customFormat="1">
      <c r="B163" s="237"/>
      <c r="C163" s="238"/>
      <c r="D163" s="239" t="s">
        <v>648</v>
      </c>
      <c r="E163" s="240" t="s">
        <v>1</v>
      </c>
      <c r="F163" s="241" t="s">
        <v>710</v>
      </c>
      <c r="G163" s="238"/>
      <c r="H163" s="242">
        <v>6.81</v>
      </c>
      <c r="I163" s="243"/>
      <c r="J163" s="238"/>
      <c r="K163" s="238"/>
      <c r="L163" s="244"/>
      <c r="M163" s="245"/>
      <c r="N163" s="246"/>
      <c r="O163" s="246"/>
      <c r="P163" s="246"/>
      <c r="Q163" s="246"/>
      <c r="R163" s="246"/>
      <c r="S163" s="246"/>
      <c r="T163" s="246"/>
      <c r="U163" s="247"/>
      <c r="AT163" s="248" t="s">
        <v>648</v>
      </c>
      <c r="AU163" s="248" t="s">
        <v>82</v>
      </c>
      <c r="AV163" s="13" t="s">
        <v>82</v>
      </c>
      <c r="AW163" s="13" t="s">
        <v>30</v>
      </c>
      <c r="AX163" s="13" t="s">
        <v>73</v>
      </c>
      <c r="AY163" s="248" t="s">
        <v>181</v>
      </c>
    </row>
    <row r="164" spans="1:65" s="14" customFormat="1">
      <c r="B164" s="249"/>
      <c r="C164" s="250"/>
      <c r="D164" s="239" t="s">
        <v>648</v>
      </c>
      <c r="E164" s="251" t="s">
        <v>1</v>
      </c>
      <c r="F164" s="252" t="s">
        <v>682</v>
      </c>
      <c r="G164" s="250"/>
      <c r="H164" s="253">
        <v>28.8</v>
      </c>
      <c r="I164" s="254"/>
      <c r="J164" s="250"/>
      <c r="K164" s="250"/>
      <c r="L164" s="255"/>
      <c r="M164" s="256"/>
      <c r="N164" s="257"/>
      <c r="O164" s="257"/>
      <c r="P164" s="257"/>
      <c r="Q164" s="257"/>
      <c r="R164" s="257"/>
      <c r="S164" s="257"/>
      <c r="T164" s="257"/>
      <c r="U164" s="258"/>
      <c r="AT164" s="259" t="s">
        <v>648</v>
      </c>
      <c r="AU164" s="259" t="s">
        <v>82</v>
      </c>
      <c r="AV164" s="14" t="s">
        <v>390</v>
      </c>
      <c r="AW164" s="14" t="s">
        <v>30</v>
      </c>
      <c r="AX164" s="14" t="s">
        <v>80</v>
      </c>
      <c r="AY164" s="259" t="s">
        <v>181</v>
      </c>
    </row>
    <row r="165" spans="1:65" s="2" customFormat="1" ht="14.4" customHeight="1">
      <c r="A165" s="33"/>
      <c r="B165" s="34"/>
      <c r="C165" s="207" t="s">
        <v>303</v>
      </c>
      <c r="D165" s="207" t="s">
        <v>185</v>
      </c>
      <c r="E165" s="208" t="s">
        <v>711</v>
      </c>
      <c r="F165" s="209" t="s">
        <v>712</v>
      </c>
      <c r="G165" s="210" t="s">
        <v>267</v>
      </c>
      <c r="H165" s="211">
        <v>8.52</v>
      </c>
      <c r="I165" s="212"/>
      <c r="J165" s="213">
        <f>ROUND(I165*H165,2)</f>
        <v>0</v>
      </c>
      <c r="K165" s="214"/>
      <c r="L165" s="38"/>
      <c r="M165" s="215" t="s">
        <v>1</v>
      </c>
      <c r="N165" s="216" t="s">
        <v>38</v>
      </c>
      <c r="O165" s="70"/>
      <c r="P165" s="217">
        <f>O165*H165</f>
        <v>0</v>
      </c>
      <c r="Q165" s="217">
        <v>0</v>
      </c>
      <c r="R165" s="217">
        <f>Q165*H165</f>
        <v>0</v>
      </c>
      <c r="S165" s="217">
        <v>8.5999999999999993E-2</v>
      </c>
      <c r="T165" s="217">
        <f>S165*H165</f>
        <v>0.73271999999999993</v>
      </c>
      <c r="U165" s="218" t="s">
        <v>1</v>
      </c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19" t="s">
        <v>390</v>
      </c>
      <c r="AT165" s="219" t="s">
        <v>185</v>
      </c>
      <c r="AU165" s="219" t="s">
        <v>82</v>
      </c>
      <c r="AY165" s="16" t="s">
        <v>181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6" t="s">
        <v>80</v>
      </c>
      <c r="BK165" s="220">
        <f>ROUND(I165*H165,2)</f>
        <v>0</v>
      </c>
      <c r="BL165" s="16" t="s">
        <v>390</v>
      </c>
      <c r="BM165" s="219" t="s">
        <v>1037</v>
      </c>
    </row>
    <row r="166" spans="1:65" s="2" customFormat="1" ht="14.4" customHeight="1">
      <c r="A166" s="33"/>
      <c r="B166" s="34"/>
      <c r="C166" s="207" t="s">
        <v>307</v>
      </c>
      <c r="D166" s="207" t="s">
        <v>185</v>
      </c>
      <c r="E166" s="208" t="s">
        <v>714</v>
      </c>
      <c r="F166" s="209" t="s">
        <v>715</v>
      </c>
      <c r="G166" s="210" t="s">
        <v>716</v>
      </c>
      <c r="H166" s="211">
        <v>24.815999999999999</v>
      </c>
      <c r="I166" s="212"/>
      <c r="J166" s="213">
        <f>ROUND(I166*H166,2)</f>
        <v>0</v>
      </c>
      <c r="K166" s="214"/>
      <c r="L166" s="38"/>
      <c r="M166" s="215" t="s">
        <v>1</v>
      </c>
      <c r="N166" s="216" t="s">
        <v>38</v>
      </c>
      <c r="O166" s="70"/>
      <c r="P166" s="217">
        <f>O166*H166</f>
        <v>0</v>
      </c>
      <c r="Q166" s="217">
        <v>0</v>
      </c>
      <c r="R166" s="217">
        <f>Q166*H166</f>
        <v>0</v>
      </c>
      <c r="S166" s="217">
        <v>1.6</v>
      </c>
      <c r="T166" s="217">
        <f>S166*H166</f>
        <v>39.705600000000004</v>
      </c>
      <c r="U166" s="218" t="s">
        <v>1</v>
      </c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19" t="s">
        <v>390</v>
      </c>
      <c r="AT166" s="219" t="s">
        <v>185</v>
      </c>
      <c r="AU166" s="219" t="s">
        <v>82</v>
      </c>
      <c r="AY166" s="16" t="s">
        <v>181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6" t="s">
        <v>80</v>
      </c>
      <c r="BK166" s="220">
        <f>ROUND(I166*H166,2)</f>
        <v>0</v>
      </c>
      <c r="BL166" s="16" t="s">
        <v>390</v>
      </c>
      <c r="BM166" s="219" t="s">
        <v>1038</v>
      </c>
    </row>
    <row r="167" spans="1:65" s="13" customFormat="1">
      <c r="B167" s="237"/>
      <c r="C167" s="238"/>
      <c r="D167" s="239" t="s">
        <v>648</v>
      </c>
      <c r="E167" s="240" t="s">
        <v>1</v>
      </c>
      <c r="F167" s="241" t="s">
        <v>659</v>
      </c>
      <c r="G167" s="238"/>
      <c r="H167" s="242">
        <v>24.815999999999999</v>
      </c>
      <c r="I167" s="243"/>
      <c r="J167" s="238"/>
      <c r="K167" s="238"/>
      <c r="L167" s="244"/>
      <c r="M167" s="245"/>
      <c r="N167" s="246"/>
      <c r="O167" s="246"/>
      <c r="P167" s="246"/>
      <c r="Q167" s="246"/>
      <c r="R167" s="246"/>
      <c r="S167" s="246"/>
      <c r="T167" s="246"/>
      <c r="U167" s="247"/>
      <c r="AT167" s="248" t="s">
        <v>648</v>
      </c>
      <c r="AU167" s="248" t="s">
        <v>82</v>
      </c>
      <c r="AV167" s="13" t="s">
        <v>82</v>
      </c>
      <c r="AW167" s="13" t="s">
        <v>30</v>
      </c>
      <c r="AX167" s="13" t="s">
        <v>80</v>
      </c>
      <c r="AY167" s="248" t="s">
        <v>181</v>
      </c>
    </row>
    <row r="168" spans="1:65" s="2" customFormat="1" ht="14.4" customHeight="1">
      <c r="A168" s="33"/>
      <c r="B168" s="34"/>
      <c r="C168" s="207" t="s">
        <v>718</v>
      </c>
      <c r="D168" s="207" t="s">
        <v>185</v>
      </c>
      <c r="E168" s="208" t="s">
        <v>719</v>
      </c>
      <c r="F168" s="209" t="s">
        <v>720</v>
      </c>
      <c r="G168" s="210" t="s">
        <v>511</v>
      </c>
      <c r="H168" s="211">
        <v>24.815999999999999</v>
      </c>
      <c r="I168" s="212"/>
      <c r="J168" s="213">
        <f t="shared" ref="J168:J173" si="0">ROUND(I168*H168,2)</f>
        <v>0</v>
      </c>
      <c r="K168" s="214"/>
      <c r="L168" s="38"/>
      <c r="M168" s="215" t="s">
        <v>1</v>
      </c>
      <c r="N168" s="216" t="s">
        <v>38</v>
      </c>
      <c r="O168" s="70"/>
      <c r="P168" s="217">
        <f t="shared" ref="P168:P173" si="1">O168*H168</f>
        <v>0</v>
      </c>
      <c r="Q168" s="217">
        <v>0</v>
      </c>
      <c r="R168" s="217">
        <f t="shared" ref="R168:R173" si="2">Q168*H168</f>
        <v>0</v>
      </c>
      <c r="S168" s="217">
        <v>1.6</v>
      </c>
      <c r="T168" s="217">
        <f t="shared" ref="T168:T173" si="3">S168*H168</f>
        <v>39.705600000000004</v>
      </c>
      <c r="U168" s="218" t="s">
        <v>1</v>
      </c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19" t="s">
        <v>390</v>
      </c>
      <c r="AT168" s="219" t="s">
        <v>185</v>
      </c>
      <c r="AU168" s="219" t="s">
        <v>82</v>
      </c>
      <c r="AY168" s="16" t="s">
        <v>181</v>
      </c>
      <c r="BE168" s="220">
        <f t="shared" ref="BE168:BE173" si="4">IF(N168="základní",J168,0)</f>
        <v>0</v>
      </c>
      <c r="BF168" s="220">
        <f t="shared" ref="BF168:BF173" si="5">IF(N168="snížená",J168,0)</f>
        <v>0</v>
      </c>
      <c r="BG168" s="220">
        <f t="shared" ref="BG168:BG173" si="6">IF(N168="zákl. přenesená",J168,0)</f>
        <v>0</v>
      </c>
      <c r="BH168" s="220">
        <f t="shared" ref="BH168:BH173" si="7">IF(N168="sníž. přenesená",J168,0)</f>
        <v>0</v>
      </c>
      <c r="BI168" s="220">
        <f t="shared" ref="BI168:BI173" si="8">IF(N168="nulová",J168,0)</f>
        <v>0</v>
      </c>
      <c r="BJ168" s="16" t="s">
        <v>80</v>
      </c>
      <c r="BK168" s="220">
        <f t="shared" ref="BK168:BK173" si="9">ROUND(I168*H168,2)</f>
        <v>0</v>
      </c>
      <c r="BL168" s="16" t="s">
        <v>390</v>
      </c>
      <c r="BM168" s="219" t="s">
        <v>1039</v>
      </c>
    </row>
    <row r="169" spans="1:65" s="2" customFormat="1" ht="14.4" customHeight="1">
      <c r="A169" s="33"/>
      <c r="B169" s="34"/>
      <c r="C169" s="207" t="s">
        <v>722</v>
      </c>
      <c r="D169" s="207" t="s">
        <v>185</v>
      </c>
      <c r="E169" s="208" t="s">
        <v>723</v>
      </c>
      <c r="F169" s="209" t="s">
        <v>724</v>
      </c>
      <c r="G169" s="210" t="s">
        <v>511</v>
      </c>
      <c r="H169" s="211">
        <v>6</v>
      </c>
      <c r="I169" s="212"/>
      <c r="J169" s="213">
        <f t="shared" si="0"/>
        <v>0</v>
      </c>
      <c r="K169" s="214"/>
      <c r="L169" s="38"/>
      <c r="M169" s="215" t="s">
        <v>1</v>
      </c>
      <c r="N169" s="216" t="s">
        <v>38</v>
      </c>
      <c r="O169" s="70"/>
      <c r="P169" s="217">
        <f t="shared" si="1"/>
        <v>0</v>
      </c>
      <c r="Q169" s="217">
        <v>0</v>
      </c>
      <c r="R169" s="217">
        <f t="shared" si="2"/>
        <v>0</v>
      </c>
      <c r="S169" s="217">
        <v>7.5999999999999998E-2</v>
      </c>
      <c r="T169" s="217">
        <f t="shared" si="3"/>
        <v>0.45599999999999996</v>
      </c>
      <c r="U169" s="218" t="s">
        <v>1</v>
      </c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19" t="s">
        <v>390</v>
      </c>
      <c r="AT169" s="219" t="s">
        <v>185</v>
      </c>
      <c r="AU169" s="219" t="s">
        <v>82</v>
      </c>
      <c r="AY169" s="16" t="s">
        <v>181</v>
      </c>
      <c r="BE169" s="220">
        <f t="shared" si="4"/>
        <v>0</v>
      </c>
      <c r="BF169" s="220">
        <f t="shared" si="5"/>
        <v>0</v>
      </c>
      <c r="BG169" s="220">
        <f t="shared" si="6"/>
        <v>0</v>
      </c>
      <c r="BH169" s="220">
        <f t="shared" si="7"/>
        <v>0</v>
      </c>
      <c r="BI169" s="220">
        <f t="shared" si="8"/>
        <v>0</v>
      </c>
      <c r="BJ169" s="16" t="s">
        <v>80</v>
      </c>
      <c r="BK169" s="220">
        <f t="shared" si="9"/>
        <v>0</v>
      </c>
      <c r="BL169" s="16" t="s">
        <v>390</v>
      </c>
      <c r="BM169" s="219" t="s">
        <v>1040</v>
      </c>
    </row>
    <row r="170" spans="1:65" s="2" customFormat="1" ht="14.4" customHeight="1">
      <c r="A170" s="33"/>
      <c r="B170" s="34"/>
      <c r="C170" s="207" t="s">
        <v>7</v>
      </c>
      <c r="D170" s="207" t="s">
        <v>185</v>
      </c>
      <c r="E170" s="208" t="s">
        <v>726</v>
      </c>
      <c r="F170" s="209" t="s">
        <v>727</v>
      </c>
      <c r="G170" s="210" t="s">
        <v>511</v>
      </c>
      <c r="H170" s="211">
        <v>6</v>
      </c>
      <c r="I170" s="212"/>
      <c r="J170" s="213">
        <f t="shared" si="0"/>
        <v>0</v>
      </c>
      <c r="K170" s="214"/>
      <c r="L170" s="38"/>
      <c r="M170" s="215" t="s">
        <v>1</v>
      </c>
      <c r="N170" s="216" t="s">
        <v>38</v>
      </c>
      <c r="O170" s="70"/>
      <c r="P170" s="217">
        <f t="shared" si="1"/>
        <v>0</v>
      </c>
      <c r="Q170" s="217">
        <v>0</v>
      </c>
      <c r="R170" s="217">
        <f t="shared" si="2"/>
        <v>0</v>
      </c>
      <c r="S170" s="217">
        <v>6.3E-2</v>
      </c>
      <c r="T170" s="217">
        <f t="shared" si="3"/>
        <v>0.378</v>
      </c>
      <c r="U170" s="218" t="s">
        <v>1</v>
      </c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19" t="s">
        <v>390</v>
      </c>
      <c r="AT170" s="219" t="s">
        <v>185</v>
      </c>
      <c r="AU170" s="219" t="s">
        <v>82</v>
      </c>
      <c r="AY170" s="16" t="s">
        <v>181</v>
      </c>
      <c r="BE170" s="220">
        <f t="shared" si="4"/>
        <v>0</v>
      </c>
      <c r="BF170" s="220">
        <f t="shared" si="5"/>
        <v>0</v>
      </c>
      <c r="BG170" s="220">
        <f t="shared" si="6"/>
        <v>0</v>
      </c>
      <c r="BH170" s="220">
        <f t="shared" si="7"/>
        <v>0</v>
      </c>
      <c r="BI170" s="220">
        <f t="shared" si="8"/>
        <v>0</v>
      </c>
      <c r="BJ170" s="16" t="s">
        <v>80</v>
      </c>
      <c r="BK170" s="220">
        <f t="shared" si="9"/>
        <v>0</v>
      </c>
      <c r="BL170" s="16" t="s">
        <v>390</v>
      </c>
      <c r="BM170" s="219" t="s">
        <v>1041</v>
      </c>
    </row>
    <row r="171" spans="1:65" s="2" customFormat="1" ht="19.8" customHeight="1">
      <c r="A171" s="33"/>
      <c r="B171" s="34"/>
      <c r="C171" s="207" t="s">
        <v>729</v>
      </c>
      <c r="D171" s="207" t="s">
        <v>185</v>
      </c>
      <c r="E171" s="208" t="s">
        <v>730</v>
      </c>
      <c r="F171" s="209" t="s">
        <v>731</v>
      </c>
      <c r="G171" s="210" t="s">
        <v>188</v>
      </c>
      <c r="H171" s="211">
        <v>1</v>
      </c>
      <c r="I171" s="212"/>
      <c r="J171" s="213">
        <f t="shared" si="0"/>
        <v>0</v>
      </c>
      <c r="K171" s="214"/>
      <c r="L171" s="38"/>
      <c r="M171" s="215" t="s">
        <v>1</v>
      </c>
      <c r="N171" s="216" t="s">
        <v>38</v>
      </c>
      <c r="O171" s="70"/>
      <c r="P171" s="217">
        <f t="shared" si="1"/>
        <v>0</v>
      </c>
      <c r="Q171" s="217">
        <v>0</v>
      </c>
      <c r="R171" s="217">
        <f t="shared" si="2"/>
        <v>0</v>
      </c>
      <c r="S171" s="217">
        <v>0.02</v>
      </c>
      <c r="T171" s="217">
        <f t="shared" si="3"/>
        <v>0.02</v>
      </c>
      <c r="U171" s="218" t="s">
        <v>1</v>
      </c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19" t="s">
        <v>390</v>
      </c>
      <c r="AT171" s="219" t="s">
        <v>185</v>
      </c>
      <c r="AU171" s="219" t="s">
        <v>82</v>
      </c>
      <c r="AY171" s="16" t="s">
        <v>181</v>
      </c>
      <c r="BE171" s="220">
        <f t="shared" si="4"/>
        <v>0</v>
      </c>
      <c r="BF171" s="220">
        <f t="shared" si="5"/>
        <v>0</v>
      </c>
      <c r="BG171" s="220">
        <f t="shared" si="6"/>
        <v>0</v>
      </c>
      <c r="BH171" s="220">
        <f t="shared" si="7"/>
        <v>0</v>
      </c>
      <c r="BI171" s="220">
        <f t="shared" si="8"/>
        <v>0</v>
      </c>
      <c r="BJ171" s="16" t="s">
        <v>80</v>
      </c>
      <c r="BK171" s="220">
        <f t="shared" si="9"/>
        <v>0</v>
      </c>
      <c r="BL171" s="16" t="s">
        <v>390</v>
      </c>
      <c r="BM171" s="219" t="s">
        <v>1042</v>
      </c>
    </row>
    <row r="172" spans="1:65" s="2" customFormat="1" ht="19.8" customHeight="1">
      <c r="A172" s="33"/>
      <c r="B172" s="34"/>
      <c r="C172" s="207" t="s">
        <v>733</v>
      </c>
      <c r="D172" s="207" t="s">
        <v>185</v>
      </c>
      <c r="E172" s="208" t="s">
        <v>734</v>
      </c>
      <c r="F172" s="209" t="s">
        <v>735</v>
      </c>
      <c r="G172" s="210" t="s">
        <v>188</v>
      </c>
      <c r="H172" s="211">
        <v>1</v>
      </c>
      <c r="I172" s="212"/>
      <c r="J172" s="213">
        <f t="shared" si="0"/>
        <v>0</v>
      </c>
      <c r="K172" s="214"/>
      <c r="L172" s="38"/>
      <c r="M172" s="215" t="s">
        <v>1</v>
      </c>
      <c r="N172" s="216" t="s">
        <v>38</v>
      </c>
      <c r="O172" s="70"/>
      <c r="P172" s="217">
        <f t="shared" si="1"/>
        <v>0</v>
      </c>
      <c r="Q172" s="217">
        <v>0</v>
      </c>
      <c r="R172" s="217">
        <f t="shared" si="2"/>
        <v>0</v>
      </c>
      <c r="S172" s="217">
        <v>1.6E-2</v>
      </c>
      <c r="T172" s="217">
        <f t="shared" si="3"/>
        <v>1.6E-2</v>
      </c>
      <c r="U172" s="218" t="s">
        <v>1</v>
      </c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19" t="s">
        <v>390</v>
      </c>
      <c r="AT172" s="219" t="s">
        <v>185</v>
      </c>
      <c r="AU172" s="219" t="s">
        <v>82</v>
      </c>
      <c r="AY172" s="16" t="s">
        <v>181</v>
      </c>
      <c r="BE172" s="220">
        <f t="shared" si="4"/>
        <v>0</v>
      </c>
      <c r="BF172" s="220">
        <f t="shared" si="5"/>
        <v>0</v>
      </c>
      <c r="BG172" s="220">
        <f t="shared" si="6"/>
        <v>0</v>
      </c>
      <c r="BH172" s="220">
        <f t="shared" si="7"/>
        <v>0</v>
      </c>
      <c r="BI172" s="220">
        <f t="shared" si="8"/>
        <v>0</v>
      </c>
      <c r="BJ172" s="16" t="s">
        <v>80</v>
      </c>
      <c r="BK172" s="220">
        <f t="shared" si="9"/>
        <v>0</v>
      </c>
      <c r="BL172" s="16" t="s">
        <v>390</v>
      </c>
      <c r="BM172" s="219" t="s">
        <v>1043</v>
      </c>
    </row>
    <row r="173" spans="1:65" s="2" customFormat="1" ht="14.4" customHeight="1">
      <c r="A173" s="33"/>
      <c r="B173" s="34"/>
      <c r="C173" s="207" t="s">
        <v>737</v>
      </c>
      <c r="D173" s="207" t="s">
        <v>185</v>
      </c>
      <c r="E173" s="208" t="s">
        <v>738</v>
      </c>
      <c r="F173" s="209" t="s">
        <v>739</v>
      </c>
      <c r="G173" s="210" t="s">
        <v>511</v>
      </c>
      <c r="H173" s="211">
        <v>23.61</v>
      </c>
      <c r="I173" s="212"/>
      <c r="J173" s="213">
        <f t="shared" si="0"/>
        <v>0</v>
      </c>
      <c r="K173" s="214"/>
      <c r="L173" s="38"/>
      <c r="M173" s="215" t="s">
        <v>1</v>
      </c>
      <c r="N173" s="216" t="s">
        <v>38</v>
      </c>
      <c r="O173" s="70"/>
      <c r="P173" s="217">
        <f t="shared" si="1"/>
        <v>0</v>
      </c>
      <c r="Q173" s="217">
        <v>0</v>
      </c>
      <c r="R173" s="217">
        <f t="shared" si="2"/>
        <v>0</v>
      </c>
      <c r="S173" s="217">
        <v>6.8000000000000005E-2</v>
      </c>
      <c r="T173" s="217">
        <f t="shared" si="3"/>
        <v>1.60548</v>
      </c>
      <c r="U173" s="218" t="s">
        <v>1</v>
      </c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19" t="s">
        <v>390</v>
      </c>
      <c r="AT173" s="219" t="s">
        <v>185</v>
      </c>
      <c r="AU173" s="219" t="s">
        <v>82</v>
      </c>
      <c r="AY173" s="16" t="s">
        <v>181</v>
      </c>
      <c r="BE173" s="220">
        <f t="shared" si="4"/>
        <v>0</v>
      </c>
      <c r="BF173" s="220">
        <f t="shared" si="5"/>
        <v>0</v>
      </c>
      <c r="BG173" s="220">
        <f t="shared" si="6"/>
        <v>0</v>
      </c>
      <c r="BH173" s="220">
        <f t="shared" si="7"/>
        <v>0</v>
      </c>
      <c r="BI173" s="220">
        <f t="shared" si="8"/>
        <v>0</v>
      </c>
      <c r="BJ173" s="16" t="s">
        <v>80</v>
      </c>
      <c r="BK173" s="220">
        <f t="shared" si="9"/>
        <v>0</v>
      </c>
      <c r="BL173" s="16" t="s">
        <v>390</v>
      </c>
      <c r="BM173" s="219" t="s">
        <v>1044</v>
      </c>
    </row>
    <row r="174" spans="1:65" s="12" customFormat="1" ht="22.8" customHeight="1">
      <c r="B174" s="191"/>
      <c r="C174" s="192"/>
      <c r="D174" s="193" t="s">
        <v>72</v>
      </c>
      <c r="E174" s="205" t="s">
        <v>741</v>
      </c>
      <c r="F174" s="205" t="s">
        <v>742</v>
      </c>
      <c r="G174" s="192"/>
      <c r="H174" s="192"/>
      <c r="I174" s="195"/>
      <c r="J174" s="206">
        <f>BK174</f>
        <v>0</v>
      </c>
      <c r="K174" s="192"/>
      <c r="L174" s="197"/>
      <c r="M174" s="198"/>
      <c r="N174" s="199"/>
      <c r="O174" s="199"/>
      <c r="P174" s="200">
        <f>SUM(P175:P182)</f>
        <v>0</v>
      </c>
      <c r="Q174" s="199"/>
      <c r="R174" s="200">
        <f>SUM(R175:R182)</f>
        <v>0</v>
      </c>
      <c r="S174" s="199"/>
      <c r="T174" s="200">
        <f>SUM(T175:T182)</f>
        <v>0</v>
      </c>
      <c r="U174" s="201"/>
      <c r="AR174" s="202" t="s">
        <v>80</v>
      </c>
      <c r="AT174" s="203" t="s">
        <v>72</v>
      </c>
      <c r="AU174" s="203" t="s">
        <v>80</v>
      </c>
      <c r="AY174" s="202" t="s">
        <v>181</v>
      </c>
      <c r="BK174" s="204">
        <f>SUM(BK175:BK182)</f>
        <v>0</v>
      </c>
    </row>
    <row r="175" spans="1:65" s="2" customFormat="1" ht="19.8" customHeight="1">
      <c r="A175" s="33"/>
      <c r="B175" s="34"/>
      <c r="C175" s="207" t="s">
        <v>743</v>
      </c>
      <c r="D175" s="207" t="s">
        <v>185</v>
      </c>
      <c r="E175" s="208" t="s">
        <v>744</v>
      </c>
      <c r="F175" s="209" t="s">
        <v>745</v>
      </c>
      <c r="G175" s="210" t="s">
        <v>746</v>
      </c>
      <c r="H175" s="211">
        <v>30.34</v>
      </c>
      <c r="I175" s="212"/>
      <c r="J175" s="213">
        <f t="shared" ref="J175:J182" si="10">ROUND(I175*H175,2)</f>
        <v>0</v>
      </c>
      <c r="K175" s="214"/>
      <c r="L175" s="38"/>
      <c r="M175" s="215" t="s">
        <v>1</v>
      </c>
      <c r="N175" s="216" t="s">
        <v>38</v>
      </c>
      <c r="O175" s="70"/>
      <c r="P175" s="217">
        <f t="shared" ref="P175:P182" si="11">O175*H175</f>
        <v>0</v>
      </c>
      <c r="Q175" s="217">
        <v>0</v>
      </c>
      <c r="R175" s="217">
        <f t="shared" ref="R175:R182" si="12">Q175*H175</f>
        <v>0</v>
      </c>
      <c r="S175" s="217">
        <v>0</v>
      </c>
      <c r="T175" s="217">
        <f t="shared" ref="T175:T182" si="13">S175*H175</f>
        <v>0</v>
      </c>
      <c r="U175" s="218" t="s">
        <v>1</v>
      </c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19" t="s">
        <v>390</v>
      </c>
      <c r="AT175" s="219" t="s">
        <v>185</v>
      </c>
      <c r="AU175" s="219" t="s">
        <v>82</v>
      </c>
      <c r="AY175" s="16" t="s">
        <v>181</v>
      </c>
      <c r="BE175" s="220">
        <f t="shared" ref="BE175:BE182" si="14">IF(N175="základní",J175,0)</f>
        <v>0</v>
      </c>
      <c r="BF175" s="220">
        <f t="shared" ref="BF175:BF182" si="15">IF(N175="snížená",J175,0)</f>
        <v>0</v>
      </c>
      <c r="BG175" s="220">
        <f t="shared" ref="BG175:BG182" si="16">IF(N175="zákl. přenesená",J175,0)</f>
        <v>0</v>
      </c>
      <c r="BH175" s="220">
        <f t="shared" ref="BH175:BH182" si="17">IF(N175="sníž. přenesená",J175,0)</f>
        <v>0</v>
      </c>
      <c r="BI175" s="220">
        <f t="shared" ref="BI175:BI182" si="18">IF(N175="nulová",J175,0)</f>
        <v>0</v>
      </c>
      <c r="BJ175" s="16" t="s">
        <v>80</v>
      </c>
      <c r="BK175" s="220">
        <f t="shared" ref="BK175:BK182" si="19">ROUND(I175*H175,2)</f>
        <v>0</v>
      </c>
      <c r="BL175" s="16" t="s">
        <v>390</v>
      </c>
      <c r="BM175" s="219" t="s">
        <v>1045</v>
      </c>
    </row>
    <row r="176" spans="1:65" s="2" customFormat="1" ht="14.4" customHeight="1">
      <c r="A176" s="33"/>
      <c r="B176" s="34"/>
      <c r="C176" s="207" t="s">
        <v>748</v>
      </c>
      <c r="D176" s="207" t="s">
        <v>185</v>
      </c>
      <c r="E176" s="208" t="s">
        <v>749</v>
      </c>
      <c r="F176" s="209" t="s">
        <v>750</v>
      </c>
      <c r="G176" s="210" t="s">
        <v>267</v>
      </c>
      <c r="H176" s="211">
        <v>3</v>
      </c>
      <c r="I176" s="212"/>
      <c r="J176" s="213">
        <f t="shared" si="10"/>
        <v>0</v>
      </c>
      <c r="K176" s="214"/>
      <c r="L176" s="38"/>
      <c r="M176" s="215" t="s">
        <v>1</v>
      </c>
      <c r="N176" s="216" t="s">
        <v>38</v>
      </c>
      <c r="O176" s="70"/>
      <c r="P176" s="217">
        <f t="shared" si="11"/>
        <v>0</v>
      </c>
      <c r="Q176" s="217">
        <v>0</v>
      </c>
      <c r="R176" s="217">
        <f t="shared" si="12"/>
        <v>0</v>
      </c>
      <c r="S176" s="217">
        <v>0</v>
      </c>
      <c r="T176" s="217">
        <f t="shared" si="13"/>
        <v>0</v>
      </c>
      <c r="U176" s="218" t="s">
        <v>1</v>
      </c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19" t="s">
        <v>390</v>
      </c>
      <c r="AT176" s="219" t="s">
        <v>185</v>
      </c>
      <c r="AU176" s="219" t="s">
        <v>82</v>
      </c>
      <c r="AY176" s="16" t="s">
        <v>181</v>
      </c>
      <c r="BE176" s="220">
        <f t="shared" si="14"/>
        <v>0</v>
      </c>
      <c r="BF176" s="220">
        <f t="shared" si="15"/>
        <v>0</v>
      </c>
      <c r="BG176" s="220">
        <f t="shared" si="16"/>
        <v>0</v>
      </c>
      <c r="BH176" s="220">
        <f t="shared" si="17"/>
        <v>0</v>
      </c>
      <c r="BI176" s="220">
        <f t="shared" si="18"/>
        <v>0</v>
      </c>
      <c r="BJ176" s="16" t="s">
        <v>80</v>
      </c>
      <c r="BK176" s="220">
        <f t="shared" si="19"/>
        <v>0</v>
      </c>
      <c r="BL176" s="16" t="s">
        <v>390</v>
      </c>
      <c r="BM176" s="219" t="s">
        <v>1046</v>
      </c>
    </row>
    <row r="177" spans="1:65" s="2" customFormat="1" ht="14.4" customHeight="1">
      <c r="A177" s="33"/>
      <c r="B177" s="34"/>
      <c r="C177" s="207" t="s">
        <v>752</v>
      </c>
      <c r="D177" s="207" t="s">
        <v>185</v>
      </c>
      <c r="E177" s="208" t="s">
        <v>753</v>
      </c>
      <c r="F177" s="209" t="s">
        <v>754</v>
      </c>
      <c r="G177" s="210" t="s">
        <v>267</v>
      </c>
      <c r="H177" s="211">
        <v>30</v>
      </c>
      <c r="I177" s="212"/>
      <c r="J177" s="213">
        <f t="shared" si="10"/>
        <v>0</v>
      </c>
      <c r="K177" s="214"/>
      <c r="L177" s="38"/>
      <c r="M177" s="215" t="s">
        <v>1</v>
      </c>
      <c r="N177" s="216" t="s">
        <v>38</v>
      </c>
      <c r="O177" s="70"/>
      <c r="P177" s="217">
        <f t="shared" si="11"/>
        <v>0</v>
      </c>
      <c r="Q177" s="217">
        <v>0</v>
      </c>
      <c r="R177" s="217">
        <f t="shared" si="12"/>
        <v>0</v>
      </c>
      <c r="S177" s="217">
        <v>0</v>
      </c>
      <c r="T177" s="217">
        <f t="shared" si="13"/>
        <v>0</v>
      </c>
      <c r="U177" s="218" t="s">
        <v>1</v>
      </c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19" t="s">
        <v>390</v>
      </c>
      <c r="AT177" s="219" t="s">
        <v>185</v>
      </c>
      <c r="AU177" s="219" t="s">
        <v>82</v>
      </c>
      <c r="AY177" s="16" t="s">
        <v>181</v>
      </c>
      <c r="BE177" s="220">
        <f t="shared" si="14"/>
        <v>0</v>
      </c>
      <c r="BF177" s="220">
        <f t="shared" si="15"/>
        <v>0</v>
      </c>
      <c r="BG177" s="220">
        <f t="shared" si="16"/>
        <v>0</v>
      </c>
      <c r="BH177" s="220">
        <f t="shared" si="17"/>
        <v>0</v>
      </c>
      <c r="BI177" s="220">
        <f t="shared" si="18"/>
        <v>0</v>
      </c>
      <c r="BJ177" s="16" t="s">
        <v>80</v>
      </c>
      <c r="BK177" s="220">
        <f t="shared" si="19"/>
        <v>0</v>
      </c>
      <c r="BL177" s="16" t="s">
        <v>390</v>
      </c>
      <c r="BM177" s="219" t="s">
        <v>1047</v>
      </c>
    </row>
    <row r="178" spans="1:65" s="2" customFormat="1" ht="14.4" customHeight="1">
      <c r="A178" s="33"/>
      <c r="B178" s="34"/>
      <c r="C178" s="207" t="s">
        <v>756</v>
      </c>
      <c r="D178" s="207" t="s">
        <v>185</v>
      </c>
      <c r="E178" s="208" t="s">
        <v>757</v>
      </c>
      <c r="F178" s="209" t="s">
        <v>758</v>
      </c>
      <c r="G178" s="210" t="s">
        <v>746</v>
      </c>
      <c r="H178" s="211">
        <v>30.34</v>
      </c>
      <c r="I178" s="212"/>
      <c r="J178" s="213">
        <f t="shared" si="10"/>
        <v>0</v>
      </c>
      <c r="K178" s="214"/>
      <c r="L178" s="38"/>
      <c r="M178" s="215" t="s">
        <v>1</v>
      </c>
      <c r="N178" s="216" t="s">
        <v>38</v>
      </c>
      <c r="O178" s="70"/>
      <c r="P178" s="217">
        <f t="shared" si="11"/>
        <v>0</v>
      </c>
      <c r="Q178" s="217">
        <v>0</v>
      </c>
      <c r="R178" s="217">
        <f t="shared" si="12"/>
        <v>0</v>
      </c>
      <c r="S178" s="217">
        <v>0</v>
      </c>
      <c r="T178" s="217">
        <f t="shared" si="13"/>
        <v>0</v>
      </c>
      <c r="U178" s="218" t="s">
        <v>1</v>
      </c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19" t="s">
        <v>390</v>
      </c>
      <c r="AT178" s="219" t="s">
        <v>185</v>
      </c>
      <c r="AU178" s="219" t="s">
        <v>82</v>
      </c>
      <c r="AY178" s="16" t="s">
        <v>181</v>
      </c>
      <c r="BE178" s="220">
        <f t="shared" si="14"/>
        <v>0</v>
      </c>
      <c r="BF178" s="220">
        <f t="shared" si="15"/>
        <v>0</v>
      </c>
      <c r="BG178" s="220">
        <f t="shared" si="16"/>
        <v>0</v>
      </c>
      <c r="BH178" s="220">
        <f t="shared" si="17"/>
        <v>0</v>
      </c>
      <c r="BI178" s="220">
        <f t="shared" si="18"/>
        <v>0</v>
      </c>
      <c r="BJ178" s="16" t="s">
        <v>80</v>
      </c>
      <c r="BK178" s="220">
        <f t="shared" si="19"/>
        <v>0</v>
      </c>
      <c r="BL178" s="16" t="s">
        <v>390</v>
      </c>
      <c r="BM178" s="219" t="s">
        <v>1048</v>
      </c>
    </row>
    <row r="179" spans="1:65" s="2" customFormat="1" ht="14.4" customHeight="1">
      <c r="A179" s="33"/>
      <c r="B179" s="34"/>
      <c r="C179" s="207" t="s">
        <v>760</v>
      </c>
      <c r="D179" s="207" t="s">
        <v>185</v>
      </c>
      <c r="E179" s="208" t="s">
        <v>761</v>
      </c>
      <c r="F179" s="209" t="s">
        <v>762</v>
      </c>
      <c r="G179" s="210" t="s">
        <v>746</v>
      </c>
      <c r="H179" s="211">
        <v>606.79999999999995</v>
      </c>
      <c r="I179" s="212"/>
      <c r="J179" s="213">
        <f t="shared" si="10"/>
        <v>0</v>
      </c>
      <c r="K179" s="214"/>
      <c r="L179" s="38"/>
      <c r="M179" s="215" t="s">
        <v>1</v>
      </c>
      <c r="N179" s="216" t="s">
        <v>38</v>
      </c>
      <c r="O179" s="70"/>
      <c r="P179" s="217">
        <f t="shared" si="11"/>
        <v>0</v>
      </c>
      <c r="Q179" s="217">
        <v>0</v>
      </c>
      <c r="R179" s="217">
        <f t="shared" si="12"/>
        <v>0</v>
      </c>
      <c r="S179" s="217">
        <v>0</v>
      </c>
      <c r="T179" s="217">
        <f t="shared" si="13"/>
        <v>0</v>
      </c>
      <c r="U179" s="218" t="s">
        <v>1</v>
      </c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19" t="s">
        <v>390</v>
      </c>
      <c r="AT179" s="219" t="s">
        <v>185</v>
      </c>
      <c r="AU179" s="219" t="s">
        <v>82</v>
      </c>
      <c r="AY179" s="16" t="s">
        <v>181</v>
      </c>
      <c r="BE179" s="220">
        <f t="shared" si="14"/>
        <v>0</v>
      </c>
      <c r="BF179" s="220">
        <f t="shared" si="15"/>
        <v>0</v>
      </c>
      <c r="BG179" s="220">
        <f t="shared" si="16"/>
        <v>0</v>
      </c>
      <c r="BH179" s="220">
        <f t="shared" si="17"/>
        <v>0</v>
      </c>
      <c r="BI179" s="220">
        <f t="shared" si="18"/>
        <v>0</v>
      </c>
      <c r="BJ179" s="16" t="s">
        <v>80</v>
      </c>
      <c r="BK179" s="220">
        <f t="shared" si="19"/>
        <v>0</v>
      </c>
      <c r="BL179" s="16" t="s">
        <v>390</v>
      </c>
      <c r="BM179" s="219" t="s">
        <v>1049</v>
      </c>
    </row>
    <row r="180" spans="1:65" s="2" customFormat="1" ht="19.8" customHeight="1">
      <c r="A180" s="33"/>
      <c r="B180" s="34"/>
      <c r="C180" s="207" t="s">
        <v>764</v>
      </c>
      <c r="D180" s="207" t="s">
        <v>185</v>
      </c>
      <c r="E180" s="208" t="s">
        <v>765</v>
      </c>
      <c r="F180" s="209" t="s">
        <v>766</v>
      </c>
      <c r="G180" s="210" t="s">
        <v>746</v>
      </c>
      <c r="H180" s="211">
        <v>30.34</v>
      </c>
      <c r="I180" s="212"/>
      <c r="J180" s="213">
        <f t="shared" si="10"/>
        <v>0</v>
      </c>
      <c r="K180" s="214"/>
      <c r="L180" s="38"/>
      <c r="M180" s="215" t="s">
        <v>1</v>
      </c>
      <c r="N180" s="216" t="s">
        <v>38</v>
      </c>
      <c r="O180" s="70"/>
      <c r="P180" s="217">
        <f t="shared" si="11"/>
        <v>0</v>
      </c>
      <c r="Q180" s="217">
        <v>0</v>
      </c>
      <c r="R180" s="217">
        <f t="shared" si="12"/>
        <v>0</v>
      </c>
      <c r="S180" s="217">
        <v>0</v>
      </c>
      <c r="T180" s="217">
        <f t="shared" si="13"/>
        <v>0</v>
      </c>
      <c r="U180" s="218" t="s">
        <v>1</v>
      </c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19" t="s">
        <v>390</v>
      </c>
      <c r="AT180" s="219" t="s">
        <v>185</v>
      </c>
      <c r="AU180" s="219" t="s">
        <v>82</v>
      </c>
      <c r="AY180" s="16" t="s">
        <v>181</v>
      </c>
      <c r="BE180" s="220">
        <f t="shared" si="14"/>
        <v>0</v>
      </c>
      <c r="BF180" s="220">
        <f t="shared" si="15"/>
        <v>0</v>
      </c>
      <c r="BG180" s="220">
        <f t="shared" si="16"/>
        <v>0</v>
      </c>
      <c r="BH180" s="220">
        <f t="shared" si="17"/>
        <v>0</v>
      </c>
      <c r="BI180" s="220">
        <f t="shared" si="18"/>
        <v>0</v>
      </c>
      <c r="BJ180" s="16" t="s">
        <v>80</v>
      </c>
      <c r="BK180" s="220">
        <f t="shared" si="19"/>
        <v>0</v>
      </c>
      <c r="BL180" s="16" t="s">
        <v>390</v>
      </c>
      <c r="BM180" s="219" t="s">
        <v>1050</v>
      </c>
    </row>
    <row r="181" spans="1:65" s="2" customFormat="1" ht="14.4" customHeight="1">
      <c r="A181" s="33"/>
      <c r="B181" s="34"/>
      <c r="C181" s="207" t="s">
        <v>768</v>
      </c>
      <c r="D181" s="207" t="s">
        <v>185</v>
      </c>
      <c r="E181" s="208" t="s">
        <v>769</v>
      </c>
      <c r="F181" s="209" t="s">
        <v>770</v>
      </c>
      <c r="G181" s="210" t="s">
        <v>746</v>
      </c>
      <c r="H181" s="211">
        <v>0.52</v>
      </c>
      <c r="I181" s="212"/>
      <c r="J181" s="213">
        <f t="shared" si="10"/>
        <v>0</v>
      </c>
      <c r="K181" s="214"/>
      <c r="L181" s="38"/>
      <c r="M181" s="215" t="s">
        <v>1</v>
      </c>
      <c r="N181" s="216" t="s">
        <v>38</v>
      </c>
      <c r="O181" s="70"/>
      <c r="P181" s="217">
        <f t="shared" si="11"/>
        <v>0</v>
      </c>
      <c r="Q181" s="217">
        <v>0</v>
      </c>
      <c r="R181" s="217">
        <f t="shared" si="12"/>
        <v>0</v>
      </c>
      <c r="S181" s="217">
        <v>0</v>
      </c>
      <c r="T181" s="217">
        <f t="shared" si="13"/>
        <v>0</v>
      </c>
      <c r="U181" s="218" t="s">
        <v>1</v>
      </c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19" t="s">
        <v>390</v>
      </c>
      <c r="AT181" s="219" t="s">
        <v>185</v>
      </c>
      <c r="AU181" s="219" t="s">
        <v>82</v>
      </c>
      <c r="AY181" s="16" t="s">
        <v>181</v>
      </c>
      <c r="BE181" s="220">
        <f t="shared" si="14"/>
        <v>0</v>
      </c>
      <c r="BF181" s="220">
        <f t="shared" si="15"/>
        <v>0</v>
      </c>
      <c r="BG181" s="220">
        <f t="shared" si="16"/>
        <v>0</v>
      </c>
      <c r="BH181" s="220">
        <f t="shared" si="17"/>
        <v>0</v>
      </c>
      <c r="BI181" s="220">
        <f t="shared" si="18"/>
        <v>0</v>
      </c>
      <c r="BJ181" s="16" t="s">
        <v>80</v>
      </c>
      <c r="BK181" s="220">
        <f t="shared" si="19"/>
        <v>0</v>
      </c>
      <c r="BL181" s="16" t="s">
        <v>390</v>
      </c>
      <c r="BM181" s="219" t="s">
        <v>1051</v>
      </c>
    </row>
    <row r="182" spans="1:65" s="2" customFormat="1" ht="14.4" customHeight="1">
      <c r="A182" s="33"/>
      <c r="B182" s="34"/>
      <c r="C182" s="207" t="s">
        <v>196</v>
      </c>
      <c r="D182" s="207" t="s">
        <v>185</v>
      </c>
      <c r="E182" s="208" t="s">
        <v>772</v>
      </c>
      <c r="F182" s="209" t="s">
        <v>773</v>
      </c>
      <c r="G182" s="210" t="s">
        <v>746</v>
      </c>
      <c r="H182" s="211">
        <v>90.233000000000004</v>
      </c>
      <c r="I182" s="212"/>
      <c r="J182" s="213">
        <f t="shared" si="10"/>
        <v>0</v>
      </c>
      <c r="K182" s="214"/>
      <c r="L182" s="38"/>
      <c r="M182" s="215" t="s">
        <v>1</v>
      </c>
      <c r="N182" s="216" t="s">
        <v>38</v>
      </c>
      <c r="O182" s="70"/>
      <c r="P182" s="217">
        <f t="shared" si="11"/>
        <v>0</v>
      </c>
      <c r="Q182" s="217">
        <v>0</v>
      </c>
      <c r="R182" s="217">
        <f t="shared" si="12"/>
        <v>0</v>
      </c>
      <c r="S182" s="217">
        <v>0</v>
      </c>
      <c r="T182" s="217">
        <f t="shared" si="13"/>
        <v>0</v>
      </c>
      <c r="U182" s="218" t="s">
        <v>1</v>
      </c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19" t="s">
        <v>390</v>
      </c>
      <c r="AT182" s="219" t="s">
        <v>185</v>
      </c>
      <c r="AU182" s="219" t="s">
        <v>82</v>
      </c>
      <c r="AY182" s="16" t="s">
        <v>181</v>
      </c>
      <c r="BE182" s="220">
        <f t="shared" si="14"/>
        <v>0</v>
      </c>
      <c r="BF182" s="220">
        <f t="shared" si="15"/>
        <v>0</v>
      </c>
      <c r="BG182" s="220">
        <f t="shared" si="16"/>
        <v>0</v>
      </c>
      <c r="BH182" s="220">
        <f t="shared" si="17"/>
        <v>0</v>
      </c>
      <c r="BI182" s="220">
        <f t="shared" si="18"/>
        <v>0</v>
      </c>
      <c r="BJ182" s="16" t="s">
        <v>80</v>
      </c>
      <c r="BK182" s="220">
        <f t="shared" si="19"/>
        <v>0</v>
      </c>
      <c r="BL182" s="16" t="s">
        <v>390</v>
      </c>
      <c r="BM182" s="219" t="s">
        <v>1052</v>
      </c>
    </row>
    <row r="183" spans="1:65" s="12" customFormat="1" ht="25.95" customHeight="1">
      <c r="B183" s="191"/>
      <c r="C183" s="192"/>
      <c r="D183" s="193" t="s">
        <v>72</v>
      </c>
      <c r="E183" s="194" t="s">
        <v>179</v>
      </c>
      <c r="F183" s="194" t="s">
        <v>180</v>
      </c>
      <c r="G183" s="192"/>
      <c r="H183" s="192"/>
      <c r="I183" s="195"/>
      <c r="J183" s="196">
        <f>BK183</f>
        <v>0</v>
      </c>
      <c r="K183" s="192"/>
      <c r="L183" s="197"/>
      <c r="M183" s="198"/>
      <c r="N183" s="199"/>
      <c r="O183" s="199"/>
      <c r="P183" s="200">
        <f>P184+P192+P195+P210+P217+P231+P235+P269</f>
        <v>0</v>
      </c>
      <c r="Q183" s="199"/>
      <c r="R183" s="200">
        <f>R184+R192+R195+R210+R217+R231+R235+R269</f>
        <v>3.7910786999999999</v>
      </c>
      <c r="S183" s="199"/>
      <c r="T183" s="200">
        <f>T184+T192+T195+T210+T217+T231+T235+T269</f>
        <v>9.6627000000000005E-2</v>
      </c>
      <c r="U183" s="201"/>
      <c r="AR183" s="202" t="s">
        <v>82</v>
      </c>
      <c r="AT183" s="203" t="s">
        <v>72</v>
      </c>
      <c r="AU183" s="203" t="s">
        <v>73</v>
      </c>
      <c r="AY183" s="202" t="s">
        <v>181</v>
      </c>
      <c r="BK183" s="204">
        <f>BK184+BK192+BK195+BK210+BK217+BK231+BK235+BK269</f>
        <v>0</v>
      </c>
    </row>
    <row r="184" spans="1:65" s="12" customFormat="1" ht="22.8" customHeight="1">
      <c r="B184" s="191"/>
      <c r="C184" s="192"/>
      <c r="D184" s="193" t="s">
        <v>72</v>
      </c>
      <c r="E184" s="205" t="s">
        <v>775</v>
      </c>
      <c r="F184" s="205" t="s">
        <v>776</v>
      </c>
      <c r="G184" s="192"/>
      <c r="H184" s="192"/>
      <c r="I184" s="195"/>
      <c r="J184" s="206">
        <f>BK184</f>
        <v>0</v>
      </c>
      <c r="K184" s="192"/>
      <c r="L184" s="197"/>
      <c r="M184" s="198"/>
      <c r="N184" s="199"/>
      <c r="O184" s="199"/>
      <c r="P184" s="200">
        <f>SUM(P185:P191)</f>
        <v>0</v>
      </c>
      <c r="Q184" s="199"/>
      <c r="R184" s="200">
        <f>SUM(R185:R191)</f>
        <v>7.2132000000000002E-2</v>
      </c>
      <c r="S184" s="199"/>
      <c r="T184" s="200">
        <f>SUM(T185:T191)</f>
        <v>0</v>
      </c>
      <c r="U184" s="201"/>
      <c r="AR184" s="202" t="s">
        <v>82</v>
      </c>
      <c r="AT184" s="203" t="s">
        <v>72</v>
      </c>
      <c r="AU184" s="203" t="s">
        <v>80</v>
      </c>
      <c r="AY184" s="202" t="s">
        <v>181</v>
      </c>
      <c r="BK184" s="204">
        <f>SUM(BK185:BK191)</f>
        <v>0</v>
      </c>
    </row>
    <row r="185" spans="1:65" s="2" customFormat="1" ht="19.8" customHeight="1">
      <c r="A185" s="33"/>
      <c r="B185" s="34"/>
      <c r="C185" s="207" t="s">
        <v>777</v>
      </c>
      <c r="D185" s="207" t="s">
        <v>185</v>
      </c>
      <c r="E185" s="208" t="s">
        <v>778</v>
      </c>
      <c r="F185" s="209" t="s">
        <v>779</v>
      </c>
      <c r="G185" s="210" t="s">
        <v>511</v>
      </c>
      <c r="H185" s="211">
        <v>36.066000000000003</v>
      </c>
      <c r="I185" s="212"/>
      <c r="J185" s="213">
        <f>ROUND(I185*H185,2)</f>
        <v>0</v>
      </c>
      <c r="K185" s="214"/>
      <c r="L185" s="38"/>
      <c r="M185" s="215" t="s">
        <v>1</v>
      </c>
      <c r="N185" s="216" t="s">
        <v>38</v>
      </c>
      <c r="O185" s="70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7">
        <f>S185*H185</f>
        <v>0</v>
      </c>
      <c r="U185" s="218" t="s">
        <v>1</v>
      </c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19" t="s">
        <v>189</v>
      </c>
      <c r="AT185" s="219" t="s">
        <v>185</v>
      </c>
      <c r="AU185" s="219" t="s">
        <v>82</v>
      </c>
      <c r="AY185" s="16" t="s">
        <v>181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16" t="s">
        <v>80</v>
      </c>
      <c r="BK185" s="220">
        <f>ROUND(I185*H185,2)</f>
        <v>0</v>
      </c>
      <c r="BL185" s="16" t="s">
        <v>189</v>
      </c>
      <c r="BM185" s="219" t="s">
        <v>1053</v>
      </c>
    </row>
    <row r="186" spans="1:65" s="13" customFormat="1">
      <c r="B186" s="237"/>
      <c r="C186" s="238"/>
      <c r="D186" s="239" t="s">
        <v>648</v>
      </c>
      <c r="E186" s="240" t="s">
        <v>1</v>
      </c>
      <c r="F186" s="241" t="s">
        <v>659</v>
      </c>
      <c r="G186" s="238"/>
      <c r="H186" s="242">
        <v>24.815999999999999</v>
      </c>
      <c r="I186" s="243"/>
      <c r="J186" s="238"/>
      <c r="K186" s="238"/>
      <c r="L186" s="244"/>
      <c r="M186" s="245"/>
      <c r="N186" s="246"/>
      <c r="O186" s="246"/>
      <c r="P186" s="246"/>
      <c r="Q186" s="246"/>
      <c r="R186" s="246"/>
      <c r="S186" s="246"/>
      <c r="T186" s="246"/>
      <c r="U186" s="247"/>
      <c r="AT186" s="248" t="s">
        <v>648</v>
      </c>
      <c r="AU186" s="248" t="s">
        <v>82</v>
      </c>
      <c r="AV186" s="13" t="s">
        <v>82</v>
      </c>
      <c r="AW186" s="13" t="s">
        <v>30</v>
      </c>
      <c r="AX186" s="13" t="s">
        <v>73</v>
      </c>
      <c r="AY186" s="248" t="s">
        <v>181</v>
      </c>
    </row>
    <row r="187" spans="1:65" s="13" customFormat="1">
      <c r="B187" s="237"/>
      <c r="C187" s="238"/>
      <c r="D187" s="239" t="s">
        <v>648</v>
      </c>
      <c r="E187" s="240" t="s">
        <v>1</v>
      </c>
      <c r="F187" s="241" t="s">
        <v>781</v>
      </c>
      <c r="G187" s="238"/>
      <c r="H187" s="242">
        <v>6.25</v>
      </c>
      <c r="I187" s="243"/>
      <c r="J187" s="238"/>
      <c r="K187" s="238"/>
      <c r="L187" s="244"/>
      <c r="M187" s="245"/>
      <c r="N187" s="246"/>
      <c r="O187" s="246"/>
      <c r="P187" s="246"/>
      <c r="Q187" s="246"/>
      <c r="R187" s="246"/>
      <c r="S187" s="246"/>
      <c r="T187" s="246"/>
      <c r="U187" s="247"/>
      <c r="AT187" s="248" t="s">
        <v>648</v>
      </c>
      <c r="AU187" s="248" t="s">
        <v>82</v>
      </c>
      <c r="AV187" s="13" t="s">
        <v>82</v>
      </c>
      <c r="AW187" s="13" t="s">
        <v>30</v>
      </c>
      <c r="AX187" s="13" t="s">
        <v>73</v>
      </c>
      <c r="AY187" s="248" t="s">
        <v>181</v>
      </c>
    </row>
    <row r="188" spans="1:65" s="13" customFormat="1">
      <c r="B188" s="237"/>
      <c r="C188" s="238"/>
      <c r="D188" s="239" t="s">
        <v>648</v>
      </c>
      <c r="E188" s="240" t="s">
        <v>1</v>
      </c>
      <c r="F188" s="241" t="s">
        <v>396</v>
      </c>
      <c r="G188" s="238"/>
      <c r="H188" s="242">
        <v>5</v>
      </c>
      <c r="I188" s="243"/>
      <c r="J188" s="238"/>
      <c r="K188" s="238"/>
      <c r="L188" s="244"/>
      <c r="M188" s="245"/>
      <c r="N188" s="246"/>
      <c r="O188" s="246"/>
      <c r="P188" s="246"/>
      <c r="Q188" s="246"/>
      <c r="R188" s="246"/>
      <c r="S188" s="246"/>
      <c r="T188" s="246"/>
      <c r="U188" s="247"/>
      <c r="AT188" s="248" t="s">
        <v>648</v>
      </c>
      <c r="AU188" s="248" t="s">
        <v>82</v>
      </c>
      <c r="AV188" s="13" t="s">
        <v>82</v>
      </c>
      <c r="AW188" s="13" t="s">
        <v>30</v>
      </c>
      <c r="AX188" s="13" t="s">
        <v>73</v>
      </c>
      <c r="AY188" s="248" t="s">
        <v>181</v>
      </c>
    </row>
    <row r="189" spans="1:65" s="14" customFormat="1">
      <c r="B189" s="249"/>
      <c r="C189" s="250"/>
      <c r="D189" s="239" t="s">
        <v>648</v>
      </c>
      <c r="E189" s="251" t="s">
        <v>1</v>
      </c>
      <c r="F189" s="252" t="s">
        <v>682</v>
      </c>
      <c r="G189" s="250"/>
      <c r="H189" s="253">
        <v>36.066000000000003</v>
      </c>
      <c r="I189" s="254"/>
      <c r="J189" s="250"/>
      <c r="K189" s="250"/>
      <c r="L189" s="255"/>
      <c r="M189" s="256"/>
      <c r="N189" s="257"/>
      <c r="O189" s="257"/>
      <c r="P189" s="257"/>
      <c r="Q189" s="257"/>
      <c r="R189" s="257"/>
      <c r="S189" s="257"/>
      <c r="T189" s="257"/>
      <c r="U189" s="258"/>
      <c r="AT189" s="259" t="s">
        <v>648</v>
      </c>
      <c r="AU189" s="259" t="s">
        <v>82</v>
      </c>
      <c r="AV189" s="14" t="s">
        <v>390</v>
      </c>
      <c r="AW189" s="14" t="s">
        <v>30</v>
      </c>
      <c r="AX189" s="14" t="s">
        <v>80</v>
      </c>
      <c r="AY189" s="259" t="s">
        <v>181</v>
      </c>
    </row>
    <row r="190" spans="1:65" s="2" customFormat="1" ht="14.4" customHeight="1">
      <c r="A190" s="33"/>
      <c r="B190" s="34"/>
      <c r="C190" s="221" t="s">
        <v>782</v>
      </c>
      <c r="D190" s="221" t="s">
        <v>192</v>
      </c>
      <c r="E190" s="222" t="s">
        <v>783</v>
      </c>
      <c r="F190" s="223" t="s">
        <v>784</v>
      </c>
      <c r="G190" s="224" t="s">
        <v>785</v>
      </c>
      <c r="H190" s="225">
        <v>36.066000000000003</v>
      </c>
      <c r="I190" s="226"/>
      <c r="J190" s="227">
        <f>ROUND(I190*H190,2)</f>
        <v>0</v>
      </c>
      <c r="K190" s="228"/>
      <c r="L190" s="229"/>
      <c r="M190" s="230" t="s">
        <v>1</v>
      </c>
      <c r="N190" s="231" t="s">
        <v>38</v>
      </c>
      <c r="O190" s="70"/>
      <c r="P190" s="217">
        <f>O190*H190</f>
        <v>0</v>
      </c>
      <c r="Q190" s="217">
        <v>1E-3</v>
      </c>
      <c r="R190" s="217">
        <f>Q190*H190</f>
        <v>3.6066000000000001E-2</v>
      </c>
      <c r="S190" s="217">
        <v>0</v>
      </c>
      <c r="T190" s="217">
        <f>S190*H190</f>
        <v>0</v>
      </c>
      <c r="U190" s="218" t="s">
        <v>1</v>
      </c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19" t="s">
        <v>196</v>
      </c>
      <c r="AT190" s="219" t="s">
        <v>192</v>
      </c>
      <c r="AU190" s="219" t="s">
        <v>82</v>
      </c>
      <c r="AY190" s="16" t="s">
        <v>181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16" t="s">
        <v>80</v>
      </c>
      <c r="BK190" s="220">
        <f>ROUND(I190*H190,2)</f>
        <v>0</v>
      </c>
      <c r="BL190" s="16" t="s">
        <v>189</v>
      </c>
      <c r="BM190" s="219" t="s">
        <v>1054</v>
      </c>
    </row>
    <row r="191" spans="1:65" s="2" customFormat="1" ht="14.4" customHeight="1">
      <c r="A191" s="33"/>
      <c r="B191" s="34"/>
      <c r="C191" s="221" t="s">
        <v>787</v>
      </c>
      <c r="D191" s="221" t="s">
        <v>192</v>
      </c>
      <c r="E191" s="222" t="s">
        <v>788</v>
      </c>
      <c r="F191" s="223" t="s">
        <v>789</v>
      </c>
      <c r="G191" s="224" t="s">
        <v>785</v>
      </c>
      <c r="H191" s="225">
        <v>36.066000000000003</v>
      </c>
      <c r="I191" s="226"/>
      <c r="J191" s="227">
        <f>ROUND(I191*H191,2)</f>
        <v>0</v>
      </c>
      <c r="K191" s="228"/>
      <c r="L191" s="229"/>
      <c r="M191" s="230" t="s">
        <v>1</v>
      </c>
      <c r="N191" s="231" t="s">
        <v>38</v>
      </c>
      <c r="O191" s="70"/>
      <c r="P191" s="217">
        <f>O191*H191</f>
        <v>0</v>
      </c>
      <c r="Q191" s="217">
        <v>1E-3</v>
      </c>
      <c r="R191" s="217">
        <f>Q191*H191</f>
        <v>3.6066000000000001E-2</v>
      </c>
      <c r="S191" s="217">
        <v>0</v>
      </c>
      <c r="T191" s="217">
        <f>S191*H191</f>
        <v>0</v>
      </c>
      <c r="U191" s="218" t="s">
        <v>1</v>
      </c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19" t="s">
        <v>196</v>
      </c>
      <c r="AT191" s="219" t="s">
        <v>192</v>
      </c>
      <c r="AU191" s="219" t="s">
        <v>82</v>
      </c>
      <c r="AY191" s="16" t="s">
        <v>181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16" t="s">
        <v>80</v>
      </c>
      <c r="BK191" s="220">
        <f>ROUND(I191*H191,2)</f>
        <v>0</v>
      </c>
      <c r="BL191" s="16" t="s">
        <v>189</v>
      </c>
      <c r="BM191" s="219" t="s">
        <v>1055</v>
      </c>
    </row>
    <row r="192" spans="1:65" s="12" customFormat="1" ht="22.8" customHeight="1">
      <c r="B192" s="191"/>
      <c r="C192" s="192"/>
      <c r="D192" s="193" t="s">
        <v>72</v>
      </c>
      <c r="E192" s="205" t="s">
        <v>791</v>
      </c>
      <c r="F192" s="205" t="s">
        <v>792</v>
      </c>
      <c r="G192" s="192"/>
      <c r="H192" s="192"/>
      <c r="I192" s="195"/>
      <c r="J192" s="206">
        <f>BK192</f>
        <v>0</v>
      </c>
      <c r="K192" s="192"/>
      <c r="L192" s="197"/>
      <c r="M192" s="198"/>
      <c r="N192" s="199"/>
      <c r="O192" s="199"/>
      <c r="P192" s="200">
        <f>SUM(P193:P194)</f>
        <v>0</v>
      </c>
      <c r="Q192" s="199"/>
      <c r="R192" s="200">
        <f>SUM(R193:R194)</f>
        <v>0</v>
      </c>
      <c r="S192" s="199"/>
      <c r="T192" s="200">
        <f>SUM(T193:T194)</f>
        <v>6.0000000000000001E-3</v>
      </c>
      <c r="U192" s="201"/>
      <c r="AR192" s="202" t="s">
        <v>82</v>
      </c>
      <c r="AT192" s="203" t="s">
        <v>72</v>
      </c>
      <c r="AU192" s="203" t="s">
        <v>80</v>
      </c>
      <c r="AY192" s="202" t="s">
        <v>181</v>
      </c>
      <c r="BK192" s="204">
        <f>SUM(BK193:BK194)</f>
        <v>0</v>
      </c>
    </row>
    <row r="193" spans="1:65" s="2" customFormat="1" ht="14.4" customHeight="1">
      <c r="A193" s="33"/>
      <c r="B193" s="34"/>
      <c r="C193" s="207" t="s">
        <v>793</v>
      </c>
      <c r="D193" s="207" t="s">
        <v>185</v>
      </c>
      <c r="E193" s="208" t="s">
        <v>794</v>
      </c>
      <c r="F193" s="209" t="s">
        <v>795</v>
      </c>
      <c r="G193" s="210" t="s">
        <v>188</v>
      </c>
      <c r="H193" s="211">
        <v>3</v>
      </c>
      <c r="I193" s="212"/>
      <c r="J193" s="213">
        <f>ROUND(I193*H193,2)</f>
        <v>0</v>
      </c>
      <c r="K193" s="214"/>
      <c r="L193" s="38"/>
      <c r="M193" s="215" t="s">
        <v>1</v>
      </c>
      <c r="N193" s="216" t="s">
        <v>38</v>
      </c>
      <c r="O193" s="70"/>
      <c r="P193" s="217">
        <f>O193*H193</f>
        <v>0</v>
      </c>
      <c r="Q193" s="217">
        <v>0</v>
      </c>
      <c r="R193" s="217">
        <f>Q193*H193</f>
        <v>0</v>
      </c>
      <c r="S193" s="217">
        <v>2E-3</v>
      </c>
      <c r="T193" s="217">
        <f>S193*H193</f>
        <v>6.0000000000000001E-3</v>
      </c>
      <c r="U193" s="218" t="s">
        <v>1</v>
      </c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19" t="s">
        <v>189</v>
      </c>
      <c r="AT193" s="219" t="s">
        <v>185</v>
      </c>
      <c r="AU193" s="219" t="s">
        <v>82</v>
      </c>
      <c r="AY193" s="16" t="s">
        <v>181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16" t="s">
        <v>80</v>
      </c>
      <c r="BK193" s="220">
        <f>ROUND(I193*H193,2)</f>
        <v>0</v>
      </c>
      <c r="BL193" s="16" t="s">
        <v>189</v>
      </c>
      <c r="BM193" s="219" t="s">
        <v>1056</v>
      </c>
    </row>
    <row r="194" spans="1:65" s="13" customFormat="1">
      <c r="B194" s="237"/>
      <c r="C194" s="238"/>
      <c r="D194" s="239" t="s">
        <v>648</v>
      </c>
      <c r="E194" s="238"/>
      <c r="F194" s="241" t="s">
        <v>797</v>
      </c>
      <c r="G194" s="238"/>
      <c r="H194" s="242">
        <v>3</v>
      </c>
      <c r="I194" s="243"/>
      <c r="J194" s="238"/>
      <c r="K194" s="238"/>
      <c r="L194" s="244"/>
      <c r="M194" s="245"/>
      <c r="N194" s="246"/>
      <c r="O194" s="246"/>
      <c r="P194" s="246"/>
      <c r="Q194" s="246"/>
      <c r="R194" s="246"/>
      <c r="S194" s="246"/>
      <c r="T194" s="246"/>
      <c r="U194" s="247"/>
      <c r="AT194" s="248" t="s">
        <v>648</v>
      </c>
      <c r="AU194" s="248" t="s">
        <v>82</v>
      </c>
      <c r="AV194" s="13" t="s">
        <v>82</v>
      </c>
      <c r="AW194" s="13" t="s">
        <v>4</v>
      </c>
      <c r="AX194" s="13" t="s">
        <v>80</v>
      </c>
      <c r="AY194" s="248" t="s">
        <v>181</v>
      </c>
    </row>
    <row r="195" spans="1:65" s="12" customFormat="1" ht="22.8" customHeight="1">
      <c r="B195" s="191"/>
      <c r="C195" s="192"/>
      <c r="D195" s="193" t="s">
        <v>72</v>
      </c>
      <c r="E195" s="205" t="s">
        <v>798</v>
      </c>
      <c r="F195" s="205" t="s">
        <v>799</v>
      </c>
      <c r="G195" s="192"/>
      <c r="H195" s="192"/>
      <c r="I195" s="195"/>
      <c r="J195" s="206">
        <f>BK195</f>
        <v>0</v>
      </c>
      <c r="K195" s="192"/>
      <c r="L195" s="197"/>
      <c r="M195" s="198"/>
      <c r="N195" s="199"/>
      <c r="O195" s="199"/>
      <c r="P195" s="200">
        <f>SUM(P196:P209)</f>
        <v>0</v>
      </c>
      <c r="Q195" s="199"/>
      <c r="R195" s="200">
        <f>SUM(R196:R209)</f>
        <v>0.34023829999999999</v>
      </c>
      <c r="S195" s="199"/>
      <c r="T195" s="200">
        <f>SUM(T196:T209)</f>
        <v>0</v>
      </c>
      <c r="U195" s="201"/>
      <c r="AR195" s="202" t="s">
        <v>82</v>
      </c>
      <c r="AT195" s="203" t="s">
        <v>72</v>
      </c>
      <c r="AU195" s="203" t="s">
        <v>80</v>
      </c>
      <c r="AY195" s="202" t="s">
        <v>181</v>
      </c>
      <c r="BK195" s="204">
        <f>SUM(BK196:BK209)</f>
        <v>0</v>
      </c>
    </row>
    <row r="196" spans="1:65" s="2" customFormat="1" ht="19.8" customHeight="1">
      <c r="A196" s="33"/>
      <c r="B196" s="34"/>
      <c r="C196" s="207" t="s">
        <v>275</v>
      </c>
      <c r="D196" s="207" t="s">
        <v>185</v>
      </c>
      <c r="E196" s="208" t="s">
        <v>800</v>
      </c>
      <c r="F196" s="209" t="s">
        <v>801</v>
      </c>
      <c r="G196" s="210" t="s">
        <v>511</v>
      </c>
      <c r="H196" s="211">
        <v>24.815999999999999</v>
      </c>
      <c r="I196" s="212"/>
      <c r="J196" s="213">
        <f>ROUND(I196*H196,2)</f>
        <v>0</v>
      </c>
      <c r="K196" s="214"/>
      <c r="L196" s="38"/>
      <c r="M196" s="215" t="s">
        <v>1</v>
      </c>
      <c r="N196" s="216" t="s">
        <v>38</v>
      </c>
      <c r="O196" s="70"/>
      <c r="P196" s="217">
        <f>O196*H196</f>
        <v>0</v>
      </c>
      <c r="Q196" s="217">
        <v>1.2500000000000001E-2</v>
      </c>
      <c r="R196" s="217">
        <f>Q196*H196</f>
        <v>0.31020000000000003</v>
      </c>
      <c r="S196" s="217">
        <v>0</v>
      </c>
      <c r="T196" s="217">
        <f>S196*H196</f>
        <v>0</v>
      </c>
      <c r="U196" s="218" t="s">
        <v>1</v>
      </c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19" t="s">
        <v>189</v>
      </c>
      <c r="AT196" s="219" t="s">
        <v>185</v>
      </c>
      <c r="AU196" s="219" t="s">
        <v>82</v>
      </c>
      <c r="AY196" s="16" t="s">
        <v>181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16" t="s">
        <v>80</v>
      </c>
      <c r="BK196" s="220">
        <f>ROUND(I196*H196,2)</f>
        <v>0</v>
      </c>
      <c r="BL196" s="16" t="s">
        <v>189</v>
      </c>
      <c r="BM196" s="219" t="s">
        <v>1057</v>
      </c>
    </row>
    <row r="197" spans="1:65" s="13" customFormat="1">
      <c r="B197" s="237"/>
      <c r="C197" s="238"/>
      <c r="D197" s="239" t="s">
        <v>648</v>
      </c>
      <c r="E197" s="240" t="s">
        <v>1</v>
      </c>
      <c r="F197" s="241" t="s">
        <v>659</v>
      </c>
      <c r="G197" s="238"/>
      <c r="H197" s="242">
        <v>24.815999999999999</v>
      </c>
      <c r="I197" s="243"/>
      <c r="J197" s="238"/>
      <c r="K197" s="238"/>
      <c r="L197" s="244"/>
      <c r="M197" s="245"/>
      <c r="N197" s="246"/>
      <c r="O197" s="246"/>
      <c r="P197" s="246"/>
      <c r="Q197" s="246"/>
      <c r="R197" s="246"/>
      <c r="S197" s="246"/>
      <c r="T197" s="246"/>
      <c r="U197" s="247"/>
      <c r="AT197" s="248" t="s">
        <v>648</v>
      </c>
      <c r="AU197" s="248" t="s">
        <v>82</v>
      </c>
      <c r="AV197" s="13" t="s">
        <v>82</v>
      </c>
      <c r="AW197" s="13" t="s">
        <v>30</v>
      </c>
      <c r="AX197" s="13" t="s">
        <v>80</v>
      </c>
      <c r="AY197" s="248" t="s">
        <v>181</v>
      </c>
    </row>
    <row r="198" spans="1:65" s="2" customFormat="1" ht="14.4" customHeight="1">
      <c r="A198" s="33"/>
      <c r="B198" s="34"/>
      <c r="C198" s="207" t="s">
        <v>279</v>
      </c>
      <c r="D198" s="207" t="s">
        <v>185</v>
      </c>
      <c r="E198" s="208" t="s">
        <v>803</v>
      </c>
      <c r="F198" s="209" t="s">
        <v>804</v>
      </c>
      <c r="G198" s="210" t="s">
        <v>267</v>
      </c>
      <c r="H198" s="211">
        <v>53.93</v>
      </c>
      <c r="I198" s="212"/>
      <c r="J198" s="213">
        <f t="shared" ref="J198:J206" si="20">ROUND(I198*H198,2)</f>
        <v>0</v>
      </c>
      <c r="K198" s="214"/>
      <c r="L198" s="38"/>
      <c r="M198" s="215" t="s">
        <v>1</v>
      </c>
      <c r="N198" s="216" t="s">
        <v>38</v>
      </c>
      <c r="O198" s="70"/>
      <c r="P198" s="217">
        <f t="shared" ref="P198:P206" si="21">O198*H198</f>
        <v>0</v>
      </c>
      <c r="Q198" s="217">
        <v>1.0000000000000001E-5</v>
      </c>
      <c r="R198" s="217">
        <f t="shared" ref="R198:R206" si="22">Q198*H198</f>
        <v>5.3930000000000004E-4</v>
      </c>
      <c r="S198" s="217">
        <v>0</v>
      </c>
      <c r="T198" s="217">
        <f t="shared" ref="T198:T206" si="23">S198*H198</f>
        <v>0</v>
      </c>
      <c r="U198" s="218" t="s">
        <v>1</v>
      </c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19" t="s">
        <v>390</v>
      </c>
      <c r="AT198" s="219" t="s">
        <v>185</v>
      </c>
      <c r="AU198" s="219" t="s">
        <v>82</v>
      </c>
      <c r="AY198" s="16" t="s">
        <v>181</v>
      </c>
      <c r="BE198" s="220">
        <f t="shared" ref="BE198:BE206" si="24">IF(N198="základní",J198,0)</f>
        <v>0</v>
      </c>
      <c r="BF198" s="220">
        <f t="shared" ref="BF198:BF206" si="25">IF(N198="snížená",J198,0)</f>
        <v>0</v>
      </c>
      <c r="BG198" s="220">
        <f t="shared" ref="BG198:BG206" si="26">IF(N198="zákl. přenesená",J198,0)</f>
        <v>0</v>
      </c>
      <c r="BH198" s="220">
        <f t="shared" ref="BH198:BH206" si="27">IF(N198="sníž. přenesená",J198,0)</f>
        <v>0</v>
      </c>
      <c r="BI198" s="220">
        <f t="shared" ref="BI198:BI206" si="28">IF(N198="nulová",J198,0)</f>
        <v>0</v>
      </c>
      <c r="BJ198" s="16" t="s">
        <v>80</v>
      </c>
      <c r="BK198" s="220">
        <f t="shared" ref="BK198:BK206" si="29">ROUND(I198*H198,2)</f>
        <v>0</v>
      </c>
      <c r="BL198" s="16" t="s">
        <v>390</v>
      </c>
      <c r="BM198" s="219" t="s">
        <v>1058</v>
      </c>
    </row>
    <row r="199" spans="1:65" s="2" customFormat="1" ht="14.4" customHeight="1">
      <c r="A199" s="33"/>
      <c r="B199" s="34"/>
      <c r="C199" s="207" t="s">
        <v>806</v>
      </c>
      <c r="D199" s="207" t="s">
        <v>185</v>
      </c>
      <c r="E199" s="208" t="s">
        <v>807</v>
      </c>
      <c r="F199" s="209" t="s">
        <v>808</v>
      </c>
      <c r="G199" s="210" t="s">
        <v>511</v>
      </c>
      <c r="H199" s="211">
        <v>24.815999999999999</v>
      </c>
      <c r="I199" s="212"/>
      <c r="J199" s="213">
        <f t="shared" si="20"/>
        <v>0</v>
      </c>
      <c r="K199" s="214"/>
      <c r="L199" s="38"/>
      <c r="M199" s="215" t="s">
        <v>1</v>
      </c>
      <c r="N199" s="216" t="s">
        <v>38</v>
      </c>
      <c r="O199" s="70"/>
      <c r="P199" s="217">
        <f t="shared" si="21"/>
        <v>0</v>
      </c>
      <c r="Q199" s="217">
        <v>1E-4</v>
      </c>
      <c r="R199" s="217">
        <f t="shared" si="22"/>
        <v>2.4816E-3</v>
      </c>
      <c r="S199" s="217">
        <v>0</v>
      </c>
      <c r="T199" s="217">
        <f t="shared" si="23"/>
        <v>0</v>
      </c>
      <c r="U199" s="218" t="s">
        <v>1</v>
      </c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19" t="s">
        <v>189</v>
      </c>
      <c r="AT199" s="219" t="s">
        <v>185</v>
      </c>
      <c r="AU199" s="219" t="s">
        <v>82</v>
      </c>
      <c r="AY199" s="16" t="s">
        <v>181</v>
      </c>
      <c r="BE199" s="220">
        <f t="shared" si="24"/>
        <v>0</v>
      </c>
      <c r="BF199" s="220">
        <f t="shared" si="25"/>
        <v>0</v>
      </c>
      <c r="BG199" s="220">
        <f t="shared" si="26"/>
        <v>0</v>
      </c>
      <c r="BH199" s="220">
        <f t="shared" si="27"/>
        <v>0</v>
      </c>
      <c r="BI199" s="220">
        <f t="shared" si="28"/>
        <v>0</v>
      </c>
      <c r="BJ199" s="16" t="s">
        <v>80</v>
      </c>
      <c r="BK199" s="220">
        <f t="shared" si="29"/>
        <v>0</v>
      </c>
      <c r="BL199" s="16" t="s">
        <v>189</v>
      </c>
      <c r="BM199" s="219" t="s">
        <v>1059</v>
      </c>
    </row>
    <row r="200" spans="1:65" s="2" customFormat="1" ht="14.4" customHeight="1">
      <c r="A200" s="33"/>
      <c r="B200" s="34"/>
      <c r="C200" s="207" t="s">
        <v>810</v>
      </c>
      <c r="D200" s="207" t="s">
        <v>185</v>
      </c>
      <c r="E200" s="208" t="s">
        <v>811</v>
      </c>
      <c r="F200" s="209" t="s">
        <v>812</v>
      </c>
      <c r="G200" s="210" t="s">
        <v>511</v>
      </c>
      <c r="H200" s="211">
        <v>2.2200000000000002</v>
      </c>
      <c r="I200" s="212"/>
      <c r="J200" s="213">
        <f t="shared" si="20"/>
        <v>0</v>
      </c>
      <c r="K200" s="214"/>
      <c r="L200" s="38"/>
      <c r="M200" s="215" t="s">
        <v>1</v>
      </c>
      <c r="N200" s="216" t="s">
        <v>38</v>
      </c>
      <c r="O200" s="70"/>
      <c r="P200" s="217">
        <f t="shared" si="21"/>
        <v>0</v>
      </c>
      <c r="Q200" s="217">
        <v>0</v>
      </c>
      <c r="R200" s="217">
        <f t="shared" si="22"/>
        <v>0</v>
      </c>
      <c r="S200" s="217">
        <v>0</v>
      </c>
      <c r="T200" s="217">
        <f t="shared" si="23"/>
        <v>0</v>
      </c>
      <c r="U200" s="218" t="s">
        <v>1</v>
      </c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219" t="s">
        <v>189</v>
      </c>
      <c r="AT200" s="219" t="s">
        <v>185</v>
      </c>
      <c r="AU200" s="219" t="s">
        <v>82</v>
      </c>
      <c r="AY200" s="16" t="s">
        <v>181</v>
      </c>
      <c r="BE200" s="220">
        <f t="shared" si="24"/>
        <v>0</v>
      </c>
      <c r="BF200" s="220">
        <f t="shared" si="25"/>
        <v>0</v>
      </c>
      <c r="BG200" s="220">
        <f t="shared" si="26"/>
        <v>0</v>
      </c>
      <c r="BH200" s="220">
        <f t="shared" si="27"/>
        <v>0</v>
      </c>
      <c r="BI200" s="220">
        <f t="shared" si="28"/>
        <v>0</v>
      </c>
      <c r="BJ200" s="16" t="s">
        <v>80</v>
      </c>
      <c r="BK200" s="220">
        <f t="shared" si="29"/>
        <v>0</v>
      </c>
      <c r="BL200" s="16" t="s">
        <v>189</v>
      </c>
      <c r="BM200" s="219" t="s">
        <v>1060</v>
      </c>
    </row>
    <row r="201" spans="1:65" s="2" customFormat="1" ht="14.4" customHeight="1">
      <c r="A201" s="33"/>
      <c r="B201" s="34"/>
      <c r="C201" s="207" t="s">
        <v>814</v>
      </c>
      <c r="D201" s="207" t="s">
        <v>185</v>
      </c>
      <c r="E201" s="208" t="s">
        <v>815</v>
      </c>
      <c r="F201" s="209" t="s">
        <v>816</v>
      </c>
      <c r="G201" s="210" t="s">
        <v>511</v>
      </c>
      <c r="H201" s="211">
        <v>24.815999999999999</v>
      </c>
      <c r="I201" s="212"/>
      <c r="J201" s="213">
        <f t="shared" si="20"/>
        <v>0</v>
      </c>
      <c r="K201" s="214"/>
      <c r="L201" s="38"/>
      <c r="M201" s="215" t="s">
        <v>1</v>
      </c>
      <c r="N201" s="216" t="s">
        <v>38</v>
      </c>
      <c r="O201" s="70"/>
      <c r="P201" s="217">
        <f t="shared" si="21"/>
        <v>0</v>
      </c>
      <c r="Q201" s="217">
        <v>6.9999999999999999E-4</v>
      </c>
      <c r="R201" s="217">
        <f t="shared" si="22"/>
        <v>1.73712E-2</v>
      </c>
      <c r="S201" s="217">
        <v>0</v>
      </c>
      <c r="T201" s="217">
        <f t="shared" si="23"/>
        <v>0</v>
      </c>
      <c r="U201" s="218" t="s">
        <v>1</v>
      </c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19" t="s">
        <v>189</v>
      </c>
      <c r="AT201" s="219" t="s">
        <v>185</v>
      </c>
      <c r="AU201" s="219" t="s">
        <v>82</v>
      </c>
      <c r="AY201" s="16" t="s">
        <v>181</v>
      </c>
      <c r="BE201" s="220">
        <f t="shared" si="24"/>
        <v>0</v>
      </c>
      <c r="BF201" s="220">
        <f t="shared" si="25"/>
        <v>0</v>
      </c>
      <c r="BG201" s="220">
        <f t="shared" si="26"/>
        <v>0</v>
      </c>
      <c r="BH201" s="220">
        <f t="shared" si="27"/>
        <v>0</v>
      </c>
      <c r="BI201" s="220">
        <f t="shared" si="28"/>
        <v>0</v>
      </c>
      <c r="BJ201" s="16" t="s">
        <v>80</v>
      </c>
      <c r="BK201" s="220">
        <f t="shared" si="29"/>
        <v>0</v>
      </c>
      <c r="BL201" s="16" t="s">
        <v>189</v>
      </c>
      <c r="BM201" s="219" t="s">
        <v>1061</v>
      </c>
    </row>
    <row r="202" spans="1:65" s="2" customFormat="1" ht="14.4" customHeight="1">
      <c r="A202" s="33"/>
      <c r="B202" s="34"/>
      <c r="C202" s="207" t="s">
        <v>818</v>
      </c>
      <c r="D202" s="207" t="s">
        <v>185</v>
      </c>
      <c r="E202" s="208" t="s">
        <v>819</v>
      </c>
      <c r="F202" s="209" t="s">
        <v>820</v>
      </c>
      <c r="G202" s="210" t="s">
        <v>188</v>
      </c>
      <c r="H202" s="211">
        <v>1</v>
      </c>
      <c r="I202" s="212"/>
      <c r="J202" s="213">
        <f t="shared" si="20"/>
        <v>0</v>
      </c>
      <c r="K202" s="214"/>
      <c r="L202" s="38"/>
      <c r="M202" s="215" t="s">
        <v>1</v>
      </c>
      <c r="N202" s="216" t="s">
        <v>38</v>
      </c>
      <c r="O202" s="70"/>
      <c r="P202" s="217">
        <f t="shared" si="21"/>
        <v>0</v>
      </c>
      <c r="Q202" s="217">
        <v>3.0000000000000001E-5</v>
      </c>
      <c r="R202" s="217">
        <f t="shared" si="22"/>
        <v>3.0000000000000001E-5</v>
      </c>
      <c r="S202" s="217">
        <v>0</v>
      </c>
      <c r="T202" s="217">
        <f t="shared" si="23"/>
        <v>0</v>
      </c>
      <c r="U202" s="218" t="s">
        <v>1</v>
      </c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19" t="s">
        <v>189</v>
      </c>
      <c r="AT202" s="219" t="s">
        <v>185</v>
      </c>
      <c r="AU202" s="219" t="s">
        <v>82</v>
      </c>
      <c r="AY202" s="16" t="s">
        <v>181</v>
      </c>
      <c r="BE202" s="220">
        <f t="shared" si="24"/>
        <v>0</v>
      </c>
      <c r="BF202" s="220">
        <f t="shared" si="25"/>
        <v>0</v>
      </c>
      <c r="BG202" s="220">
        <f t="shared" si="26"/>
        <v>0</v>
      </c>
      <c r="BH202" s="220">
        <f t="shared" si="27"/>
        <v>0</v>
      </c>
      <c r="BI202" s="220">
        <f t="shared" si="28"/>
        <v>0</v>
      </c>
      <c r="BJ202" s="16" t="s">
        <v>80</v>
      </c>
      <c r="BK202" s="220">
        <f t="shared" si="29"/>
        <v>0</v>
      </c>
      <c r="BL202" s="16" t="s">
        <v>189</v>
      </c>
      <c r="BM202" s="219" t="s">
        <v>1062</v>
      </c>
    </row>
    <row r="203" spans="1:65" s="2" customFormat="1" ht="14.4" customHeight="1">
      <c r="A203" s="33"/>
      <c r="B203" s="34"/>
      <c r="C203" s="221" t="s">
        <v>822</v>
      </c>
      <c r="D203" s="221" t="s">
        <v>192</v>
      </c>
      <c r="E203" s="222" t="s">
        <v>823</v>
      </c>
      <c r="F203" s="223" t="s">
        <v>824</v>
      </c>
      <c r="G203" s="224" t="s">
        <v>188</v>
      </c>
      <c r="H203" s="225">
        <v>1</v>
      </c>
      <c r="I203" s="226"/>
      <c r="J203" s="227">
        <f t="shared" si="20"/>
        <v>0</v>
      </c>
      <c r="K203" s="228"/>
      <c r="L203" s="229"/>
      <c r="M203" s="230" t="s">
        <v>1</v>
      </c>
      <c r="N203" s="231" t="s">
        <v>38</v>
      </c>
      <c r="O203" s="70"/>
      <c r="P203" s="217">
        <f t="shared" si="21"/>
        <v>0</v>
      </c>
      <c r="Q203" s="217">
        <v>8.9999999999999998E-4</v>
      </c>
      <c r="R203" s="217">
        <f t="shared" si="22"/>
        <v>8.9999999999999998E-4</v>
      </c>
      <c r="S203" s="217">
        <v>0</v>
      </c>
      <c r="T203" s="217">
        <f t="shared" si="23"/>
        <v>0</v>
      </c>
      <c r="U203" s="218" t="s">
        <v>1</v>
      </c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219" t="s">
        <v>196</v>
      </c>
      <c r="AT203" s="219" t="s">
        <v>192</v>
      </c>
      <c r="AU203" s="219" t="s">
        <v>82</v>
      </c>
      <c r="AY203" s="16" t="s">
        <v>181</v>
      </c>
      <c r="BE203" s="220">
        <f t="shared" si="24"/>
        <v>0</v>
      </c>
      <c r="BF203" s="220">
        <f t="shared" si="25"/>
        <v>0</v>
      </c>
      <c r="BG203" s="220">
        <f t="shared" si="26"/>
        <v>0</v>
      </c>
      <c r="BH203" s="220">
        <f t="shared" si="27"/>
        <v>0</v>
      </c>
      <c r="BI203" s="220">
        <f t="shared" si="28"/>
        <v>0</v>
      </c>
      <c r="BJ203" s="16" t="s">
        <v>80</v>
      </c>
      <c r="BK203" s="220">
        <f t="shared" si="29"/>
        <v>0</v>
      </c>
      <c r="BL203" s="16" t="s">
        <v>189</v>
      </c>
      <c r="BM203" s="219" t="s">
        <v>1063</v>
      </c>
    </row>
    <row r="204" spans="1:65" s="2" customFormat="1" ht="14.4" customHeight="1">
      <c r="A204" s="33"/>
      <c r="B204" s="34"/>
      <c r="C204" s="207" t="s">
        <v>826</v>
      </c>
      <c r="D204" s="207" t="s">
        <v>185</v>
      </c>
      <c r="E204" s="208" t="s">
        <v>827</v>
      </c>
      <c r="F204" s="209" t="s">
        <v>828</v>
      </c>
      <c r="G204" s="210" t="s">
        <v>188</v>
      </c>
      <c r="H204" s="211">
        <v>1</v>
      </c>
      <c r="I204" s="212"/>
      <c r="J204" s="213">
        <f t="shared" si="20"/>
        <v>0</v>
      </c>
      <c r="K204" s="214"/>
      <c r="L204" s="38"/>
      <c r="M204" s="215" t="s">
        <v>1</v>
      </c>
      <c r="N204" s="216" t="s">
        <v>38</v>
      </c>
      <c r="O204" s="70"/>
      <c r="P204" s="217">
        <f t="shared" si="21"/>
        <v>0</v>
      </c>
      <c r="Q204" s="217">
        <v>6.9999999999999994E-5</v>
      </c>
      <c r="R204" s="217">
        <f t="shared" si="22"/>
        <v>6.9999999999999994E-5</v>
      </c>
      <c r="S204" s="217">
        <v>0</v>
      </c>
      <c r="T204" s="217">
        <f t="shared" si="23"/>
        <v>0</v>
      </c>
      <c r="U204" s="218" t="s">
        <v>1</v>
      </c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19" t="s">
        <v>189</v>
      </c>
      <c r="AT204" s="219" t="s">
        <v>185</v>
      </c>
      <c r="AU204" s="219" t="s">
        <v>82</v>
      </c>
      <c r="AY204" s="16" t="s">
        <v>181</v>
      </c>
      <c r="BE204" s="220">
        <f t="shared" si="24"/>
        <v>0</v>
      </c>
      <c r="BF204" s="220">
        <f t="shared" si="25"/>
        <v>0</v>
      </c>
      <c r="BG204" s="220">
        <f t="shared" si="26"/>
        <v>0</v>
      </c>
      <c r="BH204" s="220">
        <f t="shared" si="27"/>
        <v>0</v>
      </c>
      <c r="BI204" s="220">
        <f t="shared" si="28"/>
        <v>0</v>
      </c>
      <c r="BJ204" s="16" t="s">
        <v>80</v>
      </c>
      <c r="BK204" s="220">
        <f t="shared" si="29"/>
        <v>0</v>
      </c>
      <c r="BL204" s="16" t="s">
        <v>189</v>
      </c>
      <c r="BM204" s="219" t="s">
        <v>1064</v>
      </c>
    </row>
    <row r="205" spans="1:65" s="2" customFormat="1" ht="14.4" customHeight="1">
      <c r="A205" s="33"/>
      <c r="B205" s="34"/>
      <c r="C205" s="221" t="s">
        <v>285</v>
      </c>
      <c r="D205" s="221" t="s">
        <v>192</v>
      </c>
      <c r="E205" s="222" t="s">
        <v>830</v>
      </c>
      <c r="F205" s="223" t="s">
        <v>831</v>
      </c>
      <c r="G205" s="224" t="s">
        <v>188</v>
      </c>
      <c r="H205" s="225">
        <v>1</v>
      </c>
      <c r="I205" s="226"/>
      <c r="J205" s="227">
        <f t="shared" si="20"/>
        <v>0</v>
      </c>
      <c r="K205" s="228"/>
      <c r="L205" s="229"/>
      <c r="M205" s="230" t="s">
        <v>1</v>
      </c>
      <c r="N205" s="231" t="s">
        <v>38</v>
      </c>
      <c r="O205" s="70"/>
      <c r="P205" s="217">
        <f t="shared" si="21"/>
        <v>0</v>
      </c>
      <c r="Q205" s="217">
        <v>2.2000000000000001E-3</v>
      </c>
      <c r="R205" s="217">
        <f t="shared" si="22"/>
        <v>2.2000000000000001E-3</v>
      </c>
      <c r="S205" s="217">
        <v>0</v>
      </c>
      <c r="T205" s="217">
        <f t="shared" si="23"/>
        <v>0</v>
      </c>
      <c r="U205" s="218" t="s">
        <v>1</v>
      </c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19" t="s">
        <v>196</v>
      </c>
      <c r="AT205" s="219" t="s">
        <v>192</v>
      </c>
      <c r="AU205" s="219" t="s">
        <v>82</v>
      </c>
      <c r="AY205" s="16" t="s">
        <v>181</v>
      </c>
      <c r="BE205" s="220">
        <f t="shared" si="24"/>
        <v>0</v>
      </c>
      <c r="BF205" s="220">
        <f t="shared" si="25"/>
        <v>0</v>
      </c>
      <c r="BG205" s="220">
        <f t="shared" si="26"/>
        <v>0</v>
      </c>
      <c r="BH205" s="220">
        <f t="shared" si="27"/>
        <v>0</v>
      </c>
      <c r="BI205" s="220">
        <f t="shared" si="28"/>
        <v>0</v>
      </c>
      <c r="BJ205" s="16" t="s">
        <v>80</v>
      </c>
      <c r="BK205" s="220">
        <f t="shared" si="29"/>
        <v>0</v>
      </c>
      <c r="BL205" s="16" t="s">
        <v>189</v>
      </c>
      <c r="BM205" s="219" t="s">
        <v>1065</v>
      </c>
    </row>
    <row r="206" spans="1:65" s="2" customFormat="1" ht="14.4" customHeight="1">
      <c r="A206" s="33"/>
      <c r="B206" s="34"/>
      <c r="C206" s="207" t="s">
        <v>287</v>
      </c>
      <c r="D206" s="207" t="s">
        <v>185</v>
      </c>
      <c r="E206" s="208" t="s">
        <v>833</v>
      </c>
      <c r="F206" s="209" t="s">
        <v>834</v>
      </c>
      <c r="G206" s="210" t="s">
        <v>188</v>
      </c>
      <c r="H206" s="211">
        <v>0.66</v>
      </c>
      <c r="I206" s="212"/>
      <c r="J206" s="213">
        <f t="shared" si="20"/>
        <v>0</v>
      </c>
      <c r="K206" s="214"/>
      <c r="L206" s="38"/>
      <c r="M206" s="215" t="s">
        <v>1</v>
      </c>
      <c r="N206" s="216" t="s">
        <v>38</v>
      </c>
      <c r="O206" s="70"/>
      <c r="P206" s="217">
        <f t="shared" si="21"/>
        <v>0</v>
      </c>
      <c r="Q206" s="217">
        <v>6.9999999999999994E-5</v>
      </c>
      <c r="R206" s="217">
        <f t="shared" si="22"/>
        <v>4.6199999999999998E-5</v>
      </c>
      <c r="S206" s="217">
        <v>0</v>
      </c>
      <c r="T206" s="217">
        <f t="shared" si="23"/>
        <v>0</v>
      </c>
      <c r="U206" s="218" t="s">
        <v>1</v>
      </c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219" t="s">
        <v>189</v>
      </c>
      <c r="AT206" s="219" t="s">
        <v>185</v>
      </c>
      <c r="AU206" s="219" t="s">
        <v>82</v>
      </c>
      <c r="AY206" s="16" t="s">
        <v>181</v>
      </c>
      <c r="BE206" s="220">
        <f t="shared" si="24"/>
        <v>0</v>
      </c>
      <c r="BF206" s="220">
        <f t="shared" si="25"/>
        <v>0</v>
      </c>
      <c r="BG206" s="220">
        <f t="shared" si="26"/>
        <v>0</v>
      </c>
      <c r="BH206" s="220">
        <f t="shared" si="27"/>
        <v>0</v>
      </c>
      <c r="BI206" s="220">
        <f t="shared" si="28"/>
        <v>0</v>
      </c>
      <c r="BJ206" s="16" t="s">
        <v>80</v>
      </c>
      <c r="BK206" s="220">
        <f t="shared" si="29"/>
        <v>0</v>
      </c>
      <c r="BL206" s="16" t="s">
        <v>189</v>
      </c>
      <c r="BM206" s="219" t="s">
        <v>1066</v>
      </c>
    </row>
    <row r="207" spans="1:65" s="13" customFormat="1">
      <c r="B207" s="237"/>
      <c r="C207" s="238"/>
      <c r="D207" s="239" t="s">
        <v>648</v>
      </c>
      <c r="E207" s="238"/>
      <c r="F207" s="241" t="s">
        <v>836</v>
      </c>
      <c r="G207" s="238"/>
      <c r="H207" s="242">
        <v>0.66</v>
      </c>
      <c r="I207" s="243"/>
      <c r="J207" s="238"/>
      <c r="K207" s="238"/>
      <c r="L207" s="244"/>
      <c r="M207" s="245"/>
      <c r="N207" s="246"/>
      <c r="O207" s="246"/>
      <c r="P207" s="246"/>
      <c r="Q207" s="246"/>
      <c r="R207" s="246"/>
      <c r="S207" s="246"/>
      <c r="T207" s="246"/>
      <c r="U207" s="247"/>
      <c r="AT207" s="248" t="s">
        <v>648</v>
      </c>
      <c r="AU207" s="248" t="s">
        <v>82</v>
      </c>
      <c r="AV207" s="13" t="s">
        <v>82</v>
      </c>
      <c r="AW207" s="13" t="s">
        <v>4</v>
      </c>
      <c r="AX207" s="13" t="s">
        <v>80</v>
      </c>
      <c r="AY207" s="248" t="s">
        <v>181</v>
      </c>
    </row>
    <row r="208" spans="1:65" s="2" customFormat="1" ht="14.4" customHeight="1">
      <c r="A208" s="33"/>
      <c r="B208" s="34"/>
      <c r="C208" s="221" t="s">
        <v>293</v>
      </c>
      <c r="D208" s="221" t="s">
        <v>192</v>
      </c>
      <c r="E208" s="222" t="s">
        <v>837</v>
      </c>
      <c r="F208" s="223" t="s">
        <v>838</v>
      </c>
      <c r="G208" s="224" t="s">
        <v>188</v>
      </c>
      <c r="H208" s="225">
        <v>2</v>
      </c>
      <c r="I208" s="226"/>
      <c r="J208" s="227">
        <f>ROUND(I208*H208,2)</f>
        <v>0</v>
      </c>
      <c r="K208" s="228"/>
      <c r="L208" s="229"/>
      <c r="M208" s="230" t="s">
        <v>1</v>
      </c>
      <c r="N208" s="231" t="s">
        <v>38</v>
      </c>
      <c r="O208" s="70"/>
      <c r="P208" s="217">
        <f>O208*H208</f>
        <v>0</v>
      </c>
      <c r="Q208" s="217">
        <v>3.2000000000000002E-3</v>
      </c>
      <c r="R208" s="217">
        <f>Q208*H208</f>
        <v>6.4000000000000003E-3</v>
      </c>
      <c r="S208" s="217">
        <v>0</v>
      </c>
      <c r="T208" s="217">
        <f>S208*H208</f>
        <v>0</v>
      </c>
      <c r="U208" s="218" t="s">
        <v>1</v>
      </c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19" t="s">
        <v>196</v>
      </c>
      <c r="AT208" s="219" t="s">
        <v>192</v>
      </c>
      <c r="AU208" s="219" t="s">
        <v>82</v>
      </c>
      <c r="AY208" s="16" t="s">
        <v>181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16" t="s">
        <v>80</v>
      </c>
      <c r="BK208" s="220">
        <f>ROUND(I208*H208,2)</f>
        <v>0</v>
      </c>
      <c r="BL208" s="16" t="s">
        <v>189</v>
      </c>
      <c r="BM208" s="219" t="s">
        <v>1067</v>
      </c>
    </row>
    <row r="209" spans="1:65" s="2" customFormat="1" ht="14.4" customHeight="1">
      <c r="A209" s="33"/>
      <c r="B209" s="34"/>
      <c r="C209" s="207" t="s">
        <v>297</v>
      </c>
      <c r="D209" s="207" t="s">
        <v>185</v>
      </c>
      <c r="E209" s="208" t="s">
        <v>840</v>
      </c>
      <c r="F209" s="209" t="s">
        <v>841</v>
      </c>
      <c r="G209" s="210" t="s">
        <v>746</v>
      </c>
      <c r="H209" s="211">
        <v>0.34</v>
      </c>
      <c r="I209" s="212"/>
      <c r="J209" s="213">
        <f>ROUND(I209*H209,2)</f>
        <v>0</v>
      </c>
      <c r="K209" s="214"/>
      <c r="L209" s="38"/>
      <c r="M209" s="215" t="s">
        <v>1</v>
      </c>
      <c r="N209" s="216" t="s">
        <v>38</v>
      </c>
      <c r="O209" s="70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7">
        <f>S209*H209</f>
        <v>0</v>
      </c>
      <c r="U209" s="218" t="s">
        <v>1</v>
      </c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19" t="s">
        <v>189</v>
      </c>
      <c r="AT209" s="219" t="s">
        <v>185</v>
      </c>
      <c r="AU209" s="219" t="s">
        <v>82</v>
      </c>
      <c r="AY209" s="16" t="s">
        <v>181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16" t="s">
        <v>80</v>
      </c>
      <c r="BK209" s="220">
        <f>ROUND(I209*H209,2)</f>
        <v>0</v>
      </c>
      <c r="BL209" s="16" t="s">
        <v>189</v>
      </c>
      <c r="BM209" s="219" t="s">
        <v>1068</v>
      </c>
    </row>
    <row r="210" spans="1:65" s="12" customFormat="1" ht="22.8" customHeight="1">
      <c r="B210" s="191"/>
      <c r="C210" s="192"/>
      <c r="D210" s="193" t="s">
        <v>72</v>
      </c>
      <c r="E210" s="205" t="s">
        <v>843</v>
      </c>
      <c r="F210" s="205" t="s">
        <v>844</v>
      </c>
      <c r="G210" s="192"/>
      <c r="H210" s="192"/>
      <c r="I210" s="195"/>
      <c r="J210" s="206">
        <f>BK210</f>
        <v>0</v>
      </c>
      <c r="K210" s="192"/>
      <c r="L210" s="197"/>
      <c r="M210" s="198"/>
      <c r="N210" s="199"/>
      <c r="O210" s="199"/>
      <c r="P210" s="200">
        <f>SUM(P211:P216)</f>
        <v>0</v>
      </c>
      <c r="Q210" s="199"/>
      <c r="R210" s="200">
        <f>SUM(R211:R216)</f>
        <v>0.16</v>
      </c>
      <c r="S210" s="199"/>
      <c r="T210" s="200">
        <f>SUM(T211:T216)</f>
        <v>0</v>
      </c>
      <c r="U210" s="201"/>
      <c r="AR210" s="202" t="s">
        <v>82</v>
      </c>
      <c r="AT210" s="203" t="s">
        <v>72</v>
      </c>
      <c r="AU210" s="203" t="s">
        <v>80</v>
      </c>
      <c r="AY210" s="202" t="s">
        <v>181</v>
      </c>
      <c r="BK210" s="204">
        <f>SUM(BK211:BK216)</f>
        <v>0</v>
      </c>
    </row>
    <row r="211" spans="1:65" s="2" customFormat="1" ht="19.8" customHeight="1">
      <c r="A211" s="33"/>
      <c r="B211" s="34"/>
      <c r="C211" s="207" t="s">
        <v>859</v>
      </c>
      <c r="D211" s="207" t="s">
        <v>185</v>
      </c>
      <c r="E211" s="208" t="s">
        <v>845</v>
      </c>
      <c r="F211" s="209" t="s">
        <v>846</v>
      </c>
      <c r="G211" s="210" t="s">
        <v>188</v>
      </c>
      <c r="H211" s="211">
        <v>1</v>
      </c>
      <c r="I211" s="212"/>
      <c r="J211" s="213">
        <f t="shared" ref="J211:J216" si="30">ROUND(I211*H211,2)</f>
        <v>0</v>
      </c>
      <c r="K211" s="214"/>
      <c r="L211" s="38"/>
      <c r="M211" s="215" t="s">
        <v>1</v>
      </c>
      <c r="N211" s="216" t="s">
        <v>38</v>
      </c>
      <c r="O211" s="70"/>
      <c r="P211" s="217">
        <f t="shared" ref="P211:P216" si="31">O211*H211</f>
        <v>0</v>
      </c>
      <c r="Q211" s="217">
        <v>0</v>
      </c>
      <c r="R211" s="217">
        <f t="shared" ref="R211:R216" si="32">Q211*H211</f>
        <v>0</v>
      </c>
      <c r="S211" s="217">
        <v>0</v>
      </c>
      <c r="T211" s="217">
        <f t="shared" ref="T211:T216" si="33">S211*H211</f>
        <v>0</v>
      </c>
      <c r="U211" s="218" t="s">
        <v>1</v>
      </c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219" t="s">
        <v>189</v>
      </c>
      <c r="AT211" s="219" t="s">
        <v>185</v>
      </c>
      <c r="AU211" s="219" t="s">
        <v>82</v>
      </c>
      <c r="AY211" s="16" t="s">
        <v>181</v>
      </c>
      <c r="BE211" s="220">
        <f t="shared" ref="BE211:BE216" si="34">IF(N211="základní",J211,0)</f>
        <v>0</v>
      </c>
      <c r="BF211" s="220">
        <f t="shared" ref="BF211:BF216" si="35">IF(N211="snížená",J211,0)</f>
        <v>0</v>
      </c>
      <c r="BG211" s="220">
        <f t="shared" ref="BG211:BG216" si="36">IF(N211="zákl. přenesená",J211,0)</f>
        <v>0</v>
      </c>
      <c r="BH211" s="220">
        <f t="shared" ref="BH211:BH216" si="37">IF(N211="sníž. přenesená",J211,0)</f>
        <v>0</v>
      </c>
      <c r="BI211" s="220">
        <f t="shared" ref="BI211:BI216" si="38">IF(N211="nulová",J211,0)</f>
        <v>0</v>
      </c>
      <c r="BJ211" s="16" t="s">
        <v>80</v>
      </c>
      <c r="BK211" s="220">
        <f t="shared" ref="BK211:BK216" si="39">ROUND(I211*H211,2)</f>
        <v>0</v>
      </c>
      <c r="BL211" s="16" t="s">
        <v>189</v>
      </c>
      <c r="BM211" s="219" t="s">
        <v>1069</v>
      </c>
    </row>
    <row r="212" spans="1:65" s="2" customFormat="1" ht="19.8" customHeight="1">
      <c r="A212" s="33"/>
      <c r="B212" s="34"/>
      <c r="C212" s="207" t="s">
        <v>863</v>
      </c>
      <c r="D212" s="207" t="s">
        <v>185</v>
      </c>
      <c r="E212" s="208" t="s">
        <v>848</v>
      </c>
      <c r="F212" s="209" t="s">
        <v>849</v>
      </c>
      <c r="G212" s="210" t="s">
        <v>188</v>
      </c>
      <c r="H212" s="211">
        <v>2</v>
      </c>
      <c r="I212" s="212"/>
      <c r="J212" s="213">
        <f t="shared" si="30"/>
        <v>0</v>
      </c>
      <c r="K212" s="214"/>
      <c r="L212" s="38"/>
      <c r="M212" s="215" t="s">
        <v>1</v>
      </c>
      <c r="N212" s="216" t="s">
        <v>38</v>
      </c>
      <c r="O212" s="70"/>
      <c r="P212" s="217">
        <f t="shared" si="31"/>
        <v>0</v>
      </c>
      <c r="Q212" s="217">
        <v>0</v>
      </c>
      <c r="R212" s="217">
        <f t="shared" si="32"/>
        <v>0</v>
      </c>
      <c r="S212" s="217">
        <v>0</v>
      </c>
      <c r="T212" s="217">
        <f t="shared" si="33"/>
        <v>0</v>
      </c>
      <c r="U212" s="218" t="s">
        <v>1</v>
      </c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19" t="s">
        <v>189</v>
      </c>
      <c r="AT212" s="219" t="s">
        <v>185</v>
      </c>
      <c r="AU212" s="219" t="s">
        <v>82</v>
      </c>
      <c r="AY212" s="16" t="s">
        <v>181</v>
      </c>
      <c r="BE212" s="220">
        <f t="shared" si="34"/>
        <v>0</v>
      </c>
      <c r="BF212" s="220">
        <f t="shared" si="35"/>
        <v>0</v>
      </c>
      <c r="BG212" s="220">
        <f t="shared" si="36"/>
        <v>0</v>
      </c>
      <c r="BH212" s="220">
        <f t="shared" si="37"/>
        <v>0</v>
      </c>
      <c r="BI212" s="220">
        <f t="shared" si="38"/>
        <v>0</v>
      </c>
      <c r="BJ212" s="16" t="s">
        <v>80</v>
      </c>
      <c r="BK212" s="220">
        <f t="shared" si="39"/>
        <v>0</v>
      </c>
      <c r="BL212" s="16" t="s">
        <v>189</v>
      </c>
      <c r="BM212" s="219" t="s">
        <v>1070</v>
      </c>
    </row>
    <row r="213" spans="1:65" s="2" customFormat="1" ht="14.4" customHeight="1">
      <c r="A213" s="33"/>
      <c r="B213" s="34"/>
      <c r="C213" s="207" t="s">
        <v>851</v>
      </c>
      <c r="D213" s="207" t="s">
        <v>185</v>
      </c>
      <c r="E213" s="208" t="s">
        <v>852</v>
      </c>
      <c r="F213" s="209" t="s">
        <v>853</v>
      </c>
      <c r="G213" s="210" t="s">
        <v>854</v>
      </c>
      <c r="H213" s="211">
        <v>1</v>
      </c>
      <c r="I213" s="212"/>
      <c r="J213" s="213">
        <f t="shared" si="30"/>
        <v>0</v>
      </c>
      <c r="K213" s="214"/>
      <c r="L213" s="38"/>
      <c r="M213" s="215" t="s">
        <v>1</v>
      </c>
      <c r="N213" s="216" t="s">
        <v>38</v>
      </c>
      <c r="O213" s="70"/>
      <c r="P213" s="217">
        <f t="shared" si="31"/>
        <v>0</v>
      </c>
      <c r="Q213" s="217">
        <v>0</v>
      </c>
      <c r="R213" s="217">
        <f t="shared" si="32"/>
        <v>0</v>
      </c>
      <c r="S213" s="217">
        <v>0</v>
      </c>
      <c r="T213" s="217">
        <f t="shared" si="33"/>
        <v>0</v>
      </c>
      <c r="U213" s="218" t="s">
        <v>1</v>
      </c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19" t="s">
        <v>189</v>
      </c>
      <c r="AT213" s="219" t="s">
        <v>185</v>
      </c>
      <c r="AU213" s="219" t="s">
        <v>82</v>
      </c>
      <c r="AY213" s="16" t="s">
        <v>181</v>
      </c>
      <c r="BE213" s="220">
        <f t="shared" si="34"/>
        <v>0</v>
      </c>
      <c r="BF213" s="220">
        <f t="shared" si="35"/>
        <v>0</v>
      </c>
      <c r="BG213" s="220">
        <f t="shared" si="36"/>
        <v>0</v>
      </c>
      <c r="BH213" s="220">
        <f t="shared" si="37"/>
        <v>0</v>
      </c>
      <c r="BI213" s="220">
        <f t="shared" si="38"/>
        <v>0</v>
      </c>
      <c r="BJ213" s="16" t="s">
        <v>80</v>
      </c>
      <c r="BK213" s="220">
        <f t="shared" si="39"/>
        <v>0</v>
      </c>
      <c r="BL213" s="16" t="s">
        <v>189</v>
      </c>
      <c r="BM213" s="219" t="s">
        <v>1071</v>
      </c>
    </row>
    <row r="214" spans="1:65" s="2" customFormat="1" ht="14.4" customHeight="1">
      <c r="A214" s="33"/>
      <c r="B214" s="34"/>
      <c r="C214" s="207" t="s">
        <v>248</v>
      </c>
      <c r="D214" s="207" t="s">
        <v>185</v>
      </c>
      <c r="E214" s="208" t="s">
        <v>856</v>
      </c>
      <c r="F214" s="209" t="s">
        <v>857</v>
      </c>
      <c r="G214" s="210" t="s">
        <v>188</v>
      </c>
      <c r="H214" s="211">
        <v>2</v>
      </c>
      <c r="I214" s="212"/>
      <c r="J214" s="213">
        <f t="shared" si="30"/>
        <v>0</v>
      </c>
      <c r="K214" s="214"/>
      <c r="L214" s="38"/>
      <c r="M214" s="215" t="s">
        <v>1</v>
      </c>
      <c r="N214" s="216" t="s">
        <v>38</v>
      </c>
      <c r="O214" s="70"/>
      <c r="P214" s="217">
        <f t="shared" si="31"/>
        <v>0</v>
      </c>
      <c r="Q214" s="217">
        <v>0</v>
      </c>
      <c r="R214" s="217">
        <f t="shared" si="32"/>
        <v>0</v>
      </c>
      <c r="S214" s="217">
        <v>0</v>
      </c>
      <c r="T214" s="217">
        <f t="shared" si="33"/>
        <v>0</v>
      </c>
      <c r="U214" s="218" t="s">
        <v>1</v>
      </c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219" t="s">
        <v>189</v>
      </c>
      <c r="AT214" s="219" t="s">
        <v>185</v>
      </c>
      <c r="AU214" s="219" t="s">
        <v>82</v>
      </c>
      <c r="AY214" s="16" t="s">
        <v>181</v>
      </c>
      <c r="BE214" s="220">
        <f t="shared" si="34"/>
        <v>0</v>
      </c>
      <c r="BF214" s="220">
        <f t="shared" si="35"/>
        <v>0</v>
      </c>
      <c r="BG214" s="220">
        <f t="shared" si="36"/>
        <v>0</v>
      </c>
      <c r="BH214" s="220">
        <f t="shared" si="37"/>
        <v>0</v>
      </c>
      <c r="BI214" s="220">
        <f t="shared" si="38"/>
        <v>0</v>
      </c>
      <c r="BJ214" s="16" t="s">
        <v>80</v>
      </c>
      <c r="BK214" s="220">
        <f t="shared" si="39"/>
        <v>0</v>
      </c>
      <c r="BL214" s="16" t="s">
        <v>189</v>
      </c>
      <c r="BM214" s="219" t="s">
        <v>1072</v>
      </c>
    </row>
    <row r="215" spans="1:65" s="2" customFormat="1" ht="14.4" customHeight="1">
      <c r="A215" s="33"/>
      <c r="B215" s="34"/>
      <c r="C215" s="207" t="s">
        <v>252</v>
      </c>
      <c r="D215" s="207" t="s">
        <v>185</v>
      </c>
      <c r="E215" s="208" t="s">
        <v>860</v>
      </c>
      <c r="F215" s="209" t="s">
        <v>861</v>
      </c>
      <c r="G215" s="210" t="s">
        <v>188</v>
      </c>
      <c r="H215" s="211">
        <v>5</v>
      </c>
      <c r="I215" s="212"/>
      <c r="J215" s="213">
        <f t="shared" si="30"/>
        <v>0</v>
      </c>
      <c r="K215" s="214"/>
      <c r="L215" s="38"/>
      <c r="M215" s="215" t="s">
        <v>1</v>
      </c>
      <c r="N215" s="216" t="s">
        <v>38</v>
      </c>
      <c r="O215" s="70"/>
      <c r="P215" s="217">
        <f t="shared" si="31"/>
        <v>0</v>
      </c>
      <c r="Q215" s="217">
        <v>0</v>
      </c>
      <c r="R215" s="217">
        <f t="shared" si="32"/>
        <v>0</v>
      </c>
      <c r="S215" s="217">
        <v>0</v>
      </c>
      <c r="T215" s="217">
        <f t="shared" si="33"/>
        <v>0</v>
      </c>
      <c r="U215" s="218" t="s">
        <v>1</v>
      </c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19" t="s">
        <v>189</v>
      </c>
      <c r="AT215" s="219" t="s">
        <v>185</v>
      </c>
      <c r="AU215" s="219" t="s">
        <v>82</v>
      </c>
      <c r="AY215" s="16" t="s">
        <v>181</v>
      </c>
      <c r="BE215" s="220">
        <f t="shared" si="34"/>
        <v>0</v>
      </c>
      <c r="BF215" s="220">
        <f t="shared" si="35"/>
        <v>0</v>
      </c>
      <c r="BG215" s="220">
        <f t="shared" si="36"/>
        <v>0</v>
      </c>
      <c r="BH215" s="220">
        <f t="shared" si="37"/>
        <v>0</v>
      </c>
      <c r="BI215" s="220">
        <f t="shared" si="38"/>
        <v>0</v>
      </c>
      <c r="BJ215" s="16" t="s">
        <v>80</v>
      </c>
      <c r="BK215" s="220">
        <f t="shared" si="39"/>
        <v>0</v>
      </c>
      <c r="BL215" s="16" t="s">
        <v>189</v>
      </c>
      <c r="BM215" s="219" t="s">
        <v>1073</v>
      </c>
    </row>
    <row r="216" spans="1:65" s="2" customFormat="1" ht="14.4" customHeight="1">
      <c r="A216" s="33"/>
      <c r="B216" s="34"/>
      <c r="C216" s="221" t="s">
        <v>256</v>
      </c>
      <c r="D216" s="221" t="s">
        <v>192</v>
      </c>
      <c r="E216" s="222" t="s">
        <v>864</v>
      </c>
      <c r="F216" s="223" t="s">
        <v>865</v>
      </c>
      <c r="G216" s="224" t="s">
        <v>188</v>
      </c>
      <c r="H216" s="225">
        <v>5</v>
      </c>
      <c r="I216" s="226"/>
      <c r="J216" s="227">
        <f t="shared" si="30"/>
        <v>0</v>
      </c>
      <c r="K216" s="228"/>
      <c r="L216" s="229"/>
      <c r="M216" s="230" t="s">
        <v>1</v>
      </c>
      <c r="N216" s="231" t="s">
        <v>38</v>
      </c>
      <c r="O216" s="70"/>
      <c r="P216" s="217">
        <f t="shared" si="31"/>
        <v>0</v>
      </c>
      <c r="Q216" s="217">
        <v>3.2000000000000001E-2</v>
      </c>
      <c r="R216" s="217">
        <f t="shared" si="32"/>
        <v>0.16</v>
      </c>
      <c r="S216" s="217">
        <v>0</v>
      </c>
      <c r="T216" s="217">
        <f t="shared" si="33"/>
        <v>0</v>
      </c>
      <c r="U216" s="218" t="s">
        <v>1</v>
      </c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219" t="s">
        <v>196</v>
      </c>
      <c r="AT216" s="219" t="s">
        <v>192</v>
      </c>
      <c r="AU216" s="219" t="s">
        <v>82</v>
      </c>
      <c r="AY216" s="16" t="s">
        <v>181</v>
      </c>
      <c r="BE216" s="220">
        <f t="shared" si="34"/>
        <v>0</v>
      </c>
      <c r="BF216" s="220">
        <f t="shared" si="35"/>
        <v>0</v>
      </c>
      <c r="BG216" s="220">
        <f t="shared" si="36"/>
        <v>0</v>
      </c>
      <c r="BH216" s="220">
        <f t="shared" si="37"/>
        <v>0</v>
      </c>
      <c r="BI216" s="220">
        <f t="shared" si="38"/>
        <v>0</v>
      </c>
      <c r="BJ216" s="16" t="s">
        <v>80</v>
      </c>
      <c r="BK216" s="220">
        <f t="shared" si="39"/>
        <v>0</v>
      </c>
      <c r="BL216" s="16" t="s">
        <v>189</v>
      </c>
      <c r="BM216" s="219" t="s">
        <v>1074</v>
      </c>
    </row>
    <row r="217" spans="1:65" s="12" customFormat="1" ht="22.8" customHeight="1">
      <c r="B217" s="191"/>
      <c r="C217" s="192"/>
      <c r="D217" s="193" t="s">
        <v>72</v>
      </c>
      <c r="E217" s="205" t="s">
        <v>867</v>
      </c>
      <c r="F217" s="205" t="s">
        <v>868</v>
      </c>
      <c r="G217" s="192"/>
      <c r="H217" s="192"/>
      <c r="I217" s="195"/>
      <c r="J217" s="206">
        <f>BK217</f>
        <v>0</v>
      </c>
      <c r="K217" s="192"/>
      <c r="L217" s="197"/>
      <c r="M217" s="198"/>
      <c r="N217" s="199"/>
      <c r="O217" s="199"/>
      <c r="P217" s="200">
        <f>SUM(P218:P230)</f>
        <v>0</v>
      </c>
      <c r="Q217" s="199"/>
      <c r="R217" s="200">
        <f>SUM(R218:R230)</f>
        <v>0.90827314999999986</v>
      </c>
      <c r="S217" s="199"/>
      <c r="T217" s="200">
        <f>SUM(T218:T230)</f>
        <v>0</v>
      </c>
      <c r="U217" s="201"/>
      <c r="AR217" s="202" t="s">
        <v>82</v>
      </c>
      <c r="AT217" s="203" t="s">
        <v>72</v>
      </c>
      <c r="AU217" s="203" t="s">
        <v>80</v>
      </c>
      <c r="AY217" s="202" t="s">
        <v>181</v>
      </c>
      <c r="BK217" s="204">
        <f>SUM(BK218:BK230)</f>
        <v>0</v>
      </c>
    </row>
    <row r="218" spans="1:65" s="2" customFormat="1" ht="14.4" customHeight="1">
      <c r="A218" s="33"/>
      <c r="B218" s="34"/>
      <c r="C218" s="207" t="s">
        <v>869</v>
      </c>
      <c r="D218" s="207" t="s">
        <v>185</v>
      </c>
      <c r="E218" s="208" t="s">
        <v>870</v>
      </c>
      <c r="F218" s="209" t="s">
        <v>871</v>
      </c>
      <c r="G218" s="210" t="s">
        <v>511</v>
      </c>
      <c r="H218" s="211">
        <v>6</v>
      </c>
      <c r="I218" s="212"/>
      <c r="J218" s="213">
        <f>ROUND(I218*H218,2)</f>
        <v>0</v>
      </c>
      <c r="K218" s="214"/>
      <c r="L218" s="38"/>
      <c r="M218" s="215" t="s">
        <v>1</v>
      </c>
      <c r="N218" s="216" t="s">
        <v>38</v>
      </c>
      <c r="O218" s="70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7">
        <f>S218*H218</f>
        <v>0</v>
      </c>
      <c r="U218" s="218" t="s">
        <v>1</v>
      </c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219" t="s">
        <v>189</v>
      </c>
      <c r="AT218" s="219" t="s">
        <v>185</v>
      </c>
      <c r="AU218" s="219" t="s">
        <v>82</v>
      </c>
      <c r="AY218" s="16" t="s">
        <v>181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16" t="s">
        <v>80</v>
      </c>
      <c r="BK218" s="220">
        <f>ROUND(I218*H218,2)</f>
        <v>0</v>
      </c>
      <c r="BL218" s="16" t="s">
        <v>189</v>
      </c>
      <c r="BM218" s="219" t="s">
        <v>1075</v>
      </c>
    </row>
    <row r="219" spans="1:65" s="2" customFormat="1" ht="14.4" customHeight="1">
      <c r="A219" s="33"/>
      <c r="B219" s="34"/>
      <c r="C219" s="207" t="s">
        <v>873</v>
      </c>
      <c r="D219" s="207" t="s">
        <v>185</v>
      </c>
      <c r="E219" s="208" t="s">
        <v>874</v>
      </c>
      <c r="F219" s="209" t="s">
        <v>875</v>
      </c>
      <c r="G219" s="210" t="s">
        <v>511</v>
      </c>
      <c r="H219" s="211">
        <v>6</v>
      </c>
      <c r="I219" s="212"/>
      <c r="J219" s="213">
        <f>ROUND(I219*H219,2)</f>
        <v>0</v>
      </c>
      <c r="K219" s="214"/>
      <c r="L219" s="38"/>
      <c r="M219" s="215" t="s">
        <v>1</v>
      </c>
      <c r="N219" s="216" t="s">
        <v>38</v>
      </c>
      <c r="O219" s="70"/>
      <c r="P219" s="217">
        <f>O219*H219</f>
        <v>0</v>
      </c>
      <c r="Q219" s="217">
        <v>2.9999999999999997E-4</v>
      </c>
      <c r="R219" s="217">
        <f>Q219*H219</f>
        <v>1.8E-3</v>
      </c>
      <c r="S219" s="217">
        <v>0</v>
      </c>
      <c r="T219" s="217">
        <f>S219*H219</f>
        <v>0</v>
      </c>
      <c r="U219" s="218" t="s">
        <v>1</v>
      </c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219" t="s">
        <v>189</v>
      </c>
      <c r="AT219" s="219" t="s">
        <v>185</v>
      </c>
      <c r="AU219" s="219" t="s">
        <v>82</v>
      </c>
      <c r="AY219" s="16" t="s">
        <v>181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16" t="s">
        <v>80</v>
      </c>
      <c r="BK219" s="220">
        <f>ROUND(I219*H219,2)</f>
        <v>0</v>
      </c>
      <c r="BL219" s="16" t="s">
        <v>189</v>
      </c>
      <c r="BM219" s="219" t="s">
        <v>1076</v>
      </c>
    </row>
    <row r="220" spans="1:65" s="2" customFormat="1" ht="14.4" customHeight="1">
      <c r="A220" s="33"/>
      <c r="B220" s="34"/>
      <c r="C220" s="207" t="s">
        <v>877</v>
      </c>
      <c r="D220" s="207" t="s">
        <v>185</v>
      </c>
      <c r="E220" s="208" t="s">
        <v>878</v>
      </c>
      <c r="F220" s="209" t="s">
        <v>879</v>
      </c>
      <c r="G220" s="210" t="s">
        <v>511</v>
      </c>
      <c r="H220" s="211">
        <v>6</v>
      </c>
      <c r="I220" s="212"/>
      <c r="J220" s="213">
        <f>ROUND(I220*H220,2)</f>
        <v>0</v>
      </c>
      <c r="K220" s="214"/>
      <c r="L220" s="38"/>
      <c r="M220" s="215" t="s">
        <v>1</v>
      </c>
      <c r="N220" s="216" t="s">
        <v>38</v>
      </c>
      <c r="O220" s="70"/>
      <c r="P220" s="217">
        <f>O220*H220</f>
        <v>0</v>
      </c>
      <c r="Q220" s="217">
        <v>4.5500000000000002E-3</v>
      </c>
      <c r="R220" s="217">
        <f>Q220*H220</f>
        <v>2.7300000000000001E-2</v>
      </c>
      <c r="S220" s="217">
        <v>0</v>
      </c>
      <c r="T220" s="217">
        <f>S220*H220</f>
        <v>0</v>
      </c>
      <c r="U220" s="218" t="s">
        <v>1</v>
      </c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219" t="s">
        <v>189</v>
      </c>
      <c r="AT220" s="219" t="s">
        <v>185</v>
      </c>
      <c r="AU220" s="219" t="s">
        <v>82</v>
      </c>
      <c r="AY220" s="16" t="s">
        <v>181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16" t="s">
        <v>80</v>
      </c>
      <c r="BK220" s="220">
        <f>ROUND(I220*H220,2)</f>
        <v>0</v>
      </c>
      <c r="BL220" s="16" t="s">
        <v>189</v>
      </c>
      <c r="BM220" s="219" t="s">
        <v>1077</v>
      </c>
    </row>
    <row r="221" spans="1:65" s="2" customFormat="1" ht="14.4" customHeight="1">
      <c r="A221" s="33"/>
      <c r="B221" s="34"/>
      <c r="C221" s="207" t="s">
        <v>881</v>
      </c>
      <c r="D221" s="207" t="s">
        <v>185</v>
      </c>
      <c r="E221" s="208" t="s">
        <v>882</v>
      </c>
      <c r="F221" s="209" t="s">
        <v>883</v>
      </c>
      <c r="G221" s="210" t="s">
        <v>267</v>
      </c>
      <c r="H221" s="211">
        <v>15.95</v>
      </c>
      <c r="I221" s="212"/>
      <c r="J221" s="213">
        <f>ROUND(I221*H221,2)</f>
        <v>0</v>
      </c>
      <c r="K221" s="214"/>
      <c r="L221" s="38"/>
      <c r="M221" s="215" t="s">
        <v>1</v>
      </c>
      <c r="N221" s="216" t="s">
        <v>38</v>
      </c>
      <c r="O221" s="70"/>
      <c r="P221" s="217">
        <f>O221*H221</f>
        <v>0</v>
      </c>
      <c r="Q221" s="217">
        <v>5.8E-4</v>
      </c>
      <c r="R221" s="217">
        <f>Q221*H221</f>
        <v>9.2509999999999988E-3</v>
      </c>
      <c r="S221" s="217">
        <v>0</v>
      </c>
      <c r="T221" s="217">
        <f>S221*H221</f>
        <v>0</v>
      </c>
      <c r="U221" s="218" t="s">
        <v>1</v>
      </c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219" t="s">
        <v>189</v>
      </c>
      <c r="AT221" s="219" t="s">
        <v>185</v>
      </c>
      <c r="AU221" s="219" t="s">
        <v>82</v>
      </c>
      <c r="AY221" s="16" t="s">
        <v>181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16" t="s">
        <v>80</v>
      </c>
      <c r="BK221" s="220">
        <f>ROUND(I221*H221,2)</f>
        <v>0</v>
      </c>
      <c r="BL221" s="16" t="s">
        <v>189</v>
      </c>
      <c r="BM221" s="219" t="s">
        <v>1078</v>
      </c>
    </row>
    <row r="222" spans="1:65" s="13" customFormat="1">
      <c r="B222" s="237"/>
      <c r="C222" s="238"/>
      <c r="D222" s="239" t="s">
        <v>648</v>
      </c>
      <c r="E222" s="240" t="s">
        <v>1</v>
      </c>
      <c r="F222" s="241" t="s">
        <v>885</v>
      </c>
      <c r="G222" s="238"/>
      <c r="H222" s="242">
        <v>15.95</v>
      </c>
      <c r="I222" s="243"/>
      <c r="J222" s="238"/>
      <c r="K222" s="238"/>
      <c r="L222" s="244"/>
      <c r="M222" s="245"/>
      <c r="N222" s="246"/>
      <c r="O222" s="246"/>
      <c r="P222" s="246"/>
      <c r="Q222" s="246"/>
      <c r="R222" s="246"/>
      <c r="S222" s="246"/>
      <c r="T222" s="246"/>
      <c r="U222" s="247"/>
      <c r="AT222" s="248" t="s">
        <v>648</v>
      </c>
      <c r="AU222" s="248" t="s">
        <v>82</v>
      </c>
      <c r="AV222" s="13" t="s">
        <v>82</v>
      </c>
      <c r="AW222" s="13" t="s">
        <v>30</v>
      </c>
      <c r="AX222" s="13" t="s">
        <v>80</v>
      </c>
      <c r="AY222" s="248" t="s">
        <v>181</v>
      </c>
    </row>
    <row r="223" spans="1:65" s="2" customFormat="1" ht="14.4" customHeight="1">
      <c r="A223" s="33"/>
      <c r="B223" s="34"/>
      <c r="C223" s="221" t="s">
        <v>886</v>
      </c>
      <c r="D223" s="221" t="s">
        <v>192</v>
      </c>
      <c r="E223" s="222" t="s">
        <v>887</v>
      </c>
      <c r="F223" s="223" t="s">
        <v>888</v>
      </c>
      <c r="G223" s="224" t="s">
        <v>188</v>
      </c>
      <c r="H223" s="225">
        <v>17.545000000000002</v>
      </c>
      <c r="I223" s="226"/>
      <c r="J223" s="227">
        <f>ROUND(I223*H223,2)</f>
        <v>0</v>
      </c>
      <c r="K223" s="228"/>
      <c r="L223" s="229"/>
      <c r="M223" s="230" t="s">
        <v>1</v>
      </c>
      <c r="N223" s="231" t="s">
        <v>38</v>
      </c>
      <c r="O223" s="70"/>
      <c r="P223" s="217">
        <f>O223*H223</f>
        <v>0</v>
      </c>
      <c r="Q223" s="217">
        <v>1.67E-3</v>
      </c>
      <c r="R223" s="217">
        <f>Q223*H223</f>
        <v>2.9300150000000004E-2</v>
      </c>
      <c r="S223" s="217">
        <v>0</v>
      </c>
      <c r="T223" s="217">
        <f>S223*H223</f>
        <v>0</v>
      </c>
      <c r="U223" s="218" t="s">
        <v>1</v>
      </c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219" t="s">
        <v>196</v>
      </c>
      <c r="AT223" s="219" t="s">
        <v>192</v>
      </c>
      <c r="AU223" s="219" t="s">
        <v>82</v>
      </c>
      <c r="AY223" s="16" t="s">
        <v>181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16" t="s">
        <v>80</v>
      </c>
      <c r="BK223" s="220">
        <f>ROUND(I223*H223,2)</f>
        <v>0</v>
      </c>
      <c r="BL223" s="16" t="s">
        <v>189</v>
      </c>
      <c r="BM223" s="219" t="s">
        <v>1079</v>
      </c>
    </row>
    <row r="224" spans="1:65" s="13" customFormat="1">
      <c r="B224" s="237"/>
      <c r="C224" s="238"/>
      <c r="D224" s="239" t="s">
        <v>648</v>
      </c>
      <c r="E224" s="238"/>
      <c r="F224" s="241" t="s">
        <v>890</v>
      </c>
      <c r="G224" s="238"/>
      <c r="H224" s="242">
        <v>17.545000000000002</v>
      </c>
      <c r="I224" s="243"/>
      <c r="J224" s="238"/>
      <c r="K224" s="238"/>
      <c r="L224" s="244"/>
      <c r="M224" s="245"/>
      <c r="N224" s="246"/>
      <c r="O224" s="246"/>
      <c r="P224" s="246"/>
      <c r="Q224" s="246"/>
      <c r="R224" s="246"/>
      <c r="S224" s="246"/>
      <c r="T224" s="246"/>
      <c r="U224" s="247"/>
      <c r="AT224" s="248" t="s">
        <v>648</v>
      </c>
      <c r="AU224" s="248" t="s">
        <v>82</v>
      </c>
      <c r="AV224" s="13" t="s">
        <v>82</v>
      </c>
      <c r="AW224" s="13" t="s">
        <v>4</v>
      </c>
      <c r="AX224" s="13" t="s">
        <v>80</v>
      </c>
      <c r="AY224" s="248" t="s">
        <v>181</v>
      </c>
    </row>
    <row r="225" spans="1:65" s="2" customFormat="1" ht="19.8" customHeight="1">
      <c r="A225" s="33"/>
      <c r="B225" s="34"/>
      <c r="C225" s="207" t="s">
        <v>891</v>
      </c>
      <c r="D225" s="207" t="s">
        <v>185</v>
      </c>
      <c r="E225" s="208" t="s">
        <v>892</v>
      </c>
      <c r="F225" s="209" t="s">
        <v>893</v>
      </c>
      <c r="G225" s="210" t="s">
        <v>511</v>
      </c>
      <c r="H225" s="211">
        <v>26.7</v>
      </c>
      <c r="I225" s="212"/>
      <c r="J225" s="213">
        <f>ROUND(I225*H225,2)</f>
        <v>0</v>
      </c>
      <c r="K225" s="214"/>
      <c r="L225" s="38"/>
      <c r="M225" s="215" t="s">
        <v>1</v>
      </c>
      <c r="N225" s="216" t="s">
        <v>38</v>
      </c>
      <c r="O225" s="70"/>
      <c r="P225" s="217">
        <f>O225*H225</f>
        <v>0</v>
      </c>
      <c r="Q225" s="217">
        <v>8.9999999999999993E-3</v>
      </c>
      <c r="R225" s="217">
        <f>Q225*H225</f>
        <v>0.24029999999999999</v>
      </c>
      <c r="S225" s="217">
        <v>0</v>
      </c>
      <c r="T225" s="217">
        <f>S225*H225</f>
        <v>0</v>
      </c>
      <c r="U225" s="218" t="s">
        <v>1</v>
      </c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219" t="s">
        <v>189</v>
      </c>
      <c r="AT225" s="219" t="s">
        <v>185</v>
      </c>
      <c r="AU225" s="219" t="s">
        <v>82</v>
      </c>
      <c r="AY225" s="16" t="s">
        <v>181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16" t="s">
        <v>80</v>
      </c>
      <c r="BK225" s="220">
        <f>ROUND(I225*H225,2)</f>
        <v>0</v>
      </c>
      <c r="BL225" s="16" t="s">
        <v>189</v>
      </c>
      <c r="BM225" s="219" t="s">
        <v>1080</v>
      </c>
    </row>
    <row r="226" spans="1:65" s="13" customFormat="1">
      <c r="B226" s="237"/>
      <c r="C226" s="238"/>
      <c r="D226" s="239" t="s">
        <v>648</v>
      </c>
      <c r="E226" s="240" t="s">
        <v>1</v>
      </c>
      <c r="F226" s="241" t="s">
        <v>895</v>
      </c>
      <c r="G226" s="238"/>
      <c r="H226" s="242">
        <v>26.7</v>
      </c>
      <c r="I226" s="243"/>
      <c r="J226" s="238"/>
      <c r="K226" s="238"/>
      <c r="L226" s="244"/>
      <c r="M226" s="245"/>
      <c r="N226" s="246"/>
      <c r="O226" s="246"/>
      <c r="P226" s="246"/>
      <c r="Q226" s="246"/>
      <c r="R226" s="246"/>
      <c r="S226" s="246"/>
      <c r="T226" s="246"/>
      <c r="U226" s="247"/>
      <c r="AT226" s="248" t="s">
        <v>648</v>
      </c>
      <c r="AU226" s="248" t="s">
        <v>82</v>
      </c>
      <c r="AV226" s="13" t="s">
        <v>82</v>
      </c>
      <c r="AW226" s="13" t="s">
        <v>30</v>
      </c>
      <c r="AX226" s="13" t="s">
        <v>80</v>
      </c>
      <c r="AY226" s="248" t="s">
        <v>181</v>
      </c>
    </row>
    <row r="227" spans="1:65" s="2" customFormat="1" ht="14.4" customHeight="1">
      <c r="A227" s="33"/>
      <c r="B227" s="34"/>
      <c r="C227" s="221" t="s">
        <v>896</v>
      </c>
      <c r="D227" s="221" t="s">
        <v>192</v>
      </c>
      <c r="E227" s="222" t="s">
        <v>897</v>
      </c>
      <c r="F227" s="223" t="s">
        <v>898</v>
      </c>
      <c r="G227" s="224" t="s">
        <v>511</v>
      </c>
      <c r="H227" s="225">
        <v>30.704999999999998</v>
      </c>
      <c r="I227" s="226"/>
      <c r="J227" s="227">
        <f>ROUND(I227*H227,2)</f>
        <v>0</v>
      </c>
      <c r="K227" s="228"/>
      <c r="L227" s="229"/>
      <c r="M227" s="230" t="s">
        <v>1</v>
      </c>
      <c r="N227" s="231" t="s">
        <v>38</v>
      </c>
      <c r="O227" s="70"/>
      <c r="P227" s="217">
        <f>O227*H227</f>
        <v>0</v>
      </c>
      <c r="Q227" s="217">
        <v>1.9199999999999998E-2</v>
      </c>
      <c r="R227" s="217">
        <f>Q227*H227</f>
        <v>0.58953599999999995</v>
      </c>
      <c r="S227" s="217">
        <v>0</v>
      </c>
      <c r="T227" s="217">
        <f>S227*H227</f>
        <v>0</v>
      </c>
      <c r="U227" s="218" t="s">
        <v>1</v>
      </c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219" t="s">
        <v>196</v>
      </c>
      <c r="AT227" s="219" t="s">
        <v>192</v>
      </c>
      <c r="AU227" s="219" t="s">
        <v>82</v>
      </c>
      <c r="AY227" s="16" t="s">
        <v>181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16" t="s">
        <v>80</v>
      </c>
      <c r="BK227" s="220">
        <f>ROUND(I227*H227,2)</f>
        <v>0</v>
      </c>
      <c r="BL227" s="16" t="s">
        <v>189</v>
      </c>
      <c r="BM227" s="219" t="s">
        <v>1081</v>
      </c>
    </row>
    <row r="228" spans="1:65" s="13" customFormat="1">
      <c r="B228" s="237"/>
      <c r="C228" s="238"/>
      <c r="D228" s="239" t="s">
        <v>648</v>
      </c>
      <c r="E228" s="238"/>
      <c r="F228" s="241" t="s">
        <v>900</v>
      </c>
      <c r="G228" s="238"/>
      <c r="H228" s="242">
        <v>30.704999999999998</v>
      </c>
      <c r="I228" s="243"/>
      <c r="J228" s="238"/>
      <c r="K228" s="238"/>
      <c r="L228" s="244"/>
      <c r="M228" s="245"/>
      <c r="N228" s="246"/>
      <c r="O228" s="246"/>
      <c r="P228" s="246"/>
      <c r="Q228" s="246"/>
      <c r="R228" s="246"/>
      <c r="S228" s="246"/>
      <c r="T228" s="246"/>
      <c r="U228" s="247"/>
      <c r="AT228" s="248" t="s">
        <v>648</v>
      </c>
      <c r="AU228" s="248" t="s">
        <v>82</v>
      </c>
      <c r="AV228" s="13" t="s">
        <v>82</v>
      </c>
      <c r="AW228" s="13" t="s">
        <v>4</v>
      </c>
      <c r="AX228" s="13" t="s">
        <v>80</v>
      </c>
      <c r="AY228" s="248" t="s">
        <v>181</v>
      </c>
    </row>
    <row r="229" spans="1:65" s="2" customFormat="1" ht="14.4" customHeight="1">
      <c r="A229" s="33"/>
      <c r="B229" s="34"/>
      <c r="C229" s="207" t="s">
        <v>901</v>
      </c>
      <c r="D229" s="207" t="s">
        <v>185</v>
      </c>
      <c r="E229" s="208" t="s">
        <v>902</v>
      </c>
      <c r="F229" s="209" t="s">
        <v>903</v>
      </c>
      <c r="G229" s="210" t="s">
        <v>188</v>
      </c>
      <c r="H229" s="211">
        <v>53.93</v>
      </c>
      <c r="I229" s="212"/>
      <c r="J229" s="213">
        <f>ROUND(I229*H229,2)</f>
        <v>0</v>
      </c>
      <c r="K229" s="214"/>
      <c r="L229" s="38"/>
      <c r="M229" s="215" t="s">
        <v>1</v>
      </c>
      <c r="N229" s="216" t="s">
        <v>38</v>
      </c>
      <c r="O229" s="70"/>
      <c r="P229" s="217">
        <f>O229*H229</f>
        <v>0</v>
      </c>
      <c r="Q229" s="217">
        <v>1.7000000000000001E-4</v>
      </c>
      <c r="R229" s="217">
        <f>Q229*H229</f>
        <v>9.1681000000000002E-3</v>
      </c>
      <c r="S229" s="217">
        <v>0</v>
      </c>
      <c r="T229" s="217">
        <f>S229*H229</f>
        <v>0</v>
      </c>
      <c r="U229" s="218" t="s">
        <v>1</v>
      </c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219" t="s">
        <v>189</v>
      </c>
      <c r="AT229" s="219" t="s">
        <v>185</v>
      </c>
      <c r="AU229" s="219" t="s">
        <v>82</v>
      </c>
      <c r="AY229" s="16" t="s">
        <v>181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16" t="s">
        <v>80</v>
      </c>
      <c r="BK229" s="220">
        <f>ROUND(I229*H229,2)</f>
        <v>0</v>
      </c>
      <c r="BL229" s="16" t="s">
        <v>189</v>
      </c>
      <c r="BM229" s="219" t="s">
        <v>1082</v>
      </c>
    </row>
    <row r="230" spans="1:65" s="2" customFormat="1" ht="14.4" customHeight="1">
      <c r="A230" s="33"/>
      <c r="B230" s="34"/>
      <c r="C230" s="221" t="s">
        <v>905</v>
      </c>
      <c r="D230" s="221" t="s">
        <v>192</v>
      </c>
      <c r="E230" s="222" t="s">
        <v>906</v>
      </c>
      <c r="F230" s="223" t="s">
        <v>907</v>
      </c>
      <c r="G230" s="224" t="s">
        <v>188</v>
      </c>
      <c r="H230" s="225">
        <v>53.93</v>
      </c>
      <c r="I230" s="226"/>
      <c r="J230" s="227">
        <f>ROUND(I230*H230,2)</f>
        <v>0</v>
      </c>
      <c r="K230" s="228"/>
      <c r="L230" s="229"/>
      <c r="M230" s="230" t="s">
        <v>1</v>
      </c>
      <c r="N230" s="231" t="s">
        <v>38</v>
      </c>
      <c r="O230" s="70"/>
      <c r="P230" s="217">
        <f>O230*H230</f>
        <v>0</v>
      </c>
      <c r="Q230" s="217">
        <v>3.0000000000000001E-5</v>
      </c>
      <c r="R230" s="217">
        <f>Q230*H230</f>
        <v>1.6179E-3</v>
      </c>
      <c r="S230" s="217">
        <v>0</v>
      </c>
      <c r="T230" s="217">
        <f>S230*H230</f>
        <v>0</v>
      </c>
      <c r="U230" s="218" t="s">
        <v>1</v>
      </c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219" t="s">
        <v>196</v>
      </c>
      <c r="AT230" s="219" t="s">
        <v>192</v>
      </c>
      <c r="AU230" s="219" t="s">
        <v>82</v>
      </c>
      <c r="AY230" s="16" t="s">
        <v>181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16" t="s">
        <v>80</v>
      </c>
      <c r="BK230" s="220">
        <f>ROUND(I230*H230,2)</f>
        <v>0</v>
      </c>
      <c r="BL230" s="16" t="s">
        <v>189</v>
      </c>
      <c r="BM230" s="219" t="s">
        <v>1083</v>
      </c>
    </row>
    <row r="231" spans="1:65" s="12" customFormat="1" ht="22.8" customHeight="1">
      <c r="B231" s="191"/>
      <c r="C231" s="192"/>
      <c r="D231" s="193" t="s">
        <v>72</v>
      </c>
      <c r="E231" s="205" t="s">
        <v>909</v>
      </c>
      <c r="F231" s="205" t="s">
        <v>910</v>
      </c>
      <c r="G231" s="192"/>
      <c r="H231" s="192"/>
      <c r="I231" s="195"/>
      <c r="J231" s="206">
        <f>BK231</f>
        <v>0</v>
      </c>
      <c r="K231" s="192"/>
      <c r="L231" s="197"/>
      <c r="M231" s="198"/>
      <c r="N231" s="199"/>
      <c r="O231" s="199"/>
      <c r="P231" s="200">
        <f>SUM(P232:P234)</f>
        <v>0</v>
      </c>
      <c r="Q231" s="199"/>
      <c r="R231" s="200">
        <f>SUM(R232:R234)</f>
        <v>0</v>
      </c>
      <c r="S231" s="199"/>
      <c r="T231" s="200">
        <f>SUM(T232:T234)</f>
        <v>9.0626999999999999E-2</v>
      </c>
      <c r="U231" s="201"/>
      <c r="AR231" s="202" t="s">
        <v>82</v>
      </c>
      <c r="AT231" s="203" t="s">
        <v>72</v>
      </c>
      <c r="AU231" s="203" t="s">
        <v>80</v>
      </c>
      <c r="AY231" s="202" t="s">
        <v>181</v>
      </c>
      <c r="BK231" s="204">
        <f>SUM(BK232:BK234)</f>
        <v>0</v>
      </c>
    </row>
    <row r="232" spans="1:65" s="2" customFormat="1" ht="14.4" customHeight="1">
      <c r="A232" s="33"/>
      <c r="B232" s="34"/>
      <c r="C232" s="207" t="s">
        <v>911</v>
      </c>
      <c r="D232" s="207" t="s">
        <v>185</v>
      </c>
      <c r="E232" s="208" t="s">
        <v>912</v>
      </c>
      <c r="F232" s="209" t="s">
        <v>913</v>
      </c>
      <c r="G232" s="210" t="s">
        <v>511</v>
      </c>
      <c r="H232" s="211">
        <v>24.815999999999999</v>
      </c>
      <c r="I232" s="212"/>
      <c r="J232" s="213">
        <f>ROUND(I232*H232,2)</f>
        <v>0</v>
      </c>
      <c r="K232" s="214"/>
      <c r="L232" s="38"/>
      <c r="M232" s="215" t="s">
        <v>1</v>
      </c>
      <c r="N232" s="216" t="s">
        <v>38</v>
      </c>
      <c r="O232" s="70"/>
      <c r="P232" s="217">
        <f>O232*H232</f>
        <v>0</v>
      </c>
      <c r="Q232" s="217">
        <v>0</v>
      </c>
      <c r="R232" s="217">
        <f>Q232*H232</f>
        <v>0</v>
      </c>
      <c r="S232" s="217">
        <v>3.0000000000000001E-3</v>
      </c>
      <c r="T232" s="217">
        <f>S232*H232</f>
        <v>7.4448E-2</v>
      </c>
      <c r="U232" s="218" t="s">
        <v>1</v>
      </c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219" t="s">
        <v>189</v>
      </c>
      <c r="AT232" s="219" t="s">
        <v>185</v>
      </c>
      <c r="AU232" s="219" t="s">
        <v>82</v>
      </c>
      <c r="AY232" s="16" t="s">
        <v>181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16" t="s">
        <v>80</v>
      </c>
      <c r="BK232" s="220">
        <f>ROUND(I232*H232,2)</f>
        <v>0</v>
      </c>
      <c r="BL232" s="16" t="s">
        <v>189</v>
      </c>
      <c r="BM232" s="219" t="s">
        <v>1084</v>
      </c>
    </row>
    <row r="233" spans="1:65" s="13" customFormat="1">
      <c r="B233" s="237"/>
      <c r="C233" s="238"/>
      <c r="D233" s="239" t="s">
        <v>648</v>
      </c>
      <c r="E233" s="240" t="s">
        <v>1</v>
      </c>
      <c r="F233" s="241" t="s">
        <v>659</v>
      </c>
      <c r="G233" s="238"/>
      <c r="H233" s="242">
        <v>24.815999999999999</v>
      </c>
      <c r="I233" s="243"/>
      <c r="J233" s="238"/>
      <c r="K233" s="238"/>
      <c r="L233" s="244"/>
      <c r="M233" s="245"/>
      <c r="N233" s="246"/>
      <c r="O233" s="246"/>
      <c r="P233" s="246"/>
      <c r="Q233" s="246"/>
      <c r="R233" s="246"/>
      <c r="S233" s="246"/>
      <c r="T233" s="246"/>
      <c r="U233" s="247"/>
      <c r="AT233" s="248" t="s">
        <v>648</v>
      </c>
      <c r="AU233" s="248" t="s">
        <v>82</v>
      </c>
      <c r="AV233" s="13" t="s">
        <v>82</v>
      </c>
      <c r="AW233" s="13" t="s">
        <v>30</v>
      </c>
      <c r="AX233" s="13" t="s">
        <v>80</v>
      </c>
      <c r="AY233" s="248" t="s">
        <v>181</v>
      </c>
    </row>
    <row r="234" spans="1:65" s="2" customFormat="1" ht="14.4" customHeight="1">
      <c r="A234" s="33"/>
      <c r="B234" s="34"/>
      <c r="C234" s="207" t="s">
        <v>915</v>
      </c>
      <c r="D234" s="207" t="s">
        <v>185</v>
      </c>
      <c r="E234" s="208" t="s">
        <v>916</v>
      </c>
      <c r="F234" s="209" t="s">
        <v>917</v>
      </c>
      <c r="G234" s="210" t="s">
        <v>267</v>
      </c>
      <c r="H234" s="211">
        <v>53.93</v>
      </c>
      <c r="I234" s="212"/>
      <c r="J234" s="213">
        <f>ROUND(I234*H234,2)</f>
        <v>0</v>
      </c>
      <c r="K234" s="214"/>
      <c r="L234" s="38"/>
      <c r="M234" s="215" t="s">
        <v>1</v>
      </c>
      <c r="N234" s="216" t="s">
        <v>38</v>
      </c>
      <c r="O234" s="70"/>
      <c r="P234" s="217">
        <f>O234*H234</f>
        <v>0</v>
      </c>
      <c r="Q234" s="217">
        <v>0</v>
      </c>
      <c r="R234" s="217">
        <f>Q234*H234</f>
        <v>0</v>
      </c>
      <c r="S234" s="217">
        <v>2.9999999999999997E-4</v>
      </c>
      <c r="T234" s="217">
        <f>S234*H234</f>
        <v>1.6178999999999999E-2</v>
      </c>
      <c r="U234" s="218" t="s">
        <v>1</v>
      </c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219" t="s">
        <v>189</v>
      </c>
      <c r="AT234" s="219" t="s">
        <v>185</v>
      </c>
      <c r="AU234" s="219" t="s">
        <v>82</v>
      </c>
      <c r="AY234" s="16" t="s">
        <v>181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16" t="s">
        <v>80</v>
      </c>
      <c r="BK234" s="220">
        <f>ROUND(I234*H234,2)</f>
        <v>0</v>
      </c>
      <c r="BL234" s="16" t="s">
        <v>189</v>
      </c>
      <c r="BM234" s="219" t="s">
        <v>1085</v>
      </c>
    </row>
    <row r="235" spans="1:65" s="12" customFormat="1" ht="22.8" customHeight="1">
      <c r="B235" s="191"/>
      <c r="C235" s="192"/>
      <c r="D235" s="193" t="s">
        <v>72</v>
      </c>
      <c r="E235" s="205" t="s">
        <v>919</v>
      </c>
      <c r="F235" s="205" t="s">
        <v>920</v>
      </c>
      <c r="G235" s="192"/>
      <c r="H235" s="192"/>
      <c r="I235" s="195"/>
      <c r="J235" s="206">
        <f>BK235</f>
        <v>0</v>
      </c>
      <c r="K235" s="192"/>
      <c r="L235" s="197"/>
      <c r="M235" s="198"/>
      <c r="N235" s="199"/>
      <c r="O235" s="199"/>
      <c r="P235" s="200">
        <f>SUM(P236:P268)</f>
        <v>0</v>
      </c>
      <c r="Q235" s="199"/>
      <c r="R235" s="200">
        <f>SUM(R236:R268)</f>
        <v>2.2983023500000002</v>
      </c>
      <c r="S235" s="199"/>
      <c r="T235" s="200">
        <f>SUM(T236:T268)</f>
        <v>0</v>
      </c>
      <c r="U235" s="201"/>
      <c r="AR235" s="202" t="s">
        <v>82</v>
      </c>
      <c r="AT235" s="203" t="s">
        <v>72</v>
      </c>
      <c r="AU235" s="203" t="s">
        <v>80</v>
      </c>
      <c r="AY235" s="202" t="s">
        <v>181</v>
      </c>
      <c r="BK235" s="204">
        <f>SUM(BK236:BK268)</f>
        <v>0</v>
      </c>
    </row>
    <row r="236" spans="1:65" s="2" customFormat="1" ht="14.4" customHeight="1">
      <c r="A236" s="33"/>
      <c r="B236" s="34"/>
      <c r="C236" s="207" t="s">
        <v>921</v>
      </c>
      <c r="D236" s="207" t="s">
        <v>185</v>
      </c>
      <c r="E236" s="208" t="s">
        <v>922</v>
      </c>
      <c r="F236" s="209" t="s">
        <v>923</v>
      </c>
      <c r="G236" s="210" t="s">
        <v>511</v>
      </c>
      <c r="H236" s="211">
        <v>69.316999999999993</v>
      </c>
      <c r="I236" s="212"/>
      <c r="J236" s="213">
        <f>ROUND(I236*H236,2)</f>
        <v>0</v>
      </c>
      <c r="K236" s="214"/>
      <c r="L236" s="38"/>
      <c r="M236" s="215" t="s">
        <v>1</v>
      </c>
      <c r="N236" s="216" t="s">
        <v>38</v>
      </c>
      <c r="O236" s="70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7">
        <f>S236*H236</f>
        <v>0</v>
      </c>
      <c r="U236" s="218" t="s">
        <v>1</v>
      </c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219" t="s">
        <v>189</v>
      </c>
      <c r="AT236" s="219" t="s">
        <v>185</v>
      </c>
      <c r="AU236" s="219" t="s">
        <v>82</v>
      </c>
      <c r="AY236" s="16" t="s">
        <v>181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16" t="s">
        <v>80</v>
      </c>
      <c r="BK236" s="220">
        <f>ROUND(I236*H236,2)</f>
        <v>0</v>
      </c>
      <c r="BL236" s="16" t="s">
        <v>189</v>
      </c>
      <c r="BM236" s="219" t="s">
        <v>1086</v>
      </c>
    </row>
    <row r="237" spans="1:65" s="13" customFormat="1">
      <c r="B237" s="237"/>
      <c r="C237" s="238"/>
      <c r="D237" s="239" t="s">
        <v>648</v>
      </c>
      <c r="E237" s="240" t="s">
        <v>1</v>
      </c>
      <c r="F237" s="241" t="s">
        <v>925</v>
      </c>
      <c r="G237" s="238"/>
      <c r="H237" s="242">
        <v>26.577000000000002</v>
      </c>
      <c r="I237" s="243"/>
      <c r="J237" s="238"/>
      <c r="K237" s="238"/>
      <c r="L237" s="244"/>
      <c r="M237" s="245"/>
      <c r="N237" s="246"/>
      <c r="O237" s="246"/>
      <c r="P237" s="246"/>
      <c r="Q237" s="246"/>
      <c r="R237" s="246"/>
      <c r="S237" s="246"/>
      <c r="T237" s="246"/>
      <c r="U237" s="247"/>
      <c r="AT237" s="248" t="s">
        <v>648</v>
      </c>
      <c r="AU237" s="248" t="s">
        <v>82</v>
      </c>
      <c r="AV237" s="13" t="s">
        <v>82</v>
      </c>
      <c r="AW237" s="13" t="s">
        <v>30</v>
      </c>
      <c r="AX237" s="13" t="s">
        <v>73</v>
      </c>
      <c r="AY237" s="248" t="s">
        <v>181</v>
      </c>
    </row>
    <row r="238" spans="1:65" s="13" customFormat="1">
      <c r="B238" s="237"/>
      <c r="C238" s="238"/>
      <c r="D238" s="239" t="s">
        <v>648</v>
      </c>
      <c r="E238" s="240" t="s">
        <v>1</v>
      </c>
      <c r="F238" s="241" t="s">
        <v>926</v>
      </c>
      <c r="G238" s="238"/>
      <c r="H238" s="242">
        <v>17.46</v>
      </c>
      <c r="I238" s="243"/>
      <c r="J238" s="238"/>
      <c r="K238" s="238"/>
      <c r="L238" s="244"/>
      <c r="M238" s="245"/>
      <c r="N238" s="246"/>
      <c r="O238" s="246"/>
      <c r="P238" s="246"/>
      <c r="Q238" s="246"/>
      <c r="R238" s="246"/>
      <c r="S238" s="246"/>
      <c r="T238" s="246"/>
      <c r="U238" s="247"/>
      <c r="AT238" s="248" t="s">
        <v>648</v>
      </c>
      <c r="AU238" s="248" t="s">
        <v>82</v>
      </c>
      <c r="AV238" s="13" t="s">
        <v>82</v>
      </c>
      <c r="AW238" s="13" t="s">
        <v>30</v>
      </c>
      <c r="AX238" s="13" t="s">
        <v>73</v>
      </c>
      <c r="AY238" s="248" t="s">
        <v>181</v>
      </c>
    </row>
    <row r="239" spans="1:65" s="13" customFormat="1">
      <c r="B239" s="237"/>
      <c r="C239" s="238"/>
      <c r="D239" s="239" t="s">
        <v>648</v>
      </c>
      <c r="E239" s="240" t="s">
        <v>1</v>
      </c>
      <c r="F239" s="241" t="s">
        <v>927</v>
      </c>
      <c r="G239" s="238"/>
      <c r="H239" s="242">
        <v>9.2799999999999994</v>
      </c>
      <c r="I239" s="243"/>
      <c r="J239" s="238"/>
      <c r="K239" s="238"/>
      <c r="L239" s="244"/>
      <c r="M239" s="245"/>
      <c r="N239" s="246"/>
      <c r="O239" s="246"/>
      <c r="P239" s="246"/>
      <c r="Q239" s="246"/>
      <c r="R239" s="246"/>
      <c r="S239" s="246"/>
      <c r="T239" s="246"/>
      <c r="U239" s="247"/>
      <c r="AT239" s="248" t="s">
        <v>648</v>
      </c>
      <c r="AU239" s="248" t="s">
        <v>82</v>
      </c>
      <c r="AV239" s="13" t="s">
        <v>82</v>
      </c>
      <c r="AW239" s="13" t="s">
        <v>30</v>
      </c>
      <c r="AX239" s="13" t="s">
        <v>73</v>
      </c>
      <c r="AY239" s="248" t="s">
        <v>181</v>
      </c>
    </row>
    <row r="240" spans="1:65" s="13" customFormat="1">
      <c r="B240" s="237"/>
      <c r="C240" s="238"/>
      <c r="D240" s="239" t="s">
        <v>648</v>
      </c>
      <c r="E240" s="240" t="s">
        <v>1</v>
      </c>
      <c r="F240" s="241" t="s">
        <v>928</v>
      </c>
      <c r="G240" s="238"/>
      <c r="H240" s="242">
        <v>7.8</v>
      </c>
      <c r="I240" s="243"/>
      <c r="J240" s="238"/>
      <c r="K240" s="238"/>
      <c r="L240" s="244"/>
      <c r="M240" s="245"/>
      <c r="N240" s="246"/>
      <c r="O240" s="246"/>
      <c r="P240" s="246"/>
      <c r="Q240" s="246"/>
      <c r="R240" s="246"/>
      <c r="S240" s="246"/>
      <c r="T240" s="246"/>
      <c r="U240" s="247"/>
      <c r="AT240" s="248" t="s">
        <v>648</v>
      </c>
      <c r="AU240" s="248" t="s">
        <v>82</v>
      </c>
      <c r="AV240" s="13" t="s">
        <v>82</v>
      </c>
      <c r="AW240" s="13" t="s">
        <v>30</v>
      </c>
      <c r="AX240" s="13" t="s">
        <v>73</v>
      </c>
      <c r="AY240" s="248" t="s">
        <v>181</v>
      </c>
    </row>
    <row r="241" spans="1:65" s="13" customFormat="1">
      <c r="B241" s="237"/>
      <c r="C241" s="238"/>
      <c r="D241" s="239" t="s">
        <v>648</v>
      </c>
      <c r="E241" s="240" t="s">
        <v>1</v>
      </c>
      <c r="F241" s="241" t="s">
        <v>929</v>
      </c>
      <c r="G241" s="238"/>
      <c r="H241" s="242">
        <v>8.1999999999999993</v>
      </c>
      <c r="I241" s="243"/>
      <c r="J241" s="238"/>
      <c r="K241" s="238"/>
      <c r="L241" s="244"/>
      <c r="M241" s="245"/>
      <c r="N241" s="246"/>
      <c r="O241" s="246"/>
      <c r="P241" s="246"/>
      <c r="Q241" s="246"/>
      <c r="R241" s="246"/>
      <c r="S241" s="246"/>
      <c r="T241" s="246"/>
      <c r="U241" s="247"/>
      <c r="AT241" s="248" t="s">
        <v>648</v>
      </c>
      <c r="AU241" s="248" t="s">
        <v>82</v>
      </c>
      <c r="AV241" s="13" t="s">
        <v>82</v>
      </c>
      <c r="AW241" s="13" t="s">
        <v>30</v>
      </c>
      <c r="AX241" s="13" t="s">
        <v>73</v>
      </c>
      <c r="AY241" s="248" t="s">
        <v>181</v>
      </c>
    </row>
    <row r="242" spans="1:65" s="14" customFormat="1">
      <c r="B242" s="249"/>
      <c r="C242" s="250"/>
      <c r="D242" s="239" t="s">
        <v>648</v>
      </c>
      <c r="E242" s="251" t="s">
        <v>1</v>
      </c>
      <c r="F242" s="252" t="s">
        <v>682</v>
      </c>
      <c r="G242" s="250"/>
      <c r="H242" s="253">
        <v>69.316999999999993</v>
      </c>
      <c r="I242" s="254"/>
      <c r="J242" s="250"/>
      <c r="K242" s="250"/>
      <c r="L242" s="255"/>
      <c r="M242" s="256"/>
      <c r="N242" s="257"/>
      <c r="O242" s="257"/>
      <c r="P242" s="257"/>
      <c r="Q242" s="257"/>
      <c r="R242" s="257"/>
      <c r="S242" s="257"/>
      <c r="T242" s="257"/>
      <c r="U242" s="258"/>
      <c r="AT242" s="259" t="s">
        <v>648</v>
      </c>
      <c r="AU242" s="259" t="s">
        <v>82</v>
      </c>
      <c r="AV242" s="14" t="s">
        <v>390</v>
      </c>
      <c r="AW242" s="14" t="s">
        <v>30</v>
      </c>
      <c r="AX242" s="14" t="s">
        <v>80</v>
      </c>
      <c r="AY242" s="259" t="s">
        <v>181</v>
      </c>
    </row>
    <row r="243" spans="1:65" s="2" customFormat="1" ht="14.4" customHeight="1">
      <c r="A243" s="33"/>
      <c r="B243" s="34"/>
      <c r="C243" s="207" t="s">
        <v>930</v>
      </c>
      <c r="D243" s="207" t="s">
        <v>185</v>
      </c>
      <c r="E243" s="208" t="s">
        <v>931</v>
      </c>
      <c r="F243" s="209" t="s">
        <v>932</v>
      </c>
      <c r="G243" s="210" t="s">
        <v>511</v>
      </c>
      <c r="H243" s="211">
        <v>69.316999999999993</v>
      </c>
      <c r="I243" s="212"/>
      <c r="J243" s="213">
        <f>ROUND(I243*H243,2)</f>
        <v>0</v>
      </c>
      <c r="K243" s="214"/>
      <c r="L243" s="38"/>
      <c r="M243" s="215" t="s">
        <v>1</v>
      </c>
      <c r="N243" s="216" t="s">
        <v>38</v>
      </c>
      <c r="O243" s="70"/>
      <c r="P243" s="217">
        <f>O243*H243</f>
        <v>0</v>
      </c>
      <c r="Q243" s="217">
        <v>2.9999999999999997E-4</v>
      </c>
      <c r="R243" s="217">
        <f>Q243*H243</f>
        <v>2.0795099999999997E-2</v>
      </c>
      <c r="S243" s="217">
        <v>0</v>
      </c>
      <c r="T243" s="217">
        <f>S243*H243</f>
        <v>0</v>
      </c>
      <c r="U243" s="218" t="s">
        <v>1</v>
      </c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219" t="s">
        <v>189</v>
      </c>
      <c r="AT243" s="219" t="s">
        <v>185</v>
      </c>
      <c r="AU243" s="219" t="s">
        <v>82</v>
      </c>
      <c r="AY243" s="16" t="s">
        <v>181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16" t="s">
        <v>80</v>
      </c>
      <c r="BK243" s="220">
        <f>ROUND(I243*H243,2)</f>
        <v>0</v>
      </c>
      <c r="BL243" s="16" t="s">
        <v>189</v>
      </c>
      <c r="BM243" s="219" t="s">
        <v>1087</v>
      </c>
    </row>
    <row r="244" spans="1:65" s="2" customFormat="1" ht="14.4" customHeight="1">
      <c r="A244" s="33"/>
      <c r="B244" s="34"/>
      <c r="C244" s="207" t="s">
        <v>934</v>
      </c>
      <c r="D244" s="207" t="s">
        <v>185</v>
      </c>
      <c r="E244" s="208" t="s">
        <v>935</v>
      </c>
      <c r="F244" s="209" t="s">
        <v>936</v>
      </c>
      <c r="G244" s="210" t="s">
        <v>188</v>
      </c>
      <c r="H244" s="211">
        <v>69.316999999999993</v>
      </c>
      <c r="I244" s="212"/>
      <c r="J244" s="213">
        <f>ROUND(I244*H244,2)</f>
        <v>0</v>
      </c>
      <c r="K244" s="214"/>
      <c r="L244" s="38"/>
      <c r="M244" s="215" t="s">
        <v>1</v>
      </c>
      <c r="N244" s="216" t="s">
        <v>38</v>
      </c>
      <c r="O244" s="70"/>
      <c r="P244" s="217">
        <f>O244*H244</f>
        <v>0</v>
      </c>
      <c r="Q244" s="217">
        <v>4.3499999999999997E-3</v>
      </c>
      <c r="R244" s="217">
        <f>Q244*H244</f>
        <v>0.30152894999999996</v>
      </c>
      <c r="S244" s="217">
        <v>0</v>
      </c>
      <c r="T244" s="217">
        <f>S244*H244</f>
        <v>0</v>
      </c>
      <c r="U244" s="218" t="s">
        <v>1</v>
      </c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219" t="s">
        <v>189</v>
      </c>
      <c r="AT244" s="219" t="s">
        <v>185</v>
      </c>
      <c r="AU244" s="219" t="s">
        <v>82</v>
      </c>
      <c r="AY244" s="16" t="s">
        <v>181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16" t="s">
        <v>80</v>
      </c>
      <c r="BK244" s="220">
        <f>ROUND(I244*H244,2)</f>
        <v>0</v>
      </c>
      <c r="BL244" s="16" t="s">
        <v>189</v>
      </c>
      <c r="BM244" s="219" t="s">
        <v>1088</v>
      </c>
    </row>
    <row r="245" spans="1:65" s="2" customFormat="1" ht="14.4" customHeight="1">
      <c r="A245" s="33"/>
      <c r="B245" s="34"/>
      <c r="C245" s="207" t="s">
        <v>323</v>
      </c>
      <c r="D245" s="207" t="s">
        <v>185</v>
      </c>
      <c r="E245" s="208" t="s">
        <v>938</v>
      </c>
      <c r="F245" s="209" t="s">
        <v>939</v>
      </c>
      <c r="G245" s="210" t="s">
        <v>511</v>
      </c>
      <c r="H245" s="211">
        <v>69.316999999999993</v>
      </c>
      <c r="I245" s="212"/>
      <c r="J245" s="213">
        <f>ROUND(I245*H245,2)</f>
        <v>0</v>
      </c>
      <c r="K245" s="214"/>
      <c r="L245" s="38"/>
      <c r="M245" s="215" t="s">
        <v>1</v>
      </c>
      <c r="N245" s="216" t="s">
        <v>38</v>
      </c>
      <c r="O245" s="70"/>
      <c r="P245" s="217">
        <f>O245*H245</f>
        <v>0</v>
      </c>
      <c r="Q245" s="217">
        <v>4.4999999999999997E-3</v>
      </c>
      <c r="R245" s="217">
        <f>Q245*H245</f>
        <v>0.31192649999999994</v>
      </c>
      <c r="S245" s="217">
        <v>0</v>
      </c>
      <c r="T245" s="217">
        <f>S245*H245</f>
        <v>0</v>
      </c>
      <c r="U245" s="218" t="s">
        <v>1</v>
      </c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219" t="s">
        <v>189</v>
      </c>
      <c r="AT245" s="219" t="s">
        <v>185</v>
      </c>
      <c r="AU245" s="219" t="s">
        <v>82</v>
      </c>
      <c r="AY245" s="16" t="s">
        <v>181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16" t="s">
        <v>80</v>
      </c>
      <c r="BK245" s="220">
        <f>ROUND(I245*H245,2)</f>
        <v>0</v>
      </c>
      <c r="BL245" s="16" t="s">
        <v>189</v>
      </c>
      <c r="BM245" s="219" t="s">
        <v>1089</v>
      </c>
    </row>
    <row r="246" spans="1:65" s="2" customFormat="1" ht="14.4" customHeight="1">
      <c r="A246" s="33"/>
      <c r="B246" s="34"/>
      <c r="C246" s="207" t="s">
        <v>327</v>
      </c>
      <c r="D246" s="207" t="s">
        <v>185</v>
      </c>
      <c r="E246" s="208" t="s">
        <v>941</v>
      </c>
      <c r="F246" s="209" t="s">
        <v>942</v>
      </c>
      <c r="G246" s="210" t="s">
        <v>267</v>
      </c>
      <c r="H246" s="211">
        <v>79.8</v>
      </c>
      <c r="I246" s="212"/>
      <c r="J246" s="213">
        <f>ROUND(I246*H246,2)</f>
        <v>0</v>
      </c>
      <c r="K246" s="214"/>
      <c r="L246" s="38"/>
      <c r="M246" s="215" t="s">
        <v>1</v>
      </c>
      <c r="N246" s="216" t="s">
        <v>38</v>
      </c>
      <c r="O246" s="70"/>
      <c r="P246" s="217">
        <f>O246*H246</f>
        <v>0</v>
      </c>
      <c r="Q246" s="217">
        <v>2.0000000000000001E-4</v>
      </c>
      <c r="R246" s="217">
        <f>Q246*H246</f>
        <v>1.5959999999999998E-2</v>
      </c>
      <c r="S246" s="217">
        <v>0</v>
      </c>
      <c r="T246" s="217">
        <f>S246*H246</f>
        <v>0</v>
      </c>
      <c r="U246" s="218" t="s">
        <v>1</v>
      </c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219" t="s">
        <v>189</v>
      </c>
      <c r="AT246" s="219" t="s">
        <v>185</v>
      </c>
      <c r="AU246" s="219" t="s">
        <v>82</v>
      </c>
      <c r="AY246" s="16" t="s">
        <v>181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16" t="s">
        <v>80</v>
      </c>
      <c r="BK246" s="220">
        <f>ROUND(I246*H246,2)</f>
        <v>0</v>
      </c>
      <c r="BL246" s="16" t="s">
        <v>189</v>
      </c>
      <c r="BM246" s="219" t="s">
        <v>1090</v>
      </c>
    </row>
    <row r="247" spans="1:65" s="2" customFormat="1" ht="14.4" customHeight="1">
      <c r="A247" s="33"/>
      <c r="B247" s="34"/>
      <c r="C247" s="221" t="s">
        <v>944</v>
      </c>
      <c r="D247" s="221" t="s">
        <v>192</v>
      </c>
      <c r="E247" s="222" t="s">
        <v>945</v>
      </c>
      <c r="F247" s="223" t="s">
        <v>946</v>
      </c>
      <c r="G247" s="224" t="s">
        <v>267</v>
      </c>
      <c r="H247" s="225">
        <v>87.78</v>
      </c>
      <c r="I247" s="226"/>
      <c r="J247" s="227">
        <f>ROUND(I247*H247,2)</f>
        <v>0</v>
      </c>
      <c r="K247" s="228"/>
      <c r="L247" s="229"/>
      <c r="M247" s="230" t="s">
        <v>1</v>
      </c>
      <c r="N247" s="231" t="s">
        <v>38</v>
      </c>
      <c r="O247" s="70"/>
      <c r="P247" s="217">
        <f>O247*H247</f>
        <v>0</v>
      </c>
      <c r="Q247" s="217">
        <v>6.9999999999999994E-5</v>
      </c>
      <c r="R247" s="217">
        <f>Q247*H247</f>
        <v>6.1445999999999992E-3</v>
      </c>
      <c r="S247" s="217">
        <v>0</v>
      </c>
      <c r="T247" s="217">
        <f>S247*H247</f>
        <v>0</v>
      </c>
      <c r="U247" s="218" t="s">
        <v>1</v>
      </c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219" t="s">
        <v>196</v>
      </c>
      <c r="AT247" s="219" t="s">
        <v>192</v>
      </c>
      <c r="AU247" s="219" t="s">
        <v>82</v>
      </c>
      <c r="AY247" s="16" t="s">
        <v>181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16" t="s">
        <v>80</v>
      </c>
      <c r="BK247" s="220">
        <f>ROUND(I247*H247,2)</f>
        <v>0</v>
      </c>
      <c r="BL247" s="16" t="s">
        <v>189</v>
      </c>
      <c r="BM247" s="219" t="s">
        <v>1091</v>
      </c>
    </row>
    <row r="248" spans="1:65" s="13" customFormat="1">
      <c r="B248" s="237"/>
      <c r="C248" s="238"/>
      <c r="D248" s="239" t="s">
        <v>648</v>
      </c>
      <c r="E248" s="238"/>
      <c r="F248" s="241" t="s">
        <v>948</v>
      </c>
      <c r="G248" s="238"/>
      <c r="H248" s="242">
        <v>87.78</v>
      </c>
      <c r="I248" s="243"/>
      <c r="J248" s="238"/>
      <c r="K248" s="238"/>
      <c r="L248" s="244"/>
      <c r="M248" s="245"/>
      <c r="N248" s="246"/>
      <c r="O248" s="246"/>
      <c r="P248" s="246"/>
      <c r="Q248" s="246"/>
      <c r="R248" s="246"/>
      <c r="S248" s="246"/>
      <c r="T248" s="246"/>
      <c r="U248" s="247"/>
      <c r="AT248" s="248" t="s">
        <v>648</v>
      </c>
      <c r="AU248" s="248" t="s">
        <v>82</v>
      </c>
      <c r="AV248" s="13" t="s">
        <v>82</v>
      </c>
      <c r="AW248" s="13" t="s">
        <v>4</v>
      </c>
      <c r="AX248" s="13" t="s">
        <v>80</v>
      </c>
      <c r="AY248" s="248" t="s">
        <v>181</v>
      </c>
    </row>
    <row r="249" spans="1:65" s="2" customFormat="1" ht="14.4" customHeight="1">
      <c r="A249" s="33"/>
      <c r="B249" s="34"/>
      <c r="C249" s="207" t="s">
        <v>949</v>
      </c>
      <c r="D249" s="207" t="s">
        <v>185</v>
      </c>
      <c r="E249" s="208" t="s">
        <v>950</v>
      </c>
      <c r="F249" s="209" t="s">
        <v>951</v>
      </c>
      <c r="G249" s="210" t="s">
        <v>511</v>
      </c>
      <c r="H249" s="211">
        <v>12.17</v>
      </c>
      <c r="I249" s="212"/>
      <c r="J249" s="213">
        <f>ROUND(I249*H249,2)</f>
        <v>0</v>
      </c>
      <c r="K249" s="214"/>
      <c r="L249" s="38"/>
      <c r="M249" s="215" t="s">
        <v>1</v>
      </c>
      <c r="N249" s="216" t="s">
        <v>38</v>
      </c>
      <c r="O249" s="70"/>
      <c r="P249" s="217">
        <f>O249*H249</f>
        <v>0</v>
      </c>
      <c r="Q249" s="217">
        <v>4.8999999999999998E-3</v>
      </c>
      <c r="R249" s="217">
        <f>Q249*H249</f>
        <v>5.9632999999999999E-2</v>
      </c>
      <c r="S249" s="217">
        <v>0</v>
      </c>
      <c r="T249" s="217">
        <f>S249*H249</f>
        <v>0</v>
      </c>
      <c r="U249" s="218" t="s">
        <v>1</v>
      </c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219" t="s">
        <v>189</v>
      </c>
      <c r="AT249" s="219" t="s">
        <v>185</v>
      </c>
      <c r="AU249" s="219" t="s">
        <v>82</v>
      </c>
      <c r="AY249" s="16" t="s">
        <v>181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16" t="s">
        <v>80</v>
      </c>
      <c r="BK249" s="220">
        <f>ROUND(I249*H249,2)</f>
        <v>0</v>
      </c>
      <c r="BL249" s="16" t="s">
        <v>189</v>
      </c>
      <c r="BM249" s="219" t="s">
        <v>1092</v>
      </c>
    </row>
    <row r="250" spans="1:65" s="13" customFormat="1">
      <c r="B250" s="237"/>
      <c r="C250" s="238"/>
      <c r="D250" s="239" t="s">
        <v>648</v>
      </c>
      <c r="E250" s="240" t="s">
        <v>1</v>
      </c>
      <c r="F250" s="241" t="s">
        <v>953</v>
      </c>
      <c r="G250" s="238"/>
      <c r="H250" s="242">
        <v>12.17</v>
      </c>
      <c r="I250" s="243"/>
      <c r="J250" s="238"/>
      <c r="K250" s="238"/>
      <c r="L250" s="244"/>
      <c r="M250" s="245"/>
      <c r="N250" s="246"/>
      <c r="O250" s="246"/>
      <c r="P250" s="246"/>
      <c r="Q250" s="246"/>
      <c r="R250" s="246"/>
      <c r="S250" s="246"/>
      <c r="T250" s="246"/>
      <c r="U250" s="247"/>
      <c r="AT250" s="248" t="s">
        <v>648</v>
      </c>
      <c r="AU250" s="248" t="s">
        <v>82</v>
      </c>
      <c r="AV250" s="13" t="s">
        <v>82</v>
      </c>
      <c r="AW250" s="13" t="s">
        <v>30</v>
      </c>
      <c r="AX250" s="13" t="s">
        <v>80</v>
      </c>
      <c r="AY250" s="248" t="s">
        <v>181</v>
      </c>
    </row>
    <row r="251" spans="1:65" s="2" customFormat="1" ht="14.4" customHeight="1">
      <c r="A251" s="33"/>
      <c r="B251" s="34"/>
      <c r="C251" s="221" t="s">
        <v>954</v>
      </c>
      <c r="D251" s="221" t="s">
        <v>192</v>
      </c>
      <c r="E251" s="222" t="s">
        <v>955</v>
      </c>
      <c r="F251" s="223" t="s">
        <v>956</v>
      </c>
      <c r="G251" s="224" t="s">
        <v>511</v>
      </c>
      <c r="H251" s="225">
        <v>13.387</v>
      </c>
      <c r="I251" s="226"/>
      <c r="J251" s="227">
        <f>ROUND(I251*H251,2)</f>
        <v>0</v>
      </c>
      <c r="K251" s="228"/>
      <c r="L251" s="229"/>
      <c r="M251" s="230" t="s">
        <v>1</v>
      </c>
      <c r="N251" s="231" t="s">
        <v>38</v>
      </c>
      <c r="O251" s="70"/>
      <c r="P251" s="217">
        <f>O251*H251</f>
        <v>0</v>
      </c>
      <c r="Q251" s="217">
        <v>2.01E-2</v>
      </c>
      <c r="R251" s="217">
        <f>Q251*H251</f>
        <v>0.2690787</v>
      </c>
      <c r="S251" s="217">
        <v>0</v>
      </c>
      <c r="T251" s="217">
        <f>S251*H251</f>
        <v>0</v>
      </c>
      <c r="U251" s="218" t="s">
        <v>1</v>
      </c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219" t="s">
        <v>196</v>
      </c>
      <c r="AT251" s="219" t="s">
        <v>192</v>
      </c>
      <c r="AU251" s="219" t="s">
        <v>82</v>
      </c>
      <c r="AY251" s="16" t="s">
        <v>181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16" t="s">
        <v>80</v>
      </c>
      <c r="BK251" s="220">
        <f>ROUND(I251*H251,2)</f>
        <v>0</v>
      </c>
      <c r="BL251" s="16" t="s">
        <v>189</v>
      </c>
      <c r="BM251" s="219" t="s">
        <v>1093</v>
      </c>
    </row>
    <row r="252" spans="1:65" s="13" customFormat="1">
      <c r="B252" s="237"/>
      <c r="C252" s="238"/>
      <c r="D252" s="239" t="s">
        <v>648</v>
      </c>
      <c r="E252" s="238"/>
      <c r="F252" s="241" t="s">
        <v>958</v>
      </c>
      <c r="G252" s="238"/>
      <c r="H252" s="242">
        <v>13.387</v>
      </c>
      <c r="I252" s="243"/>
      <c r="J252" s="238"/>
      <c r="K252" s="238"/>
      <c r="L252" s="244"/>
      <c r="M252" s="245"/>
      <c r="N252" s="246"/>
      <c r="O252" s="246"/>
      <c r="P252" s="246"/>
      <c r="Q252" s="246"/>
      <c r="R252" s="246"/>
      <c r="S252" s="246"/>
      <c r="T252" s="246"/>
      <c r="U252" s="247"/>
      <c r="AT252" s="248" t="s">
        <v>648</v>
      </c>
      <c r="AU252" s="248" t="s">
        <v>82</v>
      </c>
      <c r="AV252" s="13" t="s">
        <v>82</v>
      </c>
      <c r="AW252" s="13" t="s">
        <v>4</v>
      </c>
      <c r="AX252" s="13" t="s">
        <v>80</v>
      </c>
      <c r="AY252" s="248" t="s">
        <v>181</v>
      </c>
    </row>
    <row r="253" spans="1:65" s="2" customFormat="1" ht="19.8" customHeight="1">
      <c r="A253" s="33"/>
      <c r="B253" s="34"/>
      <c r="C253" s="207" t="s">
        <v>959</v>
      </c>
      <c r="D253" s="207" t="s">
        <v>185</v>
      </c>
      <c r="E253" s="208" t="s">
        <v>960</v>
      </c>
      <c r="F253" s="209" t="s">
        <v>961</v>
      </c>
      <c r="G253" s="210" t="s">
        <v>511</v>
      </c>
      <c r="H253" s="211">
        <v>51.7</v>
      </c>
      <c r="I253" s="212"/>
      <c r="J253" s="213">
        <f>ROUND(I253*H253,2)</f>
        <v>0</v>
      </c>
      <c r="K253" s="214"/>
      <c r="L253" s="38"/>
      <c r="M253" s="215" t="s">
        <v>1</v>
      </c>
      <c r="N253" s="216" t="s">
        <v>38</v>
      </c>
      <c r="O253" s="70"/>
      <c r="P253" s="217">
        <f>O253*H253</f>
        <v>0</v>
      </c>
      <c r="Q253" s="217">
        <v>8.9999999999999993E-3</v>
      </c>
      <c r="R253" s="217">
        <f>Q253*H253</f>
        <v>0.46529999999999999</v>
      </c>
      <c r="S253" s="217">
        <v>0</v>
      </c>
      <c r="T253" s="217">
        <f>S253*H253</f>
        <v>0</v>
      </c>
      <c r="U253" s="218" t="s">
        <v>1</v>
      </c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219" t="s">
        <v>189</v>
      </c>
      <c r="AT253" s="219" t="s">
        <v>185</v>
      </c>
      <c r="AU253" s="219" t="s">
        <v>82</v>
      </c>
      <c r="AY253" s="16" t="s">
        <v>181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16" t="s">
        <v>80</v>
      </c>
      <c r="BK253" s="220">
        <f>ROUND(I253*H253,2)</f>
        <v>0</v>
      </c>
      <c r="BL253" s="16" t="s">
        <v>189</v>
      </c>
      <c r="BM253" s="219" t="s">
        <v>1094</v>
      </c>
    </row>
    <row r="254" spans="1:65" s="13" customFormat="1">
      <c r="B254" s="237"/>
      <c r="C254" s="238"/>
      <c r="D254" s="239" t="s">
        <v>648</v>
      </c>
      <c r="E254" s="240" t="s">
        <v>1</v>
      </c>
      <c r="F254" s="241" t="s">
        <v>963</v>
      </c>
      <c r="G254" s="238"/>
      <c r="H254" s="242">
        <v>51.7</v>
      </c>
      <c r="I254" s="243"/>
      <c r="J254" s="238"/>
      <c r="K254" s="238"/>
      <c r="L254" s="244"/>
      <c r="M254" s="245"/>
      <c r="N254" s="246"/>
      <c r="O254" s="246"/>
      <c r="P254" s="246"/>
      <c r="Q254" s="246"/>
      <c r="R254" s="246"/>
      <c r="S254" s="246"/>
      <c r="T254" s="246"/>
      <c r="U254" s="247"/>
      <c r="AT254" s="248" t="s">
        <v>648</v>
      </c>
      <c r="AU254" s="248" t="s">
        <v>82</v>
      </c>
      <c r="AV254" s="13" t="s">
        <v>82</v>
      </c>
      <c r="AW254" s="13" t="s">
        <v>30</v>
      </c>
      <c r="AX254" s="13" t="s">
        <v>80</v>
      </c>
      <c r="AY254" s="248" t="s">
        <v>181</v>
      </c>
    </row>
    <row r="255" spans="1:65" s="2" customFormat="1" ht="14.4" customHeight="1">
      <c r="A255" s="33"/>
      <c r="B255" s="34"/>
      <c r="C255" s="221" t="s">
        <v>964</v>
      </c>
      <c r="D255" s="221" t="s">
        <v>192</v>
      </c>
      <c r="E255" s="222" t="s">
        <v>965</v>
      </c>
      <c r="F255" s="223" t="s">
        <v>966</v>
      </c>
      <c r="G255" s="224" t="s">
        <v>511</v>
      </c>
      <c r="H255" s="225">
        <v>59.454999999999998</v>
      </c>
      <c r="I255" s="226"/>
      <c r="J255" s="227">
        <f>ROUND(I255*H255,2)</f>
        <v>0</v>
      </c>
      <c r="K255" s="228"/>
      <c r="L255" s="229"/>
      <c r="M255" s="230" t="s">
        <v>1</v>
      </c>
      <c r="N255" s="231" t="s">
        <v>38</v>
      </c>
      <c r="O255" s="70"/>
      <c r="P255" s="217">
        <f>O255*H255</f>
        <v>0</v>
      </c>
      <c r="Q255" s="217">
        <v>1.29E-2</v>
      </c>
      <c r="R255" s="217">
        <f>Q255*H255</f>
        <v>0.76696949999999997</v>
      </c>
      <c r="S255" s="217">
        <v>0</v>
      </c>
      <c r="T255" s="217">
        <f>S255*H255</f>
        <v>0</v>
      </c>
      <c r="U255" s="218" t="s">
        <v>1</v>
      </c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219" t="s">
        <v>196</v>
      </c>
      <c r="AT255" s="219" t="s">
        <v>192</v>
      </c>
      <c r="AU255" s="219" t="s">
        <v>82</v>
      </c>
      <c r="AY255" s="16" t="s">
        <v>181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16" t="s">
        <v>80</v>
      </c>
      <c r="BK255" s="220">
        <f>ROUND(I255*H255,2)</f>
        <v>0</v>
      </c>
      <c r="BL255" s="16" t="s">
        <v>189</v>
      </c>
      <c r="BM255" s="219" t="s">
        <v>1095</v>
      </c>
    </row>
    <row r="256" spans="1:65" s="13" customFormat="1">
      <c r="B256" s="237"/>
      <c r="C256" s="238"/>
      <c r="D256" s="239" t="s">
        <v>648</v>
      </c>
      <c r="E256" s="238"/>
      <c r="F256" s="241" t="s">
        <v>968</v>
      </c>
      <c r="G256" s="238"/>
      <c r="H256" s="242">
        <v>59.454999999999998</v>
      </c>
      <c r="I256" s="243"/>
      <c r="J256" s="238"/>
      <c r="K256" s="238"/>
      <c r="L256" s="244"/>
      <c r="M256" s="245"/>
      <c r="N256" s="246"/>
      <c r="O256" s="246"/>
      <c r="P256" s="246"/>
      <c r="Q256" s="246"/>
      <c r="R256" s="246"/>
      <c r="S256" s="246"/>
      <c r="T256" s="246"/>
      <c r="U256" s="247"/>
      <c r="AT256" s="248" t="s">
        <v>648</v>
      </c>
      <c r="AU256" s="248" t="s">
        <v>82</v>
      </c>
      <c r="AV256" s="13" t="s">
        <v>82</v>
      </c>
      <c r="AW256" s="13" t="s">
        <v>4</v>
      </c>
      <c r="AX256" s="13" t="s">
        <v>80</v>
      </c>
      <c r="AY256" s="248" t="s">
        <v>181</v>
      </c>
    </row>
    <row r="257" spans="1:65" s="2" customFormat="1" ht="14.4" customHeight="1">
      <c r="A257" s="33"/>
      <c r="B257" s="34"/>
      <c r="C257" s="207" t="s">
        <v>969</v>
      </c>
      <c r="D257" s="207" t="s">
        <v>185</v>
      </c>
      <c r="E257" s="208" t="s">
        <v>970</v>
      </c>
      <c r="F257" s="209" t="s">
        <v>971</v>
      </c>
      <c r="G257" s="210" t="s">
        <v>511</v>
      </c>
      <c r="H257" s="211">
        <v>6</v>
      </c>
      <c r="I257" s="212"/>
      <c r="J257" s="213">
        <f>ROUND(I257*H257,2)</f>
        <v>0</v>
      </c>
      <c r="K257" s="214"/>
      <c r="L257" s="38"/>
      <c r="M257" s="215" t="s">
        <v>1</v>
      </c>
      <c r="N257" s="216" t="s">
        <v>38</v>
      </c>
      <c r="O257" s="70"/>
      <c r="P257" s="217">
        <f>O257*H257</f>
        <v>0</v>
      </c>
      <c r="Q257" s="217">
        <v>6.3000000000000003E-4</v>
      </c>
      <c r="R257" s="217">
        <f>Q257*H257</f>
        <v>3.7800000000000004E-3</v>
      </c>
      <c r="S257" s="217">
        <v>0</v>
      </c>
      <c r="T257" s="217">
        <f>S257*H257</f>
        <v>0</v>
      </c>
      <c r="U257" s="218" t="s">
        <v>1</v>
      </c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219" t="s">
        <v>189</v>
      </c>
      <c r="AT257" s="219" t="s">
        <v>185</v>
      </c>
      <c r="AU257" s="219" t="s">
        <v>82</v>
      </c>
      <c r="AY257" s="16" t="s">
        <v>181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16" t="s">
        <v>80</v>
      </c>
      <c r="BK257" s="220">
        <f>ROUND(I257*H257,2)</f>
        <v>0</v>
      </c>
      <c r="BL257" s="16" t="s">
        <v>189</v>
      </c>
      <c r="BM257" s="219" t="s">
        <v>1096</v>
      </c>
    </row>
    <row r="258" spans="1:65" s="2" customFormat="1" ht="14.4" customHeight="1">
      <c r="A258" s="33"/>
      <c r="B258" s="34"/>
      <c r="C258" s="221" t="s">
        <v>973</v>
      </c>
      <c r="D258" s="221" t="s">
        <v>192</v>
      </c>
      <c r="E258" s="222" t="s">
        <v>974</v>
      </c>
      <c r="F258" s="223" t="s">
        <v>975</v>
      </c>
      <c r="G258" s="224" t="s">
        <v>511</v>
      </c>
      <c r="H258" s="225">
        <v>6.6</v>
      </c>
      <c r="I258" s="226"/>
      <c r="J258" s="227">
        <f>ROUND(I258*H258,2)</f>
        <v>0</v>
      </c>
      <c r="K258" s="228"/>
      <c r="L258" s="229"/>
      <c r="M258" s="230" t="s">
        <v>1</v>
      </c>
      <c r="N258" s="231" t="s">
        <v>38</v>
      </c>
      <c r="O258" s="70"/>
      <c r="P258" s="217">
        <f>O258*H258</f>
        <v>0</v>
      </c>
      <c r="Q258" s="217">
        <v>0.01</v>
      </c>
      <c r="R258" s="217">
        <f>Q258*H258</f>
        <v>6.6000000000000003E-2</v>
      </c>
      <c r="S258" s="217">
        <v>0</v>
      </c>
      <c r="T258" s="217">
        <f>S258*H258</f>
        <v>0</v>
      </c>
      <c r="U258" s="218" t="s">
        <v>1</v>
      </c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219" t="s">
        <v>196</v>
      </c>
      <c r="AT258" s="219" t="s">
        <v>192</v>
      </c>
      <c r="AU258" s="219" t="s">
        <v>82</v>
      </c>
      <c r="AY258" s="16" t="s">
        <v>181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16" t="s">
        <v>80</v>
      </c>
      <c r="BK258" s="220">
        <f>ROUND(I258*H258,2)</f>
        <v>0</v>
      </c>
      <c r="BL258" s="16" t="s">
        <v>189</v>
      </c>
      <c r="BM258" s="219" t="s">
        <v>1097</v>
      </c>
    </row>
    <row r="259" spans="1:65" s="13" customFormat="1">
      <c r="B259" s="237"/>
      <c r="C259" s="238"/>
      <c r="D259" s="239" t="s">
        <v>648</v>
      </c>
      <c r="E259" s="238"/>
      <c r="F259" s="241" t="s">
        <v>977</v>
      </c>
      <c r="G259" s="238"/>
      <c r="H259" s="242">
        <v>6.6</v>
      </c>
      <c r="I259" s="243"/>
      <c r="J259" s="238"/>
      <c r="K259" s="238"/>
      <c r="L259" s="244"/>
      <c r="M259" s="245"/>
      <c r="N259" s="246"/>
      <c r="O259" s="246"/>
      <c r="P259" s="246"/>
      <c r="Q259" s="246"/>
      <c r="R259" s="246"/>
      <c r="S259" s="246"/>
      <c r="T259" s="246"/>
      <c r="U259" s="247"/>
      <c r="AT259" s="248" t="s">
        <v>648</v>
      </c>
      <c r="AU259" s="248" t="s">
        <v>82</v>
      </c>
      <c r="AV259" s="13" t="s">
        <v>82</v>
      </c>
      <c r="AW259" s="13" t="s">
        <v>4</v>
      </c>
      <c r="AX259" s="13" t="s">
        <v>80</v>
      </c>
      <c r="AY259" s="248" t="s">
        <v>181</v>
      </c>
    </row>
    <row r="260" spans="1:65" s="2" customFormat="1" ht="14.4" customHeight="1">
      <c r="A260" s="33"/>
      <c r="B260" s="34"/>
      <c r="C260" s="207" t="s">
        <v>978</v>
      </c>
      <c r="D260" s="207" t="s">
        <v>185</v>
      </c>
      <c r="E260" s="208" t="s">
        <v>979</v>
      </c>
      <c r="F260" s="209" t="s">
        <v>980</v>
      </c>
      <c r="G260" s="210" t="s">
        <v>188</v>
      </c>
      <c r="H260" s="211">
        <v>1</v>
      </c>
      <c r="I260" s="212"/>
      <c r="J260" s="213">
        <f t="shared" ref="J260:J268" si="40">ROUND(I260*H260,2)</f>
        <v>0</v>
      </c>
      <c r="K260" s="214"/>
      <c r="L260" s="38"/>
      <c r="M260" s="215" t="s">
        <v>1</v>
      </c>
      <c r="N260" s="216" t="s">
        <v>38</v>
      </c>
      <c r="O260" s="70"/>
      <c r="P260" s="217">
        <f t="shared" ref="P260:P268" si="41">O260*H260</f>
        <v>0</v>
      </c>
      <c r="Q260" s="217">
        <v>2.0000000000000001E-4</v>
      </c>
      <c r="R260" s="217">
        <f t="shared" ref="R260:R268" si="42">Q260*H260</f>
        <v>2.0000000000000001E-4</v>
      </c>
      <c r="S260" s="217">
        <v>0</v>
      </c>
      <c r="T260" s="217">
        <f t="shared" ref="T260:T268" si="43">S260*H260</f>
        <v>0</v>
      </c>
      <c r="U260" s="218" t="s">
        <v>1</v>
      </c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219" t="s">
        <v>189</v>
      </c>
      <c r="AT260" s="219" t="s">
        <v>185</v>
      </c>
      <c r="AU260" s="219" t="s">
        <v>82</v>
      </c>
      <c r="AY260" s="16" t="s">
        <v>181</v>
      </c>
      <c r="BE260" s="220">
        <f t="shared" ref="BE260:BE268" si="44">IF(N260="základní",J260,0)</f>
        <v>0</v>
      </c>
      <c r="BF260" s="220">
        <f t="shared" ref="BF260:BF268" si="45">IF(N260="snížená",J260,0)</f>
        <v>0</v>
      </c>
      <c r="BG260" s="220">
        <f t="shared" ref="BG260:BG268" si="46">IF(N260="zákl. přenesená",J260,0)</f>
        <v>0</v>
      </c>
      <c r="BH260" s="220">
        <f t="shared" ref="BH260:BH268" si="47">IF(N260="sníž. přenesená",J260,0)</f>
        <v>0</v>
      </c>
      <c r="BI260" s="220">
        <f t="shared" ref="BI260:BI268" si="48">IF(N260="nulová",J260,0)</f>
        <v>0</v>
      </c>
      <c r="BJ260" s="16" t="s">
        <v>80</v>
      </c>
      <c r="BK260" s="220">
        <f t="shared" ref="BK260:BK268" si="49">ROUND(I260*H260,2)</f>
        <v>0</v>
      </c>
      <c r="BL260" s="16" t="s">
        <v>189</v>
      </c>
      <c r="BM260" s="219" t="s">
        <v>1098</v>
      </c>
    </row>
    <row r="261" spans="1:65" s="2" customFormat="1" ht="14.4" customHeight="1">
      <c r="A261" s="33"/>
      <c r="B261" s="34"/>
      <c r="C261" s="207" t="s">
        <v>982</v>
      </c>
      <c r="D261" s="207" t="s">
        <v>185</v>
      </c>
      <c r="E261" s="208" t="s">
        <v>983</v>
      </c>
      <c r="F261" s="209" t="s">
        <v>984</v>
      </c>
      <c r="G261" s="210" t="s">
        <v>267</v>
      </c>
      <c r="H261" s="211">
        <v>4</v>
      </c>
      <c r="I261" s="212"/>
      <c r="J261" s="213">
        <f t="shared" si="40"/>
        <v>0</v>
      </c>
      <c r="K261" s="214"/>
      <c r="L261" s="38"/>
      <c r="M261" s="215" t="s">
        <v>1</v>
      </c>
      <c r="N261" s="216" t="s">
        <v>38</v>
      </c>
      <c r="O261" s="70"/>
      <c r="P261" s="217">
        <f t="shared" si="41"/>
        <v>0</v>
      </c>
      <c r="Q261" s="217">
        <v>5.5000000000000003E-4</v>
      </c>
      <c r="R261" s="217">
        <f t="shared" si="42"/>
        <v>2.2000000000000001E-3</v>
      </c>
      <c r="S261" s="217">
        <v>0</v>
      </c>
      <c r="T261" s="217">
        <f t="shared" si="43"/>
        <v>0</v>
      </c>
      <c r="U261" s="218" t="s">
        <v>1</v>
      </c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219" t="s">
        <v>189</v>
      </c>
      <c r="AT261" s="219" t="s">
        <v>185</v>
      </c>
      <c r="AU261" s="219" t="s">
        <v>82</v>
      </c>
      <c r="AY261" s="16" t="s">
        <v>181</v>
      </c>
      <c r="BE261" s="220">
        <f t="shared" si="44"/>
        <v>0</v>
      </c>
      <c r="BF261" s="220">
        <f t="shared" si="45"/>
        <v>0</v>
      </c>
      <c r="BG261" s="220">
        <f t="shared" si="46"/>
        <v>0</v>
      </c>
      <c r="BH261" s="220">
        <f t="shared" si="47"/>
        <v>0</v>
      </c>
      <c r="BI261" s="220">
        <f t="shared" si="48"/>
        <v>0</v>
      </c>
      <c r="BJ261" s="16" t="s">
        <v>80</v>
      </c>
      <c r="BK261" s="220">
        <f t="shared" si="49"/>
        <v>0</v>
      </c>
      <c r="BL261" s="16" t="s">
        <v>189</v>
      </c>
      <c r="BM261" s="219" t="s">
        <v>1099</v>
      </c>
    </row>
    <row r="262" spans="1:65" s="2" customFormat="1" ht="14.4" customHeight="1">
      <c r="A262" s="33"/>
      <c r="B262" s="34"/>
      <c r="C262" s="207" t="s">
        <v>986</v>
      </c>
      <c r="D262" s="207" t="s">
        <v>185</v>
      </c>
      <c r="E262" s="208" t="s">
        <v>987</v>
      </c>
      <c r="F262" s="209" t="s">
        <v>988</v>
      </c>
      <c r="G262" s="210" t="s">
        <v>267</v>
      </c>
      <c r="H262" s="211">
        <v>4</v>
      </c>
      <c r="I262" s="212"/>
      <c r="J262" s="213">
        <f t="shared" si="40"/>
        <v>0</v>
      </c>
      <c r="K262" s="214"/>
      <c r="L262" s="38"/>
      <c r="M262" s="215" t="s">
        <v>1</v>
      </c>
      <c r="N262" s="216" t="s">
        <v>38</v>
      </c>
      <c r="O262" s="70"/>
      <c r="P262" s="217">
        <f t="shared" si="41"/>
        <v>0</v>
      </c>
      <c r="Q262" s="217">
        <v>5.0000000000000001E-4</v>
      </c>
      <c r="R262" s="217">
        <f t="shared" si="42"/>
        <v>2E-3</v>
      </c>
      <c r="S262" s="217">
        <v>0</v>
      </c>
      <c r="T262" s="217">
        <f t="shared" si="43"/>
        <v>0</v>
      </c>
      <c r="U262" s="218" t="s">
        <v>1</v>
      </c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219" t="s">
        <v>189</v>
      </c>
      <c r="AT262" s="219" t="s">
        <v>185</v>
      </c>
      <c r="AU262" s="219" t="s">
        <v>82</v>
      </c>
      <c r="AY262" s="16" t="s">
        <v>181</v>
      </c>
      <c r="BE262" s="220">
        <f t="shared" si="44"/>
        <v>0</v>
      </c>
      <c r="BF262" s="220">
        <f t="shared" si="45"/>
        <v>0</v>
      </c>
      <c r="BG262" s="220">
        <f t="shared" si="46"/>
        <v>0</v>
      </c>
      <c r="BH262" s="220">
        <f t="shared" si="47"/>
        <v>0</v>
      </c>
      <c r="BI262" s="220">
        <f t="shared" si="48"/>
        <v>0</v>
      </c>
      <c r="BJ262" s="16" t="s">
        <v>80</v>
      </c>
      <c r="BK262" s="220">
        <f t="shared" si="49"/>
        <v>0</v>
      </c>
      <c r="BL262" s="16" t="s">
        <v>189</v>
      </c>
      <c r="BM262" s="219" t="s">
        <v>1100</v>
      </c>
    </row>
    <row r="263" spans="1:65" s="2" customFormat="1" ht="14.4" customHeight="1">
      <c r="A263" s="33"/>
      <c r="B263" s="34"/>
      <c r="C263" s="207" t="s">
        <v>990</v>
      </c>
      <c r="D263" s="207" t="s">
        <v>185</v>
      </c>
      <c r="E263" s="208" t="s">
        <v>991</v>
      </c>
      <c r="F263" s="209" t="s">
        <v>992</v>
      </c>
      <c r="G263" s="210" t="s">
        <v>267</v>
      </c>
      <c r="H263" s="211">
        <v>3</v>
      </c>
      <c r="I263" s="212"/>
      <c r="J263" s="213">
        <f t="shared" si="40"/>
        <v>0</v>
      </c>
      <c r="K263" s="214"/>
      <c r="L263" s="38"/>
      <c r="M263" s="215" t="s">
        <v>1</v>
      </c>
      <c r="N263" s="216" t="s">
        <v>38</v>
      </c>
      <c r="O263" s="70"/>
      <c r="P263" s="217">
        <f t="shared" si="41"/>
        <v>0</v>
      </c>
      <c r="Q263" s="217">
        <v>3.0000000000000001E-5</v>
      </c>
      <c r="R263" s="217">
        <f t="shared" si="42"/>
        <v>9.0000000000000006E-5</v>
      </c>
      <c r="S263" s="217">
        <v>0</v>
      </c>
      <c r="T263" s="217">
        <f t="shared" si="43"/>
        <v>0</v>
      </c>
      <c r="U263" s="218" t="s">
        <v>1</v>
      </c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219" t="s">
        <v>189</v>
      </c>
      <c r="AT263" s="219" t="s">
        <v>185</v>
      </c>
      <c r="AU263" s="219" t="s">
        <v>82</v>
      </c>
      <c r="AY263" s="16" t="s">
        <v>181</v>
      </c>
      <c r="BE263" s="220">
        <f t="shared" si="44"/>
        <v>0</v>
      </c>
      <c r="BF263" s="220">
        <f t="shared" si="45"/>
        <v>0</v>
      </c>
      <c r="BG263" s="220">
        <f t="shared" si="46"/>
        <v>0</v>
      </c>
      <c r="BH263" s="220">
        <f t="shared" si="47"/>
        <v>0</v>
      </c>
      <c r="BI263" s="220">
        <f t="shared" si="48"/>
        <v>0</v>
      </c>
      <c r="BJ263" s="16" t="s">
        <v>80</v>
      </c>
      <c r="BK263" s="220">
        <f t="shared" si="49"/>
        <v>0</v>
      </c>
      <c r="BL263" s="16" t="s">
        <v>189</v>
      </c>
      <c r="BM263" s="219" t="s">
        <v>1101</v>
      </c>
    </row>
    <row r="264" spans="1:65" s="2" customFormat="1" ht="14.4" customHeight="1">
      <c r="A264" s="33"/>
      <c r="B264" s="34"/>
      <c r="C264" s="207" t="s">
        <v>994</v>
      </c>
      <c r="D264" s="207" t="s">
        <v>185</v>
      </c>
      <c r="E264" s="208" t="s">
        <v>995</v>
      </c>
      <c r="F264" s="209" t="s">
        <v>996</v>
      </c>
      <c r="G264" s="210" t="s">
        <v>267</v>
      </c>
      <c r="H264" s="211">
        <v>3</v>
      </c>
      <c r="I264" s="212"/>
      <c r="J264" s="213">
        <f t="shared" si="40"/>
        <v>0</v>
      </c>
      <c r="K264" s="214"/>
      <c r="L264" s="38"/>
      <c r="M264" s="215" t="s">
        <v>1</v>
      </c>
      <c r="N264" s="216" t="s">
        <v>38</v>
      </c>
      <c r="O264" s="70"/>
      <c r="P264" s="217">
        <f t="shared" si="41"/>
        <v>0</v>
      </c>
      <c r="Q264" s="217">
        <v>1.1E-4</v>
      </c>
      <c r="R264" s="217">
        <f t="shared" si="42"/>
        <v>3.3E-4</v>
      </c>
      <c r="S264" s="217">
        <v>0</v>
      </c>
      <c r="T264" s="217">
        <f t="shared" si="43"/>
        <v>0</v>
      </c>
      <c r="U264" s="218" t="s">
        <v>1</v>
      </c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219" t="s">
        <v>189</v>
      </c>
      <c r="AT264" s="219" t="s">
        <v>185</v>
      </c>
      <c r="AU264" s="219" t="s">
        <v>82</v>
      </c>
      <c r="AY264" s="16" t="s">
        <v>181</v>
      </c>
      <c r="BE264" s="220">
        <f t="shared" si="44"/>
        <v>0</v>
      </c>
      <c r="BF264" s="220">
        <f t="shared" si="45"/>
        <v>0</v>
      </c>
      <c r="BG264" s="220">
        <f t="shared" si="46"/>
        <v>0</v>
      </c>
      <c r="BH264" s="220">
        <f t="shared" si="47"/>
        <v>0</v>
      </c>
      <c r="BI264" s="220">
        <f t="shared" si="48"/>
        <v>0</v>
      </c>
      <c r="BJ264" s="16" t="s">
        <v>80</v>
      </c>
      <c r="BK264" s="220">
        <f t="shared" si="49"/>
        <v>0</v>
      </c>
      <c r="BL264" s="16" t="s">
        <v>189</v>
      </c>
      <c r="BM264" s="219" t="s">
        <v>1102</v>
      </c>
    </row>
    <row r="265" spans="1:65" s="2" customFormat="1" ht="14.4" customHeight="1">
      <c r="A265" s="33"/>
      <c r="B265" s="34"/>
      <c r="C265" s="207" t="s">
        <v>998</v>
      </c>
      <c r="D265" s="207" t="s">
        <v>185</v>
      </c>
      <c r="E265" s="208" t="s">
        <v>999</v>
      </c>
      <c r="F265" s="209" t="s">
        <v>1000</v>
      </c>
      <c r="G265" s="210" t="s">
        <v>188</v>
      </c>
      <c r="H265" s="211">
        <v>3</v>
      </c>
      <c r="I265" s="212"/>
      <c r="J265" s="213">
        <f t="shared" si="40"/>
        <v>0</v>
      </c>
      <c r="K265" s="214"/>
      <c r="L265" s="38"/>
      <c r="M265" s="215" t="s">
        <v>1</v>
      </c>
      <c r="N265" s="216" t="s">
        <v>38</v>
      </c>
      <c r="O265" s="70"/>
      <c r="P265" s="217">
        <f t="shared" si="41"/>
        <v>0</v>
      </c>
      <c r="Q265" s="217">
        <v>0</v>
      </c>
      <c r="R265" s="217">
        <f t="shared" si="42"/>
        <v>0</v>
      </c>
      <c r="S265" s="217">
        <v>0</v>
      </c>
      <c r="T265" s="217">
        <f t="shared" si="43"/>
        <v>0</v>
      </c>
      <c r="U265" s="218" t="s">
        <v>1</v>
      </c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219" t="s">
        <v>189</v>
      </c>
      <c r="AT265" s="219" t="s">
        <v>185</v>
      </c>
      <c r="AU265" s="219" t="s">
        <v>82</v>
      </c>
      <c r="AY265" s="16" t="s">
        <v>181</v>
      </c>
      <c r="BE265" s="220">
        <f t="shared" si="44"/>
        <v>0</v>
      </c>
      <c r="BF265" s="220">
        <f t="shared" si="45"/>
        <v>0</v>
      </c>
      <c r="BG265" s="220">
        <f t="shared" si="46"/>
        <v>0</v>
      </c>
      <c r="BH265" s="220">
        <f t="shared" si="47"/>
        <v>0</v>
      </c>
      <c r="BI265" s="220">
        <f t="shared" si="48"/>
        <v>0</v>
      </c>
      <c r="BJ265" s="16" t="s">
        <v>80</v>
      </c>
      <c r="BK265" s="220">
        <f t="shared" si="49"/>
        <v>0</v>
      </c>
      <c r="BL265" s="16" t="s">
        <v>189</v>
      </c>
      <c r="BM265" s="219" t="s">
        <v>1103</v>
      </c>
    </row>
    <row r="266" spans="1:65" s="2" customFormat="1" ht="14.4" customHeight="1">
      <c r="A266" s="33"/>
      <c r="B266" s="34"/>
      <c r="C266" s="207" t="s">
        <v>1002</v>
      </c>
      <c r="D266" s="207" t="s">
        <v>185</v>
      </c>
      <c r="E266" s="208" t="s">
        <v>1003</v>
      </c>
      <c r="F266" s="209" t="s">
        <v>1004</v>
      </c>
      <c r="G266" s="210" t="s">
        <v>511</v>
      </c>
      <c r="H266" s="211">
        <v>3</v>
      </c>
      <c r="I266" s="212"/>
      <c r="J266" s="213">
        <f t="shared" si="40"/>
        <v>0</v>
      </c>
      <c r="K266" s="214"/>
      <c r="L266" s="38"/>
      <c r="M266" s="215" t="s">
        <v>1</v>
      </c>
      <c r="N266" s="216" t="s">
        <v>38</v>
      </c>
      <c r="O266" s="70"/>
      <c r="P266" s="217">
        <f t="shared" si="41"/>
        <v>0</v>
      </c>
      <c r="Q266" s="217">
        <v>0</v>
      </c>
      <c r="R266" s="217">
        <f t="shared" si="42"/>
        <v>0</v>
      </c>
      <c r="S266" s="217">
        <v>0</v>
      </c>
      <c r="T266" s="217">
        <f t="shared" si="43"/>
        <v>0</v>
      </c>
      <c r="U266" s="218" t="s">
        <v>1</v>
      </c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219" t="s">
        <v>189</v>
      </c>
      <c r="AT266" s="219" t="s">
        <v>185</v>
      </c>
      <c r="AU266" s="219" t="s">
        <v>82</v>
      </c>
      <c r="AY266" s="16" t="s">
        <v>181</v>
      </c>
      <c r="BE266" s="220">
        <f t="shared" si="44"/>
        <v>0</v>
      </c>
      <c r="BF266" s="220">
        <f t="shared" si="45"/>
        <v>0</v>
      </c>
      <c r="BG266" s="220">
        <f t="shared" si="46"/>
        <v>0</v>
      </c>
      <c r="BH266" s="220">
        <f t="shared" si="47"/>
        <v>0</v>
      </c>
      <c r="BI266" s="220">
        <f t="shared" si="48"/>
        <v>0</v>
      </c>
      <c r="BJ266" s="16" t="s">
        <v>80</v>
      </c>
      <c r="BK266" s="220">
        <f t="shared" si="49"/>
        <v>0</v>
      </c>
      <c r="BL266" s="16" t="s">
        <v>189</v>
      </c>
      <c r="BM266" s="219" t="s">
        <v>1104</v>
      </c>
    </row>
    <row r="267" spans="1:65" s="2" customFormat="1" ht="14.4" customHeight="1">
      <c r="A267" s="33"/>
      <c r="B267" s="34"/>
      <c r="C267" s="207" t="s">
        <v>1006</v>
      </c>
      <c r="D267" s="207" t="s">
        <v>185</v>
      </c>
      <c r="E267" s="208" t="s">
        <v>1007</v>
      </c>
      <c r="F267" s="209" t="s">
        <v>1008</v>
      </c>
      <c r="G267" s="210" t="s">
        <v>511</v>
      </c>
      <c r="H267" s="211">
        <v>3</v>
      </c>
      <c r="I267" s="212"/>
      <c r="J267" s="213">
        <f t="shared" si="40"/>
        <v>0</v>
      </c>
      <c r="K267" s="214"/>
      <c r="L267" s="38"/>
      <c r="M267" s="215" t="s">
        <v>1</v>
      </c>
      <c r="N267" s="216" t="s">
        <v>38</v>
      </c>
      <c r="O267" s="70"/>
      <c r="P267" s="217">
        <f t="shared" si="41"/>
        <v>0</v>
      </c>
      <c r="Q267" s="217">
        <v>5.0000000000000002E-5</v>
      </c>
      <c r="R267" s="217">
        <f t="shared" si="42"/>
        <v>1.5000000000000001E-4</v>
      </c>
      <c r="S267" s="217">
        <v>0</v>
      </c>
      <c r="T267" s="217">
        <f t="shared" si="43"/>
        <v>0</v>
      </c>
      <c r="U267" s="218" t="s">
        <v>1</v>
      </c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219" t="s">
        <v>189</v>
      </c>
      <c r="AT267" s="219" t="s">
        <v>185</v>
      </c>
      <c r="AU267" s="219" t="s">
        <v>82</v>
      </c>
      <c r="AY267" s="16" t="s">
        <v>181</v>
      </c>
      <c r="BE267" s="220">
        <f t="shared" si="44"/>
        <v>0</v>
      </c>
      <c r="BF267" s="220">
        <f t="shared" si="45"/>
        <v>0</v>
      </c>
      <c r="BG267" s="220">
        <f t="shared" si="46"/>
        <v>0</v>
      </c>
      <c r="BH267" s="220">
        <f t="shared" si="47"/>
        <v>0</v>
      </c>
      <c r="BI267" s="220">
        <f t="shared" si="48"/>
        <v>0</v>
      </c>
      <c r="BJ267" s="16" t="s">
        <v>80</v>
      </c>
      <c r="BK267" s="220">
        <f t="shared" si="49"/>
        <v>0</v>
      </c>
      <c r="BL267" s="16" t="s">
        <v>189</v>
      </c>
      <c r="BM267" s="219" t="s">
        <v>1105</v>
      </c>
    </row>
    <row r="268" spans="1:65" s="2" customFormat="1" ht="14.4" customHeight="1">
      <c r="A268" s="33"/>
      <c r="B268" s="34"/>
      <c r="C268" s="207" t="s">
        <v>1010</v>
      </c>
      <c r="D268" s="207" t="s">
        <v>185</v>
      </c>
      <c r="E268" s="208" t="s">
        <v>1011</v>
      </c>
      <c r="F268" s="209" t="s">
        <v>1012</v>
      </c>
      <c r="G268" s="210" t="s">
        <v>267</v>
      </c>
      <c r="H268" s="211">
        <v>8.4</v>
      </c>
      <c r="I268" s="212"/>
      <c r="J268" s="213">
        <f t="shared" si="40"/>
        <v>0</v>
      </c>
      <c r="K268" s="214"/>
      <c r="L268" s="38"/>
      <c r="M268" s="215" t="s">
        <v>1</v>
      </c>
      <c r="N268" s="216" t="s">
        <v>38</v>
      </c>
      <c r="O268" s="70"/>
      <c r="P268" s="217">
        <f t="shared" si="41"/>
        <v>0</v>
      </c>
      <c r="Q268" s="217">
        <v>7.3999999999999999E-4</v>
      </c>
      <c r="R268" s="217">
        <f t="shared" si="42"/>
        <v>6.2160000000000002E-3</v>
      </c>
      <c r="S268" s="217">
        <v>0</v>
      </c>
      <c r="T268" s="217">
        <f t="shared" si="43"/>
        <v>0</v>
      </c>
      <c r="U268" s="218" t="s">
        <v>1</v>
      </c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219" t="s">
        <v>189</v>
      </c>
      <c r="AT268" s="219" t="s">
        <v>185</v>
      </c>
      <c r="AU268" s="219" t="s">
        <v>82</v>
      </c>
      <c r="AY268" s="16" t="s">
        <v>181</v>
      </c>
      <c r="BE268" s="220">
        <f t="shared" si="44"/>
        <v>0</v>
      </c>
      <c r="BF268" s="220">
        <f t="shared" si="45"/>
        <v>0</v>
      </c>
      <c r="BG268" s="220">
        <f t="shared" si="46"/>
        <v>0</v>
      </c>
      <c r="BH268" s="220">
        <f t="shared" si="47"/>
        <v>0</v>
      </c>
      <c r="BI268" s="220">
        <f t="shared" si="48"/>
        <v>0</v>
      </c>
      <c r="BJ268" s="16" t="s">
        <v>80</v>
      </c>
      <c r="BK268" s="220">
        <f t="shared" si="49"/>
        <v>0</v>
      </c>
      <c r="BL268" s="16" t="s">
        <v>189</v>
      </c>
      <c r="BM268" s="219" t="s">
        <v>1106</v>
      </c>
    </row>
    <row r="269" spans="1:65" s="12" customFormat="1" ht="22.8" customHeight="1">
      <c r="B269" s="191"/>
      <c r="C269" s="192"/>
      <c r="D269" s="193" t="s">
        <v>72</v>
      </c>
      <c r="E269" s="205" t="s">
        <v>1014</v>
      </c>
      <c r="F269" s="205" t="s">
        <v>1015</v>
      </c>
      <c r="G269" s="192"/>
      <c r="H269" s="192"/>
      <c r="I269" s="195"/>
      <c r="J269" s="206">
        <f>BK269</f>
        <v>0</v>
      </c>
      <c r="K269" s="192"/>
      <c r="L269" s="197"/>
      <c r="M269" s="198"/>
      <c r="N269" s="199"/>
      <c r="O269" s="199"/>
      <c r="P269" s="200">
        <f>P270</f>
        <v>0</v>
      </c>
      <c r="Q269" s="199"/>
      <c r="R269" s="200">
        <f>R270</f>
        <v>1.2132899999999999E-2</v>
      </c>
      <c r="S269" s="199"/>
      <c r="T269" s="200">
        <f>T270</f>
        <v>0</v>
      </c>
      <c r="U269" s="201"/>
      <c r="AR269" s="202" t="s">
        <v>82</v>
      </c>
      <c r="AT269" s="203" t="s">
        <v>72</v>
      </c>
      <c r="AU269" s="203" t="s">
        <v>80</v>
      </c>
      <c r="AY269" s="202" t="s">
        <v>181</v>
      </c>
      <c r="BK269" s="204">
        <f>BK270</f>
        <v>0</v>
      </c>
    </row>
    <row r="270" spans="1:65" s="2" customFormat="1" ht="19.8" customHeight="1">
      <c r="A270" s="33"/>
      <c r="B270" s="34"/>
      <c r="C270" s="207" t="s">
        <v>1016</v>
      </c>
      <c r="D270" s="207" t="s">
        <v>185</v>
      </c>
      <c r="E270" s="208" t="s">
        <v>1017</v>
      </c>
      <c r="F270" s="209" t="s">
        <v>1018</v>
      </c>
      <c r="G270" s="210" t="s">
        <v>511</v>
      </c>
      <c r="H270" s="211">
        <v>93.33</v>
      </c>
      <c r="I270" s="212"/>
      <c r="J270" s="213">
        <f>ROUND(I270*H270,2)</f>
        <v>0</v>
      </c>
      <c r="K270" s="214"/>
      <c r="L270" s="38"/>
      <c r="M270" s="232" t="s">
        <v>1</v>
      </c>
      <c r="N270" s="233" t="s">
        <v>38</v>
      </c>
      <c r="O270" s="234"/>
      <c r="P270" s="235">
        <f>O270*H270</f>
        <v>0</v>
      </c>
      <c r="Q270" s="235">
        <v>1.2999999999999999E-4</v>
      </c>
      <c r="R270" s="235">
        <f>Q270*H270</f>
        <v>1.2132899999999999E-2</v>
      </c>
      <c r="S270" s="235">
        <v>0</v>
      </c>
      <c r="T270" s="235">
        <f>S270*H270</f>
        <v>0</v>
      </c>
      <c r="U270" s="236" t="s">
        <v>1</v>
      </c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219" t="s">
        <v>189</v>
      </c>
      <c r="AT270" s="219" t="s">
        <v>185</v>
      </c>
      <c r="AU270" s="219" t="s">
        <v>82</v>
      </c>
      <c r="AY270" s="16" t="s">
        <v>181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16" t="s">
        <v>80</v>
      </c>
      <c r="BK270" s="220">
        <f>ROUND(I270*H270,2)</f>
        <v>0</v>
      </c>
      <c r="BL270" s="16" t="s">
        <v>189</v>
      </c>
      <c r="BM270" s="219" t="s">
        <v>1107</v>
      </c>
    </row>
    <row r="271" spans="1:65" s="2" customFormat="1" ht="6.9" customHeight="1">
      <c r="A271" s="33"/>
      <c r="B271" s="53"/>
      <c r="C271" s="54"/>
      <c r="D271" s="54"/>
      <c r="E271" s="54"/>
      <c r="F271" s="54"/>
      <c r="G271" s="54"/>
      <c r="H271" s="54"/>
      <c r="I271" s="157"/>
      <c r="J271" s="54"/>
      <c r="K271" s="54"/>
      <c r="L271" s="38"/>
      <c r="M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</row>
  </sheetData>
  <sheetProtection algorithmName="SHA-512" hashValue="+NgVPGwiyCfl/OGUxyiGOP571kKv+eywIckv4uCuioqzWg7DvfYfphYY0vF7Qn/dQQfkPIDzLfzERd8xvPvyIQ==" saltValue="nJ3szqXu/NrzDPFhtpPha+rVpe44bWoXJlxW2ne/Is2lfcenYJjUk4GWXQbj5tZxDUJAkhTQFWKSxIWzQhzwcw==" spinCount="100000" sheet="1" objects="1" scenarios="1" formatColumns="0" formatRows="0" autoFilter="0"/>
  <autoFilter ref="C132:K270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1"/>
  <sheetViews>
    <sheetView showGridLines="0" workbookViewId="0"/>
  </sheetViews>
  <sheetFormatPr defaultRowHeight="10.199999999999999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86.42578125" style="1" customWidth="1"/>
    <col min="7" max="7" width="6" style="1" customWidth="1"/>
    <col min="8" max="8" width="9.85546875" style="1" customWidth="1"/>
    <col min="9" max="9" width="17.28515625" style="114" customWidth="1"/>
    <col min="10" max="10" width="17.28515625" style="1" customWidth="1"/>
    <col min="11" max="11" width="17.28515625" style="1" hidden="1" customWidth="1"/>
    <col min="12" max="12" width="8" style="1" customWidth="1"/>
    <col min="13" max="13" width="9.28515625" style="1" hidden="1" customWidth="1"/>
    <col min="14" max="14" width="9.140625" style="1" hidden="1"/>
    <col min="15" max="21" width="12.140625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114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6" t="s">
        <v>102</v>
      </c>
    </row>
    <row r="3" spans="1:46" s="1" customFormat="1" ht="6.9" customHeight="1">
      <c r="B3" s="115"/>
      <c r="C3" s="116"/>
      <c r="D3" s="116"/>
      <c r="E3" s="116"/>
      <c r="F3" s="116"/>
      <c r="G3" s="116"/>
      <c r="H3" s="116"/>
      <c r="I3" s="117"/>
      <c r="J3" s="116"/>
      <c r="K3" s="116"/>
      <c r="L3" s="19"/>
      <c r="AT3" s="16" t="s">
        <v>82</v>
      </c>
    </row>
    <row r="4" spans="1:46" s="1" customFormat="1" ht="24.9" customHeight="1">
      <c r="B4" s="19"/>
      <c r="D4" s="118" t="s">
        <v>119</v>
      </c>
      <c r="I4" s="114"/>
      <c r="L4" s="19"/>
      <c r="M4" s="119" t="s">
        <v>10</v>
      </c>
      <c r="AT4" s="16" t="s">
        <v>4</v>
      </c>
    </row>
    <row r="5" spans="1:46" s="1" customFormat="1" ht="6.9" customHeight="1">
      <c r="B5" s="19"/>
      <c r="I5" s="114"/>
      <c r="L5" s="19"/>
    </row>
    <row r="6" spans="1:46" s="1" customFormat="1" ht="12" customHeight="1">
      <c r="B6" s="19"/>
      <c r="D6" s="120" t="s">
        <v>16</v>
      </c>
      <c r="I6" s="114"/>
      <c r="L6" s="19"/>
    </row>
    <row r="7" spans="1:46" s="1" customFormat="1" ht="14.4" customHeight="1">
      <c r="B7" s="19"/>
      <c r="E7" s="308" t="str">
        <f>'Rekapitulace stavby'!K6</f>
        <v>MŠ Šumperk Prievidzská</v>
      </c>
      <c r="F7" s="309"/>
      <c r="G7" s="309"/>
      <c r="H7" s="309"/>
      <c r="I7" s="114"/>
      <c r="L7" s="19"/>
    </row>
    <row r="8" spans="1:46" s="1" customFormat="1" ht="12" customHeight="1">
      <c r="B8" s="19"/>
      <c r="D8" s="120" t="s">
        <v>120</v>
      </c>
      <c r="I8" s="114"/>
      <c r="L8" s="19"/>
    </row>
    <row r="9" spans="1:46" s="2" customFormat="1" ht="14.4" customHeight="1">
      <c r="A9" s="33"/>
      <c r="B9" s="38"/>
      <c r="C9" s="33"/>
      <c r="D9" s="33"/>
      <c r="E9" s="308" t="s">
        <v>628</v>
      </c>
      <c r="F9" s="310"/>
      <c r="G9" s="310"/>
      <c r="H9" s="310"/>
      <c r="I9" s="121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0" t="s">
        <v>122</v>
      </c>
      <c r="E10" s="33"/>
      <c r="F10" s="33"/>
      <c r="G10" s="33"/>
      <c r="H10" s="33"/>
      <c r="I10" s="121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4.4" customHeight="1">
      <c r="A11" s="33"/>
      <c r="B11" s="38"/>
      <c r="C11" s="33"/>
      <c r="D11" s="33"/>
      <c r="E11" s="311" t="s">
        <v>1108</v>
      </c>
      <c r="F11" s="310"/>
      <c r="G11" s="310"/>
      <c r="H11" s="310"/>
      <c r="I11" s="121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121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0" t="s">
        <v>18</v>
      </c>
      <c r="E13" s="33"/>
      <c r="F13" s="109" t="s">
        <v>1</v>
      </c>
      <c r="G13" s="33"/>
      <c r="H13" s="33"/>
      <c r="I13" s="122" t="s">
        <v>19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0" t="s">
        <v>20</v>
      </c>
      <c r="E14" s="33"/>
      <c r="F14" s="109" t="s">
        <v>21</v>
      </c>
      <c r="G14" s="33"/>
      <c r="H14" s="33"/>
      <c r="I14" s="122" t="s">
        <v>22</v>
      </c>
      <c r="J14" s="123" t="str">
        <f>'Rekapitulace stavby'!AN8</f>
        <v>3. 8. 2020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8" customHeight="1">
      <c r="A15" s="33"/>
      <c r="B15" s="38"/>
      <c r="C15" s="33"/>
      <c r="D15" s="33"/>
      <c r="E15" s="33"/>
      <c r="F15" s="33"/>
      <c r="G15" s="33"/>
      <c r="H15" s="33"/>
      <c r="I15" s="121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0" t="s">
        <v>24</v>
      </c>
      <c r="E16" s="33"/>
      <c r="F16" s="33"/>
      <c r="G16" s="33"/>
      <c r="H16" s="33"/>
      <c r="I16" s="122" t="s">
        <v>25</v>
      </c>
      <c r="J16" s="109" t="str">
        <f>IF('Rekapitulace stavby'!AN10="","",'Rekapitulace stavby'!AN10)</f>
        <v/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9" t="str">
        <f>IF('Rekapitulace stavby'!E11="","",'Rekapitulace stavby'!E11)</f>
        <v xml:space="preserve"> </v>
      </c>
      <c r="F17" s="33"/>
      <c r="G17" s="33"/>
      <c r="H17" s="33"/>
      <c r="I17" s="122" t="s">
        <v>26</v>
      </c>
      <c r="J17" s="109" t="str">
        <f>IF('Rekapitulace stavby'!AN11="","",'Rekapitulace stavby'!AN11)</f>
        <v/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8"/>
      <c r="C18" s="33"/>
      <c r="D18" s="33"/>
      <c r="E18" s="33"/>
      <c r="F18" s="33"/>
      <c r="G18" s="33"/>
      <c r="H18" s="33"/>
      <c r="I18" s="121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0" t="s">
        <v>27</v>
      </c>
      <c r="E19" s="33"/>
      <c r="F19" s="33"/>
      <c r="G19" s="33"/>
      <c r="H19" s="33"/>
      <c r="I19" s="122" t="s">
        <v>25</v>
      </c>
      <c r="J19" s="29" t="str">
        <f>'Rekapitulace stavby'!AN13</f>
        <v>Vyplň údaj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312" t="str">
        <f>'Rekapitulace stavby'!E14</f>
        <v>Vyplň údaj</v>
      </c>
      <c r="F20" s="313"/>
      <c r="G20" s="313"/>
      <c r="H20" s="313"/>
      <c r="I20" s="122" t="s">
        <v>26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8"/>
      <c r="C21" s="33"/>
      <c r="D21" s="33"/>
      <c r="E21" s="33"/>
      <c r="F21" s="33"/>
      <c r="G21" s="33"/>
      <c r="H21" s="33"/>
      <c r="I21" s="121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0" t="s">
        <v>29</v>
      </c>
      <c r="E22" s="33"/>
      <c r="F22" s="33"/>
      <c r="G22" s="33"/>
      <c r="H22" s="33"/>
      <c r="I22" s="122" t="s">
        <v>25</v>
      </c>
      <c r="J22" s="109" t="str">
        <f>IF('Rekapitulace stavby'!AN16="","",'Rekapitulace stavby'!AN16)</f>
        <v/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9" t="str">
        <f>IF('Rekapitulace stavby'!E17="","",'Rekapitulace stavby'!E17)</f>
        <v xml:space="preserve"> </v>
      </c>
      <c r="F23" s="33"/>
      <c r="G23" s="33"/>
      <c r="H23" s="33"/>
      <c r="I23" s="122" t="s">
        <v>26</v>
      </c>
      <c r="J23" s="109" t="str">
        <f>IF('Rekapitulace stavby'!AN17="","",'Rekapitulace stavby'!AN17)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8"/>
      <c r="C24" s="33"/>
      <c r="D24" s="33"/>
      <c r="E24" s="33"/>
      <c r="F24" s="33"/>
      <c r="G24" s="33"/>
      <c r="H24" s="33"/>
      <c r="I24" s="121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0" t="s">
        <v>31</v>
      </c>
      <c r="E25" s="33"/>
      <c r="F25" s="33"/>
      <c r="G25" s="33"/>
      <c r="H25" s="33"/>
      <c r="I25" s="122" t="s">
        <v>25</v>
      </c>
      <c r="J25" s="109" t="str">
        <f>IF('Rekapitulace stavby'!AN19="","",'Rekapitulace stavby'!AN19)</f>
        <v/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9" t="str">
        <f>IF('Rekapitulace stavby'!E20="","",'Rekapitulace stavby'!E20)</f>
        <v xml:space="preserve"> </v>
      </c>
      <c r="F26" s="33"/>
      <c r="G26" s="33"/>
      <c r="H26" s="33"/>
      <c r="I26" s="122" t="s">
        <v>26</v>
      </c>
      <c r="J26" s="109" t="str">
        <f>IF('Rekapitulace stavby'!AN20="","",'Rekapitulace stavby'!AN20)</f>
        <v/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8"/>
      <c r="C27" s="33"/>
      <c r="D27" s="33"/>
      <c r="E27" s="33"/>
      <c r="F27" s="33"/>
      <c r="G27" s="33"/>
      <c r="H27" s="33"/>
      <c r="I27" s="121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0" t="s">
        <v>32</v>
      </c>
      <c r="E28" s="33"/>
      <c r="F28" s="33"/>
      <c r="G28" s="33"/>
      <c r="H28" s="33"/>
      <c r="I28" s="121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4.4" customHeight="1">
      <c r="A29" s="124"/>
      <c r="B29" s="125"/>
      <c r="C29" s="124"/>
      <c r="D29" s="124"/>
      <c r="E29" s="314" t="s">
        <v>1</v>
      </c>
      <c r="F29" s="314"/>
      <c r="G29" s="314"/>
      <c r="H29" s="314"/>
      <c r="I29" s="126"/>
      <c r="J29" s="124"/>
      <c r="K29" s="124"/>
      <c r="L29" s="127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" customHeight="1">
      <c r="A30" s="33"/>
      <c r="B30" s="38"/>
      <c r="C30" s="33"/>
      <c r="D30" s="33"/>
      <c r="E30" s="33"/>
      <c r="F30" s="33"/>
      <c r="G30" s="33"/>
      <c r="H30" s="33"/>
      <c r="I30" s="121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28"/>
      <c r="E31" s="128"/>
      <c r="F31" s="128"/>
      <c r="G31" s="128"/>
      <c r="H31" s="128"/>
      <c r="I31" s="129"/>
      <c r="J31" s="128"/>
      <c r="K31" s="128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30" t="s">
        <v>33</v>
      </c>
      <c r="E32" s="33"/>
      <c r="F32" s="33"/>
      <c r="G32" s="33"/>
      <c r="H32" s="33"/>
      <c r="I32" s="121"/>
      <c r="J32" s="131">
        <f>ROUND(J133,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8"/>
      <c r="C33" s="33"/>
      <c r="D33" s="128"/>
      <c r="E33" s="128"/>
      <c r="F33" s="128"/>
      <c r="G33" s="128"/>
      <c r="H33" s="128"/>
      <c r="I33" s="129"/>
      <c r="J33" s="128"/>
      <c r="K33" s="128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33"/>
      <c r="F34" s="132" t="s">
        <v>35</v>
      </c>
      <c r="G34" s="33"/>
      <c r="H34" s="33"/>
      <c r="I34" s="133" t="s">
        <v>34</v>
      </c>
      <c r="J34" s="132" t="s">
        <v>36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8"/>
      <c r="C35" s="33"/>
      <c r="D35" s="134" t="s">
        <v>37</v>
      </c>
      <c r="E35" s="120" t="s">
        <v>38</v>
      </c>
      <c r="F35" s="135">
        <f>ROUND((SUM(BE133:BE270)),  2)</f>
        <v>0</v>
      </c>
      <c r="G35" s="33"/>
      <c r="H35" s="33"/>
      <c r="I35" s="136">
        <v>0.21</v>
      </c>
      <c r="J35" s="135">
        <f>ROUND(((SUM(BE133:BE270))*I35),  2)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8"/>
      <c r="C36" s="33"/>
      <c r="D36" s="33"/>
      <c r="E36" s="120" t="s">
        <v>39</v>
      </c>
      <c r="F36" s="135">
        <f>ROUND((SUM(BF133:BF270)),  2)</f>
        <v>0</v>
      </c>
      <c r="G36" s="33"/>
      <c r="H36" s="33"/>
      <c r="I36" s="136">
        <v>0.15</v>
      </c>
      <c r="J36" s="135">
        <f>ROUND(((SUM(BF133:BF270))*I36),  2)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20" t="s">
        <v>40</v>
      </c>
      <c r="F37" s="135">
        <f>ROUND((SUM(BG133:BG270)),  2)</f>
        <v>0</v>
      </c>
      <c r="G37" s="33"/>
      <c r="H37" s="33"/>
      <c r="I37" s="136">
        <v>0.21</v>
      </c>
      <c r="J37" s="135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8"/>
      <c r="C38" s="33"/>
      <c r="D38" s="33"/>
      <c r="E38" s="120" t="s">
        <v>41</v>
      </c>
      <c r="F38" s="135">
        <f>ROUND((SUM(BH133:BH270)),  2)</f>
        <v>0</v>
      </c>
      <c r="G38" s="33"/>
      <c r="H38" s="33"/>
      <c r="I38" s="136">
        <v>0.15</v>
      </c>
      <c r="J38" s="135">
        <f>0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8"/>
      <c r="C39" s="33"/>
      <c r="D39" s="33"/>
      <c r="E39" s="120" t="s">
        <v>42</v>
      </c>
      <c r="F39" s="135">
        <f>ROUND((SUM(BI133:BI270)),  2)</f>
        <v>0</v>
      </c>
      <c r="G39" s="33"/>
      <c r="H39" s="33"/>
      <c r="I39" s="136">
        <v>0</v>
      </c>
      <c r="J39" s="135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8"/>
      <c r="C40" s="33"/>
      <c r="D40" s="33"/>
      <c r="E40" s="33"/>
      <c r="F40" s="33"/>
      <c r="G40" s="33"/>
      <c r="H40" s="33"/>
      <c r="I40" s="121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37"/>
      <c r="D41" s="138" t="s">
        <v>43</v>
      </c>
      <c r="E41" s="139"/>
      <c r="F41" s="139"/>
      <c r="G41" s="140" t="s">
        <v>44</v>
      </c>
      <c r="H41" s="141" t="s">
        <v>45</v>
      </c>
      <c r="I41" s="142"/>
      <c r="J41" s="143">
        <f>SUM(J32:J39)</f>
        <v>0</v>
      </c>
      <c r="K41" s="144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8"/>
      <c r="C42" s="33"/>
      <c r="D42" s="33"/>
      <c r="E42" s="33"/>
      <c r="F42" s="33"/>
      <c r="G42" s="33"/>
      <c r="H42" s="33"/>
      <c r="I42" s="121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19"/>
      <c r="I43" s="114"/>
      <c r="L43" s="19"/>
    </row>
    <row r="44" spans="1:31" s="1" customFormat="1" ht="14.4" customHeight="1">
      <c r="B44" s="19"/>
      <c r="I44" s="114"/>
      <c r="L44" s="19"/>
    </row>
    <row r="45" spans="1:31" s="1" customFormat="1" ht="14.4" customHeight="1">
      <c r="B45" s="19"/>
      <c r="I45" s="114"/>
      <c r="L45" s="19"/>
    </row>
    <row r="46" spans="1:31" s="1" customFormat="1" ht="14.4" customHeight="1">
      <c r="B46" s="19"/>
      <c r="I46" s="114"/>
      <c r="L46" s="19"/>
    </row>
    <row r="47" spans="1:31" s="1" customFormat="1" ht="14.4" customHeight="1">
      <c r="B47" s="19"/>
      <c r="I47" s="114"/>
      <c r="L47" s="19"/>
    </row>
    <row r="48" spans="1:31" s="1" customFormat="1" ht="14.4" customHeight="1">
      <c r="B48" s="19"/>
      <c r="I48" s="114"/>
      <c r="L48" s="19"/>
    </row>
    <row r="49" spans="1:31" s="1" customFormat="1" ht="14.4" customHeight="1">
      <c r="B49" s="19"/>
      <c r="I49" s="114"/>
      <c r="L49" s="19"/>
    </row>
    <row r="50" spans="1:31" s="2" customFormat="1" ht="14.4" customHeight="1">
      <c r="B50" s="50"/>
      <c r="D50" s="145" t="s">
        <v>46</v>
      </c>
      <c r="E50" s="146"/>
      <c r="F50" s="146"/>
      <c r="G50" s="145" t="s">
        <v>47</v>
      </c>
      <c r="H50" s="146"/>
      <c r="I50" s="147"/>
      <c r="J50" s="146"/>
      <c r="K50" s="146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8" t="s">
        <v>48</v>
      </c>
      <c r="E61" s="149"/>
      <c r="F61" s="150" t="s">
        <v>49</v>
      </c>
      <c r="G61" s="148" t="s">
        <v>48</v>
      </c>
      <c r="H61" s="149"/>
      <c r="I61" s="151"/>
      <c r="J61" s="152" t="s">
        <v>49</v>
      </c>
      <c r="K61" s="149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45" t="s">
        <v>50</v>
      </c>
      <c r="E65" s="153"/>
      <c r="F65" s="153"/>
      <c r="G65" s="145" t="s">
        <v>51</v>
      </c>
      <c r="H65" s="153"/>
      <c r="I65" s="154"/>
      <c r="J65" s="153"/>
      <c r="K65" s="15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8" t="s">
        <v>48</v>
      </c>
      <c r="E76" s="149"/>
      <c r="F76" s="150" t="s">
        <v>49</v>
      </c>
      <c r="G76" s="148" t="s">
        <v>48</v>
      </c>
      <c r="H76" s="149"/>
      <c r="I76" s="151"/>
      <c r="J76" s="152" t="s">
        <v>49</v>
      </c>
      <c r="K76" s="149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155"/>
      <c r="C77" s="156"/>
      <c r="D77" s="156"/>
      <c r="E77" s="156"/>
      <c r="F77" s="156"/>
      <c r="G77" s="156"/>
      <c r="H77" s="156"/>
      <c r="I77" s="157"/>
      <c r="J77" s="156"/>
      <c r="K77" s="156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158"/>
      <c r="C81" s="159"/>
      <c r="D81" s="159"/>
      <c r="E81" s="159"/>
      <c r="F81" s="159"/>
      <c r="G81" s="159"/>
      <c r="H81" s="159"/>
      <c r="I81" s="160"/>
      <c r="J81" s="159"/>
      <c r="K81" s="159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127</v>
      </c>
      <c r="D82" s="35"/>
      <c r="E82" s="35"/>
      <c r="F82" s="35"/>
      <c r="G82" s="35"/>
      <c r="H82" s="35"/>
      <c r="I82" s="121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5"/>
      <c r="D83" s="35"/>
      <c r="E83" s="35"/>
      <c r="F83" s="35"/>
      <c r="G83" s="35"/>
      <c r="H83" s="35"/>
      <c r="I83" s="121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121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4.4" customHeight="1">
      <c r="A85" s="33"/>
      <c r="B85" s="34"/>
      <c r="C85" s="35"/>
      <c r="D85" s="35"/>
      <c r="E85" s="306" t="str">
        <f>E7</f>
        <v>MŠ Šumperk Prievidzská</v>
      </c>
      <c r="F85" s="307"/>
      <c r="G85" s="307"/>
      <c r="H85" s="307"/>
      <c r="I85" s="121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120</v>
      </c>
      <c r="D86" s="21"/>
      <c r="E86" s="21"/>
      <c r="F86" s="21"/>
      <c r="G86" s="21"/>
      <c r="H86" s="21"/>
      <c r="I86" s="114"/>
      <c r="J86" s="21"/>
      <c r="K86" s="21"/>
      <c r="L86" s="19"/>
    </row>
    <row r="87" spans="1:31" s="2" customFormat="1" ht="14.4" customHeight="1">
      <c r="A87" s="33"/>
      <c r="B87" s="34"/>
      <c r="C87" s="35"/>
      <c r="D87" s="35"/>
      <c r="E87" s="306" t="s">
        <v>628</v>
      </c>
      <c r="F87" s="305"/>
      <c r="G87" s="305"/>
      <c r="H87" s="305"/>
      <c r="I87" s="121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122</v>
      </c>
      <c r="D88" s="35"/>
      <c r="E88" s="35"/>
      <c r="F88" s="35"/>
      <c r="G88" s="35"/>
      <c r="H88" s="35"/>
      <c r="I88" s="121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4.4" customHeight="1">
      <c r="A89" s="33"/>
      <c r="B89" s="34"/>
      <c r="C89" s="35"/>
      <c r="D89" s="35"/>
      <c r="E89" s="298" t="str">
        <f>E11</f>
        <v>SO03 - Pavilon A2, 1.NP</v>
      </c>
      <c r="F89" s="305"/>
      <c r="G89" s="305"/>
      <c r="H89" s="305"/>
      <c r="I89" s="121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" customHeight="1">
      <c r="A90" s="33"/>
      <c r="B90" s="34"/>
      <c r="C90" s="35"/>
      <c r="D90" s="35"/>
      <c r="E90" s="35"/>
      <c r="F90" s="35"/>
      <c r="G90" s="35"/>
      <c r="H90" s="35"/>
      <c r="I90" s="121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5"/>
      <c r="E91" s="35"/>
      <c r="F91" s="26" t="str">
        <f>F14</f>
        <v xml:space="preserve"> </v>
      </c>
      <c r="G91" s="35"/>
      <c r="H91" s="35"/>
      <c r="I91" s="122" t="s">
        <v>22</v>
      </c>
      <c r="J91" s="65" t="str">
        <f>IF(J14="","",J14)</f>
        <v>3. 8. 2020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5"/>
      <c r="D92" s="35"/>
      <c r="E92" s="35"/>
      <c r="F92" s="35"/>
      <c r="G92" s="35"/>
      <c r="H92" s="35"/>
      <c r="I92" s="121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6" customHeight="1">
      <c r="A93" s="33"/>
      <c r="B93" s="34"/>
      <c r="C93" s="28" t="s">
        <v>24</v>
      </c>
      <c r="D93" s="35"/>
      <c r="E93" s="35"/>
      <c r="F93" s="26" t="str">
        <f>E17</f>
        <v xml:space="preserve"> </v>
      </c>
      <c r="G93" s="35"/>
      <c r="H93" s="35"/>
      <c r="I93" s="122" t="s">
        <v>29</v>
      </c>
      <c r="J93" s="31" t="str">
        <f>E23</f>
        <v xml:space="preserve"> 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6" customHeight="1">
      <c r="A94" s="33"/>
      <c r="B94" s="34"/>
      <c r="C94" s="28" t="s">
        <v>27</v>
      </c>
      <c r="D94" s="35"/>
      <c r="E94" s="35"/>
      <c r="F94" s="26" t="str">
        <f>IF(E20="","",E20)</f>
        <v>Vyplň údaj</v>
      </c>
      <c r="G94" s="35"/>
      <c r="H94" s="35"/>
      <c r="I94" s="122" t="s">
        <v>31</v>
      </c>
      <c r="J94" s="31" t="str">
        <f>E26</f>
        <v xml:space="preserve"> 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21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61" t="s">
        <v>128</v>
      </c>
      <c r="D96" s="162"/>
      <c r="E96" s="162"/>
      <c r="F96" s="162"/>
      <c r="G96" s="162"/>
      <c r="H96" s="162"/>
      <c r="I96" s="163"/>
      <c r="J96" s="164" t="s">
        <v>129</v>
      </c>
      <c r="K96" s="162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121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8" customHeight="1">
      <c r="A98" s="33"/>
      <c r="B98" s="34"/>
      <c r="C98" s="165" t="s">
        <v>130</v>
      </c>
      <c r="D98" s="35"/>
      <c r="E98" s="35"/>
      <c r="F98" s="35"/>
      <c r="G98" s="35"/>
      <c r="H98" s="35"/>
      <c r="I98" s="121"/>
      <c r="J98" s="83">
        <f>J133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131</v>
      </c>
    </row>
    <row r="99" spans="1:47" s="9" customFormat="1" ht="24.9" customHeight="1">
      <c r="B99" s="166"/>
      <c r="C99" s="167"/>
      <c r="D99" s="168" t="s">
        <v>630</v>
      </c>
      <c r="E99" s="169"/>
      <c r="F99" s="169"/>
      <c r="G99" s="169"/>
      <c r="H99" s="169"/>
      <c r="I99" s="170"/>
      <c r="J99" s="171">
        <f>J134</f>
        <v>0</v>
      </c>
      <c r="K99" s="167"/>
      <c r="L99" s="172"/>
    </row>
    <row r="100" spans="1:47" s="10" customFormat="1" ht="19.95" customHeight="1">
      <c r="B100" s="173"/>
      <c r="C100" s="103"/>
      <c r="D100" s="174" t="s">
        <v>631</v>
      </c>
      <c r="E100" s="175"/>
      <c r="F100" s="175"/>
      <c r="G100" s="175"/>
      <c r="H100" s="175"/>
      <c r="I100" s="176"/>
      <c r="J100" s="177">
        <f>J135</f>
        <v>0</v>
      </c>
      <c r="K100" s="103"/>
      <c r="L100" s="178"/>
    </row>
    <row r="101" spans="1:47" s="10" customFormat="1" ht="19.95" customHeight="1">
      <c r="B101" s="173"/>
      <c r="C101" s="103"/>
      <c r="D101" s="174" t="s">
        <v>632</v>
      </c>
      <c r="E101" s="175"/>
      <c r="F101" s="175"/>
      <c r="G101" s="175"/>
      <c r="H101" s="175"/>
      <c r="I101" s="176"/>
      <c r="J101" s="177">
        <f>J156</f>
        <v>0</v>
      </c>
      <c r="K101" s="103"/>
      <c r="L101" s="178"/>
    </row>
    <row r="102" spans="1:47" s="10" customFormat="1" ht="19.95" customHeight="1">
      <c r="B102" s="173"/>
      <c r="C102" s="103"/>
      <c r="D102" s="174" t="s">
        <v>633</v>
      </c>
      <c r="E102" s="175"/>
      <c r="F102" s="175"/>
      <c r="G102" s="175"/>
      <c r="H102" s="175"/>
      <c r="I102" s="176"/>
      <c r="J102" s="177">
        <f>J174</f>
        <v>0</v>
      </c>
      <c r="K102" s="103"/>
      <c r="L102" s="178"/>
    </row>
    <row r="103" spans="1:47" s="9" customFormat="1" ht="24.9" customHeight="1">
      <c r="B103" s="166"/>
      <c r="C103" s="167"/>
      <c r="D103" s="168" t="s">
        <v>132</v>
      </c>
      <c r="E103" s="169"/>
      <c r="F103" s="169"/>
      <c r="G103" s="169"/>
      <c r="H103" s="169"/>
      <c r="I103" s="170"/>
      <c r="J103" s="171">
        <f>J183</f>
        <v>0</v>
      </c>
      <c r="K103" s="167"/>
      <c r="L103" s="172"/>
    </row>
    <row r="104" spans="1:47" s="10" customFormat="1" ht="19.95" customHeight="1">
      <c r="B104" s="173"/>
      <c r="C104" s="103"/>
      <c r="D104" s="174" t="s">
        <v>634</v>
      </c>
      <c r="E104" s="175"/>
      <c r="F104" s="175"/>
      <c r="G104" s="175"/>
      <c r="H104" s="175"/>
      <c r="I104" s="176"/>
      <c r="J104" s="177">
        <f>J184</f>
        <v>0</v>
      </c>
      <c r="K104" s="103"/>
      <c r="L104" s="178"/>
    </row>
    <row r="105" spans="1:47" s="10" customFormat="1" ht="19.95" customHeight="1">
      <c r="B105" s="173"/>
      <c r="C105" s="103"/>
      <c r="D105" s="174" t="s">
        <v>635</v>
      </c>
      <c r="E105" s="175"/>
      <c r="F105" s="175"/>
      <c r="G105" s="175"/>
      <c r="H105" s="175"/>
      <c r="I105" s="176"/>
      <c r="J105" s="177">
        <f>J192</f>
        <v>0</v>
      </c>
      <c r="K105" s="103"/>
      <c r="L105" s="178"/>
    </row>
    <row r="106" spans="1:47" s="10" customFormat="1" ht="19.95" customHeight="1">
      <c r="B106" s="173"/>
      <c r="C106" s="103"/>
      <c r="D106" s="174" t="s">
        <v>636</v>
      </c>
      <c r="E106" s="175"/>
      <c r="F106" s="175"/>
      <c r="G106" s="175"/>
      <c r="H106" s="175"/>
      <c r="I106" s="176"/>
      <c r="J106" s="177">
        <f>J195</f>
        <v>0</v>
      </c>
      <c r="K106" s="103"/>
      <c r="L106" s="178"/>
    </row>
    <row r="107" spans="1:47" s="10" customFormat="1" ht="19.95" customHeight="1">
      <c r="B107" s="173"/>
      <c r="C107" s="103"/>
      <c r="D107" s="174" t="s">
        <v>637</v>
      </c>
      <c r="E107" s="175"/>
      <c r="F107" s="175"/>
      <c r="G107" s="175"/>
      <c r="H107" s="175"/>
      <c r="I107" s="176"/>
      <c r="J107" s="177">
        <f>J210</f>
        <v>0</v>
      </c>
      <c r="K107" s="103"/>
      <c r="L107" s="178"/>
    </row>
    <row r="108" spans="1:47" s="10" customFormat="1" ht="19.95" customHeight="1">
      <c r="B108" s="173"/>
      <c r="C108" s="103"/>
      <c r="D108" s="174" t="s">
        <v>638</v>
      </c>
      <c r="E108" s="175"/>
      <c r="F108" s="175"/>
      <c r="G108" s="175"/>
      <c r="H108" s="175"/>
      <c r="I108" s="176"/>
      <c r="J108" s="177">
        <f>J217</f>
        <v>0</v>
      </c>
      <c r="K108" s="103"/>
      <c r="L108" s="178"/>
    </row>
    <row r="109" spans="1:47" s="10" customFormat="1" ht="19.95" customHeight="1">
      <c r="B109" s="173"/>
      <c r="C109" s="103"/>
      <c r="D109" s="174" t="s">
        <v>639</v>
      </c>
      <c r="E109" s="175"/>
      <c r="F109" s="175"/>
      <c r="G109" s="175"/>
      <c r="H109" s="175"/>
      <c r="I109" s="176"/>
      <c r="J109" s="177">
        <f>J231</f>
        <v>0</v>
      </c>
      <c r="K109" s="103"/>
      <c r="L109" s="178"/>
    </row>
    <row r="110" spans="1:47" s="10" customFormat="1" ht="19.95" customHeight="1">
      <c r="B110" s="173"/>
      <c r="C110" s="103"/>
      <c r="D110" s="174" t="s">
        <v>640</v>
      </c>
      <c r="E110" s="175"/>
      <c r="F110" s="175"/>
      <c r="G110" s="175"/>
      <c r="H110" s="175"/>
      <c r="I110" s="176"/>
      <c r="J110" s="177">
        <f>J235</f>
        <v>0</v>
      </c>
      <c r="K110" s="103"/>
      <c r="L110" s="178"/>
    </row>
    <row r="111" spans="1:47" s="10" customFormat="1" ht="19.95" customHeight="1">
      <c r="B111" s="173"/>
      <c r="C111" s="103"/>
      <c r="D111" s="174" t="s">
        <v>641</v>
      </c>
      <c r="E111" s="175"/>
      <c r="F111" s="175"/>
      <c r="G111" s="175"/>
      <c r="H111" s="175"/>
      <c r="I111" s="176"/>
      <c r="J111" s="177">
        <f>J269</f>
        <v>0</v>
      </c>
      <c r="K111" s="103"/>
      <c r="L111" s="178"/>
    </row>
    <row r="112" spans="1:47" s="2" customFormat="1" ht="21.75" customHeight="1">
      <c r="A112" s="33"/>
      <c r="B112" s="34"/>
      <c r="C112" s="35"/>
      <c r="D112" s="35"/>
      <c r="E112" s="35"/>
      <c r="F112" s="35"/>
      <c r="G112" s="35"/>
      <c r="H112" s="35"/>
      <c r="I112" s="121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s="2" customFormat="1" ht="6.9" customHeight="1">
      <c r="A113" s="33"/>
      <c r="B113" s="53"/>
      <c r="C113" s="54"/>
      <c r="D113" s="54"/>
      <c r="E113" s="54"/>
      <c r="F113" s="54"/>
      <c r="G113" s="54"/>
      <c r="H113" s="54"/>
      <c r="I113" s="157"/>
      <c r="J113" s="54"/>
      <c r="K113" s="54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7" spans="1:31" s="2" customFormat="1" ht="6.9" customHeight="1">
      <c r="A117" s="33"/>
      <c r="B117" s="55"/>
      <c r="C117" s="56"/>
      <c r="D117" s="56"/>
      <c r="E117" s="56"/>
      <c r="F117" s="56"/>
      <c r="G117" s="56"/>
      <c r="H117" s="56"/>
      <c r="I117" s="160"/>
      <c r="J117" s="56"/>
      <c r="K117" s="56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24.9" customHeight="1">
      <c r="A118" s="33"/>
      <c r="B118" s="34"/>
      <c r="C118" s="22" t="s">
        <v>165</v>
      </c>
      <c r="D118" s="35"/>
      <c r="E118" s="35"/>
      <c r="F118" s="35"/>
      <c r="G118" s="35"/>
      <c r="H118" s="35"/>
      <c r="I118" s="121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6.9" customHeight="1">
      <c r="A119" s="33"/>
      <c r="B119" s="34"/>
      <c r="C119" s="35"/>
      <c r="D119" s="35"/>
      <c r="E119" s="35"/>
      <c r="F119" s="35"/>
      <c r="G119" s="35"/>
      <c r="H119" s="35"/>
      <c r="I119" s="121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16</v>
      </c>
      <c r="D120" s="35"/>
      <c r="E120" s="35"/>
      <c r="F120" s="35"/>
      <c r="G120" s="35"/>
      <c r="H120" s="35"/>
      <c r="I120" s="121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4.4" customHeight="1">
      <c r="A121" s="33"/>
      <c r="B121" s="34"/>
      <c r="C121" s="35"/>
      <c r="D121" s="35"/>
      <c r="E121" s="306" t="str">
        <f>E7</f>
        <v>MŠ Šumperk Prievidzská</v>
      </c>
      <c r="F121" s="307"/>
      <c r="G121" s="307"/>
      <c r="H121" s="307"/>
      <c r="I121" s="121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1" customFormat="1" ht="12" customHeight="1">
      <c r="B122" s="20"/>
      <c r="C122" s="28" t="s">
        <v>120</v>
      </c>
      <c r="D122" s="21"/>
      <c r="E122" s="21"/>
      <c r="F122" s="21"/>
      <c r="G122" s="21"/>
      <c r="H122" s="21"/>
      <c r="I122" s="114"/>
      <c r="J122" s="21"/>
      <c r="K122" s="21"/>
      <c r="L122" s="19"/>
    </row>
    <row r="123" spans="1:31" s="2" customFormat="1" ht="14.4" customHeight="1">
      <c r="A123" s="33"/>
      <c r="B123" s="34"/>
      <c r="C123" s="35"/>
      <c r="D123" s="35"/>
      <c r="E123" s="306" t="s">
        <v>628</v>
      </c>
      <c r="F123" s="305"/>
      <c r="G123" s="305"/>
      <c r="H123" s="305"/>
      <c r="I123" s="121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122</v>
      </c>
      <c r="D124" s="35"/>
      <c r="E124" s="35"/>
      <c r="F124" s="35"/>
      <c r="G124" s="35"/>
      <c r="H124" s="35"/>
      <c r="I124" s="121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4.4" customHeight="1">
      <c r="A125" s="33"/>
      <c r="B125" s="34"/>
      <c r="C125" s="35"/>
      <c r="D125" s="35"/>
      <c r="E125" s="298" t="str">
        <f>E11</f>
        <v>SO03 - Pavilon A2, 1.NP</v>
      </c>
      <c r="F125" s="305"/>
      <c r="G125" s="305"/>
      <c r="H125" s="305"/>
      <c r="I125" s="121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" customHeight="1">
      <c r="A126" s="33"/>
      <c r="B126" s="34"/>
      <c r="C126" s="35"/>
      <c r="D126" s="35"/>
      <c r="E126" s="35"/>
      <c r="F126" s="35"/>
      <c r="G126" s="35"/>
      <c r="H126" s="35"/>
      <c r="I126" s="121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8" t="s">
        <v>20</v>
      </c>
      <c r="D127" s="35"/>
      <c r="E127" s="35"/>
      <c r="F127" s="26" t="str">
        <f>F14</f>
        <v xml:space="preserve"> </v>
      </c>
      <c r="G127" s="35"/>
      <c r="H127" s="35"/>
      <c r="I127" s="122" t="s">
        <v>22</v>
      </c>
      <c r="J127" s="65" t="str">
        <f>IF(J14="","",J14)</f>
        <v>3. 8. 2020</v>
      </c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" customHeight="1">
      <c r="A128" s="33"/>
      <c r="B128" s="34"/>
      <c r="C128" s="35"/>
      <c r="D128" s="35"/>
      <c r="E128" s="35"/>
      <c r="F128" s="35"/>
      <c r="G128" s="35"/>
      <c r="H128" s="35"/>
      <c r="I128" s="121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6" customHeight="1">
      <c r="A129" s="33"/>
      <c r="B129" s="34"/>
      <c r="C129" s="28" t="s">
        <v>24</v>
      </c>
      <c r="D129" s="35"/>
      <c r="E129" s="35"/>
      <c r="F129" s="26" t="str">
        <f>E17</f>
        <v xml:space="preserve"> </v>
      </c>
      <c r="G129" s="35"/>
      <c r="H129" s="35"/>
      <c r="I129" s="122" t="s">
        <v>29</v>
      </c>
      <c r="J129" s="31" t="str">
        <f>E23</f>
        <v xml:space="preserve"> </v>
      </c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5.6" customHeight="1">
      <c r="A130" s="33"/>
      <c r="B130" s="34"/>
      <c r="C130" s="28" t="s">
        <v>27</v>
      </c>
      <c r="D130" s="35"/>
      <c r="E130" s="35"/>
      <c r="F130" s="26" t="str">
        <f>IF(E20="","",E20)</f>
        <v>Vyplň údaj</v>
      </c>
      <c r="G130" s="35"/>
      <c r="H130" s="35"/>
      <c r="I130" s="122" t="s">
        <v>31</v>
      </c>
      <c r="J130" s="31" t="str">
        <f>E26</f>
        <v xml:space="preserve"> </v>
      </c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0.35" customHeight="1">
      <c r="A131" s="33"/>
      <c r="B131" s="34"/>
      <c r="C131" s="35"/>
      <c r="D131" s="35"/>
      <c r="E131" s="35"/>
      <c r="F131" s="35"/>
      <c r="G131" s="35"/>
      <c r="H131" s="35"/>
      <c r="I131" s="121"/>
      <c r="J131" s="35"/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11" customFormat="1" ht="29.25" customHeight="1">
      <c r="A132" s="179"/>
      <c r="B132" s="180"/>
      <c r="C132" s="181" t="s">
        <v>166</v>
      </c>
      <c r="D132" s="182" t="s">
        <v>58</v>
      </c>
      <c r="E132" s="182" t="s">
        <v>54</v>
      </c>
      <c r="F132" s="182" t="s">
        <v>55</v>
      </c>
      <c r="G132" s="182" t="s">
        <v>167</v>
      </c>
      <c r="H132" s="182" t="s">
        <v>168</v>
      </c>
      <c r="I132" s="183" t="s">
        <v>169</v>
      </c>
      <c r="J132" s="184" t="s">
        <v>129</v>
      </c>
      <c r="K132" s="185" t="s">
        <v>170</v>
      </c>
      <c r="L132" s="186"/>
      <c r="M132" s="74" t="s">
        <v>1</v>
      </c>
      <c r="N132" s="75" t="s">
        <v>37</v>
      </c>
      <c r="O132" s="75" t="s">
        <v>171</v>
      </c>
      <c r="P132" s="75" t="s">
        <v>172</v>
      </c>
      <c r="Q132" s="75" t="s">
        <v>173</v>
      </c>
      <c r="R132" s="75" t="s">
        <v>174</v>
      </c>
      <c r="S132" s="75" t="s">
        <v>175</v>
      </c>
      <c r="T132" s="75" t="s">
        <v>176</v>
      </c>
      <c r="U132" s="76" t="s">
        <v>177</v>
      </c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</row>
    <row r="133" spans="1:65" s="2" customFormat="1" ht="22.8" customHeight="1">
      <c r="A133" s="33"/>
      <c r="B133" s="34"/>
      <c r="C133" s="81" t="s">
        <v>178</v>
      </c>
      <c r="D133" s="35"/>
      <c r="E133" s="35"/>
      <c r="F133" s="35"/>
      <c r="G133" s="35"/>
      <c r="H133" s="35"/>
      <c r="I133" s="121"/>
      <c r="J133" s="187">
        <f>BK133</f>
        <v>0</v>
      </c>
      <c r="K133" s="35"/>
      <c r="L133" s="38"/>
      <c r="M133" s="77"/>
      <c r="N133" s="188"/>
      <c r="O133" s="78"/>
      <c r="P133" s="189">
        <f>P134+P183</f>
        <v>0</v>
      </c>
      <c r="Q133" s="78"/>
      <c r="R133" s="189">
        <f>R134+R183</f>
        <v>7.8214808999999992</v>
      </c>
      <c r="S133" s="78"/>
      <c r="T133" s="189">
        <f>T134+T183</f>
        <v>90.232827000000015</v>
      </c>
      <c r="U133" s="79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72</v>
      </c>
      <c r="AU133" s="16" t="s">
        <v>131</v>
      </c>
      <c r="BK133" s="190">
        <f>BK134+BK183</f>
        <v>0</v>
      </c>
    </row>
    <row r="134" spans="1:65" s="12" customFormat="1" ht="25.95" customHeight="1">
      <c r="B134" s="191"/>
      <c r="C134" s="192"/>
      <c r="D134" s="193" t="s">
        <v>72</v>
      </c>
      <c r="E134" s="194" t="s">
        <v>642</v>
      </c>
      <c r="F134" s="194" t="s">
        <v>643</v>
      </c>
      <c r="G134" s="192"/>
      <c r="H134" s="192"/>
      <c r="I134" s="195"/>
      <c r="J134" s="196">
        <f>BK134</f>
        <v>0</v>
      </c>
      <c r="K134" s="192"/>
      <c r="L134" s="197"/>
      <c r="M134" s="198"/>
      <c r="N134" s="199"/>
      <c r="O134" s="199"/>
      <c r="P134" s="200">
        <f>P135+P156+P174</f>
        <v>0</v>
      </c>
      <c r="Q134" s="199"/>
      <c r="R134" s="200">
        <f>R135+R156+R174</f>
        <v>4.0304021999999993</v>
      </c>
      <c r="S134" s="199"/>
      <c r="T134" s="200">
        <f>T135+T156+T174</f>
        <v>90.136200000000017</v>
      </c>
      <c r="U134" s="201"/>
      <c r="AR134" s="202" t="s">
        <v>80</v>
      </c>
      <c r="AT134" s="203" t="s">
        <v>72</v>
      </c>
      <c r="AU134" s="203" t="s">
        <v>73</v>
      </c>
      <c r="AY134" s="202" t="s">
        <v>181</v>
      </c>
      <c r="BK134" s="204">
        <f>BK135+BK156+BK174</f>
        <v>0</v>
      </c>
    </row>
    <row r="135" spans="1:65" s="12" customFormat="1" ht="22.8" customHeight="1">
      <c r="B135" s="191"/>
      <c r="C135" s="192"/>
      <c r="D135" s="193" t="s">
        <v>72</v>
      </c>
      <c r="E135" s="205" t="s">
        <v>398</v>
      </c>
      <c r="F135" s="205" t="s">
        <v>644</v>
      </c>
      <c r="G135" s="192"/>
      <c r="H135" s="192"/>
      <c r="I135" s="195"/>
      <c r="J135" s="206">
        <f>BK135</f>
        <v>0</v>
      </c>
      <c r="K135" s="192"/>
      <c r="L135" s="197"/>
      <c r="M135" s="198"/>
      <c r="N135" s="199"/>
      <c r="O135" s="199"/>
      <c r="P135" s="200">
        <f>SUM(P136:P155)</f>
        <v>0</v>
      </c>
      <c r="Q135" s="199"/>
      <c r="R135" s="200">
        <f>SUM(R136:R155)</f>
        <v>4.0304021999999993</v>
      </c>
      <c r="S135" s="199"/>
      <c r="T135" s="200">
        <f>SUM(T136:T155)</f>
        <v>0</v>
      </c>
      <c r="U135" s="201"/>
      <c r="AR135" s="202" t="s">
        <v>80</v>
      </c>
      <c r="AT135" s="203" t="s">
        <v>72</v>
      </c>
      <c r="AU135" s="203" t="s">
        <v>80</v>
      </c>
      <c r="AY135" s="202" t="s">
        <v>181</v>
      </c>
      <c r="BK135" s="204">
        <f>SUM(BK136:BK155)</f>
        <v>0</v>
      </c>
    </row>
    <row r="136" spans="1:65" s="2" customFormat="1" ht="14.4" customHeight="1">
      <c r="A136" s="33"/>
      <c r="B136" s="34"/>
      <c r="C136" s="207" t="s">
        <v>80</v>
      </c>
      <c r="D136" s="207" t="s">
        <v>185</v>
      </c>
      <c r="E136" s="208" t="s">
        <v>645</v>
      </c>
      <c r="F136" s="209" t="s">
        <v>646</v>
      </c>
      <c r="G136" s="210" t="s">
        <v>511</v>
      </c>
      <c r="H136" s="211">
        <v>68.52</v>
      </c>
      <c r="I136" s="212"/>
      <c r="J136" s="213">
        <f>ROUND(I136*H136,2)</f>
        <v>0</v>
      </c>
      <c r="K136" s="214"/>
      <c r="L136" s="38"/>
      <c r="M136" s="215" t="s">
        <v>1</v>
      </c>
      <c r="N136" s="216" t="s">
        <v>38</v>
      </c>
      <c r="O136" s="70"/>
      <c r="P136" s="217">
        <f>O136*H136</f>
        <v>0</v>
      </c>
      <c r="Q136" s="217">
        <v>1.8380000000000001E-2</v>
      </c>
      <c r="R136" s="217">
        <f>Q136*H136</f>
        <v>1.2593976</v>
      </c>
      <c r="S136" s="217">
        <v>0</v>
      </c>
      <c r="T136" s="217">
        <f>S136*H136</f>
        <v>0</v>
      </c>
      <c r="U136" s="218" t="s">
        <v>1</v>
      </c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19" t="s">
        <v>390</v>
      </c>
      <c r="AT136" s="219" t="s">
        <v>185</v>
      </c>
      <c r="AU136" s="219" t="s">
        <v>82</v>
      </c>
      <c r="AY136" s="16" t="s">
        <v>181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6" t="s">
        <v>80</v>
      </c>
      <c r="BK136" s="220">
        <f>ROUND(I136*H136,2)</f>
        <v>0</v>
      </c>
      <c r="BL136" s="16" t="s">
        <v>390</v>
      </c>
      <c r="BM136" s="219" t="s">
        <v>1109</v>
      </c>
    </row>
    <row r="137" spans="1:65" s="13" customFormat="1">
      <c r="B137" s="237"/>
      <c r="C137" s="238"/>
      <c r="D137" s="239" t="s">
        <v>648</v>
      </c>
      <c r="E137" s="240" t="s">
        <v>1</v>
      </c>
      <c r="F137" s="241" t="s">
        <v>649</v>
      </c>
      <c r="G137" s="238"/>
      <c r="H137" s="242">
        <v>68.52</v>
      </c>
      <c r="I137" s="243"/>
      <c r="J137" s="238"/>
      <c r="K137" s="238"/>
      <c r="L137" s="244"/>
      <c r="M137" s="245"/>
      <c r="N137" s="246"/>
      <c r="O137" s="246"/>
      <c r="P137" s="246"/>
      <c r="Q137" s="246"/>
      <c r="R137" s="246"/>
      <c r="S137" s="246"/>
      <c r="T137" s="246"/>
      <c r="U137" s="247"/>
      <c r="AT137" s="248" t="s">
        <v>648</v>
      </c>
      <c r="AU137" s="248" t="s">
        <v>82</v>
      </c>
      <c r="AV137" s="13" t="s">
        <v>82</v>
      </c>
      <c r="AW137" s="13" t="s">
        <v>30</v>
      </c>
      <c r="AX137" s="13" t="s">
        <v>80</v>
      </c>
      <c r="AY137" s="248" t="s">
        <v>181</v>
      </c>
    </row>
    <row r="138" spans="1:65" s="2" customFormat="1" ht="19.8" customHeight="1">
      <c r="A138" s="33"/>
      <c r="B138" s="34"/>
      <c r="C138" s="207" t="s">
        <v>82</v>
      </c>
      <c r="D138" s="207" t="s">
        <v>185</v>
      </c>
      <c r="E138" s="208" t="s">
        <v>650</v>
      </c>
      <c r="F138" s="209" t="s">
        <v>651</v>
      </c>
      <c r="G138" s="210" t="s">
        <v>511</v>
      </c>
      <c r="H138" s="211">
        <v>12.8</v>
      </c>
      <c r="I138" s="212"/>
      <c r="J138" s="213">
        <f>ROUND(I138*H138,2)</f>
        <v>0</v>
      </c>
      <c r="K138" s="214"/>
      <c r="L138" s="38"/>
      <c r="M138" s="215" t="s">
        <v>1</v>
      </c>
      <c r="N138" s="216" t="s">
        <v>38</v>
      </c>
      <c r="O138" s="70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7">
        <f>S138*H138</f>
        <v>0</v>
      </c>
      <c r="U138" s="218" t="s">
        <v>1</v>
      </c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19" t="s">
        <v>390</v>
      </c>
      <c r="AT138" s="219" t="s">
        <v>185</v>
      </c>
      <c r="AU138" s="219" t="s">
        <v>82</v>
      </c>
      <c r="AY138" s="16" t="s">
        <v>181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6" t="s">
        <v>80</v>
      </c>
      <c r="BK138" s="220">
        <f>ROUND(I138*H138,2)</f>
        <v>0</v>
      </c>
      <c r="BL138" s="16" t="s">
        <v>390</v>
      </c>
      <c r="BM138" s="219" t="s">
        <v>1110</v>
      </c>
    </row>
    <row r="139" spans="1:65" s="2" customFormat="1" ht="14.4" customHeight="1">
      <c r="A139" s="33"/>
      <c r="B139" s="34"/>
      <c r="C139" s="207" t="s">
        <v>523</v>
      </c>
      <c r="D139" s="207" t="s">
        <v>185</v>
      </c>
      <c r="E139" s="208" t="s">
        <v>653</v>
      </c>
      <c r="F139" s="209" t="s">
        <v>654</v>
      </c>
      <c r="G139" s="210" t="s">
        <v>520</v>
      </c>
      <c r="H139" s="211">
        <v>4</v>
      </c>
      <c r="I139" s="212"/>
      <c r="J139" s="213">
        <f>ROUND(I139*H139,2)</f>
        <v>0</v>
      </c>
      <c r="K139" s="214"/>
      <c r="L139" s="38"/>
      <c r="M139" s="215" t="s">
        <v>1</v>
      </c>
      <c r="N139" s="216" t="s">
        <v>38</v>
      </c>
      <c r="O139" s="70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7">
        <f>S139*H139</f>
        <v>0</v>
      </c>
      <c r="U139" s="218" t="s">
        <v>1</v>
      </c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19" t="s">
        <v>390</v>
      </c>
      <c r="AT139" s="219" t="s">
        <v>185</v>
      </c>
      <c r="AU139" s="219" t="s">
        <v>82</v>
      </c>
      <c r="AY139" s="16" t="s">
        <v>181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6" t="s">
        <v>80</v>
      </c>
      <c r="BK139" s="220">
        <f>ROUND(I139*H139,2)</f>
        <v>0</v>
      </c>
      <c r="BL139" s="16" t="s">
        <v>390</v>
      </c>
      <c r="BM139" s="219" t="s">
        <v>1111</v>
      </c>
    </row>
    <row r="140" spans="1:65" s="2" customFormat="1" ht="14.4" customHeight="1">
      <c r="A140" s="33"/>
      <c r="B140" s="34"/>
      <c r="C140" s="207" t="s">
        <v>390</v>
      </c>
      <c r="D140" s="207" t="s">
        <v>185</v>
      </c>
      <c r="E140" s="208" t="s">
        <v>656</v>
      </c>
      <c r="F140" s="209" t="s">
        <v>657</v>
      </c>
      <c r="G140" s="210" t="s">
        <v>511</v>
      </c>
      <c r="H140" s="211">
        <v>24.815999999999999</v>
      </c>
      <c r="I140" s="212"/>
      <c r="J140" s="213">
        <f>ROUND(I140*H140,2)</f>
        <v>0</v>
      </c>
      <c r="K140" s="214"/>
      <c r="L140" s="38"/>
      <c r="M140" s="215" t="s">
        <v>1</v>
      </c>
      <c r="N140" s="216" t="s">
        <v>38</v>
      </c>
      <c r="O140" s="70"/>
      <c r="P140" s="217">
        <f>O140*H140</f>
        <v>0</v>
      </c>
      <c r="Q140" s="217">
        <v>9.9000000000000005E-2</v>
      </c>
      <c r="R140" s="217">
        <f>Q140*H140</f>
        <v>2.4567839999999999</v>
      </c>
      <c r="S140" s="217">
        <v>0</v>
      </c>
      <c r="T140" s="217">
        <f>S140*H140</f>
        <v>0</v>
      </c>
      <c r="U140" s="218" t="s">
        <v>1</v>
      </c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19" t="s">
        <v>390</v>
      </c>
      <c r="AT140" s="219" t="s">
        <v>185</v>
      </c>
      <c r="AU140" s="219" t="s">
        <v>82</v>
      </c>
      <c r="AY140" s="16" t="s">
        <v>181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6" t="s">
        <v>80</v>
      </c>
      <c r="BK140" s="220">
        <f>ROUND(I140*H140,2)</f>
        <v>0</v>
      </c>
      <c r="BL140" s="16" t="s">
        <v>390</v>
      </c>
      <c r="BM140" s="219" t="s">
        <v>1112</v>
      </c>
    </row>
    <row r="141" spans="1:65" s="13" customFormat="1">
      <c r="B141" s="237"/>
      <c r="C141" s="238"/>
      <c r="D141" s="239" t="s">
        <v>648</v>
      </c>
      <c r="E141" s="240" t="s">
        <v>1</v>
      </c>
      <c r="F141" s="241" t="s">
        <v>659</v>
      </c>
      <c r="G141" s="238"/>
      <c r="H141" s="242">
        <v>24.815999999999999</v>
      </c>
      <c r="I141" s="243"/>
      <c r="J141" s="238"/>
      <c r="K141" s="238"/>
      <c r="L141" s="244"/>
      <c r="M141" s="245"/>
      <c r="N141" s="246"/>
      <c r="O141" s="246"/>
      <c r="P141" s="246"/>
      <c r="Q141" s="246"/>
      <c r="R141" s="246"/>
      <c r="S141" s="246"/>
      <c r="T141" s="246"/>
      <c r="U141" s="247"/>
      <c r="AT141" s="248" t="s">
        <v>648</v>
      </c>
      <c r="AU141" s="248" t="s">
        <v>82</v>
      </c>
      <c r="AV141" s="13" t="s">
        <v>82</v>
      </c>
      <c r="AW141" s="13" t="s">
        <v>30</v>
      </c>
      <c r="AX141" s="13" t="s">
        <v>80</v>
      </c>
      <c r="AY141" s="248" t="s">
        <v>181</v>
      </c>
    </row>
    <row r="142" spans="1:65" s="2" customFormat="1" ht="19.8" customHeight="1">
      <c r="A142" s="33"/>
      <c r="B142" s="34"/>
      <c r="C142" s="207" t="s">
        <v>396</v>
      </c>
      <c r="D142" s="207" t="s">
        <v>185</v>
      </c>
      <c r="E142" s="208" t="s">
        <v>660</v>
      </c>
      <c r="F142" s="209" t="s">
        <v>661</v>
      </c>
      <c r="G142" s="210" t="s">
        <v>511</v>
      </c>
      <c r="H142" s="211">
        <v>24.815999999999999</v>
      </c>
      <c r="I142" s="212"/>
      <c r="J142" s="213">
        <f>ROUND(I142*H142,2)</f>
        <v>0</v>
      </c>
      <c r="K142" s="214"/>
      <c r="L142" s="38"/>
      <c r="M142" s="215" t="s">
        <v>1</v>
      </c>
      <c r="N142" s="216" t="s">
        <v>38</v>
      </c>
      <c r="O142" s="70"/>
      <c r="P142" s="217">
        <f>O142*H142</f>
        <v>0</v>
      </c>
      <c r="Q142" s="217">
        <v>1.0999999999999999E-2</v>
      </c>
      <c r="R142" s="217">
        <f>Q142*H142</f>
        <v>0.272976</v>
      </c>
      <c r="S142" s="217">
        <v>0</v>
      </c>
      <c r="T142" s="217">
        <f>S142*H142</f>
        <v>0</v>
      </c>
      <c r="U142" s="218" t="s">
        <v>1</v>
      </c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19" t="s">
        <v>390</v>
      </c>
      <c r="AT142" s="219" t="s">
        <v>185</v>
      </c>
      <c r="AU142" s="219" t="s">
        <v>82</v>
      </c>
      <c r="AY142" s="16" t="s">
        <v>181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6" t="s">
        <v>80</v>
      </c>
      <c r="BK142" s="220">
        <f>ROUND(I142*H142,2)</f>
        <v>0</v>
      </c>
      <c r="BL142" s="16" t="s">
        <v>390</v>
      </c>
      <c r="BM142" s="219" t="s">
        <v>1113</v>
      </c>
    </row>
    <row r="143" spans="1:65" s="2" customFormat="1" ht="14.4" customHeight="1">
      <c r="A143" s="33"/>
      <c r="B143" s="34"/>
      <c r="C143" s="207" t="s">
        <v>398</v>
      </c>
      <c r="D143" s="207" t="s">
        <v>185</v>
      </c>
      <c r="E143" s="208" t="s">
        <v>663</v>
      </c>
      <c r="F143" s="209" t="s">
        <v>664</v>
      </c>
      <c r="G143" s="210" t="s">
        <v>511</v>
      </c>
      <c r="H143" s="211">
        <v>24.815999999999999</v>
      </c>
      <c r="I143" s="212"/>
      <c r="J143" s="213">
        <f>ROUND(I143*H143,2)</f>
        <v>0</v>
      </c>
      <c r="K143" s="214"/>
      <c r="L143" s="38"/>
      <c r="M143" s="215" t="s">
        <v>1</v>
      </c>
      <c r="N143" s="216" t="s">
        <v>38</v>
      </c>
      <c r="O143" s="70"/>
      <c r="P143" s="217">
        <f>O143*H143</f>
        <v>0</v>
      </c>
      <c r="Q143" s="217">
        <v>1E-3</v>
      </c>
      <c r="R143" s="217">
        <f>Q143*H143</f>
        <v>2.4815999999999998E-2</v>
      </c>
      <c r="S143" s="217">
        <v>0</v>
      </c>
      <c r="T143" s="217">
        <f>S143*H143</f>
        <v>0</v>
      </c>
      <c r="U143" s="218" t="s">
        <v>1</v>
      </c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19" t="s">
        <v>390</v>
      </c>
      <c r="AT143" s="219" t="s">
        <v>185</v>
      </c>
      <c r="AU143" s="219" t="s">
        <v>82</v>
      </c>
      <c r="AY143" s="16" t="s">
        <v>181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6" t="s">
        <v>80</v>
      </c>
      <c r="BK143" s="220">
        <f>ROUND(I143*H143,2)</f>
        <v>0</v>
      </c>
      <c r="BL143" s="16" t="s">
        <v>390</v>
      </c>
      <c r="BM143" s="219" t="s">
        <v>1114</v>
      </c>
    </row>
    <row r="144" spans="1:65" s="2" customFormat="1" ht="14.4" customHeight="1">
      <c r="A144" s="33"/>
      <c r="B144" s="34"/>
      <c r="C144" s="207" t="s">
        <v>540</v>
      </c>
      <c r="D144" s="207" t="s">
        <v>185</v>
      </c>
      <c r="E144" s="208" t="s">
        <v>666</v>
      </c>
      <c r="F144" s="209" t="s">
        <v>667</v>
      </c>
      <c r="G144" s="210" t="s">
        <v>511</v>
      </c>
      <c r="H144" s="211">
        <v>24.815999999999999</v>
      </c>
      <c r="I144" s="212"/>
      <c r="J144" s="213">
        <f>ROUND(I144*H144,2)</f>
        <v>0</v>
      </c>
      <c r="K144" s="214"/>
      <c r="L144" s="38"/>
      <c r="M144" s="215" t="s">
        <v>1</v>
      </c>
      <c r="N144" s="216" t="s">
        <v>38</v>
      </c>
      <c r="O144" s="70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7">
        <f>S144*H144</f>
        <v>0</v>
      </c>
      <c r="U144" s="218" t="s">
        <v>1</v>
      </c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19" t="s">
        <v>390</v>
      </c>
      <c r="AT144" s="219" t="s">
        <v>185</v>
      </c>
      <c r="AU144" s="219" t="s">
        <v>82</v>
      </c>
      <c r="AY144" s="16" t="s">
        <v>181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6" t="s">
        <v>80</v>
      </c>
      <c r="BK144" s="220">
        <f>ROUND(I144*H144,2)</f>
        <v>0</v>
      </c>
      <c r="BL144" s="16" t="s">
        <v>390</v>
      </c>
      <c r="BM144" s="219" t="s">
        <v>1115</v>
      </c>
    </row>
    <row r="145" spans="1:65" s="2" customFormat="1" ht="14.4" customHeight="1">
      <c r="A145" s="33"/>
      <c r="B145" s="34"/>
      <c r="C145" s="207" t="s">
        <v>546</v>
      </c>
      <c r="D145" s="207" t="s">
        <v>185</v>
      </c>
      <c r="E145" s="208" t="s">
        <v>669</v>
      </c>
      <c r="F145" s="209" t="s">
        <v>670</v>
      </c>
      <c r="G145" s="210" t="s">
        <v>511</v>
      </c>
      <c r="H145" s="211">
        <v>5.42</v>
      </c>
      <c r="I145" s="212"/>
      <c r="J145" s="213">
        <f>ROUND(I145*H145,2)</f>
        <v>0</v>
      </c>
      <c r="K145" s="214"/>
      <c r="L145" s="38"/>
      <c r="M145" s="215" t="s">
        <v>1</v>
      </c>
      <c r="N145" s="216" t="s">
        <v>38</v>
      </c>
      <c r="O145" s="70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7">
        <f>S145*H145</f>
        <v>0</v>
      </c>
      <c r="U145" s="218" t="s">
        <v>1</v>
      </c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19" t="s">
        <v>390</v>
      </c>
      <c r="AT145" s="219" t="s">
        <v>185</v>
      </c>
      <c r="AU145" s="219" t="s">
        <v>82</v>
      </c>
      <c r="AY145" s="16" t="s">
        <v>181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6" t="s">
        <v>80</v>
      </c>
      <c r="BK145" s="220">
        <f>ROUND(I145*H145,2)</f>
        <v>0</v>
      </c>
      <c r="BL145" s="16" t="s">
        <v>390</v>
      </c>
      <c r="BM145" s="219" t="s">
        <v>1116</v>
      </c>
    </row>
    <row r="146" spans="1:65" s="2" customFormat="1" ht="19.8" customHeight="1">
      <c r="A146" s="33"/>
      <c r="B146" s="34"/>
      <c r="C146" s="207" t="s">
        <v>672</v>
      </c>
      <c r="D146" s="207" t="s">
        <v>185</v>
      </c>
      <c r="E146" s="208" t="s">
        <v>673</v>
      </c>
      <c r="F146" s="209" t="s">
        <v>674</v>
      </c>
      <c r="G146" s="210" t="s">
        <v>267</v>
      </c>
      <c r="H146" s="211">
        <v>53.93</v>
      </c>
      <c r="I146" s="212"/>
      <c r="J146" s="213">
        <f>ROUND(I146*H146,2)</f>
        <v>0</v>
      </c>
      <c r="K146" s="214"/>
      <c r="L146" s="38"/>
      <c r="M146" s="215" t="s">
        <v>1</v>
      </c>
      <c r="N146" s="216" t="s">
        <v>38</v>
      </c>
      <c r="O146" s="70"/>
      <c r="P146" s="217">
        <f>O146*H146</f>
        <v>0</v>
      </c>
      <c r="Q146" s="217">
        <v>2.0000000000000002E-5</v>
      </c>
      <c r="R146" s="217">
        <f>Q146*H146</f>
        <v>1.0786000000000001E-3</v>
      </c>
      <c r="S146" s="217">
        <v>0</v>
      </c>
      <c r="T146" s="217">
        <f>S146*H146</f>
        <v>0</v>
      </c>
      <c r="U146" s="218" t="s">
        <v>1</v>
      </c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19" t="s">
        <v>390</v>
      </c>
      <c r="AT146" s="219" t="s">
        <v>185</v>
      </c>
      <c r="AU146" s="219" t="s">
        <v>82</v>
      </c>
      <c r="AY146" s="16" t="s">
        <v>181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6" t="s">
        <v>80</v>
      </c>
      <c r="BK146" s="220">
        <f>ROUND(I146*H146,2)</f>
        <v>0</v>
      </c>
      <c r="BL146" s="16" t="s">
        <v>390</v>
      </c>
      <c r="BM146" s="219" t="s">
        <v>1117</v>
      </c>
    </row>
    <row r="147" spans="1:65" s="13" customFormat="1">
      <c r="B147" s="237"/>
      <c r="C147" s="238"/>
      <c r="D147" s="239" t="s">
        <v>648</v>
      </c>
      <c r="E147" s="240" t="s">
        <v>1</v>
      </c>
      <c r="F147" s="241" t="s">
        <v>676</v>
      </c>
      <c r="G147" s="238"/>
      <c r="H147" s="242">
        <v>11.98</v>
      </c>
      <c r="I147" s="243"/>
      <c r="J147" s="238"/>
      <c r="K147" s="238"/>
      <c r="L147" s="244"/>
      <c r="M147" s="245"/>
      <c r="N147" s="246"/>
      <c r="O147" s="246"/>
      <c r="P147" s="246"/>
      <c r="Q147" s="246"/>
      <c r="R147" s="246"/>
      <c r="S147" s="246"/>
      <c r="T147" s="246"/>
      <c r="U147" s="247"/>
      <c r="AT147" s="248" t="s">
        <v>648</v>
      </c>
      <c r="AU147" s="248" t="s">
        <v>82</v>
      </c>
      <c r="AV147" s="13" t="s">
        <v>82</v>
      </c>
      <c r="AW147" s="13" t="s">
        <v>30</v>
      </c>
      <c r="AX147" s="13" t="s">
        <v>73</v>
      </c>
      <c r="AY147" s="248" t="s">
        <v>181</v>
      </c>
    </row>
    <row r="148" spans="1:65" s="13" customFormat="1">
      <c r="B148" s="237"/>
      <c r="C148" s="238"/>
      <c r="D148" s="239" t="s">
        <v>648</v>
      </c>
      <c r="E148" s="240" t="s">
        <v>1</v>
      </c>
      <c r="F148" s="241" t="s">
        <v>677</v>
      </c>
      <c r="G148" s="238"/>
      <c r="H148" s="242">
        <v>20.65</v>
      </c>
      <c r="I148" s="243"/>
      <c r="J148" s="238"/>
      <c r="K148" s="238"/>
      <c r="L148" s="244"/>
      <c r="M148" s="245"/>
      <c r="N148" s="246"/>
      <c r="O148" s="246"/>
      <c r="P148" s="246"/>
      <c r="Q148" s="246"/>
      <c r="R148" s="246"/>
      <c r="S148" s="246"/>
      <c r="T148" s="246"/>
      <c r="U148" s="247"/>
      <c r="AT148" s="248" t="s">
        <v>648</v>
      </c>
      <c r="AU148" s="248" t="s">
        <v>82</v>
      </c>
      <c r="AV148" s="13" t="s">
        <v>82</v>
      </c>
      <c r="AW148" s="13" t="s">
        <v>30</v>
      </c>
      <c r="AX148" s="13" t="s">
        <v>73</v>
      </c>
      <c r="AY148" s="248" t="s">
        <v>181</v>
      </c>
    </row>
    <row r="149" spans="1:65" s="13" customFormat="1">
      <c r="B149" s="237"/>
      <c r="C149" s="238"/>
      <c r="D149" s="239" t="s">
        <v>648</v>
      </c>
      <c r="E149" s="240" t="s">
        <v>1</v>
      </c>
      <c r="F149" s="241" t="s">
        <v>678</v>
      </c>
      <c r="G149" s="238"/>
      <c r="H149" s="242">
        <v>7.26</v>
      </c>
      <c r="I149" s="243"/>
      <c r="J149" s="238"/>
      <c r="K149" s="238"/>
      <c r="L149" s="244"/>
      <c r="M149" s="245"/>
      <c r="N149" s="246"/>
      <c r="O149" s="246"/>
      <c r="P149" s="246"/>
      <c r="Q149" s="246"/>
      <c r="R149" s="246"/>
      <c r="S149" s="246"/>
      <c r="T149" s="246"/>
      <c r="U149" s="247"/>
      <c r="AT149" s="248" t="s">
        <v>648</v>
      </c>
      <c r="AU149" s="248" t="s">
        <v>82</v>
      </c>
      <c r="AV149" s="13" t="s">
        <v>82</v>
      </c>
      <c r="AW149" s="13" t="s">
        <v>30</v>
      </c>
      <c r="AX149" s="13" t="s">
        <v>73</v>
      </c>
      <c r="AY149" s="248" t="s">
        <v>181</v>
      </c>
    </row>
    <row r="150" spans="1:65" s="13" customFormat="1">
      <c r="B150" s="237"/>
      <c r="C150" s="238"/>
      <c r="D150" s="239" t="s">
        <v>648</v>
      </c>
      <c r="E150" s="240" t="s">
        <v>1</v>
      </c>
      <c r="F150" s="241" t="s">
        <v>679</v>
      </c>
      <c r="G150" s="238"/>
      <c r="H150" s="242">
        <v>5.34</v>
      </c>
      <c r="I150" s="243"/>
      <c r="J150" s="238"/>
      <c r="K150" s="238"/>
      <c r="L150" s="244"/>
      <c r="M150" s="245"/>
      <c r="N150" s="246"/>
      <c r="O150" s="246"/>
      <c r="P150" s="246"/>
      <c r="Q150" s="246"/>
      <c r="R150" s="246"/>
      <c r="S150" s="246"/>
      <c r="T150" s="246"/>
      <c r="U150" s="247"/>
      <c r="AT150" s="248" t="s">
        <v>648</v>
      </c>
      <c r="AU150" s="248" t="s">
        <v>82</v>
      </c>
      <c r="AV150" s="13" t="s">
        <v>82</v>
      </c>
      <c r="AW150" s="13" t="s">
        <v>30</v>
      </c>
      <c r="AX150" s="13" t="s">
        <v>73</v>
      </c>
      <c r="AY150" s="248" t="s">
        <v>181</v>
      </c>
    </row>
    <row r="151" spans="1:65" s="13" customFormat="1">
      <c r="B151" s="237"/>
      <c r="C151" s="238"/>
      <c r="D151" s="239" t="s">
        <v>648</v>
      </c>
      <c r="E151" s="240" t="s">
        <v>1</v>
      </c>
      <c r="F151" s="241" t="s">
        <v>680</v>
      </c>
      <c r="G151" s="238"/>
      <c r="H151" s="242">
        <v>3.9</v>
      </c>
      <c r="I151" s="243"/>
      <c r="J151" s="238"/>
      <c r="K151" s="238"/>
      <c r="L151" s="244"/>
      <c r="M151" s="245"/>
      <c r="N151" s="246"/>
      <c r="O151" s="246"/>
      <c r="P151" s="246"/>
      <c r="Q151" s="246"/>
      <c r="R151" s="246"/>
      <c r="S151" s="246"/>
      <c r="T151" s="246"/>
      <c r="U151" s="247"/>
      <c r="AT151" s="248" t="s">
        <v>648</v>
      </c>
      <c r="AU151" s="248" t="s">
        <v>82</v>
      </c>
      <c r="AV151" s="13" t="s">
        <v>82</v>
      </c>
      <c r="AW151" s="13" t="s">
        <v>30</v>
      </c>
      <c r="AX151" s="13" t="s">
        <v>73</v>
      </c>
      <c r="AY151" s="248" t="s">
        <v>181</v>
      </c>
    </row>
    <row r="152" spans="1:65" s="13" customFormat="1">
      <c r="B152" s="237"/>
      <c r="C152" s="238"/>
      <c r="D152" s="239" t="s">
        <v>648</v>
      </c>
      <c r="E152" s="240" t="s">
        <v>1</v>
      </c>
      <c r="F152" s="241" t="s">
        <v>681</v>
      </c>
      <c r="G152" s="238"/>
      <c r="H152" s="242">
        <v>4.8</v>
      </c>
      <c r="I152" s="243"/>
      <c r="J152" s="238"/>
      <c r="K152" s="238"/>
      <c r="L152" s="244"/>
      <c r="M152" s="245"/>
      <c r="N152" s="246"/>
      <c r="O152" s="246"/>
      <c r="P152" s="246"/>
      <c r="Q152" s="246"/>
      <c r="R152" s="246"/>
      <c r="S152" s="246"/>
      <c r="T152" s="246"/>
      <c r="U152" s="247"/>
      <c r="AT152" s="248" t="s">
        <v>648</v>
      </c>
      <c r="AU152" s="248" t="s">
        <v>82</v>
      </c>
      <c r="AV152" s="13" t="s">
        <v>82</v>
      </c>
      <c r="AW152" s="13" t="s">
        <v>30</v>
      </c>
      <c r="AX152" s="13" t="s">
        <v>73</v>
      </c>
      <c r="AY152" s="248" t="s">
        <v>181</v>
      </c>
    </row>
    <row r="153" spans="1:65" s="14" customFormat="1">
      <c r="B153" s="249"/>
      <c r="C153" s="250"/>
      <c r="D153" s="239" t="s">
        <v>648</v>
      </c>
      <c r="E153" s="251" t="s">
        <v>1</v>
      </c>
      <c r="F153" s="252" t="s">
        <v>682</v>
      </c>
      <c r="G153" s="250"/>
      <c r="H153" s="253">
        <v>53.93</v>
      </c>
      <c r="I153" s="254"/>
      <c r="J153" s="250"/>
      <c r="K153" s="250"/>
      <c r="L153" s="255"/>
      <c r="M153" s="256"/>
      <c r="N153" s="257"/>
      <c r="O153" s="257"/>
      <c r="P153" s="257"/>
      <c r="Q153" s="257"/>
      <c r="R153" s="257"/>
      <c r="S153" s="257"/>
      <c r="T153" s="257"/>
      <c r="U153" s="258"/>
      <c r="AT153" s="259" t="s">
        <v>648</v>
      </c>
      <c r="AU153" s="259" t="s">
        <v>82</v>
      </c>
      <c r="AV153" s="14" t="s">
        <v>390</v>
      </c>
      <c r="AW153" s="14" t="s">
        <v>30</v>
      </c>
      <c r="AX153" s="14" t="s">
        <v>80</v>
      </c>
      <c r="AY153" s="259" t="s">
        <v>181</v>
      </c>
    </row>
    <row r="154" spans="1:65" s="2" customFormat="1" ht="14.4" customHeight="1">
      <c r="A154" s="33"/>
      <c r="B154" s="34"/>
      <c r="C154" s="207" t="s">
        <v>683</v>
      </c>
      <c r="D154" s="207" t="s">
        <v>185</v>
      </c>
      <c r="E154" s="208" t="s">
        <v>684</v>
      </c>
      <c r="F154" s="209" t="s">
        <v>685</v>
      </c>
      <c r="G154" s="210" t="s">
        <v>686</v>
      </c>
      <c r="H154" s="211">
        <v>1</v>
      </c>
      <c r="I154" s="212"/>
      <c r="J154" s="213">
        <f>ROUND(I154*H154,2)</f>
        <v>0</v>
      </c>
      <c r="K154" s="214"/>
      <c r="L154" s="38"/>
      <c r="M154" s="215" t="s">
        <v>1</v>
      </c>
      <c r="N154" s="216" t="s">
        <v>38</v>
      </c>
      <c r="O154" s="70"/>
      <c r="P154" s="217">
        <f>O154*H154</f>
        <v>0</v>
      </c>
      <c r="Q154" s="217">
        <v>2.0000000000000002E-5</v>
      </c>
      <c r="R154" s="217">
        <f>Q154*H154</f>
        <v>2.0000000000000002E-5</v>
      </c>
      <c r="S154" s="217">
        <v>0</v>
      </c>
      <c r="T154" s="217">
        <f>S154*H154</f>
        <v>0</v>
      </c>
      <c r="U154" s="218" t="s">
        <v>1</v>
      </c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19" t="s">
        <v>390</v>
      </c>
      <c r="AT154" s="219" t="s">
        <v>185</v>
      </c>
      <c r="AU154" s="219" t="s">
        <v>82</v>
      </c>
      <c r="AY154" s="16" t="s">
        <v>181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6" t="s">
        <v>80</v>
      </c>
      <c r="BK154" s="220">
        <f>ROUND(I154*H154,2)</f>
        <v>0</v>
      </c>
      <c r="BL154" s="16" t="s">
        <v>390</v>
      </c>
      <c r="BM154" s="219" t="s">
        <v>1118</v>
      </c>
    </row>
    <row r="155" spans="1:65" s="2" customFormat="1" ht="14.4" customHeight="1">
      <c r="A155" s="33"/>
      <c r="B155" s="34"/>
      <c r="C155" s="207" t="s">
        <v>688</v>
      </c>
      <c r="D155" s="207" t="s">
        <v>185</v>
      </c>
      <c r="E155" s="208" t="s">
        <v>689</v>
      </c>
      <c r="F155" s="209" t="s">
        <v>690</v>
      </c>
      <c r="G155" s="210" t="s">
        <v>385</v>
      </c>
      <c r="H155" s="211">
        <v>3</v>
      </c>
      <c r="I155" s="212"/>
      <c r="J155" s="213">
        <f>ROUND(I155*H155,2)</f>
        <v>0</v>
      </c>
      <c r="K155" s="214"/>
      <c r="L155" s="38"/>
      <c r="M155" s="215" t="s">
        <v>1</v>
      </c>
      <c r="N155" s="216" t="s">
        <v>38</v>
      </c>
      <c r="O155" s="70"/>
      <c r="P155" s="217">
        <f>O155*H155</f>
        <v>0</v>
      </c>
      <c r="Q155" s="217">
        <v>5.11E-3</v>
      </c>
      <c r="R155" s="217">
        <f>Q155*H155</f>
        <v>1.533E-2</v>
      </c>
      <c r="S155" s="217">
        <v>0</v>
      </c>
      <c r="T155" s="217">
        <f>S155*H155</f>
        <v>0</v>
      </c>
      <c r="U155" s="218" t="s">
        <v>1</v>
      </c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19" t="s">
        <v>390</v>
      </c>
      <c r="AT155" s="219" t="s">
        <v>185</v>
      </c>
      <c r="AU155" s="219" t="s">
        <v>82</v>
      </c>
      <c r="AY155" s="16" t="s">
        <v>181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6" t="s">
        <v>80</v>
      </c>
      <c r="BK155" s="220">
        <f>ROUND(I155*H155,2)</f>
        <v>0</v>
      </c>
      <c r="BL155" s="16" t="s">
        <v>390</v>
      </c>
      <c r="BM155" s="219" t="s">
        <v>1119</v>
      </c>
    </row>
    <row r="156" spans="1:65" s="12" customFormat="1" ht="22.8" customHeight="1">
      <c r="B156" s="191"/>
      <c r="C156" s="192"/>
      <c r="D156" s="193" t="s">
        <v>72</v>
      </c>
      <c r="E156" s="205" t="s">
        <v>672</v>
      </c>
      <c r="F156" s="205" t="s">
        <v>692</v>
      </c>
      <c r="G156" s="192"/>
      <c r="H156" s="192"/>
      <c r="I156" s="195"/>
      <c r="J156" s="206">
        <f>BK156</f>
        <v>0</v>
      </c>
      <c r="K156" s="192"/>
      <c r="L156" s="197"/>
      <c r="M156" s="198"/>
      <c r="N156" s="199"/>
      <c r="O156" s="199"/>
      <c r="P156" s="200">
        <f>SUM(P157:P173)</f>
        <v>0</v>
      </c>
      <c r="Q156" s="199"/>
      <c r="R156" s="200">
        <f>SUM(R157:R173)</f>
        <v>0</v>
      </c>
      <c r="S156" s="199"/>
      <c r="T156" s="200">
        <f>SUM(T157:T173)</f>
        <v>90.136200000000017</v>
      </c>
      <c r="U156" s="201"/>
      <c r="AR156" s="202" t="s">
        <v>80</v>
      </c>
      <c r="AT156" s="203" t="s">
        <v>72</v>
      </c>
      <c r="AU156" s="203" t="s">
        <v>80</v>
      </c>
      <c r="AY156" s="202" t="s">
        <v>181</v>
      </c>
      <c r="BK156" s="204">
        <f>SUM(BK157:BK173)</f>
        <v>0</v>
      </c>
    </row>
    <row r="157" spans="1:65" s="2" customFormat="1" ht="19.8" customHeight="1">
      <c r="A157" s="33"/>
      <c r="B157" s="34"/>
      <c r="C157" s="207" t="s">
        <v>367</v>
      </c>
      <c r="D157" s="207" t="s">
        <v>185</v>
      </c>
      <c r="E157" s="208" t="s">
        <v>693</v>
      </c>
      <c r="F157" s="209" t="s">
        <v>694</v>
      </c>
      <c r="G157" s="210" t="s">
        <v>511</v>
      </c>
      <c r="H157" s="211">
        <v>4</v>
      </c>
      <c r="I157" s="212"/>
      <c r="J157" s="213">
        <f>ROUND(I157*H157,2)</f>
        <v>0</v>
      </c>
      <c r="K157" s="214"/>
      <c r="L157" s="38"/>
      <c r="M157" s="215" t="s">
        <v>1</v>
      </c>
      <c r="N157" s="216" t="s">
        <v>38</v>
      </c>
      <c r="O157" s="70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7">
        <f>S157*H157</f>
        <v>0</v>
      </c>
      <c r="U157" s="218" t="s">
        <v>1</v>
      </c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19" t="s">
        <v>390</v>
      </c>
      <c r="AT157" s="219" t="s">
        <v>185</v>
      </c>
      <c r="AU157" s="219" t="s">
        <v>82</v>
      </c>
      <c r="AY157" s="16" t="s">
        <v>181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6" t="s">
        <v>80</v>
      </c>
      <c r="BK157" s="220">
        <f>ROUND(I157*H157,2)</f>
        <v>0</v>
      </c>
      <c r="BL157" s="16" t="s">
        <v>390</v>
      </c>
      <c r="BM157" s="219" t="s">
        <v>1120</v>
      </c>
    </row>
    <row r="158" spans="1:65" s="2" customFormat="1" ht="19.8" customHeight="1">
      <c r="A158" s="33"/>
      <c r="B158" s="34"/>
      <c r="C158" s="207" t="s">
        <v>373</v>
      </c>
      <c r="D158" s="207" t="s">
        <v>185</v>
      </c>
      <c r="E158" s="208" t="s">
        <v>696</v>
      </c>
      <c r="F158" s="209" t="s">
        <v>697</v>
      </c>
      <c r="G158" s="210" t="s">
        <v>511</v>
      </c>
      <c r="H158" s="211">
        <v>4</v>
      </c>
      <c r="I158" s="212"/>
      <c r="J158" s="213">
        <f>ROUND(I158*H158,2)</f>
        <v>0</v>
      </c>
      <c r="K158" s="214"/>
      <c r="L158" s="38"/>
      <c r="M158" s="215" t="s">
        <v>1</v>
      </c>
      <c r="N158" s="216" t="s">
        <v>38</v>
      </c>
      <c r="O158" s="70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7">
        <f>S158*H158</f>
        <v>0</v>
      </c>
      <c r="U158" s="218" t="s">
        <v>1</v>
      </c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19" t="s">
        <v>390</v>
      </c>
      <c r="AT158" s="219" t="s">
        <v>185</v>
      </c>
      <c r="AU158" s="219" t="s">
        <v>82</v>
      </c>
      <c r="AY158" s="16" t="s">
        <v>181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6" t="s">
        <v>80</v>
      </c>
      <c r="BK158" s="220">
        <f>ROUND(I158*H158,2)</f>
        <v>0</v>
      </c>
      <c r="BL158" s="16" t="s">
        <v>390</v>
      </c>
      <c r="BM158" s="219" t="s">
        <v>1121</v>
      </c>
    </row>
    <row r="159" spans="1:65" s="2" customFormat="1" ht="19.8" customHeight="1">
      <c r="A159" s="33"/>
      <c r="B159" s="34"/>
      <c r="C159" s="207" t="s">
        <v>699</v>
      </c>
      <c r="D159" s="207" t="s">
        <v>185</v>
      </c>
      <c r="E159" s="208" t="s">
        <v>700</v>
      </c>
      <c r="F159" s="209" t="s">
        <v>701</v>
      </c>
      <c r="G159" s="210" t="s">
        <v>511</v>
      </c>
      <c r="H159" s="211">
        <v>4</v>
      </c>
      <c r="I159" s="212"/>
      <c r="J159" s="213">
        <f>ROUND(I159*H159,2)</f>
        <v>0</v>
      </c>
      <c r="K159" s="214"/>
      <c r="L159" s="38"/>
      <c r="M159" s="215" t="s">
        <v>1</v>
      </c>
      <c r="N159" s="216" t="s">
        <v>38</v>
      </c>
      <c r="O159" s="70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7">
        <f>S159*H159</f>
        <v>0</v>
      </c>
      <c r="U159" s="218" t="s">
        <v>1</v>
      </c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19" t="s">
        <v>390</v>
      </c>
      <c r="AT159" s="219" t="s">
        <v>185</v>
      </c>
      <c r="AU159" s="219" t="s">
        <v>82</v>
      </c>
      <c r="AY159" s="16" t="s">
        <v>181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6" t="s">
        <v>80</v>
      </c>
      <c r="BK159" s="220">
        <f>ROUND(I159*H159,2)</f>
        <v>0</v>
      </c>
      <c r="BL159" s="16" t="s">
        <v>390</v>
      </c>
      <c r="BM159" s="219" t="s">
        <v>1122</v>
      </c>
    </row>
    <row r="160" spans="1:65" s="2" customFormat="1" ht="14.4" customHeight="1">
      <c r="A160" s="33"/>
      <c r="B160" s="34"/>
      <c r="C160" s="207" t="s">
        <v>8</v>
      </c>
      <c r="D160" s="207" t="s">
        <v>185</v>
      </c>
      <c r="E160" s="208" t="s">
        <v>703</v>
      </c>
      <c r="F160" s="209" t="s">
        <v>704</v>
      </c>
      <c r="G160" s="210" t="s">
        <v>511</v>
      </c>
      <c r="H160" s="211">
        <v>1</v>
      </c>
      <c r="I160" s="212"/>
      <c r="J160" s="213">
        <f>ROUND(I160*H160,2)</f>
        <v>0</v>
      </c>
      <c r="K160" s="214"/>
      <c r="L160" s="38"/>
      <c r="M160" s="215" t="s">
        <v>1</v>
      </c>
      <c r="N160" s="216" t="s">
        <v>38</v>
      </c>
      <c r="O160" s="70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7">
        <f>S160*H160</f>
        <v>0</v>
      </c>
      <c r="U160" s="218" t="s">
        <v>1</v>
      </c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19" t="s">
        <v>390</v>
      </c>
      <c r="AT160" s="219" t="s">
        <v>185</v>
      </c>
      <c r="AU160" s="219" t="s">
        <v>82</v>
      </c>
      <c r="AY160" s="16" t="s">
        <v>181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6" t="s">
        <v>80</v>
      </c>
      <c r="BK160" s="220">
        <f>ROUND(I160*H160,2)</f>
        <v>0</v>
      </c>
      <c r="BL160" s="16" t="s">
        <v>390</v>
      </c>
      <c r="BM160" s="219" t="s">
        <v>1123</v>
      </c>
    </row>
    <row r="161" spans="1:65" s="2" customFormat="1" ht="14.4" customHeight="1">
      <c r="A161" s="33"/>
      <c r="B161" s="34"/>
      <c r="C161" s="207" t="s">
        <v>189</v>
      </c>
      <c r="D161" s="207" t="s">
        <v>185</v>
      </c>
      <c r="E161" s="208" t="s">
        <v>706</v>
      </c>
      <c r="F161" s="209" t="s">
        <v>707</v>
      </c>
      <c r="G161" s="210" t="s">
        <v>511</v>
      </c>
      <c r="H161" s="211">
        <v>28.8</v>
      </c>
      <c r="I161" s="212"/>
      <c r="J161" s="213">
        <f>ROUND(I161*H161,2)</f>
        <v>0</v>
      </c>
      <c r="K161" s="214"/>
      <c r="L161" s="38"/>
      <c r="M161" s="215" t="s">
        <v>1</v>
      </c>
      <c r="N161" s="216" t="s">
        <v>38</v>
      </c>
      <c r="O161" s="70"/>
      <c r="P161" s="217">
        <f>O161*H161</f>
        <v>0</v>
      </c>
      <c r="Q161" s="217">
        <v>0</v>
      </c>
      <c r="R161" s="217">
        <f>Q161*H161</f>
        <v>0</v>
      </c>
      <c r="S161" s="217">
        <v>0.26100000000000001</v>
      </c>
      <c r="T161" s="217">
        <f>S161*H161</f>
        <v>7.5168000000000008</v>
      </c>
      <c r="U161" s="218" t="s">
        <v>1</v>
      </c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19" t="s">
        <v>390</v>
      </c>
      <c r="AT161" s="219" t="s">
        <v>185</v>
      </c>
      <c r="AU161" s="219" t="s">
        <v>82</v>
      </c>
      <c r="AY161" s="16" t="s">
        <v>181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6" t="s">
        <v>80</v>
      </c>
      <c r="BK161" s="220">
        <f>ROUND(I161*H161,2)</f>
        <v>0</v>
      </c>
      <c r="BL161" s="16" t="s">
        <v>390</v>
      </c>
      <c r="BM161" s="219" t="s">
        <v>1124</v>
      </c>
    </row>
    <row r="162" spans="1:65" s="13" customFormat="1">
      <c r="B162" s="237"/>
      <c r="C162" s="238"/>
      <c r="D162" s="239" t="s">
        <v>648</v>
      </c>
      <c r="E162" s="240" t="s">
        <v>1</v>
      </c>
      <c r="F162" s="241" t="s">
        <v>709</v>
      </c>
      <c r="G162" s="238"/>
      <c r="H162" s="242">
        <v>21.99</v>
      </c>
      <c r="I162" s="243"/>
      <c r="J162" s="238"/>
      <c r="K162" s="238"/>
      <c r="L162" s="244"/>
      <c r="M162" s="245"/>
      <c r="N162" s="246"/>
      <c r="O162" s="246"/>
      <c r="P162" s="246"/>
      <c r="Q162" s="246"/>
      <c r="R162" s="246"/>
      <c r="S162" s="246"/>
      <c r="T162" s="246"/>
      <c r="U162" s="247"/>
      <c r="AT162" s="248" t="s">
        <v>648</v>
      </c>
      <c r="AU162" s="248" t="s">
        <v>82</v>
      </c>
      <c r="AV162" s="13" t="s">
        <v>82</v>
      </c>
      <c r="AW162" s="13" t="s">
        <v>30</v>
      </c>
      <c r="AX162" s="13" t="s">
        <v>73</v>
      </c>
      <c r="AY162" s="248" t="s">
        <v>181</v>
      </c>
    </row>
    <row r="163" spans="1:65" s="13" customFormat="1">
      <c r="B163" s="237"/>
      <c r="C163" s="238"/>
      <c r="D163" s="239" t="s">
        <v>648</v>
      </c>
      <c r="E163" s="240" t="s">
        <v>1</v>
      </c>
      <c r="F163" s="241" t="s">
        <v>710</v>
      </c>
      <c r="G163" s="238"/>
      <c r="H163" s="242">
        <v>6.81</v>
      </c>
      <c r="I163" s="243"/>
      <c r="J163" s="238"/>
      <c r="K163" s="238"/>
      <c r="L163" s="244"/>
      <c r="M163" s="245"/>
      <c r="N163" s="246"/>
      <c r="O163" s="246"/>
      <c r="P163" s="246"/>
      <c r="Q163" s="246"/>
      <c r="R163" s="246"/>
      <c r="S163" s="246"/>
      <c r="T163" s="246"/>
      <c r="U163" s="247"/>
      <c r="AT163" s="248" t="s">
        <v>648</v>
      </c>
      <c r="AU163" s="248" t="s">
        <v>82</v>
      </c>
      <c r="AV163" s="13" t="s">
        <v>82</v>
      </c>
      <c r="AW163" s="13" t="s">
        <v>30</v>
      </c>
      <c r="AX163" s="13" t="s">
        <v>73</v>
      </c>
      <c r="AY163" s="248" t="s">
        <v>181</v>
      </c>
    </row>
    <row r="164" spans="1:65" s="14" customFormat="1">
      <c r="B164" s="249"/>
      <c r="C164" s="250"/>
      <c r="D164" s="239" t="s">
        <v>648</v>
      </c>
      <c r="E164" s="251" t="s">
        <v>1</v>
      </c>
      <c r="F164" s="252" t="s">
        <v>682</v>
      </c>
      <c r="G164" s="250"/>
      <c r="H164" s="253">
        <v>28.8</v>
      </c>
      <c r="I164" s="254"/>
      <c r="J164" s="250"/>
      <c r="K164" s="250"/>
      <c r="L164" s="255"/>
      <c r="M164" s="256"/>
      <c r="N164" s="257"/>
      <c r="O164" s="257"/>
      <c r="P164" s="257"/>
      <c r="Q164" s="257"/>
      <c r="R164" s="257"/>
      <c r="S164" s="257"/>
      <c r="T164" s="257"/>
      <c r="U164" s="258"/>
      <c r="AT164" s="259" t="s">
        <v>648</v>
      </c>
      <c r="AU164" s="259" t="s">
        <v>82</v>
      </c>
      <c r="AV164" s="14" t="s">
        <v>390</v>
      </c>
      <c r="AW164" s="14" t="s">
        <v>30</v>
      </c>
      <c r="AX164" s="14" t="s">
        <v>80</v>
      </c>
      <c r="AY164" s="259" t="s">
        <v>181</v>
      </c>
    </row>
    <row r="165" spans="1:65" s="2" customFormat="1" ht="14.4" customHeight="1">
      <c r="A165" s="33"/>
      <c r="B165" s="34"/>
      <c r="C165" s="207" t="s">
        <v>303</v>
      </c>
      <c r="D165" s="207" t="s">
        <v>185</v>
      </c>
      <c r="E165" s="208" t="s">
        <v>711</v>
      </c>
      <c r="F165" s="209" t="s">
        <v>712</v>
      </c>
      <c r="G165" s="210" t="s">
        <v>267</v>
      </c>
      <c r="H165" s="211">
        <v>8.52</v>
      </c>
      <c r="I165" s="212"/>
      <c r="J165" s="213">
        <f>ROUND(I165*H165,2)</f>
        <v>0</v>
      </c>
      <c r="K165" s="214"/>
      <c r="L165" s="38"/>
      <c r="M165" s="215" t="s">
        <v>1</v>
      </c>
      <c r="N165" s="216" t="s">
        <v>38</v>
      </c>
      <c r="O165" s="70"/>
      <c r="P165" s="217">
        <f>O165*H165</f>
        <v>0</v>
      </c>
      <c r="Q165" s="217">
        <v>0</v>
      </c>
      <c r="R165" s="217">
        <f>Q165*H165</f>
        <v>0</v>
      </c>
      <c r="S165" s="217">
        <v>8.5999999999999993E-2</v>
      </c>
      <c r="T165" s="217">
        <f>S165*H165</f>
        <v>0.73271999999999993</v>
      </c>
      <c r="U165" s="218" t="s">
        <v>1</v>
      </c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19" t="s">
        <v>390</v>
      </c>
      <c r="AT165" s="219" t="s">
        <v>185</v>
      </c>
      <c r="AU165" s="219" t="s">
        <v>82</v>
      </c>
      <c r="AY165" s="16" t="s">
        <v>181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6" t="s">
        <v>80</v>
      </c>
      <c r="BK165" s="220">
        <f>ROUND(I165*H165,2)</f>
        <v>0</v>
      </c>
      <c r="BL165" s="16" t="s">
        <v>390</v>
      </c>
      <c r="BM165" s="219" t="s">
        <v>1125</v>
      </c>
    </row>
    <row r="166" spans="1:65" s="2" customFormat="1" ht="14.4" customHeight="1">
      <c r="A166" s="33"/>
      <c r="B166" s="34"/>
      <c r="C166" s="207" t="s">
        <v>307</v>
      </c>
      <c r="D166" s="207" t="s">
        <v>185</v>
      </c>
      <c r="E166" s="208" t="s">
        <v>714</v>
      </c>
      <c r="F166" s="209" t="s">
        <v>715</v>
      </c>
      <c r="G166" s="210" t="s">
        <v>716</v>
      </c>
      <c r="H166" s="211">
        <v>24.815999999999999</v>
      </c>
      <c r="I166" s="212"/>
      <c r="J166" s="213">
        <f>ROUND(I166*H166,2)</f>
        <v>0</v>
      </c>
      <c r="K166" s="214"/>
      <c r="L166" s="38"/>
      <c r="M166" s="215" t="s">
        <v>1</v>
      </c>
      <c r="N166" s="216" t="s">
        <v>38</v>
      </c>
      <c r="O166" s="70"/>
      <c r="P166" s="217">
        <f>O166*H166</f>
        <v>0</v>
      </c>
      <c r="Q166" s="217">
        <v>0</v>
      </c>
      <c r="R166" s="217">
        <f>Q166*H166</f>
        <v>0</v>
      </c>
      <c r="S166" s="217">
        <v>1.6</v>
      </c>
      <c r="T166" s="217">
        <f>S166*H166</f>
        <v>39.705600000000004</v>
      </c>
      <c r="U166" s="218" t="s">
        <v>1</v>
      </c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19" t="s">
        <v>390</v>
      </c>
      <c r="AT166" s="219" t="s">
        <v>185</v>
      </c>
      <c r="AU166" s="219" t="s">
        <v>82</v>
      </c>
      <c r="AY166" s="16" t="s">
        <v>181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6" t="s">
        <v>80</v>
      </c>
      <c r="BK166" s="220">
        <f>ROUND(I166*H166,2)</f>
        <v>0</v>
      </c>
      <c r="BL166" s="16" t="s">
        <v>390</v>
      </c>
      <c r="BM166" s="219" t="s">
        <v>1126</v>
      </c>
    </row>
    <row r="167" spans="1:65" s="13" customFormat="1">
      <c r="B167" s="237"/>
      <c r="C167" s="238"/>
      <c r="D167" s="239" t="s">
        <v>648</v>
      </c>
      <c r="E167" s="240" t="s">
        <v>1</v>
      </c>
      <c r="F167" s="241" t="s">
        <v>659</v>
      </c>
      <c r="G167" s="238"/>
      <c r="H167" s="242">
        <v>24.815999999999999</v>
      </c>
      <c r="I167" s="243"/>
      <c r="J167" s="238"/>
      <c r="K167" s="238"/>
      <c r="L167" s="244"/>
      <c r="M167" s="245"/>
      <c r="N167" s="246"/>
      <c r="O167" s="246"/>
      <c r="P167" s="246"/>
      <c r="Q167" s="246"/>
      <c r="R167" s="246"/>
      <c r="S167" s="246"/>
      <c r="T167" s="246"/>
      <c r="U167" s="247"/>
      <c r="AT167" s="248" t="s">
        <v>648</v>
      </c>
      <c r="AU167" s="248" t="s">
        <v>82</v>
      </c>
      <c r="AV167" s="13" t="s">
        <v>82</v>
      </c>
      <c r="AW167" s="13" t="s">
        <v>30</v>
      </c>
      <c r="AX167" s="13" t="s">
        <v>80</v>
      </c>
      <c r="AY167" s="248" t="s">
        <v>181</v>
      </c>
    </row>
    <row r="168" spans="1:65" s="2" customFormat="1" ht="14.4" customHeight="1">
      <c r="A168" s="33"/>
      <c r="B168" s="34"/>
      <c r="C168" s="207" t="s">
        <v>718</v>
      </c>
      <c r="D168" s="207" t="s">
        <v>185</v>
      </c>
      <c r="E168" s="208" t="s">
        <v>719</v>
      </c>
      <c r="F168" s="209" t="s">
        <v>720</v>
      </c>
      <c r="G168" s="210" t="s">
        <v>511</v>
      </c>
      <c r="H168" s="211">
        <v>24.815999999999999</v>
      </c>
      <c r="I168" s="212"/>
      <c r="J168" s="213">
        <f t="shared" ref="J168:J173" si="0">ROUND(I168*H168,2)</f>
        <v>0</v>
      </c>
      <c r="K168" s="214"/>
      <c r="L168" s="38"/>
      <c r="M168" s="215" t="s">
        <v>1</v>
      </c>
      <c r="N168" s="216" t="s">
        <v>38</v>
      </c>
      <c r="O168" s="70"/>
      <c r="P168" s="217">
        <f t="shared" ref="P168:P173" si="1">O168*H168</f>
        <v>0</v>
      </c>
      <c r="Q168" s="217">
        <v>0</v>
      </c>
      <c r="R168" s="217">
        <f t="shared" ref="R168:R173" si="2">Q168*H168</f>
        <v>0</v>
      </c>
      <c r="S168" s="217">
        <v>1.6</v>
      </c>
      <c r="T168" s="217">
        <f t="shared" ref="T168:T173" si="3">S168*H168</f>
        <v>39.705600000000004</v>
      </c>
      <c r="U168" s="218" t="s">
        <v>1</v>
      </c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19" t="s">
        <v>390</v>
      </c>
      <c r="AT168" s="219" t="s">
        <v>185</v>
      </c>
      <c r="AU168" s="219" t="s">
        <v>82</v>
      </c>
      <c r="AY168" s="16" t="s">
        <v>181</v>
      </c>
      <c r="BE168" s="220">
        <f t="shared" ref="BE168:BE173" si="4">IF(N168="základní",J168,0)</f>
        <v>0</v>
      </c>
      <c r="BF168" s="220">
        <f t="shared" ref="BF168:BF173" si="5">IF(N168="snížená",J168,0)</f>
        <v>0</v>
      </c>
      <c r="BG168" s="220">
        <f t="shared" ref="BG168:BG173" si="6">IF(N168="zákl. přenesená",J168,0)</f>
        <v>0</v>
      </c>
      <c r="BH168" s="220">
        <f t="shared" ref="BH168:BH173" si="7">IF(N168="sníž. přenesená",J168,0)</f>
        <v>0</v>
      </c>
      <c r="BI168" s="220">
        <f t="shared" ref="BI168:BI173" si="8">IF(N168="nulová",J168,0)</f>
        <v>0</v>
      </c>
      <c r="BJ168" s="16" t="s">
        <v>80</v>
      </c>
      <c r="BK168" s="220">
        <f t="shared" ref="BK168:BK173" si="9">ROUND(I168*H168,2)</f>
        <v>0</v>
      </c>
      <c r="BL168" s="16" t="s">
        <v>390</v>
      </c>
      <c r="BM168" s="219" t="s">
        <v>1127</v>
      </c>
    </row>
    <row r="169" spans="1:65" s="2" customFormat="1" ht="14.4" customHeight="1">
      <c r="A169" s="33"/>
      <c r="B169" s="34"/>
      <c r="C169" s="207" t="s">
        <v>722</v>
      </c>
      <c r="D169" s="207" t="s">
        <v>185</v>
      </c>
      <c r="E169" s="208" t="s">
        <v>723</v>
      </c>
      <c r="F169" s="209" t="s">
        <v>724</v>
      </c>
      <c r="G169" s="210" t="s">
        <v>511</v>
      </c>
      <c r="H169" s="211">
        <v>6</v>
      </c>
      <c r="I169" s="212"/>
      <c r="J169" s="213">
        <f t="shared" si="0"/>
        <v>0</v>
      </c>
      <c r="K169" s="214"/>
      <c r="L169" s="38"/>
      <c r="M169" s="215" t="s">
        <v>1</v>
      </c>
      <c r="N169" s="216" t="s">
        <v>38</v>
      </c>
      <c r="O169" s="70"/>
      <c r="P169" s="217">
        <f t="shared" si="1"/>
        <v>0</v>
      </c>
      <c r="Q169" s="217">
        <v>0</v>
      </c>
      <c r="R169" s="217">
        <f t="shared" si="2"/>
        <v>0</v>
      </c>
      <c r="S169" s="217">
        <v>7.5999999999999998E-2</v>
      </c>
      <c r="T169" s="217">
        <f t="shared" si="3"/>
        <v>0.45599999999999996</v>
      </c>
      <c r="U169" s="218" t="s">
        <v>1</v>
      </c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19" t="s">
        <v>390</v>
      </c>
      <c r="AT169" s="219" t="s">
        <v>185</v>
      </c>
      <c r="AU169" s="219" t="s">
        <v>82</v>
      </c>
      <c r="AY169" s="16" t="s">
        <v>181</v>
      </c>
      <c r="BE169" s="220">
        <f t="shared" si="4"/>
        <v>0</v>
      </c>
      <c r="BF169" s="220">
        <f t="shared" si="5"/>
        <v>0</v>
      </c>
      <c r="BG169" s="220">
        <f t="shared" si="6"/>
        <v>0</v>
      </c>
      <c r="BH169" s="220">
        <f t="shared" si="7"/>
        <v>0</v>
      </c>
      <c r="BI169" s="220">
        <f t="shared" si="8"/>
        <v>0</v>
      </c>
      <c r="BJ169" s="16" t="s">
        <v>80</v>
      </c>
      <c r="BK169" s="220">
        <f t="shared" si="9"/>
        <v>0</v>
      </c>
      <c r="BL169" s="16" t="s">
        <v>390</v>
      </c>
      <c r="BM169" s="219" t="s">
        <v>1128</v>
      </c>
    </row>
    <row r="170" spans="1:65" s="2" customFormat="1" ht="14.4" customHeight="1">
      <c r="A170" s="33"/>
      <c r="B170" s="34"/>
      <c r="C170" s="207" t="s">
        <v>7</v>
      </c>
      <c r="D170" s="207" t="s">
        <v>185</v>
      </c>
      <c r="E170" s="208" t="s">
        <v>726</v>
      </c>
      <c r="F170" s="209" t="s">
        <v>727</v>
      </c>
      <c r="G170" s="210" t="s">
        <v>511</v>
      </c>
      <c r="H170" s="211">
        <v>6</v>
      </c>
      <c r="I170" s="212"/>
      <c r="J170" s="213">
        <f t="shared" si="0"/>
        <v>0</v>
      </c>
      <c r="K170" s="214"/>
      <c r="L170" s="38"/>
      <c r="M170" s="215" t="s">
        <v>1</v>
      </c>
      <c r="N170" s="216" t="s">
        <v>38</v>
      </c>
      <c r="O170" s="70"/>
      <c r="P170" s="217">
        <f t="shared" si="1"/>
        <v>0</v>
      </c>
      <c r="Q170" s="217">
        <v>0</v>
      </c>
      <c r="R170" s="217">
        <f t="shared" si="2"/>
        <v>0</v>
      </c>
      <c r="S170" s="217">
        <v>6.3E-2</v>
      </c>
      <c r="T170" s="217">
        <f t="shared" si="3"/>
        <v>0.378</v>
      </c>
      <c r="U170" s="218" t="s">
        <v>1</v>
      </c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19" t="s">
        <v>390</v>
      </c>
      <c r="AT170" s="219" t="s">
        <v>185</v>
      </c>
      <c r="AU170" s="219" t="s">
        <v>82</v>
      </c>
      <c r="AY170" s="16" t="s">
        <v>181</v>
      </c>
      <c r="BE170" s="220">
        <f t="shared" si="4"/>
        <v>0</v>
      </c>
      <c r="BF170" s="220">
        <f t="shared" si="5"/>
        <v>0</v>
      </c>
      <c r="BG170" s="220">
        <f t="shared" si="6"/>
        <v>0</v>
      </c>
      <c r="BH170" s="220">
        <f t="shared" si="7"/>
        <v>0</v>
      </c>
      <c r="BI170" s="220">
        <f t="shared" si="8"/>
        <v>0</v>
      </c>
      <c r="BJ170" s="16" t="s">
        <v>80</v>
      </c>
      <c r="BK170" s="220">
        <f t="shared" si="9"/>
        <v>0</v>
      </c>
      <c r="BL170" s="16" t="s">
        <v>390</v>
      </c>
      <c r="BM170" s="219" t="s">
        <v>1129</v>
      </c>
    </row>
    <row r="171" spans="1:65" s="2" customFormat="1" ht="19.8" customHeight="1">
      <c r="A171" s="33"/>
      <c r="B171" s="34"/>
      <c r="C171" s="207" t="s">
        <v>729</v>
      </c>
      <c r="D171" s="207" t="s">
        <v>185</v>
      </c>
      <c r="E171" s="208" t="s">
        <v>730</v>
      </c>
      <c r="F171" s="209" t="s">
        <v>731</v>
      </c>
      <c r="G171" s="210" t="s">
        <v>188</v>
      </c>
      <c r="H171" s="211">
        <v>1</v>
      </c>
      <c r="I171" s="212"/>
      <c r="J171" s="213">
        <f t="shared" si="0"/>
        <v>0</v>
      </c>
      <c r="K171" s="214"/>
      <c r="L171" s="38"/>
      <c r="M171" s="215" t="s">
        <v>1</v>
      </c>
      <c r="N171" s="216" t="s">
        <v>38</v>
      </c>
      <c r="O171" s="70"/>
      <c r="P171" s="217">
        <f t="shared" si="1"/>
        <v>0</v>
      </c>
      <c r="Q171" s="217">
        <v>0</v>
      </c>
      <c r="R171" s="217">
        <f t="shared" si="2"/>
        <v>0</v>
      </c>
      <c r="S171" s="217">
        <v>0.02</v>
      </c>
      <c r="T171" s="217">
        <f t="shared" si="3"/>
        <v>0.02</v>
      </c>
      <c r="U171" s="218" t="s">
        <v>1</v>
      </c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19" t="s">
        <v>390</v>
      </c>
      <c r="AT171" s="219" t="s">
        <v>185</v>
      </c>
      <c r="AU171" s="219" t="s">
        <v>82</v>
      </c>
      <c r="AY171" s="16" t="s">
        <v>181</v>
      </c>
      <c r="BE171" s="220">
        <f t="shared" si="4"/>
        <v>0</v>
      </c>
      <c r="BF171" s="220">
        <f t="shared" si="5"/>
        <v>0</v>
      </c>
      <c r="BG171" s="220">
        <f t="shared" si="6"/>
        <v>0</v>
      </c>
      <c r="BH171" s="220">
        <f t="shared" si="7"/>
        <v>0</v>
      </c>
      <c r="BI171" s="220">
        <f t="shared" si="8"/>
        <v>0</v>
      </c>
      <c r="BJ171" s="16" t="s">
        <v>80</v>
      </c>
      <c r="BK171" s="220">
        <f t="shared" si="9"/>
        <v>0</v>
      </c>
      <c r="BL171" s="16" t="s">
        <v>390</v>
      </c>
      <c r="BM171" s="219" t="s">
        <v>1130</v>
      </c>
    </row>
    <row r="172" spans="1:65" s="2" customFormat="1" ht="19.8" customHeight="1">
      <c r="A172" s="33"/>
      <c r="B172" s="34"/>
      <c r="C172" s="207" t="s">
        <v>733</v>
      </c>
      <c r="D172" s="207" t="s">
        <v>185</v>
      </c>
      <c r="E172" s="208" t="s">
        <v>734</v>
      </c>
      <c r="F172" s="209" t="s">
        <v>735</v>
      </c>
      <c r="G172" s="210" t="s">
        <v>188</v>
      </c>
      <c r="H172" s="211">
        <v>1</v>
      </c>
      <c r="I172" s="212"/>
      <c r="J172" s="213">
        <f t="shared" si="0"/>
        <v>0</v>
      </c>
      <c r="K172" s="214"/>
      <c r="L172" s="38"/>
      <c r="M172" s="215" t="s">
        <v>1</v>
      </c>
      <c r="N172" s="216" t="s">
        <v>38</v>
      </c>
      <c r="O172" s="70"/>
      <c r="P172" s="217">
        <f t="shared" si="1"/>
        <v>0</v>
      </c>
      <c r="Q172" s="217">
        <v>0</v>
      </c>
      <c r="R172" s="217">
        <f t="shared" si="2"/>
        <v>0</v>
      </c>
      <c r="S172" s="217">
        <v>1.6E-2</v>
      </c>
      <c r="T172" s="217">
        <f t="shared" si="3"/>
        <v>1.6E-2</v>
      </c>
      <c r="U172" s="218" t="s">
        <v>1</v>
      </c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19" t="s">
        <v>390</v>
      </c>
      <c r="AT172" s="219" t="s">
        <v>185</v>
      </c>
      <c r="AU172" s="219" t="s">
        <v>82</v>
      </c>
      <c r="AY172" s="16" t="s">
        <v>181</v>
      </c>
      <c r="BE172" s="220">
        <f t="shared" si="4"/>
        <v>0</v>
      </c>
      <c r="BF172" s="220">
        <f t="shared" si="5"/>
        <v>0</v>
      </c>
      <c r="BG172" s="220">
        <f t="shared" si="6"/>
        <v>0</v>
      </c>
      <c r="BH172" s="220">
        <f t="shared" si="7"/>
        <v>0</v>
      </c>
      <c r="BI172" s="220">
        <f t="shared" si="8"/>
        <v>0</v>
      </c>
      <c r="BJ172" s="16" t="s">
        <v>80</v>
      </c>
      <c r="BK172" s="220">
        <f t="shared" si="9"/>
        <v>0</v>
      </c>
      <c r="BL172" s="16" t="s">
        <v>390</v>
      </c>
      <c r="BM172" s="219" t="s">
        <v>1131</v>
      </c>
    </row>
    <row r="173" spans="1:65" s="2" customFormat="1" ht="14.4" customHeight="1">
      <c r="A173" s="33"/>
      <c r="B173" s="34"/>
      <c r="C173" s="207" t="s">
        <v>737</v>
      </c>
      <c r="D173" s="207" t="s">
        <v>185</v>
      </c>
      <c r="E173" s="208" t="s">
        <v>738</v>
      </c>
      <c r="F173" s="209" t="s">
        <v>739</v>
      </c>
      <c r="G173" s="210" t="s">
        <v>511</v>
      </c>
      <c r="H173" s="211">
        <v>23.61</v>
      </c>
      <c r="I173" s="212"/>
      <c r="J173" s="213">
        <f t="shared" si="0"/>
        <v>0</v>
      </c>
      <c r="K173" s="214"/>
      <c r="L173" s="38"/>
      <c r="M173" s="215" t="s">
        <v>1</v>
      </c>
      <c r="N173" s="216" t="s">
        <v>38</v>
      </c>
      <c r="O173" s="70"/>
      <c r="P173" s="217">
        <f t="shared" si="1"/>
        <v>0</v>
      </c>
      <c r="Q173" s="217">
        <v>0</v>
      </c>
      <c r="R173" s="217">
        <f t="shared" si="2"/>
        <v>0</v>
      </c>
      <c r="S173" s="217">
        <v>6.8000000000000005E-2</v>
      </c>
      <c r="T173" s="217">
        <f t="shared" si="3"/>
        <v>1.60548</v>
      </c>
      <c r="U173" s="218" t="s">
        <v>1</v>
      </c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19" t="s">
        <v>390</v>
      </c>
      <c r="AT173" s="219" t="s">
        <v>185</v>
      </c>
      <c r="AU173" s="219" t="s">
        <v>82</v>
      </c>
      <c r="AY173" s="16" t="s">
        <v>181</v>
      </c>
      <c r="BE173" s="220">
        <f t="shared" si="4"/>
        <v>0</v>
      </c>
      <c r="BF173" s="220">
        <f t="shared" si="5"/>
        <v>0</v>
      </c>
      <c r="BG173" s="220">
        <f t="shared" si="6"/>
        <v>0</v>
      </c>
      <c r="BH173" s="220">
        <f t="shared" si="7"/>
        <v>0</v>
      </c>
      <c r="BI173" s="220">
        <f t="shared" si="8"/>
        <v>0</v>
      </c>
      <c r="BJ173" s="16" t="s">
        <v>80</v>
      </c>
      <c r="BK173" s="220">
        <f t="shared" si="9"/>
        <v>0</v>
      </c>
      <c r="BL173" s="16" t="s">
        <v>390</v>
      </c>
      <c r="BM173" s="219" t="s">
        <v>1132</v>
      </c>
    </row>
    <row r="174" spans="1:65" s="12" customFormat="1" ht="22.8" customHeight="1">
      <c r="B174" s="191"/>
      <c r="C174" s="192"/>
      <c r="D174" s="193" t="s">
        <v>72</v>
      </c>
      <c r="E174" s="205" t="s">
        <v>741</v>
      </c>
      <c r="F174" s="205" t="s">
        <v>742</v>
      </c>
      <c r="G174" s="192"/>
      <c r="H174" s="192"/>
      <c r="I174" s="195"/>
      <c r="J174" s="206">
        <f>BK174</f>
        <v>0</v>
      </c>
      <c r="K174" s="192"/>
      <c r="L174" s="197"/>
      <c r="M174" s="198"/>
      <c r="N174" s="199"/>
      <c r="O174" s="199"/>
      <c r="P174" s="200">
        <f>SUM(P175:P182)</f>
        <v>0</v>
      </c>
      <c r="Q174" s="199"/>
      <c r="R174" s="200">
        <f>SUM(R175:R182)</f>
        <v>0</v>
      </c>
      <c r="S174" s="199"/>
      <c r="T174" s="200">
        <f>SUM(T175:T182)</f>
        <v>0</v>
      </c>
      <c r="U174" s="201"/>
      <c r="AR174" s="202" t="s">
        <v>80</v>
      </c>
      <c r="AT174" s="203" t="s">
        <v>72</v>
      </c>
      <c r="AU174" s="203" t="s">
        <v>80</v>
      </c>
      <c r="AY174" s="202" t="s">
        <v>181</v>
      </c>
      <c r="BK174" s="204">
        <f>SUM(BK175:BK182)</f>
        <v>0</v>
      </c>
    </row>
    <row r="175" spans="1:65" s="2" customFormat="1" ht="19.8" customHeight="1">
      <c r="A175" s="33"/>
      <c r="B175" s="34"/>
      <c r="C175" s="207" t="s">
        <v>743</v>
      </c>
      <c r="D175" s="207" t="s">
        <v>185</v>
      </c>
      <c r="E175" s="208" t="s">
        <v>744</v>
      </c>
      <c r="F175" s="209" t="s">
        <v>745</v>
      </c>
      <c r="G175" s="210" t="s">
        <v>746</v>
      </c>
      <c r="H175" s="211">
        <v>30.34</v>
      </c>
      <c r="I175" s="212"/>
      <c r="J175" s="213">
        <f t="shared" ref="J175:J182" si="10">ROUND(I175*H175,2)</f>
        <v>0</v>
      </c>
      <c r="K175" s="214"/>
      <c r="L175" s="38"/>
      <c r="M175" s="215" t="s">
        <v>1</v>
      </c>
      <c r="N175" s="216" t="s">
        <v>38</v>
      </c>
      <c r="O175" s="70"/>
      <c r="P175" s="217">
        <f t="shared" ref="P175:P182" si="11">O175*H175</f>
        <v>0</v>
      </c>
      <c r="Q175" s="217">
        <v>0</v>
      </c>
      <c r="R175" s="217">
        <f t="shared" ref="R175:R182" si="12">Q175*H175</f>
        <v>0</v>
      </c>
      <c r="S175" s="217">
        <v>0</v>
      </c>
      <c r="T175" s="217">
        <f t="shared" ref="T175:T182" si="13">S175*H175</f>
        <v>0</v>
      </c>
      <c r="U175" s="218" t="s">
        <v>1</v>
      </c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19" t="s">
        <v>390</v>
      </c>
      <c r="AT175" s="219" t="s">
        <v>185</v>
      </c>
      <c r="AU175" s="219" t="s">
        <v>82</v>
      </c>
      <c r="AY175" s="16" t="s">
        <v>181</v>
      </c>
      <c r="BE175" s="220">
        <f t="shared" ref="BE175:BE182" si="14">IF(N175="základní",J175,0)</f>
        <v>0</v>
      </c>
      <c r="BF175" s="220">
        <f t="shared" ref="BF175:BF182" si="15">IF(N175="snížená",J175,0)</f>
        <v>0</v>
      </c>
      <c r="BG175" s="220">
        <f t="shared" ref="BG175:BG182" si="16">IF(N175="zákl. přenesená",J175,0)</f>
        <v>0</v>
      </c>
      <c r="BH175" s="220">
        <f t="shared" ref="BH175:BH182" si="17">IF(N175="sníž. přenesená",J175,0)</f>
        <v>0</v>
      </c>
      <c r="BI175" s="220">
        <f t="shared" ref="BI175:BI182" si="18">IF(N175="nulová",J175,0)</f>
        <v>0</v>
      </c>
      <c r="BJ175" s="16" t="s">
        <v>80</v>
      </c>
      <c r="BK175" s="220">
        <f t="shared" ref="BK175:BK182" si="19">ROUND(I175*H175,2)</f>
        <v>0</v>
      </c>
      <c r="BL175" s="16" t="s">
        <v>390</v>
      </c>
      <c r="BM175" s="219" t="s">
        <v>1133</v>
      </c>
    </row>
    <row r="176" spans="1:65" s="2" customFormat="1" ht="14.4" customHeight="1">
      <c r="A176" s="33"/>
      <c r="B176" s="34"/>
      <c r="C176" s="207" t="s">
        <v>748</v>
      </c>
      <c r="D176" s="207" t="s">
        <v>185</v>
      </c>
      <c r="E176" s="208" t="s">
        <v>749</v>
      </c>
      <c r="F176" s="209" t="s">
        <v>750</v>
      </c>
      <c r="G176" s="210" t="s">
        <v>267</v>
      </c>
      <c r="H176" s="211">
        <v>3</v>
      </c>
      <c r="I176" s="212"/>
      <c r="J176" s="213">
        <f t="shared" si="10"/>
        <v>0</v>
      </c>
      <c r="K176" s="214"/>
      <c r="L176" s="38"/>
      <c r="M176" s="215" t="s">
        <v>1</v>
      </c>
      <c r="N176" s="216" t="s">
        <v>38</v>
      </c>
      <c r="O176" s="70"/>
      <c r="P176" s="217">
        <f t="shared" si="11"/>
        <v>0</v>
      </c>
      <c r="Q176" s="217">
        <v>0</v>
      </c>
      <c r="R176" s="217">
        <f t="shared" si="12"/>
        <v>0</v>
      </c>
      <c r="S176" s="217">
        <v>0</v>
      </c>
      <c r="T176" s="217">
        <f t="shared" si="13"/>
        <v>0</v>
      </c>
      <c r="U176" s="218" t="s">
        <v>1</v>
      </c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19" t="s">
        <v>390</v>
      </c>
      <c r="AT176" s="219" t="s">
        <v>185</v>
      </c>
      <c r="AU176" s="219" t="s">
        <v>82</v>
      </c>
      <c r="AY176" s="16" t="s">
        <v>181</v>
      </c>
      <c r="BE176" s="220">
        <f t="shared" si="14"/>
        <v>0</v>
      </c>
      <c r="BF176" s="220">
        <f t="shared" si="15"/>
        <v>0</v>
      </c>
      <c r="BG176" s="220">
        <f t="shared" si="16"/>
        <v>0</v>
      </c>
      <c r="BH176" s="220">
        <f t="shared" si="17"/>
        <v>0</v>
      </c>
      <c r="BI176" s="220">
        <f t="shared" si="18"/>
        <v>0</v>
      </c>
      <c r="BJ176" s="16" t="s">
        <v>80</v>
      </c>
      <c r="BK176" s="220">
        <f t="shared" si="19"/>
        <v>0</v>
      </c>
      <c r="BL176" s="16" t="s">
        <v>390</v>
      </c>
      <c r="BM176" s="219" t="s">
        <v>1134</v>
      </c>
    </row>
    <row r="177" spans="1:65" s="2" customFormat="1" ht="14.4" customHeight="1">
      <c r="A177" s="33"/>
      <c r="B177" s="34"/>
      <c r="C177" s="207" t="s">
        <v>752</v>
      </c>
      <c r="D177" s="207" t="s">
        <v>185</v>
      </c>
      <c r="E177" s="208" t="s">
        <v>753</v>
      </c>
      <c r="F177" s="209" t="s">
        <v>754</v>
      </c>
      <c r="G177" s="210" t="s">
        <v>267</v>
      </c>
      <c r="H177" s="211">
        <v>30</v>
      </c>
      <c r="I177" s="212"/>
      <c r="J177" s="213">
        <f t="shared" si="10"/>
        <v>0</v>
      </c>
      <c r="K177" s="214"/>
      <c r="L177" s="38"/>
      <c r="M177" s="215" t="s">
        <v>1</v>
      </c>
      <c r="N177" s="216" t="s">
        <v>38</v>
      </c>
      <c r="O177" s="70"/>
      <c r="P177" s="217">
        <f t="shared" si="11"/>
        <v>0</v>
      </c>
      <c r="Q177" s="217">
        <v>0</v>
      </c>
      <c r="R177" s="217">
        <f t="shared" si="12"/>
        <v>0</v>
      </c>
      <c r="S177" s="217">
        <v>0</v>
      </c>
      <c r="T177" s="217">
        <f t="shared" si="13"/>
        <v>0</v>
      </c>
      <c r="U177" s="218" t="s">
        <v>1</v>
      </c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19" t="s">
        <v>390</v>
      </c>
      <c r="AT177" s="219" t="s">
        <v>185</v>
      </c>
      <c r="AU177" s="219" t="s">
        <v>82</v>
      </c>
      <c r="AY177" s="16" t="s">
        <v>181</v>
      </c>
      <c r="BE177" s="220">
        <f t="shared" si="14"/>
        <v>0</v>
      </c>
      <c r="BF177" s="220">
        <f t="shared" si="15"/>
        <v>0</v>
      </c>
      <c r="BG177" s="220">
        <f t="shared" si="16"/>
        <v>0</v>
      </c>
      <c r="BH177" s="220">
        <f t="shared" si="17"/>
        <v>0</v>
      </c>
      <c r="BI177" s="220">
        <f t="shared" si="18"/>
        <v>0</v>
      </c>
      <c r="BJ177" s="16" t="s">
        <v>80</v>
      </c>
      <c r="BK177" s="220">
        <f t="shared" si="19"/>
        <v>0</v>
      </c>
      <c r="BL177" s="16" t="s">
        <v>390</v>
      </c>
      <c r="BM177" s="219" t="s">
        <v>1135</v>
      </c>
    </row>
    <row r="178" spans="1:65" s="2" customFormat="1" ht="14.4" customHeight="1">
      <c r="A178" s="33"/>
      <c r="B178" s="34"/>
      <c r="C178" s="207" t="s">
        <v>756</v>
      </c>
      <c r="D178" s="207" t="s">
        <v>185</v>
      </c>
      <c r="E178" s="208" t="s">
        <v>757</v>
      </c>
      <c r="F178" s="209" t="s">
        <v>758</v>
      </c>
      <c r="G178" s="210" t="s">
        <v>746</v>
      </c>
      <c r="H178" s="211">
        <v>30.34</v>
      </c>
      <c r="I178" s="212"/>
      <c r="J178" s="213">
        <f t="shared" si="10"/>
        <v>0</v>
      </c>
      <c r="K178" s="214"/>
      <c r="L178" s="38"/>
      <c r="M178" s="215" t="s">
        <v>1</v>
      </c>
      <c r="N178" s="216" t="s">
        <v>38</v>
      </c>
      <c r="O178" s="70"/>
      <c r="P178" s="217">
        <f t="shared" si="11"/>
        <v>0</v>
      </c>
      <c r="Q178" s="217">
        <v>0</v>
      </c>
      <c r="R178" s="217">
        <f t="shared" si="12"/>
        <v>0</v>
      </c>
      <c r="S178" s="217">
        <v>0</v>
      </c>
      <c r="T178" s="217">
        <f t="shared" si="13"/>
        <v>0</v>
      </c>
      <c r="U178" s="218" t="s">
        <v>1</v>
      </c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19" t="s">
        <v>390</v>
      </c>
      <c r="AT178" s="219" t="s">
        <v>185</v>
      </c>
      <c r="AU178" s="219" t="s">
        <v>82</v>
      </c>
      <c r="AY178" s="16" t="s">
        <v>181</v>
      </c>
      <c r="BE178" s="220">
        <f t="shared" si="14"/>
        <v>0</v>
      </c>
      <c r="BF178" s="220">
        <f t="shared" si="15"/>
        <v>0</v>
      </c>
      <c r="BG178" s="220">
        <f t="shared" si="16"/>
        <v>0</v>
      </c>
      <c r="BH178" s="220">
        <f t="shared" si="17"/>
        <v>0</v>
      </c>
      <c r="BI178" s="220">
        <f t="shared" si="18"/>
        <v>0</v>
      </c>
      <c r="BJ178" s="16" t="s">
        <v>80</v>
      </c>
      <c r="BK178" s="220">
        <f t="shared" si="19"/>
        <v>0</v>
      </c>
      <c r="BL178" s="16" t="s">
        <v>390</v>
      </c>
      <c r="BM178" s="219" t="s">
        <v>1136</v>
      </c>
    </row>
    <row r="179" spans="1:65" s="2" customFormat="1" ht="14.4" customHeight="1">
      <c r="A179" s="33"/>
      <c r="B179" s="34"/>
      <c r="C179" s="207" t="s">
        <v>760</v>
      </c>
      <c r="D179" s="207" t="s">
        <v>185</v>
      </c>
      <c r="E179" s="208" t="s">
        <v>761</v>
      </c>
      <c r="F179" s="209" t="s">
        <v>762</v>
      </c>
      <c r="G179" s="210" t="s">
        <v>746</v>
      </c>
      <c r="H179" s="211">
        <v>606.79999999999995</v>
      </c>
      <c r="I179" s="212"/>
      <c r="J179" s="213">
        <f t="shared" si="10"/>
        <v>0</v>
      </c>
      <c r="K179" s="214"/>
      <c r="L179" s="38"/>
      <c r="M179" s="215" t="s">
        <v>1</v>
      </c>
      <c r="N179" s="216" t="s">
        <v>38</v>
      </c>
      <c r="O179" s="70"/>
      <c r="P179" s="217">
        <f t="shared" si="11"/>
        <v>0</v>
      </c>
      <c r="Q179" s="217">
        <v>0</v>
      </c>
      <c r="R179" s="217">
        <f t="shared" si="12"/>
        <v>0</v>
      </c>
      <c r="S179" s="217">
        <v>0</v>
      </c>
      <c r="T179" s="217">
        <f t="shared" si="13"/>
        <v>0</v>
      </c>
      <c r="U179" s="218" t="s">
        <v>1</v>
      </c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19" t="s">
        <v>390</v>
      </c>
      <c r="AT179" s="219" t="s">
        <v>185</v>
      </c>
      <c r="AU179" s="219" t="s">
        <v>82</v>
      </c>
      <c r="AY179" s="16" t="s">
        <v>181</v>
      </c>
      <c r="BE179" s="220">
        <f t="shared" si="14"/>
        <v>0</v>
      </c>
      <c r="BF179" s="220">
        <f t="shared" si="15"/>
        <v>0</v>
      </c>
      <c r="BG179" s="220">
        <f t="shared" si="16"/>
        <v>0</v>
      </c>
      <c r="BH179" s="220">
        <f t="shared" si="17"/>
        <v>0</v>
      </c>
      <c r="BI179" s="220">
        <f t="shared" si="18"/>
        <v>0</v>
      </c>
      <c r="BJ179" s="16" t="s">
        <v>80</v>
      </c>
      <c r="BK179" s="220">
        <f t="shared" si="19"/>
        <v>0</v>
      </c>
      <c r="BL179" s="16" t="s">
        <v>390</v>
      </c>
      <c r="BM179" s="219" t="s">
        <v>1137</v>
      </c>
    </row>
    <row r="180" spans="1:65" s="2" customFormat="1" ht="19.8" customHeight="1">
      <c r="A180" s="33"/>
      <c r="B180" s="34"/>
      <c r="C180" s="207" t="s">
        <v>764</v>
      </c>
      <c r="D180" s="207" t="s">
        <v>185</v>
      </c>
      <c r="E180" s="208" t="s">
        <v>765</v>
      </c>
      <c r="F180" s="209" t="s">
        <v>766</v>
      </c>
      <c r="G180" s="210" t="s">
        <v>746</v>
      </c>
      <c r="H180" s="211">
        <v>30.34</v>
      </c>
      <c r="I180" s="212"/>
      <c r="J180" s="213">
        <f t="shared" si="10"/>
        <v>0</v>
      </c>
      <c r="K180" s="214"/>
      <c r="L180" s="38"/>
      <c r="M180" s="215" t="s">
        <v>1</v>
      </c>
      <c r="N180" s="216" t="s">
        <v>38</v>
      </c>
      <c r="O180" s="70"/>
      <c r="P180" s="217">
        <f t="shared" si="11"/>
        <v>0</v>
      </c>
      <c r="Q180" s="217">
        <v>0</v>
      </c>
      <c r="R180" s="217">
        <f t="shared" si="12"/>
        <v>0</v>
      </c>
      <c r="S180" s="217">
        <v>0</v>
      </c>
      <c r="T180" s="217">
        <f t="shared" si="13"/>
        <v>0</v>
      </c>
      <c r="U180" s="218" t="s">
        <v>1</v>
      </c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19" t="s">
        <v>390</v>
      </c>
      <c r="AT180" s="219" t="s">
        <v>185</v>
      </c>
      <c r="AU180" s="219" t="s">
        <v>82</v>
      </c>
      <c r="AY180" s="16" t="s">
        <v>181</v>
      </c>
      <c r="BE180" s="220">
        <f t="shared" si="14"/>
        <v>0</v>
      </c>
      <c r="BF180" s="220">
        <f t="shared" si="15"/>
        <v>0</v>
      </c>
      <c r="BG180" s="220">
        <f t="shared" si="16"/>
        <v>0</v>
      </c>
      <c r="BH180" s="220">
        <f t="shared" si="17"/>
        <v>0</v>
      </c>
      <c r="BI180" s="220">
        <f t="shared" si="18"/>
        <v>0</v>
      </c>
      <c r="BJ180" s="16" t="s">
        <v>80</v>
      </c>
      <c r="BK180" s="220">
        <f t="shared" si="19"/>
        <v>0</v>
      </c>
      <c r="BL180" s="16" t="s">
        <v>390</v>
      </c>
      <c r="BM180" s="219" t="s">
        <v>1138</v>
      </c>
    </row>
    <row r="181" spans="1:65" s="2" customFormat="1" ht="14.4" customHeight="1">
      <c r="A181" s="33"/>
      <c r="B181" s="34"/>
      <c r="C181" s="207" t="s">
        <v>768</v>
      </c>
      <c r="D181" s="207" t="s">
        <v>185</v>
      </c>
      <c r="E181" s="208" t="s">
        <v>769</v>
      </c>
      <c r="F181" s="209" t="s">
        <v>770</v>
      </c>
      <c r="G181" s="210" t="s">
        <v>746</v>
      </c>
      <c r="H181" s="211">
        <v>0.52</v>
      </c>
      <c r="I181" s="212"/>
      <c r="J181" s="213">
        <f t="shared" si="10"/>
        <v>0</v>
      </c>
      <c r="K181" s="214"/>
      <c r="L181" s="38"/>
      <c r="M181" s="215" t="s">
        <v>1</v>
      </c>
      <c r="N181" s="216" t="s">
        <v>38</v>
      </c>
      <c r="O181" s="70"/>
      <c r="P181" s="217">
        <f t="shared" si="11"/>
        <v>0</v>
      </c>
      <c r="Q181" s="217">
        <v>0</v>
      </c>
      <c r="R181" s="217">
        <f t="shared" si="12"/>
        <v>0</v>
      </c>
      <c r="S181" s="217">
        <v>0</v>
      </c>
      <c r="T181" s="217">
        <f t="shared" si="13"/>
        <v>0</v>
      </c>
      <c r="U181" s="218" t="s">
        <v>1</v>
      </c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19" t="s">
        <v>390</v>
      </c>
      <c r="AT181" s="219" t="s">
        <v>185</v>
      </c>
      <c r="AU181" s="219" t="s">
        <v>82</v>
      </c>
      <c r="AY181" s="16" t="s">
        <v>181</v>
      </c>
      <c r="BE181" s="220">
        <f t="shared" si="14"/>
        <v>0</v>
      </c>
      <c r="BF181" s="220">
        <f t="shared" si="15"/>
        <v>0</v>
      </c>
      <c r="BG181" s="220">
        <f t="shared" si="16"/>
        <v>0</v>
      </c>
      <c r="BH181" s="220">
        <f t="shared" si="17"/>
        <v>0</v>
      </c>
      <c r="BI181" s="220">
        <f t="shared" si="18"/>
        <v>0</v>
      </c>
      <c r="BJ181" s="16" t="s">
        <v>80</v>
      </c>
      <c r="BK181" s="220">
        <f t="shared" si="19"/>
        <v>0</v>
      </c>
      <c r="BL181" s="16" t="s">
        <v>390</v>
      </c>
      <c r="BM181" s="219" t="s">
        <v>1139</v>
      </c>
    </row>
    <row r="182" spans="1:65" s="2" customFormat="1" ht="14.4" customHeight="1">
      <c r="A182" s="33"/>
      <c r="B182" s="34"/>
      <c r="C182" s="207" t="s">
        <v>196</v>
      </c>
      <c r="D182" s="207" t="s">
        <v>185</v>
      </c>
      <c r="E182" s="208" t="s">
        <v>772</v>
      </c>
      <c r="F182" s="209" t="s">
        <v>773</v>
      </c>
      <c r="G182" s="210" t="s">
        <v>746</v>
      </c>
      <c r="H182" s="211">
        <v>90.233000000000004</v>
      </c>
      <c r="I182" s="212"/>
      <c r="J182" s="213">
        <f t="shared" si="10"/>
        <v>0</v>
      </c>
      <c r="K182" s="214"/>
      <c r="L182" s="38"/>
      <c r="M182" s="215" t="s">
        <v>1</v>
      </c>
      <c r="N182" s="216" t="s">
        <v>38</v>
      </c>
      <c r="O182" s="70"/>
      <c r="P182" s="217">
        <f t="shared" si="11"/>
        <v>0</v>
      </c>
      <c r="Q182" s="217">
        <v>0</v>
      </c>
      <c r="R182" s="217">
        <f t="shared" si="12"/>
        <v>0</v>
      </c>
      <c r="S182" s="217">
        <v>0</v>
      </c>
      <c r="T182" s="217">
        <f t="shared" si="13"/>
        <v>0</v>
      </c>
      <c r="U182" s="218" t="s">
        <v>1</v>
      </c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19" t="s">
        <v>390</v>
      </c>
      <c r="AT182" s="219" t="s">
        <v>185</v>
      </c>
      <c r="AU182" s="219" t="s">
        <v>82</v>
      </c>
      <c r="AY182" s="16" t="s">
        <v>181</v>
      </c>
      <c r="BE182" s="220">
        <f t="shared" si="14"/>
        <v>0</v>
      </c>
      <c r="BF182" s="220">
        <f t="shared" si="15"/>
        <v>0</v>
      </c>
      <c r="BG182" s="220">
        <f t="shared" si="16"/>
        <v>0</v>
      </c>
      <c r="BH182" s="220">
        <f t="shared" si="17"/>
        <v>0</v>
      </c>
      <c r="BI182" s="220">
        <f t="shared" si="18"/>
        <v>0</v>
      </c>
      <c r="BJ182" s="16" t="s">
        <v>80</v>
      </c>
      <c r="BK182" s="220">
        <f t="shared" si="19"/>
        <v>0</v>
      </c>
      <c r="BL182" s="16" t="s">
        <v>390</v>
      </c>
      <c r="BM182" s="219" t="s">
        <v>1140</v>
      </c>
    </row>
    <row r="183" spans="1:65" s="12" customFormat="1" ht="25.95" customHeight="1">
      <c r="B183" s="191"/>
      <c r="C183" s="192"/>
      <c r="D183" s="193" t="s">
        <v>72</v>
      </c>
      <c r="E183" s="194" t="s">
        <v>179</v>
      </c>
      <c r="F183" s="194" t="s">
        <v>180</v>
      </c>
      <c r="G183" s="192"/>
      <c r="H183" s="192"/>
      <c r="I183" s="195"/>
      <c r="J183" s="196">
        <f>BK183</f>
        <v>0</v>
      </c>
      <c r="K183" s="192"/>
      <c r="L183" s="197"/>
      <c r="M183" s="198"/>
      <c r="N183" s="199"/>
      <c r="O183" s="199"/>
      <c r="P183" s="200">
        <f>P184+P192+P195+P210+P217+P231+P235+P269</f>
        <v>0</v>
      </c>
      <c r="Q183" s="199"/>
      <c r="R183" s="200">
        <f>R184+R192+R195+R210+R217+R231+R235+R269</f>
        <v>3.7910786999999999</v>
      </c>
      <c r="S183" s="199"/>
      <c r="T183" s="200">
        <f>T184+T192+T195+T210+T217+T231+T235+T269</f>
        <v>9.6627000000000005E-2</v>
      </c>
      <c r="U183" s="201"/>
      <c r="AR183" s="202" t="s">
        <v>82</v>
      </c>
      <c r="AT183" s="203" t="s">
        <v>72</v>
      </c>
      <c r="AU183" s="203" t="s">
        <v>73</v>
      </c>
      <c r="AY183" s="202" t="s">
        <v>181</v>
      </c>
      <c r="BK183" s="204">
        <f>BK184+BK192+BK195+BK210+BK217+BK231+BK235+BK269</f>
        <v>0</v>
      </c>
    </row>
    <row r="184" spans="1:65" s="12" customFormat="1" ht="22.8" customHeight="1">
      <c r="B184" s="191"/>
      <c r="C184" s="192"/>
      <c r="D184" s="193" t="s">
        <v>72</v>
      </c>
      <c r="E184" s="205" t="s">
        <v>775</v>
      </c>
      <c r="F184" s="205" t="s">
        <v>776</v>
      </c>
      <c r="G184" s="192"/>
      <c r="H184" s="192"/>
      <c r="I184" s="195"/>
      <c r="J184" s="206">
        <f>BK184</f>
        <v>0</v>
      </c>
      <c r="K184" s="192"/>
      <c r="L184" s="197"/>
      <c r="M184" s="198"/>
      <c r="N184" s="199"/>
      <c r="O184" s="199"/>
      <c r="P184" s="200">
        <f>SUM(P185:P191)</f>
        <v>0</v>
      </c>
      <c r="Q184" s="199"/>
      <c r="R184" s="200">
        <f>SUM(R185:R191)</f>
        <v>7.2132000000000002E-2</v>
      </c>
      <c r="S184" s="199"/>
      <c r="T184" s="200">
        <f>SUM(T185:T191)</f>
        <v>0</v>
      </c>
      <c r="U184" s="201"/>
      <c r="AR184" s="202" t="s">
        <v>82</v>
      </c>
      <c r="AT184" s="203" t="s">
        <v>72</v>
      </c>
      <c r="AU184" s="203" t="s">
        <v>80</v>
      </c>
      <c r="AY184" s="202" t="s">
        <v>181</v>
      </c>
      <c r="BK184" s="204">
        <f>SUM(BK185:BK191)</f>
        <v>0</v>
      </c>
    </row>
    <row r="185" spans="1:65" s="2" customFormat="1" ht="19.8" customHeight="1">
      <c r="A185" s="33"/>
      <c r="B185" s="34"/>
      <c r="C185" s="207" t="s">
        <v>777</v>
      </c>
      <c r="D185" s="207" t="s">
        <v>185</v>
      </c>
      <c r="E185" s="208" t="s">
        <v>778</v>
      </c>
      <c r="F185" s="209" t="s">
        <v>779</v>
      </c>
      <c r="G185" s="210" t="s">
        <v>511</v>
      </c>
      <c r="H185" s="211">
        <v>36.066000000000003</v>
      </c>
      <c r="I185" s="212"/>
      <c r="J185" s="213">
        <f>ROUND(I185*H185,2)</f>
        <v>0</v>
      </c>
      <c r="K185" s="214"/>
      <c r="L185" s="38"/>
      <c r="M185" s="215" t="s">
        <v>1</v>
      </c>
      <c r="N185" s="216" t="s">
        <v>38</v>
      </c>
      <c r="O185" s="70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7">
        <f>S185*H185</f>
        <v>0</v>
      </c>
      <c r="U185" s="218" t="s">
        <v>1</v>
      </c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19" t="s">
        <v>189</v>
      </c>
      <c r="AT185" s="219" t="s">
        <v>185</v>
      </c>
      <c r="AU185" s="219" t="s">
        <v>82</v>
      </c>
      <c r="AY185" s="16" t="s">
        <v>181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16" t="s">
        <v>80</v>
      </c>
      <c r="BK185" s="220">
        <f>ROUND(I185*H185,2)</f>
        <v>0</v>
      </c>
      <c r="BL185" s="16" t="s">
        <v>189</v>
      </c>
      <c r="BM185" s="219" t="s">
        <v>1141</v>
      </c>
    </row>
    <row r="186" spans="1:65" s="13" customFormat="1">
      <c r="B186" s="237"/>
      <c r="C186" s="238"/>
      <c r="D186" s="239" t="s">
        <v>648</v>
      </c>
      <c r="E186" s="240" t="s">
        <v>1</v>
      </c>
      <c r="F186" s="241" t="s">
        <v>659</v>
      </c>
      <c r="G186" s="238"/>
      <c r="H186" s="242">
        <v>24.815999999999999</v>
      </c>
      <c r="I186" s="243"/>
      <c r="J186" s="238"/>
      <c r="K186" s="238"/>
      <c r="L186" s="244"/>
      <c r="M186" s="245"/>
      <c r="N186" s="246"/>
      <c r="O186" s="246"/>
      <c r="P186" s="246"/>
      <c r="Q186" s="246"/>
      <c r="R186" s="246"/>
      <c r="S186" s="246"/>
      <c r="T186" s="246"/>
      <c r="U186" s="247"/>
      <c r="AT186" s="248" t="s">
        <v>648</v>
      </c>
      <c r="AU186" s="248" t="s">
        <v>82</v>
      </c>
      <c r="AV186" s="13" t="s">
        <v>82</v>
      </c>
      <c r="AW186" s="13" t="s">
        <v>30</v>
      </c>
      <c r="AX186" s="13" t="s">
        <v>73</v>
      </c>
      <c r="AY186" s="248" t="s">
        <v>181</v>
      </c>
    </row>
    <row r="187" spans="1:65" s="13" customFormat="1">
      <c r="B187" s="237"/>
      <c r="C187" s="238"/>
      <c r="D187" s="239" t="s">
        <v>648</v>
      </c>
      <c r="E187" s="240" t="s">
        <v>1</v>
      </c>
      <c r="F187" s="241" t="s">
        <v>781</v>
      </c>
      <c r="G187" s="238"/>
      <c r="H187" s="242">
        <v>6.25</v>
      </c>
      <c r="I187" s="243"/>
      <c r="J187" s="238"/>
      <c r="K187" s="238"/>
      <c r="L187" s="244"/>
      <c r="M187" s="245"/>
      <c r="N187" s="246"/>
      <c r="O187" s="246"/>
      <c r="P187" s="246"/>
      <c r="Q187" s="246"/>
      <c r="R187" s="246"/>
      <c r="S187" s="246"/>
      <c r="T187" s="246"/>
      <c r="U187" s="247"/>
      <c r="AT187" s="248" t="s">
        <v>648</v>
      </c>
      <c r="AU187" s="248" t="s">
        <v>82</v>
      </c>
      <c r="AV187" s="13" t="s">
        <v>82</v>
      </c>
      <c r="AW187" s="13" t="s">
        <v>30</v>
      </c>
      <c r="AX187" s="13" t="s">
        <v>73</v>
      </c>
      <c r="AY187" s="248" t="s">
        <v>181</v>
      </c>
    </row>
    <row r="188" spans="1:65" s="13" customFormat="1">
      <c r="B188" s="237"/>
      <c r="C188" s="238"/>
      <c r="D188" s="239" t="s">
        <v>648</v>
      </c>
      <c r="E188" s="240" t="s">
        <v>1</v>
      </c>
      <c r="F188" s="241" t="s">
        <v>396</v>
      </c>
      <c r="G188" s="238"/>
      <c r="H188" s="242">
        <v>5</v>
      </c>
      <c r="I188" s="243"/>
      <c r="J188" s="238"/>
      <c r="K188" s="238"/>
      <c r="L188" s="244"/>
      <c r="M188" s="245"/>
      <c r="N188" s="246"/>
      <c r="O188" s="246"/>
      <c r="P188" s="246"/>
      <c r="Q188" s="246"/>
      <c r="R188" s="246"/>
      <c r="S188" s="246"/>
      <c r="T188" s="246"/>
      <c r="U188" s="247"/>
      <c r="AT188" s="248" t="s">
        <v>648</v>
      </c>
      <c r="AU188" s="248" t="s">
        <v>82</v>
      </c>
      <c r="AV188" s="13" t="s">
        <v>82</v>
      </c>
      <c r="AW188" s="13" t="s">
        <v>30</v>
      </c>
      <c r="AX188" s="13" t="s">
        <v>73</v>
      </c>
      <c r="AY188" s="248" t="s">
        <v>181</v>
      </c>
    </row>
    <row r="189" spans="1:65" s="14" customFormat="1">
      <c r="B189" s="249"/>
      <c r="C189" s="250"/>
      <c r="D189" s="239" t="s">
        <v>648</v>
      </c>
      <c r="E189" s="251" t="s">
        <v>1</v>
      </c>
      <c r="F189" s="252" t="s">
        <v>682</v>
      </c>
      <c r="G189" s="250"/>
      <c r="H189" s="253">
        <v>36.066000000000003</v>
      </c>
      <c r="I189" s="254"/>
      <c r="J189" s="250"/>
      <c r="K189" s="250"/>
      <c r="L189" s="255"/>
      <c r="M189" s="256"/>
      <c r="N189" s="257"/>
      <c r="O189" s="257"/>
      <c r="P189" s="257"/>
      <c r="Q189" s="257"/>
      <c r="R189" s="257"/>
      <c r="S189" s="257"/>
      <c r="T189" s="257"/>
      <c r="U189" s="258"/>
      <c r="AT189" s="259" t="s">
        <v>648</v>
      </c>
      <c r="AU189" s="259" t="s">
        <v>82</v>
      </c>
      <c r="AV189" s="14" t="s">
        <v>390</v>
      </c>
      <c r="AW189" s="14" t="s">
        <v>30</v>
      </c>
      <c r="AX189" s="14" t="s">
        <v>80</v>
      </c>
      <c r="AY189" s="259" t="s">
        <v>181</v>
      </c>
    </row>
    <row r="190" spans="1:65" s="2" customFormat="1" ht="14.4" customHeight="1">
      <c r="A190" s="33"/>
      <c r="B190" s="34"/>
      <c r="C190" s="221" t="s">
        <v>782</v>
      </c>
      <c r="D190" s="221" t="s">
        <v>192</v>
      </c>
      <c r="E190" s="222" t="s">
        <v>783</v>
      </c>
      <c r="F190" s="223" t="s">
        <v>784</v>
      </c>
      <c r="G190" s="224" t="s">
        <v>785</v>
      </c>
      <c r="H190" s="225">
        <v>36.066000000000003</v>
      </c>
      <c r="I190" s="226"/>
      <c r="J190" s="227">
        <f>ROUND(I190*H190,2)</f>
        <v>0</v>
      </c>
      <c r="K190" s="228"/>
      <c r="L190" s="229"/>
      <c r="M190" s="230" t="s">
        <v>1</v>
      </c>
      <c r="N190" s="231" t="s">
        <v>38</v>
      </c>
      <c r="O190" s="70"/>
      <c r="P190" s="217">
        <f>O190*H190</f>
        <v>0</v>
      </c>
      <c r="Q190" s="217">
        <v>1E-3</v>
      </c>
      <c r="R190" s="217">
        <f>Q190*H190</f>
        <v>3.6066000000000001E-2</v>
      </c>
      <c r="S190" s="217">
        <v>0</v>
      </c>
      <c r="T190" s="217">
        <f>S190*H190</f>
        <v>0</v>
      </c>
      <c r="U190" s="218" t="s">
        <v>1</v>
      </c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19" t="s">
        <v>196</v>
      </c>
      <c r="AT190" s="219" t="s">
        <v>192</v>
      </c>
      <c r="AU190" s="219" t="s">
        <v>82</v>
      </c>
      <c r="AY190" s="16" t="s">
        <v>181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16" t="s">
        <v>80</v>
      </c>
      <c r="BK190" s="220">
        <f>ROUND(I190*H190,2)</f>
        <v>0</v>
      </c>
      <c r="BL190" s="16" t="s">
        <v>189</v>
      </c>
      <c r="BM190" s="219" t="s">
        <v>1142</v>
      </c>
    </row>
    <row r="191" spans="1:65" s="2" customFormat="1" ht="14.4" customHeight="1">
      <c r="A191" s="33"/>
      <c r="B191" s="34"/>
      <c r="C191" s="221" t="s">
        <v>787</v>
      </c>
      <c r="D191" s="221" t="s">
        <v>192</v>
      </c>
      <c r="E191" s="222" t="s">
        <v>788</v>
      </c>
      <c r="F191" s="223" t="s">
        <v>789</v>
      </c>
      <c r="G191" s="224" t="s">
        <v>785</v>
      </c>
      <c r="H191" s="225">
        <v>36.066000000000003</v>
      </c>
      <c r="I191" s="226"/>
      <c r="J191" s="227">
        <f>ROUND(I191*H191,2)</f>
        <v>0</v>
      </c>
      <c r="K191" s="228"/>
      <c r="L191" s="229"/>
      <c r="M191" s="230" t="s">
        <v>1</v>
      </c>
      <c r="N191" s="231" t="s">
        <v>38</v>
      </c>
      <c r="O191" s="70"/>
      <c r="P191" s="217">
        <f>O191*H191</f>
        <v>0</v>
      </c>
      <c r="Q191" s="217">
        <v>1E-3</v>
      </c>
      <c r="R191" s="217">
        <f>Q191*H191</f>
        <v>3.6066000000000001E-2</v>
      </c>
      <c r="S191" s="217">
        <v>0</v>
      </c>
      <c r="T191" s="217">
        <f>S191*H191</f>
        <v>0</v>
      </c>
      <c r="U191" s="218" t="s">
        <v>1</v>
      </c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19" t="s">
        <v>196</v>
      </c>
      <c r="AT191" s="219" t="s">
        <v>192</v>
      </c>
      <c r="AU191" s="219" t="s">
        <v>82</v>
      </c>
      <c r="AY191" s="16" t="s">
        <v>181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16" t="s">
        <v>80</v>
      </c>
      <c r="BK191" s="220">
        <f>ROUND(I191*H191,2)</f>
        <v>0</v>
      </c>
      <c r="BL191" s="16" t="s">
        <v>189</v>
      </c>
      <c r="BM191" s="219" t="s">
        <v>1143</v>
      </c>
    </row>
    <row r="192" spans="1:65" s="12" customFormat="1" ht="22.8" customHeight="1">
      <c r="B192" s="191"/>
      <c r="C192" s="192"/>
      <c r="D192" s="193" t="s">
        <v>72</v>
      </c>
      <c r="E192" s="205" t="s">
        <v>791</v>
      </c>
      <c r="F192" s="205" t="s">
        <v>792</v>
      </c>
      <c r="G192" s="192"/>
      <c r="H192" s="192"/>
      <c r="I192" s="195"/>
      <c r="J192" s="206">
        <f>BK192</f>
        <v>0</v>
      </c>
      <c r="K192" s="192"/>
      <c r="L192" s="197"/>
      <c r="M192" s="198"/>
      <c r="N192" s="199"/>
      <c r="O192" s="199"/>
      <c r="P192" s="200">
        <f>SUM(P193:P194)</f>
        <v>0</v>
      </c>
      <c r="Q192" s="199"/>
      <c r="R192" s="200">
        <f>SUM(R193:R194)</f>
        <v>0</v>
      </c>
      <c r="S192" s="199"/>
      <c r="T192" s="200">
        <f>SUM(T193:T194)</f>
        <v>6.0000000000000001E-3</v>
      </c>
      <c r="U192" s="201"/>
      <c r="AR192" s="202" t="s">
        <v>82</v>
      </c>
      <c r="AT192" s="203" t="s">
        <v>72</v>
      </c>
      <c r="AU192" s="203" t="s">
        <v>80</v>
      </c>
      <c r="AY192" s="202" t="s">
        <v>181</v>
      </c>
      <c r="BK192" s="204">
        <f>SUM(BK193:BK194)</f>
        <v>0</v>
      </c>
    </row>
    <row r="193" spans="1:65" s="2" customFormat="1" ht="14.4" customHeight="1">
      <c r="A193" s="33"/>
      <c r="B193" s="34"/>
      <c r="C193" s="207" t="s">
        <v>793</v>
      </c>
      <c r="D193" s="207" t="s">
        <v>185</v>
      </c>
      <c r="E193" s="208" t="s">
        <v>794</v>
      </c>
      <c r="F193" s="209" t="s">
        <v>795</v>
      </c>
      <c r="G193" s="210" t="s">
        <v>188</v>
      </c>
      <c r="H193" s="211">
        <v>3</v>
      </c>
      <c r="I193" s="212"/>
      <c r="J193" s="213">
        <f>ROUND(I193*H193,2)</f>
        <v>0</v>
      </c>
      <c r="K193" s="214"/>
      <c r="L193" s="38"/>
      <c r="M193" s="215" t="s">
        <v>1</v>
      </c>
      <c r="N193" s="216" t="s">
        <v>38</v>
      </c>
      <c r="O193" s="70"/>
      <c r="P193" s="217">
        <f>O193*H193</f>
        <v>0</v>
      </c>
      <c r="Q193" s="217">
        <v>0</v>
      </c>
      <c r="R193" s="217">
        <f>Q193*H193</f>
        <v>0</v>
      </c>
      <c r="S193" s="217">
        <v>2E-3</v>
      </c>
      <c r="T193" s="217">
        <f>S193*H193</f>
        <v>6.0000000000000001E-3</v>
      </c>
      <c r="U193" s="218" t="s">
        <v>1</v>
      </c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19" t="s">
        <v>189</v>
      </c>
      <c r="AT193" s="219" t="s">
        <v>185</v>
      </c>
      <c r="AU193" s="219" t="s">
        <v>82</v>
      </c>
      <c r="AY193" s="16" t="s">
        <v>181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16" t="s">
        <v>80</v>
      </c>
      <c r="BK193" s="220">
        <f>ROUND(I193*H193,2)</f>
        <v>0</v>
      </c>
      <c r="BL193" s="16" t="s">
        <v>189</v>
      </c>
      <c r="BM193" s="219" t="s">
        <v>1144</v>
      </c>
    </row>
    <row r="194" spans="1:65" s="13" customFormat="1">
      <c r="B194" s="237"/>
      <c r="C194" s="238"/>
      <c r="D194" s="239" t="s">
        <v>648</v>
      </c>
      <c r="E194" s="238"/>
      <c r="F194" s="241" t="s">
        <v>797</v>
      </c>
      <c r="G194" s="238"/>
      <c r="H194" s="242">
        <v>3</v>
      </c>
      <c r="I194" s="243"/>
      <c r="J194" s="238"/>
      <c r="K194" s="238"/>
      <c r="L194" s="244"/>
      <c r="M194" s="245"/>
      <c r="N194" s="246"/>
      <c r="O194" s="246"/>
      <c r="P194" s="246"/>
      <c r="Q194" s="246"/>
      <c r="R194" s="246"/>
      <c r="S194" s="246"/>
      <c r="T194" s="246"/>
      <c r="U194" s="247"/>
      <c r="AT194" s="248" t="s">
        <v>648</v>
      </c>
      <c r="AU194" s="248" t="s">
        <v>82</v>
      </c>
      <c r="AV194" s="13" t="s">
        <v>82</v>
      </c>
      <c r="AW194" s="13" t="s">
        <v>4</v>
      </c>
      <c r="AX194" s="13" t="s">
        <v>80</v>
      </c>
      <c r="AY194" s="248" t="s">
        <v>181</v>
      </c>
    </row>
    <row r="195" spans="1:65" s="12" customFormat="1" ht="22.8" customHeight="1">
      <c r="B195" s="191"/>
      <c r="C195" s="192"/>
      <c r="D195" s="193" t="s">
        <v>72</v>
      </c>
      <c r="E195" s="205" t="s">
        <v>798</v>
      </c>
      <c r="F195" s="205" t="s">
        <v>799</v>
      </c>
      <c r="G195" s="192"/>
      <c r="H195" s="192"/>
      <c r="I195" s="195"/>
      <c r="J195" s="206">
        <f>BK195</f>
        <v>0</v>
      </c>
      <c r="K195" s="192"/>
      <c r="L195" s="197"/>
      <c r="M195" s="198"/>
      <c r="N195" s="199"/>
      <c r="O195" s="199"/>
      <c r="P195" s="200">
        <f>SUM(P196:P209)</f>
        <v>0</v>
      </c>
      <c r="Q195" s="199"/>
      <c r="R195" s="200">
        <f>SUM(R196:R209)</f>
        <v>0.34023829999999999</v>
      </c>
      <c r="S195" s="199"/>
      <c r="T195" s="200">
        <f>SUM(T196:T209)</f>
        <v>0</v>
      </c>
      <c r="U195" s="201"/>
      <c r="AR195" s="202" t="s">
        <v>82</v>
      </c>
      <c r="AT195" s="203" t="s">
        <v>72</v>
      </c>
      <c r="AU195" s="203" t="s">
        <v>80</v>
      </c>
      <c r="AY195" s="202" t="s">
        <v>181</v>
      </c>
      <c r="BK195" s="204">
        <f>SUM(BK196:BK209)</f>
        <v>0</v>
      </c>
    </row>
    <row r="196" spans="1:65" s="2" customFormat="1" ht="19.8" customHeight="1">
      <c r="A196" s="33"/>
      <c r="B196" s="34"/>
      <c r="C196" s="207" t="s">
        <v>275</v>
      </c>
      <c r="D196" s="207" t="s">
        <v>185</v>
      </c>
      <c r="E196" s="208" t="s">
        <v>800</v>
      </c>
      <c r="F196" s="209" t="s">
        <v>801</v>
      </c>
      <c r="G196" s="210" t="s">
        <v>511</v>
      </c>
      <c r="H196" s="211">
        <v>24.815999999999999</v>
      </c>
      <c r="I196" s="212"/>
      <c r="J196" s="213">
        <f>ROUND(I196*H196,2)</f>
        <v>0</v>
      </c>
      <c r="K196" s="214"/>
      <c r="L196" s="38"/>
      <c r="M196" s="215" t="s">
        <v>1</v>
      </c>
      <c r="N196" s="216" t="s">
        <v>38</v>
      </c>
      <c r="O196" s="70"/>
      <c r="P196" s="217">
        <f>O196*H196</f>
        <v>0</v>
      </c>
      <c r="Q196" s="217">
        <v>1.2500000000000001E-2</v>
      </c>
      <c r="R196" s="217">
        <f>Q196*H196</f>
        <v>0.31020000000000003</v>
      </c>
      <c r="S196" s="217">
        <v>0</v>
      </c>
      <c r="T196" s="217">
        <f>S196*H196</f>
        <v>0</v>
      </c>
      <c r="U196" s="218" t="s">
        <v>1</v>
      </c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19" t="s">
        <v>189</v>
      </c>
      <c r="AT196" s="219" t="s">
        <v>185</v>
      </c>
      <c r="AU196" s="219" t="s">
        <v>82</v>
      </c>
      <c r="AY196" s="16" t="s">
        <v>181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16" t="s">
        <v>80</v>
      </c>
      <c r="BK196" s="220">
        <f>ROUND(I196*H196,2)</f>
        <v>0</v>
      </c>
      <c r="BL196" s="16" t="s">
        <v>189</v>
      </c>
      <c r="BM196" s="219" t="s">
        <v>1145</v>
      </c>
    </row>
    <row r="197" spans="1:65" s="13" customFormat="1">
      <c r="B197" s="237"/>
      <c r="C197" s="238"/>
      <c r="D197" s="239" t="s">
        <v>648</v>
      </c>
      <c r="E197" s="240" t="s">
        <v>1</v>
      </c>
      <c r="F197" s="241" t="s">
        <v>659</v>
      </c>
      <c r="G197" s="238"/>
      <c r="H197" s="242">
        <v>24.815999999999999</v>
      </c>
      <c r="I197" s="243"/>
      <c r="J197" s="238"/>
      <c r="K197" s="238"/>
      <c r="L197" s="244"/>
      <c r="M197" s="245"/>
      <c r="N197" s="246"/>
      <c r="O197" s="246"/>
      <c r="P197" s="246"/>
      <c r="Q197" s="246"/>
      <c r="R197" s="246"/>
      <c r="S197" s="246"/>
      <c r="T197" s="246"/>
      <c r="U197" s="247"/>
      <c r="AT197" s="248" t="s">
        <v>648</v>
      </c>
      <c r="AU197" s="248" t="s">
        <v>82</v>
      </c>
      <c r="AV197" s="13" t="s">
        <v>82</v>
      </c>
      <c r="AW197" s="13" t="s">
        <v>30</v>
      </c>
      <c r="AX197" s="13" t="s">
        <v>80</v>
      </c>
      <c r="AY197" s="248" t="s">
        <v>181</v>
      </c>
    </row>
    <row r="198" spans="1:65" s="2" customFormat="1" ht="14.4" customHeight="1">
      <c r="A198" s="33"/>
      <c r="B198" s="34"/>
      <c r="C198" s="207" t="s">
        <v>279</v>
      </c>
      <c r="D198" s="207" t="s">
        <v>185</v>
      </c>
      <c r="E198" s="208" t="s">
        <v>803</v>
      </c>
      <c r="F198" s="209" t="s">
        <v>804</v>
      </c>
      <c r="G198" s="210" t="s">
        <v>267</v>
      </c>
      <c r="H198" s="211">
        <v>53.93</v>
      </c>
      <c r="I198" s="212"/>
      <c r="J198" s="213">
        <f t="shared" ref="J198:J206" si="20">ROUND(I198*H198,2)</f>
        <v>0</v>
      </c>
      <c r="K198" s="214"/>
      <c r="L198" s="38"/>
      <c r="M198" s="215" t="s">
        <v>1</v>
      </c>
      <c r="N198" s="216" t="s">
        <v>38</v>
      </c>
      <c r="O198" s="70"/>
      <c r="P198" s="217">
        <f t="shared" ref="P198:P206" si="21">O198*H198</f>
        <v>0</v>
      </c>
      <c r="Q198" s="217">
        <v>1.0000000000000001E-5</v>
      </c>
      <c r="R198" s="217">
        <f t="shared" ref="R198:R206" si="22">Q198*H198</f>
        <v>5.3930000000000004E-4</v>
      </c>
      <c r="S198" s="217">
        <v>0</v>
      </c>
      <c r="T198" s="217">
        <f t="shared" ref="T198:T206" si="23">S198*H198</f>
        <v>0</v>
      </c>
      <c r="U198" s="218" t="s">
        <v>1</v>
      </c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19" t="s">
        <v>390</v>
      </c>
      <c r="AT198" s="219" t="s">
        <v>185</v>
      </c>
      <c r="AU198" s="219" t="s">
        <v>82</v>
      </c>
      <c r="AY198" s="16" t="s">
        <v>181</v>
      </c>
      <c r="BE198" s="220">
        <f t="shared" ref="BE198:BE206" si="24">IF(N198="základní",J198,0)</f>
        <v>0</v>
      </c>
      <c r="BF198" s="220">
        <f t="shared" ref="BF198:BF206" si="25">IF(N198="snížená",J198,0)</f>
        <v>0</v>
      </c>
      <c r="BG198" s="220">
        <f t="shared" ref="BG198:BG206" si="26">IF(N198="zákl. přenesená",J198,0)</f>
        <v>0</v>
      </c>
      <c r="BH198" s="220">
        <f t="shared" ref="BH198:BH206" si="27">IF(N198="sníž. přenesená",J198,0)</f>
        <v>0</v>
      </c>
      <c r="BI198" s="220">
        <f t="shared" ref="BI198:BI206" si="28">IF(N198="nulová",J198,0)</f>
        <v>0</v>
      </c>
      <c r="BJ198" s="16" t="s">
        <v>80</v>
      </c>
      <c r="BK198" s="220">
        <f t="shared" ref="BK198:BK206" si="29">ROUND(I198*H198,2)</f>
        <v>0</v>
      </c>
      <c r="BL198" s="16" t="s">
        <v>390</v>
      </c>
      <c r="BM198" s="219" t="s">
        <v>1146</v>
      </c>
    </row>
    <row r="199" spans="1:65" s="2" customFormat="1" ht="14.4" customHeight="1">
      <c r="A199" s="33"/>
      <c r="B199" s="34"/>
      <c r="C199" s="207" t="s">
        <v>806</v>
      </c>
      <c r="D199" s="207" t="s">
        <v>185</v>
      </c>
      <c r="E199" s="208" t="s">
        <v>807</v>
      </c>
      <c r="F199" s="209" t="s">
        <v>808</v>
      </c>
      <c r="G199" s="210" t="s">
        <v>511</v>
      </c>
      <c r="H199" s="211">
        <v>24.815999999999999</v>
      </c>
      <c r="I199" s="212"/>
      <c r="J199" s="213">
        <f t="shared" si="20"/>
        <v>0</v>
      </c>
      <c r="K199" s="214"/>
      <c r="L199" s="38"/>
      <c r="M199" s="215" t="s">
        <v>1</v>
      </c>
      <c r="N199" s="216" t="s">
        <v>38</v>
      </c>
      <c r="O199" s="70"/>
      <c r="P199" s="217">
        <f t="shared" si="21"/>
        <v>0</v>
      </c>
      <c r="Q199" s="217">
        <v>1E-4</v>
      </c>
      <c r="R199" s="217">
        <f t="shared" si="22"/>
        <v>2.4816E-3</v>
      </c>
      <c r="S199" s="217">
        <v>0</v>
      </c>
      <c r="T199" s="217">
        <f t="shared" si="23"/>
        <v>0</v>
      </c>
      <c r="U199" s="218" t="s">
        <v>1</v>
      </c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19" t="s">
        <v>189</v>
      </c>
      <c r="AT199" s="219" t="s">
        <v>185</v>
      </c>
      <c r="AU199" s="219" t="s">
        <v>82</v>
      </c>
      <c r="AY199" s="16" t="s">
        <v>181</v>
      </c>
      <c r="BE199" s="220">
        <f t="shared" si="24"/>
        <v>0</v>
      </c>
      <c r="BF199" s="220">
        <f t="shared" si="25"/>
        <v>0</v>
      </c>
      <c r="BG199" s="220">
        <f t="shared" si="26"/>
        <v>0</v>
      </c>
      <c r="BH199" s="220">
        <f t="shared" si="27"/>
        <v>0</v>
      </c>
      <c r="BI199" s="220">
        <f t="shared" si="28"/>
        <v>0</v>
      </c>
      <c r="BJ199" s="16" t="s">
        <v>80</v>
      </c>
      <c r="BK199" s="220">
        <f t="shared" si="29"/>
        <v>0</v>
      </c>
      <c r="BL199" s="16" t="s">
        <v>189</v>
      </c>
      <c r="BM199" s="219" t="s">
        <v>1147</v>
      </c>
    </row>
    <row r="200" spans="1:65" s="2" customFormat="1" ht="14.4" customHeight="1">
      <c r="A200" s="33"/>
      <c r="B200" s="34"/>
      <c r="C200" s="207" t="s">
        <v>810</v>
      </c>
      <c r="D200" s="207" t="s">
        <v>185</v>
      </c>
      <c r="E200" s="208" t="s">
        <v>811</v>
      </c>
      <c r="F200" s="209" t="s">
        <v>812</v>
      </c>
      <c r="G200" s="210" t="s">
        <v>511</v>
      </c>
      <c r="H200" s="211">
        <v>2.2200000000000002</v>
      </c>
      <c r="I200" s="212"/>
      <c r="J200" s="213">
        <f t="shared" si="20"/>
        <v>0</v>
      </c>
      <c r="K200" s="214"/>
      <c r="L200" s="38"/>
      <c r="M200" s="215" t="s">
        <v>1</v>
      </c>
      <c r="N200" s="216" t="s">
        <v>38</v>
      </c>
      <c r="O200" s="70"/>
      <c r="P200" s="217">
        <f t="shared" si="21"/>
        <v>0</v>
      </c>
      <c r="Q200" s="217">
        <v>0</v>
      </c>
      <c r="R200" s="217">
        <f t="shared" si="22"/>
        <v>0</v>
      </c>
      <c r="S200" s="217">
        <v>0</v>
      </c>
      <c r="T200" s="217">
        <f t="shared" si="23"/>
        <v>0</v>
      </c>
      <c r="U200" s="218" t="s">
        <v>1</v>
      </c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219" t="s">
        <v>189</v>
      </c>
      <c r="AT200" s="219" t="s">
        <v>185</v>
      </c>
      <c r="AU200" s="219" t="s">
        <v>82</v>
      </c>
      <c r="AY200" s="16" t="s">
        <v>181</v>
      </c>
      <c r="BE200" s="220">
        <f t="shared" si="24"/>
        <v>0</v>
      </c>
      <c r="BF200" s="220">
        <f t="shared" si="25"/>
        <v>0</v>
      </c>
      <c r="BG200" s="220">
        <f t="shared" si="26"/>
        <v>0</v>
      </c>
      <c r="BH200" s="220">
        <f t="shared" si="27"/>
        <v>0</v>
      </c>
      <c r="BI200" s="220">
        <f t="shared" si="28"/>
        <v>0</v>
      </c>
      <c r="BJ200" s="16" t="s">
        <v>80</v>
      </c>
      <c r="BK200" s="220">
        <f t="shared" si="29"/>
        <v>0</v>
      </c>
      <c r="BL200" s="16" t="s">
        <v>189</v>
      </c>
      <c r="BM200" s="219" t="s">
        <v>1148</v>
      </c>
    </row>
    <row r="201" spans="1:65" s="2" customFormat="1" ht="14.4" customHeight="1">
      <c r="A201" s="33"/>
      <c r="B201" s="34"/>
      <c r="C201" s="207" t="s">
        <v>814</v>
      </c>
      <c r="D201" s="207" t="s">
        <v>185</v>
      </c>
      <c r="E201" s="208" t="s">
        <v>815</v>
      </c>
      <c r="F201" s="209" t="s">
        <v>816</v>
      </c>
      <c r="G201" s="210" t="s">
        <v>511</v>
      </c>
      <c r="H201" s="211">
        <v>24.815999999999999</v>
      </c>
      <c r="I201" s="212"/>
      <c r="J201" s="213">
        <f t="shared" si="20"/>
        <v>0</v>
      </c>
      <c r="K201" s="214"/>
      <c r="L201" s="38"/>
      <c r="M201" s="215" t="s">
        <v>1</v>
      </c>
      <c r="N201" s="216" t="s">
        <v>38</v>
      </c>
      <c r="O201" s="70"/>
      <c r="P201" s="217">
        <f t="shared" si="21"/>
        <v>0</v>
      </c>
      <c r="Q201" s="217">
        <v>6.9999999999999999E-4</v>
      </c>
      <c r="R201" s="217">
        <f t="shared" si="22"/>
        <v>1.73712E-2</v>
      </c>
      <c r="S201" s="217">
        <v>0</v>
      </c>
      <c r="T201" s="217">
        <f t="shared" si="23"/>
        <v>0</v>
      </c>
      <c r="U201" s="218" t="s">
        <v>1</v>
      </c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19" t="s">
        <v>189</v>
      </c>
      <c r="AT201" s="219" t="s">
        <v>185</v>
      </c>
      <c r="AU201" s="219" t="s">
        <v>82</v>
      </c>
      <c r="AY201" s="16" t="s">
        <v>181</v>
      </c>
      <c r="BE201" s="220">
        <f t="shared" si="24"/>
        <v>0</v>
      </c>
      <c r="BF201" s="220">
        <f t="shared" si="25"/>
        <v>0</v>
      </c>
      <c r="BG201" s="220">
        <f t="shared" si="26"/>
        <v>0</v>
      </c>
      <c r="BH201" s="220">
        <f t="shared" si="27"/>
        <v>0</v>
      </c>
      <c r="BI201" s="220">
        <f t="shared" si="28"/>
        <v>0</v>
      </c>
      <c r="BJ201" s="16" t="s">
        <v>80</v>
      </c>
      <c r="BK201" s="220">
        <f t="shared" si="29"/>
        <v>0</v>
      </c>
      <c r="BL201" s="16" t="s">
        <v>189</v>
      </c>
      <c r="BM201" s="219" t="s">
        <v>1149</v>
      </c>
    </row>
    <row r="202" spans="1:65" s="2" customFormat="1" ht="14.4" customHeight="1">
      <c r="A202" s="33"/>
      <c r="B202" s="34"/>
      <c r="C202" s="207" t="s">
        <v>818</v>
      </c>
      <c r="D202" s="207" t="s">
        <v>185</v>
      </c>
      <c r="E202" s="208" t="s">
        <v>819</v>
      </c>
      <c r="F202" s="209" t="s">
        <v>820</v>
      </c>
      <c r="G202" s="210" t="s">
        <v>188</v>
      </c>
      <c r="H202" s="211">
        <v>1</v>
      </c>
      <c r="I202" s="212"/>
      <c r="J202" s="213">
        <f t="shared" si="20"/>
        <v>0</v>
      </c>
      <c r="K202" s="214"/>
      <c r="L202" s="38"/>
      <c r="M202" s="215" t="s">
        <v>1</v>
      </c>
      <c r="N202" s="216" t="s">
        <v>38</v>
      </c>
      <c r="O202" s="70"/>
      <c r="P202" s="217">
        <f t="shared" si="21"/>
        <v>0</v>
      </c>
      <c r="Q202" s="217">
        <v>3.0000000000000001E-5</v>
      </c>
      <c r="R202" s="217">
        <f t="shared" si="22"/>
        <v>3.0000000000000001E-5</v>
      </c>
      <c r="S202" s="217">
        <v>0</v>
      </c>
      <c r="T202" s="217">
        <f t="shared" si="23"/>
        <v>0</v>
      </c>
      <c r="U202" s="218" t="s">
        <v>1</v>
      </c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19" t="s">
        <v>189</v>
      </c>
      <c r="AT202" s="219" t="s">
        <v>185</v>
      </c>
      <c r="AU202" s="219" t="s">
        <v>82</v>
      </c>
      <c r="AY202" s="16" t="s">
        <v>181</v>
      </c>
      <c r="BE202" s="220">
        <f t="shared" si="24"/>
        <v>0</v>
      </c>
      <c r="BF202" s="220">
        <f t="shared" si="25"/>
        <v>0</v>
      </c>
      <c r="BG202" s="220">
        <f t="shared" si="26"/>
        <v>0</v>
      </c>
      <c r="BH202" s="220">
        <f t="shared" si="27"/>
        <v>0</v>
      </c>
      <c r="BI202" s="220">
        <f t="shared" si="28"/>
        <v>0</v>
      </c>
      <c r="BJ202" s="16" t="s">
        <v>80</v>
      </c>
      <c r="BK202" s="220">
        <f t="shared" si="29"/>
        <v>0</v>
      </c>
      <c r="BL202" s="16" t="s">
        <v>189</v>
      </c>
      <c r="BM202" s="219" t="s">
        <v>1150</v>
      </c>
    </row>
    <row r="203" spans="1:65" s="2" customFormat="1" ht="14.4" customHeight="1">
      <c r="A203" s="33"/>
      <c r="B203" s="34"/>
      <c r="C203" s="221" t="s">
        <v>822</v>
      </c>
      <c r="D203" s="221" t="s">
        <v>192</v>
      </c>
      <c r="E203" s="222" t="s">
        <v>823</v>
      </c>
      <c r="F203" s="223" t="s">
        <v>824</v>
      </c>
      <c r="G203" s="224" t="s">
        <v>188</v>
      </c>
      <c r="H203" s="225">
        <v>1</v>
      </c>
      <c r="I203" s="226"/>
      <c r="J203" s="227">
        <f t="shared" si="20"/>
        <v>0</v>
      </c>
      <c r="K203" s="228"/>
      <c r="L203" s="229"/>
      <c r="M203" s="230" t="s">
        <v>1</v>
      </c>
      <c r="N203" s="231" t="s">
        <v>38</v>
      </c>
      <c r="O203" s="70"/>
      <c r="P203" s="217">
        <f t="shared" si="21"/>
        <v>0</v>
      </c>
      <c r="Q203" s="217">
        <v>8.9999999999999998E-4</v>
      </c>
      <c r="R203" s="217">
        <f t="shared" si="22"/>
        <v>8.9999999999999998E-4</v>
      </c>
      <c r="S203" s="217">
        <v>0</v>
      </c>
      <c r="T203" s="217">
        <f t="shared" si="23"/>
        <v>0</v>
      </c>
      <c r="U203" s="218" t="s">
        <v>1</v>
      </c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219" t="s">
        <v>196</v>
      </c>
      <c r="AT203" s="219" t="s">
        <v>192</v>
      </c>
      <c r="AU203" s="219" t="s">
        <v>82</v>
      </c>
      <c r="AY203" s="16" t="s">
        <v>181</v>
      </c>
      <c r="BE203" s="220">
        <f t="shared" si="24"/>
        <v>0</v>
      </c>
      <c r="BF203" s="220">
        <f t="shared" si="25"/>
        <v>0</v>
      </c>
      <c r="BG203" s="220">
        <f t="shared" si="26"/>
        <v>0</v>
      </c>
      <c r="BH203" s="220">
        <f t="shared" si="27"/>
        <v>0</v>
      </c>
      <c r="BI203" s="220">
        <f t="shared" si="28"/>
        <v>0</v>
      </c>
      <c r="BJ203" s="16" t="s">
        <v>80</v>
      </c>
      <c r="BK203" s="220">
        <f t="shared" si="29"/>
        <v>0</v>
      </c>
      <c r="BL203" s="16" t="s">
        <v>189</v>
      </c>
      <c r="BM203" s="219" t="s">
        <v>1151</v>
      </c>
    </row>
    <row r="204" spans="1:65" s="2" customFormat="1" ht="14.4" customHeight="1">
      <c r="A204" s="33"/>
      <c r="B204" s="34"/>
      <c r="C204" s="207" t="s">
        <v>826</v>
      </c>
      <c r="D204" s="207" t="s">
        <v>185</v>
      </c>
      <c r="E204" s="208" t="s">
        <v>827</v>
      </c>
      <c r="F204" s="209" t="s">
        <v>828</v>
      </c>
      <c r="G204" s="210" t="s">
        <v>188</v>
      </c>
      <c r="H204" s="211">
        <v>1</v>
      </c>
      <c r="I204" s="212"/>
      <c r="J204" s="213">
        <f t="shared" si="20"/>
        <v>0</v>
      </c>
      <c r="K204" s="214"/>
      <c r="L204" s="38"/>
      <c r="M204" s="215" t="s">
        <v>1</v>
      </c>
      <c r="N204" s="216" t="s">
        <v>38</v>
      </c>
      <c r="O204" s="70"/>
      <c r="P204" s="217">
        <f t="shared" si="21"/>
        <v>0</v>
      </c>
      <c r="Q204" s="217">
        <v>6.9999999999999994E-5</v>
      </c>
      <c r="R204" s="217">
        <f t="shared" si="22"/>
        <v>6.9999999999999994E-5</v>
      </c>
      <c r="S204" s="217">
        <v>0</v>
      </c>
      <c r="T204" s="217">
        <f t="shared" si="23"/>
        <v>0</v>
      </c>
      <c r="U204" s="218" t="s">
        <v>1</v>
      </c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19" t="s">
        <v>189</v>
      </c>
      <c r="AT204" s="219" t="s">
        <v>185</v>
      </c>
      <c r="AU204" s="219" t="s">
        <v>82</v>
      </c>
      <c r="AY204" s="16" t="s">
        <v>181</v>
      </c>
      <c r="BE204" s="220">
        <f t="shared" si="24"/>
        <v>0</v>
      </c>
      <c r="BF204" s="220">
        <f t="shared" si="25"/>
        <v>0</v>
      </c>
      <c r="BG204" s="220">
        <f t="shared" si="26"/>
        <v>0</v>
      </c>
      <c r="BH204" s="220">
        <f t="shared" si="27"/>
        <v>0</v>
      </c>
      <c r="BI204" s="220">
        <f t="shared" si="28"/>
        <v>0</v>
      </c>
      <c r="BJ204" s="16" t="s">
        <v>80</v>
      </c>
      <c r="BK204" s="220">
        <f t="shared" si="29"/>
        <v>0</v>
      </c>
      <c r="BL204" s="16" t="s">
        <v>189</v>
      </c>
      <c r="BM204" s="219" t="s">
        <v>1152</v>
      </c>
    </row>
    <row r="205" spans="1:65" s="2" customFormat="1" ht="14.4" customHeight="1">
      <c r="A205" s="33"/>
      <c r="B205" s="34"/>
      <c r="C205" s="221" t="s">
        <v>285</v>
      </c>
      <c r="D205" s="221" t="s">
        <v>192</v>
      </c>
      <c r="E205" s="222" t="s">
        <v>830</v>
      </c>
      <c r="F205" s="223" t="s">
        <v>831</v>
      </c>
      <c r="G205" s="224" t="s">
        <v>188</v>
      </c>
      <c r="H205" s="225">
        <v>1</v>
      </c>
      <c r="I205" s="226"/>
      <c r="J205" s="227">
        <f t="shared" si="20"/>
        <v>0</v>
      </c>
      <c r="K205" s="228"/>
      <c r="L205" s="229"/>
      <c r="M205" s="230" t="s">
        <v>1</v>
      </c>
      <c r="N205" s="231" t="s">
        <v>38</v>
      </c>
      <c r="O205" s="70"/>
      <c r="P205" s="217">
        <f t="shared" si="21"/>
        <v>0</v>
      </c>
      <c r="Q205" s="217">
        <v>2.2000000000000001E-3</v>
      </c>
      <c r="R205" s="217">
        <f t="shared" si="22"/>
        <v>2.2000000000000001E-3</v>
      </c>
      <c r="S205" s="217">
        <v>0</v>
      </c>
      <c r="T205" s="217">
        <f t="shared" si="23"/>
        <v>0</v>
      </c>
      <c r="U205" s="218" t="s">
        <v>1</v>
      </c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19" t="s">
        <v>196</v>
      </c>
      <c r="AT205" s="219" t="s">
        <v>192</v>
      </c>
      <c r="AU205" s="219" t="s">
        <v>82</v>
      </c>
      <c r="AY205" s="16" t="s">
        <v>181</v>
      </c>
      <c r="BE205" s="220">
        <f t="shared" si="24"/>
        <v>0</v>
      </c>
      <c r="BF205" s="220">
        <f t="shared" si="25"/>
        <v>0</v>
      </c>
      <c r="BG205" s="220">
        <f t="shared" si="26"/>
        <v>0</v>
      </c>
      <c r="BH205" s="220">
        <f t="shared" si="27"/>
        <v>0</v>
      </c>
      <c r="BI205" s="220">
        <f t="shared" si="28"/>
        <v>0</v>
      </c>
      <c r="BJ205" s="16" t="s">
        <v>80</v>
      </c>
      <c r="BK205" s="220">
        <f t="shared" si="29"/>
        <v>0</v>
      </c>
      <c r="BL205" s="16" t="s">
        <v>189</v>
      </c>
      <c r="BM205" s="219" t="s">
        <v>1153</v>
      </c>
    </row>
    <row r="206" spans="1:65" s="2" customFormat="1" ht="14.4" customHeight="1">
      <c r="A206" s="33"/>
      <c r="B206" s="34"/>
      <c r="C206" s="207" t="s">
        <v>287</v>
      </c>
      <c r="D206" s="207" t="s">
        <v>185</v>
      </c>
      <c r="E206" s="208" t="s">
        <v>833</v>
      </c>
      <c r="F206" s="209" t="s">
        <v>834</v>
      </c>
      <c r="G206" s="210" t="s">
        <v>188</v>
      </c>
      <c r="H206" s="211">
        <v>0.66</v>
      </c>
      <c r="I206" s="212"/>
      <c r="J206" s="213">
        <f t="shared" si="20"/>
        <v>0</v>
      </c>
      <c r="K206" s="214"/>
      <c r="L206" s="38"/>
      <c r="M206" s="215" t="s">
        <v>1</v>
      </c>
      <c r="N206" s="216" t="s">
        <v>38</v>
      </c>
      <c r="O206" s="70"/>
      <c r="P206" s="217">
        <f t="shared" si="21"/>
        <v>0</v>
      </c>
      <c r="Q206" s="217">
        <v>6.9999999999999994E-5</v>
      </c>
      <c r="R206" s="217">
        <f t="shared" si="22"/>
        <v>4.6199999999999998E-5</v>
      </c>
      <c r="S206" s="217">
        <v>0</v>
      </c>
      <c r="T206" s="217">
        <f t="shared" si="23"/>
        <v>0</v>
      </c>
      <c r="U206" s="218" t="s">
        <v>1</v>
      </c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219" t="s">
        <v>189</v>
      </c>
      <c r="AT206" s="219" t="s">
        <v>185</v>
      </c>
      <c r="AU206" s="219" t="s">
        <v>82</v>
      </c>
      <c r="AY206" s="16" t="s">
        <v>181</v>
      </c>
      <c r="BE206" s="220">
        <f t="shared" si="24"/>
        <v>0</v>
      </c>
      <c r="BF206" s="220">
        <f t="shared" si="25"/>
        <v>0</v>
      </c>
      <c r="BG206" s="220">
        <f t="shared" si="26"/>
        <v>0</v>
      </c>
      <c r="BH206" s="220">
        <f t="shared" si="27"/>
        <v>0</v>
      </c>
      <c r="BI206" s="220">
        <f t="shared" si="28"/>
        <v>0</v>
      </c>
      <c r="BJ206" s="16" t="s">
        <v>80</v>
      </c>
      <c r="BK206" s="220">
        <f t="shared" si="29"/>
        <v>0</v>
      </c>
      <c r="BL206" s="16" t="s">
        <v>189</v>
      </c>
      <c r="BM206" s="219" t="s">
        <v>1154</v>
      </c>
    </row>
    <row r="207" spans="1:65" s="13" customFormat="1">
      <c r="B207" s="237"/>
      <c r="C207" s="238"/>
      <c r="D207" s="239" t="s">
        <v>648</v>
      </c>
      <c r="E207" s="238"/>
      <c r="F207" s="241" t="s">
        <v>836</v>
      </c>
      <c r="G207" s="238"/>
      <c r="H207" s="242">
        <v>0.66</v>
      </c>
      <c r="I207" s="243"/>
      <c r="J207" s="238"/>
      <c r="K207" s="238"/>
      <c r="L207" s="244"/>
      <c r="M207" s="245"/>
      <c r="N207" s="246"/>
      <c r="O207" s="246"/>
      <c r="P207" s="246"/>
      <c r="Q207" s="246"/>
      <c r="R207" s="246"/>
      <c r="S207" s="246"/>
      <c r="T207" s="246"/>
      <c r="U207" s="247"/>
      <c r="AT207" s="248" t="s">
        <v>648</v>
      </c>
      <c r="AU207" s="248" t="s">
        <v>82</v>
      </c>
      <c r="AV207" s="13" t="s">
        <v>82</v>
      </c>
      <c r="AW207" s="13" t="s">
        <v>4</v>
      </c>
      <c r="AX207" s="13" t="s">
        <v>80</v>
      </c>
      <c r="AY207" s="248" t="s">
        <v>181</v>
      </c>
    </row>
    <row r="208" spans="1:65" s="2" customFormat="1" ht="14.4" customHeight="1">
      <c r="A208" s="33"/>
      <c r="B208" s="34"/>
      <c r="C208" s="221" t="s">
        <v>293</v>
      </c>
      <c r="D208" s="221" t="s">
        <v>192</v>
      </c>
      <c r="E208" s="222" t="s">
        <v>837</v>
      </c>
      <c r="F208" s="223" t="s">
        <v>838</v>
      </c>
      <c r="G208" s="224" t="s">
        <v>188</v>
      </c>
      <c r="H208" s="225">
        <v>2</v>
      </c>
      <c r="I208" s="226"/>
      <c r="J208" s="227">
        <f>ROUND(I208*H208,2)</f>
        <v>0</v>
      </c>
      <c r="K208" s="228"/>
      <c r="L208" s="229"/>
      <c r="M208" s="230" t="s">
        <v>1</v>
      </c>
      <c r="N208" s="231" t="s">
        <v>38</v>
      </c>
      <c r="O208" s="70"/>
      <c r="P208" s="217">
        <f>O208*H208</f>
        <v>0</v>
      </c>
      <c r="Q208" s="217">
        <v>3.2000000000000002E-3</v>
      </c>
      <c r="R208" s="217">
        <f>Q208*H208</f>
        <v>6.4000000000000003E-3</v>
      </c>
      <c r="S208" s="217">
        <v>0</v>
      </c>
      <c r="T208" s="217">
        <f>S208*H208</f>
        <v>0</v>
      </c>
      <c r="U208" s="218" t="s">
        <v>1</v>
      </c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19" t="s">
        <v>196</v>
      </c>
      <c r="AT208" s="219" t="s">
        <v>192</v>
      </c>
      <c r="AU208" s="219" t="s">
        <v>82</v>
      </c>
      <c r="AY208" s="16" t="s">
        <v>181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16" t="s">
        <v>80</v>
      </c>
      <c r="BK208" s="220">
        <f>ROUND(I208*H208,2)</f>
        <v>0</v>
      </c>
      <c r="BL208" s="16" t="s">
        <v>189</v>
      </c>
      <c r="BM208" s="219" t="s">
        <v>1155</v>
      </c>
    </row>
    <row r="209" spans="1:65" s="2" customFormat="1" ht="14.4" customHeight="1">
      <c r="A209" s="33"/>
      <c r="B209" s="34"/>
      <c r="C209" s="207" t="s">
        <v>297</v>
      </c>
      <c r="D209" s="207" t="s">
        <v>185</v>
      </c>
      <c r="E209" s="208" t="s">
        <v>840</v>
      </c>
      <c r="F209" s="209" t="s">
        <v>841</v>
      </c>
      <c r="G209" s="210" t="s">
        <v>746</v>
      </c>
      <c r="H209" s="211">
        <v>0.34</v>
      </c>
      <c r="I209" s="212"/>
      <c r="J209" s="213">
        <f>ROUND(I209*H209,2)</f>
        <v>0</v>
      </c>
      <c r="K209" s="214"/>
      <c r="L209" s="38"/>
      <c r="M209" s="215" t="s">
        <v>1</v>
      </c>
      <c r="N209" s="216" t="s">
        <v>38</v>
      </c>
      <c r="O209" s="70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7">
        <f>S209*H209</f>
        <v>0</v>
      </c>
      <c r="U209" s="218" t="s">
        <v>1</v>
      </c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19" t="s">
        <v>189</v>
      </c>
      <c r="AT209" s="219" t="s">
        <v>185</v>
      </c>
      <c r="AU209" s="219" t="s">
        <v>82</v>
      </c>
      <c r="AY209" s="16" t="s">
        <v>181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16" t="s">
        <v>80</v>
      </c>
      <c r="BK209" s="220">
        <f>ROUND(I209*H209,2)</f>
        <v>0</v>
      </c>
      <c r="BL209" s="16" t="s">
        <v>189</v>
      </c>
      <c r="BM209" s="219" t="s">
        <v>1156</v>
      </c>
    </row>
    <row r="210" spans="1:65" s="12" customFormat="1" ht="22.8" customHeight="1">
      <c r="B210" s="191"/>
      <c r="C210" s="192"/>
      <c r="D210" s="193" t="s">
        <v>72</v>
      </c>
      <c r="E210" s="205" t="s">
        <v>843</v>
      </c>
      <c r="F210" s="205" t="s">
        <v>844</v>
      </c>
      <c r="G210" s="192"/>
      <c r="H210" s="192"/>
      <c r="I210" s="195"/>
      <c r="J210" s="206">
        <f>BK210</f>
        <v>0</v>
      </c>
      <c r="K210" s="192"/>
      <c r="L210" s="197"/>
      <c r="M210" s="198"/>
      <c r="N210" s="199"/>
      <c r="O210" s="199"/>
      <c r="P210" s="200">
        <f>SUM(P211:P216)</f>
        <v>0</v>
      </c>
      <c r="Q210" s="199"/>
      <c r="R210" s="200">
        <f>SUM(R211:R216)</f>
        <v>0.16</v>
      </c>
      <c r="S210" s="199"/>
      <c r="T210" s="200">
        <f>SUM(T211:T216)</f>
        <v>0</v>
      </c>
      <c r="U210" s="201"/>
      <c r="AR210" s="202" t="s">
        <v>82</v>
      </c>
      <c r="AT210" s="203" t="s">
        <v>72</v>
      </c>
      <c r="AU210" s="203" t="s">
        <v>80</v>
      </c>
      <c r="AY210" s="202" t="s">
        <v>181</v>
      </c>
      <c r="BK210" s="204">
        <f>SUM(BK211:BK216)</f>
        <v>0</v>
      </c>
    </row>
    <row r="211" spans="1:65" s="2" customFormat="1" ht="19.8" customHeight="1">
      <c r="A211" s="33"/>
      <c r="B211" s="34"/>
      <c r="C211" s="207" t="s">
        <v>859</v>
      </c>
      <c r="D211" s="207" t="s">
        <v>185</v>
      </c>
      <c r="E211" s="208" t="s">
        <v>845</v>
      </c>
      <c r="F211" s="209" t="s">
        <v>846</v>
      </c>
      <c r="G211" s="210" t="s">
        <v>188</v>
      </c>
      <c r="H211" s="211">
        <v>1</v>
      </c>
      <c r="I211" s="212"/>
      <c r="J211" s="213">
        <f t="shared" ref="J211:J216" si="30">ROUND(I211*H211,2)</f>
        <v>0</v>
      </c>
      <c r="K211" s="214"/>
      <c r="L211" s="38"/>
      <c r="M211" s="215" t="s">
        <v>1</v>
      </c>
      <c r="N211" s="216" t="s">
        <v>38</v>
      </c>
      <c r="O211" s="70"/>
      <c r="P211" s="217">
        <f t="shared" ref="P211:P216" si="31">O211*H211</f>
        <v>0</v>
      </c>
      <c r="Q211" s="217">
        <v>0</v>
      </c>
      <c r="R211" s="217">
        <f t="shared" ref="R211:R216" si="32">Q211*H211</f>
        <v>0</v>
      </c>
      <c r="S211" s="217">
        <v>0</v>
      </c>
      <c r="T211" s="217">
        <f t="shared" ref="T211:T216" si="33">S211*H211</f>
        <v>0</v>
      </c>
      <c r="U211" s="218" t="s">
        <v>1</v>
      </c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219" t="s">
        <v>189</v>
      </c>
      <c r="AT211" s="219" t="s">
        <v>185</v>
      </c>
      <c r="AU211" s="219" t="s">
        <v>82</v>
      </c>
      <c r="AY211" s="16" t="s">
        <v>181</v>
      </c>
      <c r="BE211" s="220">
        <f t="shared" ref="BE211:BE216" si="34">IF(N211="základní",J211,0)</f>
        <v>0</v>
      </c>
      <c r="BF211" s="220">
        <f t="shared" ref="BF211:BF216" si="35">IF(N211="snížená",J211,0)</f>
        <v>0</v>
      </c>
      <c r="BG211" s="220">
        <f t="shared" ref="BG211:BG216" si="36">IF(N211="zákl. přenesená",J211,0)</f>
        <v>0</v>
      </c>
      <c r="BH211" s="220">
        <f t="shared" ref="BH211:BH216" si="37">IF(N211="sníž. přenesená",J211,0)</f>
        <v>0</v>
      </c>
      <c r="BI211" s="220">
        <f t="shared" ref="BI211:BI216" si="38">IF(N211="nulová",J211,0)</f>
        <v>0</v>
      </c>
      <c r="BJ211" s="16" t="s">
        <v>80</v>
      </c>
      <c r="BK211" s="220">
        <f t="shared" ref="BK211:BK216" si="39">ROUND(I211*H211,2)</f>
        <v>0</v>
      </c>
      <c r="BL211" s="16" t="s">
        <v>189</v>
      </c>
      <c r="BM211" s="219" t="s">
        <v>1157</v>
      </c>
    </row>
    <row r="212" spans="1:65" s="2" customFormat="1" ht="19.8" customHeight="1">
      <c r="A212" s="33"/>
      <c r="B212" s="34"/>
      <c r="C212" s="207" t="s">
        <v>863</v>
      </c>
      <c r="D212" s="207" t="s">
        <v>185</v>
      </c>
      <c r="E212" s="208" t="s">
        <v>848</v>
      </c>
      <c r="F212" s="209" t="s">
        <v>849</v>
      </c>
      <c r="G212" s="210" t="s">
        <v>188</v>
      </c>
      <c r="H212" s="211">
        <v>2</v>
      </c>
      <c r="I212" s="212"/>
      <c r="J212" s="213">
        <f t="shared" si="30"/>
        <v>0</v>
      </c>
      <c r="K212" s="214"/>
      <c r="L212" s="38"/>
      <c r="M212" s="215" t="s">
        <v>1</v>
      </c>
      <c r="N212" s="216" t="s">
        <v>38</v>
      </c>
      <c r="O212" s="70"/>
      <c r="P212" s="217">
        <f t="shared" si="31"/>
        <v>0</v>
      </c>
      <c r="Q212" s="217">
        <v>0</v>
      </c>
      <c r="R212" s="217">
        <f t="shared" si="32"/>
        <v>0</v>
      </c>
      <c r="S212" s="217">
        <v>0</v>
      </c>
      <c r="T212" s="217">
        <f t="shared" si="33"/>
        <v>0</v>
      </c>
      <c r="U212" s="218" t="s">
        <v>1</v>
      </c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19" t="s">
        <v>189</v>
      </c>
      <c r="AT212" s="219" t="s">
        <v>185</v>
      </c>
      <c r="AU212" s="219" t="s">
        <v>82</v>
      </c>
      <c r="AY212" s="16" t="s">
        <v>181</v>
      </c>
      <c r="BE212" s="220">
        <f t="shared" si="34"/>
        <v>0</v>
      </c>
      <c r="BF212" s="220">
        <f t="shared" si="35"/>
        <v>0</v>
      </c>
      <c r="BG212" s="220">
        <f t="shared" si="36"/>
        <v>0</v>
      </c>
      <c r="BH212" s="220">
        <f t="shared" si="37"/>
        <v>0</v>
      </c>
      <c r="BI212" s="220">
        <f t="shared" si="38"/>
        <v>0</v>
      </c>
      <c r="BJ212" s="16" t="s">
        <v>80</v>
      </c>
      <c r="BK212" s="220">
        <f t="shared" si="39"/>
        <v>0</v>
      </c>
      <c r="BL212" s="16" t="s">
        <v>189</v>
      </c>
      <c r="BM212" s="219" t="s">
        <v>1158</v>
      </c>
    </row>
    <row r="213" spans="1:65" s="2" customFormat="1" ht="14.4" customHeight="1">
      <c r="A213" s="33"/>
      <c r="B213" s="34"/>
      <c r="C213" s="207" t="s">
        <v>851</v>
      </c>
      <c r="D213" s="207" t="s">
        <v>185</v>
      </c>
      <c r="E213" s="208" t="s">
        <v>852</v>
      </c>
      <c r="F213" s="209" t="s">
        <v>853</v>
      </c>
      <c r="G213" s="210" t="s">
        <v>854</v>
      </c>
      <c r="H213" s="211">
        <v>1</v>
      </c>
      <c r="I213" s="212"/>
      <c r="J213" s="213">
        <f t="shared" si="30"/>
        <v>0</v>
      </c>
      <c r="K213" s="214"/>
      <c r="L213" s="38"/>
      <c r="M213" s="215" t="s">
        <v>1</v>
      </c>
      <c r="N213" s="216" t="s">
        <v>38</v>
      </c>
      <c r="O213" s="70"/>
      <c r="P213" s="217">
        <f t="shared" si="31"/>
        <v>0</v>
      </c>
      <c r="Q213" s="217">
        <v>0</v>
      </c>
      <c r="R213" s="217">
        <f t="shared" si="32"/>
        <v>0</v>
      </c>
      <c r="S213" s="217">
        <v>0</v>
      </c>
      <c r="T213" s="217">
        <f t="shared" si="33"/>
        <v>0</v>
      </c>
      <c r="U213" s="218" t="s">
        <v>1</v>
      </c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19" t="s">
        <v>189</v>
      </c>
      <c r="AT213" s="219" t="s">
        <v>185</v>
      </c>
      <c r="AU213" s="219" t="s">
        <v>82</v>
      </c>
      <c r="AY213" s="16" t="s">
        <v>181</v>
      </c>
      <c r="BE213" s="220">
        <f t="shared" si="34"/>
        <v>0</v>
      </c>
      <c r="BF213" s="220">
        <f t="shared" si="35"/>
        <v>0</v>
      </c>
      <c r="BG213" s="220">
        <f t="shared" si="36"/>
        <v>0</v>
      </c>
      <c r="BH213" s="220">
        <f t="shared" si="37"/>
        <v>0</v>
      </c>
      <c r="BI213" s="220">
        <f t="shared" si="38"/>
        <v>0</v>
      </c>
      <c r="BJ213" s="16" t="s">
        <v>80</v>
      </c>
      <c r="BK213" s="220">
        <f t="shared" si="39"/>
        <v>0</v>
      </c>
      <c r="BL213" s="16" t="s">
        <v>189</v>
      </c>
      <c r="BM213" s="219" t="s">
        <v>1159</v>
      </c>
    </row>
    <row r="214" spans="1:65" s="2" customFormat="1" ht="14.4" customHeight="1">
      <c r="A214" s="33"/>
      <c r="B214" s="34"/>
      <c r="C214" s="207" t="s">
        <v>248</v>
      </c>
      <c r="D214" s="207" t="s">
        <v>185</v>
      </c>
      <c r="E214" s="208" t="s">
        <v>856</v>
      </c>
      <c r="F214" s="209" t="s">
        <v>857</v>
      </c>
      <c r="G214" s="210" t="s">
        <v>188</v>
      </c>
      <c r="H214" s="211">
        <v>2</v>
      </c>
      <c r="I214" s="212"/>
      <c r="J214" s="213">
        <f t="shared" si="30"/>
        <v>0</v>
      </c>
      <c r="K214" s="214"/>
      <c r="L214" s="38"/>
      <c r="M214" s="215" t="s">
        <v>1</v>
      </c>
      <c r="N214" s="216" t="s">
        <v>38</v>
      </c>
      <c r="O214" s="70"/>
      <c r="P214" s="217">
        <f t="shared" si="31"/>
        <v>0</v>
      </c>
      <c r="Q214" s="217">
        <v>0</v>
      </c>
      <c r="R214" s="217">
        <f t="shared" si="32"/>
        <v>0</v>
      </c>
      <c r="S214" s="217">
        <v>0</v>
      </c>
      <c r="T214" s="217">
        <f t="shared" si="33"/>
        <v>0</v>
      </c>
      <c r="U214" s="218" t="s">
        <v>1</v>
      </c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219" t="s">
        <v>189</v>
      </c>
      <c r="AT214" s="219" t="s">
        <v>185</v>
      </c>
      <c r="AU214" s="219" t="s">
        <v>82</v>
      </c>
      <c r="AY214" s="16" t="s">
        <v>181</v>
      </c>
      <c r="BE214" s="220">
        <f t="shared" si="34"/>
        <v>0</v>
      </c>
      <c r="BF214" s="220">
        <f t="shared" si="35"/>
        <v>0</v>
      </c>
      <c r="BG214" s="220">
        <f t="shared" si="36"/>
        <v>0</v>
      </c>
      <c r="BH214" s="220">
        <f t="shared" si="37"/>
        <v>0</v>
      </c>
      <c r="BI214" s="220">
        <f t="shared" si="38"/>
        <v>0</v>
      </c>
      <c r="BJ214" s="16" t="s">
        <v>80</v>
      </c>
      <c r="BK214" s="220">
        <f t="shared" si="39"/>
        <v>0</v>
      </c>
      <c r="BL214" s="16" t="s">
        <v>189</v>
      </c>
      <c r="BM214" s="219" t="s">
        <v>1160</v>
      </c>
    </row>
    <row r="215" spans="1:65" s="2" customFormat="1" ht="14.4" customHeight="1">
      <c r="A215" s="33"/>
      <c r="B215" s="34"/>
      <c r="C215" s="207" t="s">
        <v>252</v>
      </c>
      <c r="D215" s="207" t="s">
        <v>185</v>
      </c>
      <c r="E215" s="208" t="s">
        <v>860</v>
      </c>
      <c r="F215" s="209" t="s">
        <v>861</v>
      </c>
      <c r="G215" s="210" t="s">
        <v>188</v>
      </c>
      <c r="H215" s="211">
        <v>5</v>
      </c>
      <c r="I215" s="212"/>
      <c r="J215" s="213">
        <f t="shared" si="30"/>
        <v>0</v>
      </c>
      <c r="K215" s="214"/>
      <c r="L215" s="38"/>
      <c r="M215" s="215" t="s">
        <v>1</v>
      </c>
      <c r="N215" s="216" t="s">
        <v>38</v>
      </c>
      <c r="O215" s="70"/>
      <c r="P215" s="217">
        <f t="shared" si="31"/>
        <v>0</v>
      </c>
      <c r="Q215" s="217">
        <v>0</v>
      </c>
      <c r="R215" s="217">
        <f t="shared" si="32"/>
        <v>0</v>
      </c>
      <c r="S215" s="217">
        <v>0</v>
      </c>
      <c r="T215" s="217">
        <f t="shared" si="33"/>
        <v>0</v>
      </c>
      <c r="U215" s="218" t="s">
        <v>1</v>
      </c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19" t="s">
        <v>189</v>
      </c>
      <c r="AT215" s="219" t="s">
        <v>185</v>
      </c>
      <c r="AU215" s="219" t="s">
        <v>82</v>
      </c>
      <c r="AY215" s="16" t="s">
        <v>181</v>
      </c>
      <c r="BE215" s="220">
        <f t="shared" si="34"/>
        <v>0</v>
      </c>
      <c r="BF215" s="220">
        <f t="shared" si="35"/>
        <v>0</v>
      </c>
      <c r="BG215" s="220">
        <f t="shared" si="36"/>
        <v>0</v>
      </c>
      <c r="BH215" s="220">
        <f t="shared" si="37"/>
        <v>0</v>
      </c>
      <c r="BI215" s="220">
        <f t="shared" si="38"/>
        <v>0</v>
      </c>
      <c r="BJ215" s="16" t="s">
        <v>80</v>
      </c>
      <c r="BK215" s="220">
        <f t="shared" si="39"/>
        <v>0</v>
      </c>
      <c r="BL215" s="16" t="s">
        <v>189</v>
      </c>
      <c r="BM215" s="219" t="s">
        <v>1161</v>
      </c>
    </row>
    <row r="216" spans="1:65" s="2" customFormat="1" ht="14.4" customHeight="1">
      <c r="A216" s="33"/>
      <c r="B216" s="34"/>
      <c r="C216" s="221" t="s">
        <v>256</v>
      </c>
      <c r="D216" s="221" t="s">
        <v>192</v>
      </c>
      <c r="E216" s="222" t="s">
        <v>864</v>
      </c>
      <c r="F216" s="223" t="s">
        <v>865</v>
      </c>
      <c r="G216" s="224" t="s">
        <v>188</v>
      </c>
      <c r="H216" s="225">
        <v>5</v>
      </c>
      <c r="I216" s="226"/>
      <c r="J216" s="227">
        <f t="shared" si="30"/>
        <v>0</v>
      </c>
      <c r="K216" s="228"/>
      <c r="L216" s="229"/>
      <c r="M216" s="230" t="s">
        <v>1</v>
      </c>
      <c r="N216" s="231" t="s">
        <v>38</v>
      </c>
      <c r="O216" s="70"/>
      <c r="P216" s="217">
        <f t="shared" si="31"/>
        <v>0</v>
      </c>
      <c r="Q216" s="217">
        <v>3.2000000000000001E-2</v>
      </c>
      <c r="R216" s="217">
        <f t="shared" si="32"/>
        <v>0.16</v>
      </c>
      <c r="S216" s="217">
        <v>0</v>
      </c>
      <c r="T216" s="217">
        <f t="shared" si="33"/>
        <v>0</v>
      </c>
      <c r="U216" s="218" t="s">
        <v>1</v>
      </c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219" t="s">
        <v>196</v>
      </c>
      <c r="AT216" s="219" t="s">
        <v>192</v>
      </c>
      <c r="AU216" s="219" t="s">
        <v>82</v>
      </c>
      <c r="AY216" s="16" t="s">
        <v>181</v>
      </c>
      <c r="BE216" s="220">
        <f t="shared" si="34"/>
        <v>0</v>
      </c>
      <c r="BF216" s="220">
        <f t="shared" si="35"/>
        <v>0</v>
      </c>
      <c r="BG216" s="220">
        <f t="shared" si="36"/>
        <v>0</v>
      </c>
      <c r="BH216" s="220">
        <f t="shared" si="37"/>
        <v>0</v>
      </c>
      <c r="BI216" s="220">
        <f t="shared" si="38"/>
        <v>0</v>
      </c>
      <c r="BJ216" s="16" t="s">
        <v>80</v>
      </c>
      <c r="BK216" s="220">
        <f t="shared" si="39"/>
        <v>0</v>
      </c>
      <c r="BL216" s="16" t="s">
        <v>189</v>
      </c>
      <c r="BM216" s="219" t="s">
        <v>1162</v>
      </c>
    </row>
    <row r="217" spans="1:65" s="12" customFormat="1" ht="22.8" customHeight="1">
      <c r="B217" s="191"/>
      <c r="C217" s="192"/>
      <c r="D217" s="193" t="s">
        <v>72</v>
      </c>
      <c r="E217" s="205" t="s">
        <v>867</v>
      </c>
      <c r="F217" s="205" t="s">
        <v>868</v>
      </c>
      <c r="G217" s="192"/>
      <c r="H217" s="192"/>
      <c r="I217" s="195"/>
      <c r="J217" s="206">
        <f>BK217</f>
        <v>0</v>
      </c>
      <c r="K217" s="192"/>
      <c r="L217" s="197"/>
      <c r="M217" s="198"/>
      <c r="N217" s="199"/>
      <c r="O217" s="199"/>
      <c r="P217" s="200">
        <f>SUM(P218:P230)</f>
        <v>0</v>
      </c>
      <c r="Q217" s="199"/>
      <c r="R217" s="200">
        <f>SUM(R218:R230)</f>
        <v>0.90827314999999986</v>
      </c>
      <c r="S217" s="199"/>
      <c r="T217" s="200">
        <f>SUM(T218:T230)</f>
        <v>0</v>
      </c>
      <c r="U217" s="201"/>
      <c r="AR217" s="202" t="s">
        <v>82</v>
      </c>
      <c r="AT217" s="203" t="s">
        <v>72</v>
      </c>
      <c r="AU217" s="203" t="s">
        <v>80</v>
      </c>
      <c r="AY217" s="202" t="s">
        <v>181</v>
      </c>
      <c r="BK217" s="204">
        <f>SUM(BK218:BK230)</f>
        <v>0</v>
      </c>
    </row>
    <row r="218" spans="1:65" s="2" customFormat="1" ht="14.4" customHeight="1">
      <c r="A218" s="33"/>
      <c r="B218" s="34"/>
      <c r="C218" s="207" t="s">
        <v>869</v>
      </c>
      <c r="D218" s="207" t="s">
        <v>185</v>
      </c>
      <c r="E218" s="208" t="s">
        <v>870</v>
      </c>
      <c r="F218" s="209" t="s">
        <v>871</v>
      </c>
      <c r="G218" s="210" t="s">
        <v>511</v>
      </c>
      <c r="H218" s="211">
        <v>6</v>
      </c>
      <c r="I218" s="212"/>
      <c r="J218" s="213">
        <f>ROUND(I218*H218,2)</f>
        <v>0</v>
      </c>
      <c r="K218" s="214"/>
      <c r="L218" s="38"/>
      <c r="M218" s="215" t="s">
        <v>1</v>
      </c>
      <c r="N218" s="216" t="s">
        <v>38</v>
      </c>
      <c r="O218" s="70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7">
        <f>S218*H218</f>
        <v>0</v>
      </c>
      <c r="U218" s="218" t="s">
        <v>1</v>
      </c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219" t="s">
        <v>189</v>
      </c>
      <c r="AT218" s="219" t="s">
        <v>185</v>
      </c>
      <c r="AU218" s="219" t="s">
        <v>82</v>
      </c>
      <c r="AY218" s="16" t="s">
        <v>181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16" t="s">
        <v>80</v>
      </c>
      <c r="BK218" s="220">
        <f>ROUND(I218*H218,2)</f>
        <v>0</v>
      </c>
      <c r="BL218" s="16" t="s">
        <v>189</v>
      </c>
      <c r="BM218" s="219" t="s">
        <v>1163</v>
      </c>
    </row>
    <row r="219" spans="1:65" s="2" customFormat="1" ht="14.4" customHeight="1">
      <c r="A219" s="33"/>
      <c r="B219" s="34"/>
      <c r="C219" s="207" t="s">
        <v>873</v>
      </c>
      <c r="D219" s="207" t="s">
        <v>185</v>
      </c>
      <c r="E219" s="208" t="s">
        <v>874</v>
      </c>
      <c r="F219" s="209" t="s">
        <v>875</v>
      </c>
      <c r="G219" s="210" t="s">
        <v>511</v>
      </c>
      <c r="H219" s="211">
        <v>6</v>
      </c>
      <c r="I219" s="212"/>
      <c r="J219" s="213">
        <f>ROUND(I219*H219,2)</f>
        <v>0</v>
      </c>
      <c r="K219" s="214"/>
      <c r="L219" s="38"/>
      <c r="M219" s="215" t="s">
        <v>1</v>
      </c>
      <c r="N219" s="216" t="s">
        <v>38</v>
      </c>
      <c r="O219" s="70"/>
      <c r="P219" s="217">
        <f>O219*H219</f>
        <v>0</v>
      </c>
      <c r="Q219" s="217">
        <v>2.9999999999999997E-4</v>
      </c>
      <c r="R219" s="217">
        <f>Q219*H219</f>
        <v>1.8E-3</v>
      </c>
      <c r="S219" s="217">
        <v>0</v>
      </c>
      <c r="T219" s="217">
        <f>S219*H219</f>
        <v>0</v>
      </c>
      <c r="U219" s="218" t="s">
        <v>1</v>
      </c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219" t="s">
        <v>189</v>
      </c>
      <c r="AT219" s="219" t="s">
        <v>185</v>
      </c>
      <c r="AU219" s="219" t="s">
        <v>82</v>
      </c>
      <c r="AY219" s="16" t="s">
        <v>181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16" t="s">
        <v>80</v>
      </c>
      <c r="BK219" s="220">
        <f>ROUND(I219*H219,2)</f>
        <v>0</v>
      </c>
      <c r="BL219" s="16" t="s">
        <v>189</v>
      </c>
      <c r="BM219" s="219" t="s">
        <v>1164</v>
      </c>
    </row>
    <row r="220" spans="1:65" s="2" customFormat="1" ht="14.4" customHeight="1">
      <c r="A220" s="33"/>
      <c r="B220" s="34"/>
      <c r="C220" s="207" t="s">
        <v>877</v>
      </c>
      <c r="D220" s="207" t="s">
        <v>185</v>
      </c>
      <c r="E220" s="208" t="s">
        <v>878</v>
      </c>
      <c r="F220" s="209" t="s">
        <v>879</v>
      </c>
      <c r="G220" s="210" t="s">
        <v>511</v>
      </c>
      <c r="H220" s="211">
        <v>6</v>
      </c>
      <c r="I220" s="212"/>
      <c r="J220" s="213">
        <f>ROUND(I220*H220,2)</f>
        <v>0</v>
      </c>
      <c r="K220" s="214"/>
      <c r="L220" s="38"/>
      <c r="M220" s="215" t="s">
        <v>1</v>
      </c>
      <c r="N220" s="216" t="s">
        <v>38</v>
      </c>
      <c r="O220" s="70"/>
      <c r="P220" s="217">
        <f>O220*H220</f>
        <v>0</v>
      </c>
      <c r="Q220" s="217">
        <v>4.5500000000000002E-3</v>
      </c>
      <c r="R220" s="217">
        <f>Q220*H220</f>
        <v>2.7300000000000001E-2</v>
      </c>
      <c r="S220" s="217">
        <v>0</v>
      </c>
      <c r="T220" s="217">
        <f>S220*H220</f>
        <v>0</v>
      </c>
      <c r="U220" s="218" t="s">
        <v>1</v>
      </c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219" t="s">
        <v>189</v>
      </c>
      <c r="AT220" s="219" t="s">
        <v>185</v>
      </c>
      <c r="AU220" s="219" t="s">
        <v>82</v>
      </c>
      <c r="AY220" s="16" t="s">
        <v>181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16" t="s">
        <v>80</v>
      </c>
      <c r="BK220" s="220">
        <f>ROUND(I220*H220,2)</f>
        <v>0</v>
      </c>
      <c r="BL220" s="16" t="s">
        <v>189</v>
      </c>
      <c r="BM220" s="219" t="s">
        <v>1165</v>
      </c>
    </row>
    <row r="221" spans="1:65" s="2" customFormat="1" ht="14.4" customHeight="1">
      <c r="A221" s="33"/>
      <c r="B221" s="34"/>
      <c r="C221" s="207" t="s">
        <v>881</v>
      </c>
      <c r="D221" s="207" t="s">
        <v>185</v>
      </c>
      <c r="E221" s="208" t="s">
        <v>882</v>
      </c>
      <c r="F221" s="209" t="s">
        <v>883</v>
      </c>
      <c r="G221" s="210" t="s">
        <v>267</v>
      </c>
      <c r="H221" s="211">
        <v>15.95</v>
      </c>
      <c r="I221" s="212"/>
      <c r="J221" s="213">
        <f>ROUND(I221*H221,2)</f>
        <v>0</v>
      </c>
      <c r="K221" s="214"/>
      <c r="L221" s="38"/>
      <c r="M221" s="215" t="s">
        <v>1</v>
      </c>
      <c r="N221" s="216" t="s">
        <v>38</v>
      </c>
      <c r="O221" s="70"/>
      <c r="P221" s="217">
        <f>O221*H221</f>
        <v>0</v>
      </c>
      <c r="Q221" s="217">
        <v>5.8E-4</v>
      </c>
      <c r="R221" s="217">
        <f>Q221*H221</f>
        <v>9.2509999999999988E-3</v>
      </c>
      <c r="S221" s="217">
        <v>0</v>
      </c>
      <c r="T221" s="217">
        <f>S221*H221</f>
        <v>0</v>
      </c>
      <c r="U221" s="218" t="s">
        <v>1</v>
      </c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219" t="s">
        <v>189</v>
      </c>
      <c r="AT221" s="219" t="s">
        <v>185</v>
      </c>
      <c r="AU221" s="219" t="s">
        <v>82</v>
      </c>
      <c r="AY221" s="16" t="s">
        <v>181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16" t="s">
        <v>80</v>
      </c>
      <c r="BK221" s="220">
        <f>ROUND(I221*H221,2)</f>
        <v>0</v>
      </c>
      <c r="BL221" s="16" t="s">
        <v>189</v>
      </c>
      <c r="BM221" s="219" t="s">
        <v>1166</v>
      </c>
    </row>
    <row r="222" spans="1:65" s="13" customFormat="1">
      <c r="B222" s="237"/>
      <c r="C222" s="238"/>
      <c r="D222" s="239" t="s">
        <v>648</v>
      </c>
      <c r="E222" s="240" t="s">
        <v>1</v>
      </c>
      <c r="F222" s="241" t="s">
        <v>885</v>
      </c>
      <c r="G222" s="238"/>
      <c r="H222" s="242">
        <v>15.95</v>
      </c>
      <c r="I222" s="243"/>
      <c r="J222" s="238"/>
      <c r="K222" s="238"/>
      <c r="L222" s="244"/>
      <c r="M222" s="245"/>
      <c r="N222" s="246"/>
      <c r="O222" s="246"/>
      <c r="P222" s="246"/>
      <c r="Q222" s="246"/>
      <c r="R222" s="246"/>
      <c r="S222" s="246"/>
      <c r="T222" s="246"/>
      <c r="U222" s="247"/>
      <c r="AT222" s="248" t="s">
        <v>648</v>
      </c>
      <c r="AU222" s="248" t="s">
        <v>82</v>
      </c>
      <c r="AV222" s="13" t="s">
        <v>82</v>
      </c>
      <c r="AW222" s="13" t="s">
        <v>30</v>
      </c>
      <c r="AX222" s="13" t="s">
        <v>80</v>
      </c>
      <c r="AY222" s="248" t="s">
        <v>181</v>
      </c>
    </row>
    <row r="223" spans="1:65" s="2" customFormat="1" ht="14.4" customHeight="1">
      <c r="A223" s="33"/>
      <c r="B223" s="34"/>
      <c r="C223" s="221" t="s">
        <v>886</v>
      </c>
      <c r="D223" s="221" t="s">
        <v>192</v>
      </c>
      <c r="E223" s="222" t="s">
        <v>887</v>
      </c>
      <c r="F223" s="223" t="s">
        <v>888</v>
      </c>
      <c r="G223" s="224" t="s">
        <v>188</v>
      </c>
      <c r="H223" s="225">
        <v>17.545000000000002</v>
      </c>
      <c r="I223" s="226"/>
      <c r="J223" s="227">
        <f>ROUND(I223*H223,2)</f>
        <v>0</v>
      </c>
      <c r="K223" s="228"/>
      <c r="L223" s="229"/>
      <c r="M223" s="230" t="s">
        <v>1</v>
      </c>
      <c r="N223" s="231" t="s">
        <v>38</v>
      </c>
      <c r="O223" s="70"/>
      <c r="P223" s="217">
        <f>O223*H223</f>
        <v>0</v>
      </c>
      <c r="Q223" s="217">
        <v>1.67E-3</v>
      </c>
      <c r="R223" s="217">
        <f>Q223*H223</f>
        <v>2.9300150000000004E-2</v>
      </c>
      <c r="S223" s="217">
        <v>0</v>
      </c>
      <c r="T223" s="217">
        <f>S223*H223</f>
        <v>0</v>
      </c>
      <c r="U223" s="218" t="s">
        <v>1</v>
      </c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219" t="s">
        <v>196</v>
      </c>
      <c r="AT223" s="219" t="s">
        <v>192</v>
      </c>
      <c r="AU223" s="219" t="s">
        <v>82</v>
      </c>
      <c r="AY223" s="16" t="s">
        <v>181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16" t="s">
        <v>80</v>
      </c>
      <c r="BK223" s="220">
        <f>ROUND(I223*H223,2)</f>
        <v>0</v>
      </c>
      <c r="BL223" s="16" t="s">
        <v>189</v>
      </c>
      <c r="BM223" s="219" t="s">
        <v>1167</v>
      </c>
    </row>
    <row r="224" spans="1:65" s="13" customFormat="1">
      <c r="B224" s="237"/>
      <c r="C224" s="238"/>
      <c r="D224" s="239" t="s">
        <v>648</v>
      </c>
      <c r="E224" s="238"/>
      <c r="F224" s="241" t="s">
        <v>890</v>
      </c>
      <c r="G224" s="238"/>
      <c r="H224" s="242">
        <v>17.545000000000002</v>
      </c>
      <c r="I224" s="243"/>
      <c r="J224" s="238"/>
      <c r="K224" s="238"/>
      <c r="L224" s="244"/>
      <c r="M224" s="245"/>
      <c r="N224" s="246"/>
      <c r="O224" s="246"/>
      <c r="P224" s="246"/>
      <c r="Q224" s="246"/>
      <c r="R224" s="246"/>
      <c r="S224" s="246"/>
      <c r="T224" s="246"/>
      <c r="U224" s="247"/>
      <c r="AT224" s="248" t="s">
        <v>648</v>
      </c>
      <c r="AU224" s="248" t="s">
        <v>82</v>
      </c>
      <c r="AV224" s="13" t="s">
        <v>82</v>
      </c>
      <c r="AW224" s="13" t="s">
        <v>4</v>
      </c>
      <c r="AX224" s="13" t="s">
        <v>80</v>
      </c>
      <c r="AY224" s="248" t="s">
        <v>181</v>
      </c>
    </row>
    <row r="225" spans="1:65" s="2" customFormat="1" ht="19.8" customHeight="1">
      <c r="A225" s="33"/>
      <c r="B225" s="34"/>
      <c r="C225" s="207" t="s">
        <v>891</v>
      </c>
      <c r="D225" s="207" t="s">
        <v>185</v>
      </c>
      <c r="E225" s="208" t="s">
        <v>892</v>
      </c>
      <c r="F225" s="209" t="s">
        <v>893</v>
      </c>
      <c r="G225" s="210" t="s">
        <v>511</v>
      </c>
      <c r="H225" s="211">
        <v>26.7</v>
      </c>
      <c r="I225" s="212"/>
      <c r="J225" s="213">
        <f>ROUND(I225*H225,2)</f>
        <v>0</v>
      </c>
      <c r="K225" s="214"/>
      <c r="L225" s="38"/>
      <c r="M225" s="215" t="s">
        <v>1</v>
      </c>
      <c r="N225" s="216" t="s">
        <v>38</v>
      </c>
      <c r="O225" s="70"/>
      <c r="P225" s="217">
        <f>O225*H225</f>
        <v>0</v>
      </c>
      <c r="Q225" s="217">
        <v>8.9999999999999993E-3</v>
      </c>
      <c r="R225" s="217">
        <f>Q225*H225</f>
        <v>0.24029999999999999</v>
      </c>
      <c r="S225" s="217">
        <v>0</v>
      </c>
      <c r="T225" s="217">
        <f>S225*H225</f>
        <v>0</v>
      </c>
      <c r="U225" s="218" t="s">
        <v>1</v>
      </c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219" t="s">
        <v>189</v>
      </c>
      <c r="AT225" s="219" t="s">
        <v>185</v>
      </c>
      <c r="AU225" s="219" t="s">
        <v>82</v>
      </c>
      <c r="AY225" s="16" t="s">
        <v>181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16" t="s">
        <v>80</v>
      </c>
      <c r="BK225" s="220">
        <f>ROUND(I225*H225,2)</f>
        <v>0</v>
      </c>
      <c r="BL225" s="16" t="s">
        <v>189</v>
      </c>
      <c r="BM225" s="219" t="s">
        <v>1168</v>
      </c>
    </row>
    <row r="226" spans="1:65" s="13" customFormat="1">
      <c r="B226" s="237"/>
      <c r="C226" s="238"/>
      <c r="D226" s="239" t="s">
        <v>648</v>
      </c>
      <c r="E226" s="240" t="s">
        <v>1</v>
      </c>
      <c r="F226" s="241" t="s">
        <v>895</v>
      </c>
      <c r="G226" s="238"/>
      <c r="H226" s="242">
        <v>26.7</v>
      </c>
      <c r="I226" s="243"/>
      <c r="J226" s="238"/>
      <c r="K226" s="238"/>
      <c r="L226" s="244"/>
      <c r="M226" s="245"/>
      <c r="N226" s="246"/>
      <c r="O226" s="246"/>
      <c r="P226" s="246"/>
      <c r="Q226" s="246"/>
      <c r="R226" s="246"/>
      <c r="S226" s="246"/>
      <c r="T226" s="246"/>
      <c r="U226" s="247"/>
      <c r="AT226" s="248" t="s">
        <v>648</v>
      </c>
      <c r="AU226" s="248" t="s">
        <v>82</v>
      </c>
      <c r="AV226" s="13" t="s">
        <v>82</v>
      </c>
      <c r="AW226" s="13" t="s">
        <v>30</v>
      </c>
      <c r="AX226" s="13" t="s">
        <v>80</v>
      </c>
      <c r="AY226" s="248" t="s">
        <v>181</v>
      </c>
    </row>
    <row r="227" spans="1:65" s="2" customFormat="1" ht="14.4" customHeight="1">
      <c r="A227" s="33"/>
      <c r="B227" s="34"/>
      <c r="C227" s="221" t="s">
        <v>896</v>
      </c>
      <c r="D227" s="221" t="s">
        <v>192</v>
      </c>
      <c r="E227" s="222" t="s">
        <v>897</v>
      </c>
      <c r="F227" s="223" t="s">
        <v>898</v>
      </c>
      <c r="G227" s="224" t="s">
        <v>511</v>
      </c>
      <c r="H227" s="225">
        <v>30.704999999999998</v>
      </c>
      <c r="I227" s="226"/>
      <c r="J227" s="227">
        <f>ROUND(I227*H227,2)</f>
        <v>0</v>
      </c>
      <c r="K227" s="228"/>
      <c r="L227" s="229"/>
      <c r="M227" s="230" t="s">
        <v>1</v>
      </c>
      <c r="N227" s="231" t="s">
        <v>38</v>
      </c>
      <c r="O227" s="70"/>
      <c r="P227" s="217">
        <f>O227*H227</f>
        <v>0</v>
      </c>
      <c r="Q227" s="217">
        <v>1.9199999999999998E-2</v>
      </c>
      <c r="R227" s="217">
        <f>Q227*H227</f>
        <v>0.58953599999999995</v>
      </c>
      <c r="S227" s="217">
        <v>0</v>
      </c>
      <c r="T227" s="217">
        <f>S227*H227</f>
        <v>0</v>
      </c>
      <c r="U227" s="218" t="s">
        <v>1</v>
      </c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219" t="s">
        <v>196</v>
      </c>
      <c r="AT227" s="219" t="s">
        <v>192</v>
      </c>
      <c r="AU227" s="219" t="s">
        <v>82</v>
      </c>
      <c r="AY227" s="16" t="s">
        <v>181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16" t="s">
        <v>80</v>
      </c>
      <c r="BK227" s="220">
        <f>ROUND(I227*H227,2)</f>
        <v>0</v>
      </c>
      <c r="BL227" s="16" t="s">
        <v>189</v>
      </c>
      <c r="BM227" s="219" t="s">
        <v>1169</v>
      </c>
    </row>
    <row r="228" spans="1:65" s="13" customFormat="1">
      <c r="B228" s="237"/>
      <c r="C228" s="238"/>
      <c r="D228" s="239" t="s">
        <v>648</v>
      </c>
      <c r="E228" s="238"/>
      <c r="F228" s="241" t="s">
        <v>900</v>
      </c>
      <c r="G228" s="238"/>
      <c r="H228" s="242">
        <v>30.704999999999998</v>
      </c>
      <c r="I228" s="243"/>
      <c r="J228" s="238"/>
      <c r="K228" s="238"/>
      <c r="L228" s="244"/>
      <c r="M228" s="245"/>
      <c r="N228" s="246"/>
      <c r="O228" s="246"/>
      <c r="P228" s="246"/>
      <c r="Q228" s="246"/>
      <c r="R228" s="246"/>
      <c r="S228" s="246"/>
      <c r="T228" s="246"/>
      <c r="U228" s="247"/>
      <c r="AT228" s="248" t="s">
        <v>648</v>
      </c>
      <c r="AU228" s="248" t="s">
        <v>82</v>
      </c>
      <c r="AV228" s="13" t="s">
        <v>82</v>
      </c>
      <c r="AW228" s="13" t="s">
        <v>4</v>
      </c>
      <c r="AX228" s="13" t="s">
        <v>80</v>
      </c>
      <c r="AY228" s="248" t="s">
        <v>181</v>
      </c>
    </row>
    <row r="229" spans="1:65" s="2" customFormat="1" ht="14.4" customHeight="1">
      <c r="A229" s="33"/>
      <c r="B229" s="34"/>
      <c r="C229" s="207" t="s">
        <v>901</v>
      </c>
      <c r="D229" s="207" t="s">
        <v>185</v>
      </c>
      <c r="E229" s="208" t="s">
        <v>902</v>
      </c>
      <c r="F229" s="209" t="s">
        <v>903</v>
      </c>
      <c r="G229" s="210" t="s">
        <v>188</v>
      </c>
      <c r="H229" s="211">
        <v>53.93</v>
      </c>
      <c r="I229" s="212"/>
      <c r="J229" s="213">
        <f>ROUND(I229*H229,2)</f>
        <v>0</v>
      </c>
      <c r="K229" s="214"/>
      <c r="L229" s="38"/>
      <c r="M229" s="215" t="s">
        <v>1</v>
      </c>
      <c r="N229" s="216" t="s">
        <v>38</v>
      </c>
      <c r="O229" s="70"/>
      <c r="P229" s="217">
        <f>O229*H229</f>
        <v>0</v>
      </c>
      <c r="Q229" s="217">
        <v>1.7000000000000001E-4</v>
      </c>
      <c r="R229" s="217">
        <f>Q229*H229</f>
        <v>9.1681000000000002E-3</v>
      </c>
      <c r="S229" s="217">
        <v>0</v>
      </c>
      <c r="T229" s="217">
        <f>S229*H229</f>
        <v>0</v>
      </c>
      <c r="U229" s="218" t="s">
        <v>1</v>
      </c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219" t="s">
        <v>189</v>
      </c>
      <c r="AT229" s="219" t="s">
        <v>185</v>
      </c>
      <c r="AU229" s="219" t="s">
        <v>82</v>
      </c>
      <c r="AY229" s="16" t="s">
        <v>181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16" t="s">
        <v>80</v>
      </c>
      <c r="BK229" s="220">
        <f>ROUND(I229*H229,2)</f>
        <v>0</v>
      </c>
      <c r="BL229" s="16" t="s">
        <v>189</v>
      </c>
      <c r="BM229" s="219" t="s">
        <v>1170</v>
      </c>
    </row>
    <row r="230" spans="1:65" s="2" customFormat="1" ht="14.4" customHeight="1">
      <c r="A230" s="33"/>
      <c r="B230" s="34"/>
      <c r="C230" s="221" t="s">
        <v>905</v>
      </c>
      <c r="D230" s="221" t="s">
        <v>192</v>
      </c>
      <c r="E230" s="222" t="s">
        <v>906</v>
      </c>
      <c r="F230" s="223" t="s">
        <v>907</v>
      </c>
      <c r="G230" s="224" t="s">
        <v>188</v>
      </c>
      <c r="H230" s="225">
        <v>53.93</v>
      </c>
      <c r="I230" s="226"/>
      <c r="J230" s="227">
        <f>ROUND(I230*H230,2)</f>
        <v>0</v>
      </c>
      <c r="K230" s="228"/>
      <c r="L230" s="229"/>
      <c r="M230" s="230" t="s">
        <v>1</v>
      </c>
      <c r="N230" s="231" t="s">
        <v>38</v>
      </c>
      <c r="O230" s="70"/>
      <c r="P230" s="217">
        <f>O230*H230</f>
        <v>0</v>
      </c>
      <c r="Q230" s="217">
        <v>3.0000000000000001E-5</v>
      </c>
      <c r="R230" s="217">
        <f>Q230*H230</f>
        <v>1.6179E-3</v>
      </c>
      <c r="S230" s="217">
        <v>0</v>
      </c>
      <c r="T230" s="217">
        <f>S230*H230</f>
        <v>0</v>
      </c>
      <c r="U230" s="218" t="s">
        <v>1</v>
      </c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219" t="s">
        <v>196</v>
      </c>
      <c r="AT230" s="219" t="s">
        <v>192</v>
      </c>
      <c r="AU230" s="219" t="s">
        <v>82</v>
      </c>
      <c r="AY230" s="16" t="s">
        <v>181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16" t="s">
        <v>80</v>
      </c>
      <c r="BK230" s="220">
        <f>ROUND(I230*H230,2)</f>
        <v>0</v>
      </c>
      <c r="BL230" s="16" t="s">
        <v>189</v>
      </c>
      <c r="BM230" s="219" t="s">
        <v>1171</v>
      </c>
    </row>
    <row r="231" spans="1:65" s="12" customFormat="1" ht="22.8" customHeight="1">
      <c r="B231" s="191"/>
      <c r="C231" s="192"/>
      <c r="D231" s="193" t="s">
        <v>72</v>
      </c>
      <c r="E231" s="205" t="s">
        <v>909</v>
      </c>
      <c r="F231" s="205" t="s">
        <v>910</v>
      </c>
      <c r="G231" s="192"/>
      <c r="H231" s="192"/>
      <c r="I231" s="195"/>
      <c r="J231" s="206">
        <f>BK231</f>
        <v>0</v>
      </c>
      <c r="K231" s="192"/>
      <c r="L231" s="197"/>
      <c r="M231" s="198"/>
      <c r="N231" s="199"/>
      <c r="O231" s="199"/>
      <c r="P231" s="200">
        <f>SUM(P232:P234)</f>
        <v>0</v>
      </c>
      <c r="Q231" s="199"/>
      <c r="R231" s="200">
        <f>SUM(R232:R234)</f>
        <v>0</v>
      </c>
      <c r="S231" s="199"/>
      <c r="T231" s="200">
        <f>SUM(T232:T234)</f>
        <v>9.0626999999999999E-2</v>
      </c>
      <c r="U231" s="201"/>
      <c r="AR231" s="202" t="s">
        <v>82</v>
      </c>
      <c r="AT231" s="203" t="s">
        <v>72</v>
      </c>
      <c r="AU231" s="203" t="s">
        <v>80</v>
      </c>
      <c r="AY231" s="202" t="s">
        <v>181</v>
      </c>
      <c r="BK231" s="204">
        <f>SUM(BK232:BK234)</f>
        <v>0</v>
      </c>
    </row>
    <row r="232" spans="1:65" s="2" customFormat="1" ht="14.4" customHeight="1">
      <c r="A232" s="33"/>
      <c r="B232" s="34"/>
      <c r="C232" s="207" t="s">
        <v>911</v>
      </c>
      <c r="D232" s="207" t="s">
        <v>185</v>
      </c>
      <c r="E232" s="208" t="s">
        <v>912</v>
      </c>
      <c r="F232" s="209" t="s">
        <v>913</v>
      </c>
      <c r="G232" s="210" t="s">
        <v>511</v>
      </c>
      <c r="H232" s="211">
        <v>24.815999999999999</v>
      </c>
      <c r="I232" s="212"/>
      <c r="J232" s="213">
        <f>ROUND(I232*H232,2)</f>
        <v>0</v>
      </c>
      <c r="K232" s="214"/>
      <c r="L232" s="38"/>
      <c r="M232" s="215" t="s">
        <v>1</v>
      </c>
      <c r="N232" s="216" t="s">
        <v>38</v>
      </c>
      <c r="O232" s="70"/>
      <c r="P232" s="217">
        <f>O232*H232</f>
        <v>0</v>
      </c>
      <c r="Q232" s="217">
        <v>0</v>
      </c>
      <c r="R232" s="217">
        <f>Q232*H232</f>
        <v>0</v>
      </c>
      <c r="S232" s="217">
        <v>3.0000000000000001E-3</v>
      </c>
      <c r="T232" s="217">
        <f>S232*H232</f>
        <v>7.4448E-2</v>
      </c>
      <c r="U232" s="218" t="s">
        <v>1</v>
      </c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219" t="s">
        <v>189</v>
      </c>
      <c r="AT232" s="219" t="s">
        <v>185</v>
      </c>
      <c r="AU232" s="219" t="s">
        <v>82</v>
      </c>
      <c r="AY232" s="16" t="s">
        <v>181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16" t="s">
        <v>80</v>
      </c>
      <c r="BK232" s="220">
        <f>ROUND(I232*H232,2)</f>
        <v>0</v>
      </c>
      <c r="BL232" s="16" t="s">
        <v>189</v>
      </c>
      <c r="BM232" s="219" t="s">
        <v>1172</v>
      </c>
    </row>
    <row r="233" spans="1:65" s="13" customFormat="1">
      <c r="B233" s="237"/>
      <c r="C233" s="238"/>
      <c r="D233" s="239" t="s">
        <v>648</v>
      </c>
      <c r="E233" s="240" t="s">
        <v>1</v>
      </c>
      <c r="F233" s="241" t="s">
        <v>659</v>
      </c>
      <c r="G233" s="238"/>
      <c r="H233" s="242">
        <v>24.815999999999999</v>
      </c>
      <c r="I233" s="243"/>
      <c r="J233" s="238"/>
      <c r="K233" s="238"/>
      <c r="L233" s="244"/>
      <c r="M233" s="245"/>
      <c r="N233" s="246"/>
      <c r="O233" s="246"/>
      <c r="P233" s="246"/>
      <c r="Q233" s="246"/>
      <c r="R233" s="246"/>
      <c r="S233" s="246"/>
      <c r="T233" s="246"/>
      <c r="U233" s="247"/>
      <c r="AT233" s="248" t="s">
        <v>648</v>
      </c>
      <c r="AU233" s="248" t="s">
        <v>82</v>
      </c>
      <c r="AV233" s="13" t="s">
        <v>82</v>
      </c>
      <c r="AW233" s="13" t="s">
        <v>30</v>
      </c>
      <c r="AX233" s="13" t="s">
        <v>80</v>
      </c>
      <c r="AY233" s="248" t="s">
        <v>181</v>
      </c>
    </row>
    <row r="234" spans="1:65" s="2" customFormat="1" ht="14.4" customHeight="1">
      <c r="A234" s="33"/>
      <c r="B234" s="34"/>
      <c r="C234" s="207" t="s">
        <v>915</v>
      </c>
      <c r="D234" s="207" t="s">
        <v>185</v>
      </c>
      <c r="E234" s="208" t="s">
        <v>916</v>
      </c>
      <c r="F234" s="209" t="s">
        <v>917</v>
      </c>
      <c r="G234" s="210" t="s">
        <v>267</v>
      </c>
      <c r="H234" s="211">
        <v>53.93</v>
      </c>
      <c r="I234" s="212"/>
      <c r="J234" s="213">
        <f>ROUND(I234*H234,2)</f>
        <v>0</v>
      </c>
      <c r="K234" s="214"/>
      <c r="L234" s="38"/>
      <c r="M234" s="215" t="s">
        <v>1</v>
      </c>
      <c r="N234" s="216" t="s">
        <v>38</v>
      </c>
      <c r="O234" s="70"/>
      <c r="P234" s="217">
        <f>O234*H234</f>
        <v>0</v>
      </c>
      <c r="Q234" s="217">
        <v>0</v>
      </c>
      <c r="R234" s="217">
        <f>Q234*H234</f>
        <v>0</v>
      </c>
      <c r="S234" s="217">
        <v>2.9999999999999997E-4</v>
      </c>
      <c r="T234" s="217">
        <f>S234*H234</f>
        <v>1.6178999999999999E-2</v>
      </c>
      <c r="U234" s="218" t="s">
        <v>1</v>
      </c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219" t="s">
        <v>189</v>
      </c>
      <c r="AT234" s="219" t="s">
        <v>185</v>
      </c>
      <c r="AU234" s="219" t="s">
        <v>82</v>
      </c>
      <c r="AY234" s="16" t="s">
        <v>181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16" t="s">
        <v>80</v>
      </c>
      <c r="BK234" s="220">
        <f>ROUND(I234*H234,2)</f>
        <v>0</v>
      </c>
      <c r="BL234" s="16" t="s">
        <v>189</v>
      </c>
      <c r="BM234" s="219" t="s">
        <v>1173</v>
      </c>
    </row>
    <row r="235" spans="1:65" s="12" customFormat="1" ht="22.8" customHeight="1">
      <c r="B235" s="191"/>
      <c r="C235" s="192"/>
      <c r="D235" s="193" t="s">
        <v>72</v>
      </c>
      <c r="E235" s="205" t="s">
        <v>919</v>
      </c>
      <c r="F235" s="205" t="s">
        <v>920</v>
      </c>
      <c r="G235" s="192"/>
      <c r="H235" s="192"/>
      <c r="I235" s="195"/>
      <c r="J235" s="206">
        <f>BK235</f>
        <v>0</v>
      </c>
      <c r="K235" s="192"/>
      <c r="L235" s="197"/>
      <c r="M235" s="198"/>
      <c r="N235" s="199"/>
      <c r="O235" s="199"/>
      <c r="P235" s="200">
        <f>SUM(P236:P268)</f>
        <v>0</v>
      </c>
      <c r="Q235" s="199"/>
      <c r="R235" s="200">
        <f>SUM(R236:R268)</f>
        <v>2.2983023500000002</v>
      </c>
      <c r="S235" s="199"/>
      <c r="T235" s="200">
        <f>SUM(T236:T268)</f>
        <v>0</v>
      </c>
      <c r="U235" s="201"/>
      <c r="AR235" s="202" t="s">
        <v>82</v>
      </c>
      <c r="AT235" s="203" t="s">
        <v>72</v>
      </c>
      <c r="AU235" s="203" t="s">
        <v>80</v>
      </c>
      <c r="AY235" s="202" t="s">
        <v>181</v>
      </c>
      <c r="BK235" s="204">
        <f>SUM(BK236:BK268)</f>
        <v>0</v>
      </c>
    </row>
    <row r="236" spans="1:65" s="2" customFormat="1" ht="14.4" customHeight="1">
      <c r="A236" s="33"/>
      <c r="B236" s="34"/>
      <c r="C236" s="207" t="s">
        <v>921</v>
      </c>
      <c r="D236" s="207" t="s">
        <v>185</v>
      </c>
      <c r="E236" s="208" t="s">
        <v>922</v>
      </c>
      <c r="F236" s="209" t="s">
        <v>923</v>
      </c>
      <c r="G236" s="210" t="s">
        <v>511</v>
      </c>
      <c r="H236" s="211">
        <v>69.316999999999993</v>
      </c>
      <c r="I236" s="212"/>
      <c r="J236" s="213">
        <f>ROUND(I236*H236,2)</f>
        <v>0</v>
      </c>
      <c r="K236" s="214"/>
      <c r="L236" s="38"/>
      <c r="M236" s="215" t="s">
        <v>1</v>
      </c>
      <c r="N236" s="216" t="s">
        <v>38</v>
      </c>
      <c r="O236" s="70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7">
        <f>S236*H236</f>
        <v>0</v>
      </c>
      <c r="U236" s="218" t="s">
        <v>1</v>
      </c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219" t="s">
        <v>189</v>
      </c>
      <c r="AT236" s="219" t="s">
        <v>185</v>
      </c>
      <c r="AU236" s="219" t="s">
        <v>82</v>
      </c>
      <c r="AY236" s="16" t="s">
        <v>181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16" t="s">
        <v>80</v>
      </c>
      <c r="BK236" s="220">
        <f>ROUND(I236*H236,2)</f>
        <v>0</v>
      </c>
      <c r="BL236" s="16" t="s">
        <v>189</v>
      </c>
      <c r="BM236" s="219" t="s">
        <v>1174</v>
      </c>
    </row>
    <row r="237" spans="1:65" s="13" customFormat="1">
      <c r="B237" s="237"/>
      <c r="C237" s="238"/>
      <c r="D237" s="239" t="s">
        <v>648</v>
      </c>
      <c r="E237" s="240" t="s">
        <v>1</v>
      </c>
      <c r="F237" s="241" t="s">
        <v>925</v>
      </c>
      <c r="G237" s="238"/>
      <c r="H237" s="242">
        <v>26.577000000000002</v>
      </c>
      <c r="I237" s="243"/>
      <c r="J237" s="238"/>
      <c r="K237" s="238"/>
      <c r="L237" s="244"/>
      <c r="M237" s="245"/>
      <c r="N237" s="246"/>
      <c r="O237" s="246"/>
      <c r="P237" s="246"/>
      <c r="Q237" s="246"/>
      <c r="R237" s="246"/>
      <c r="S237" s="246"/>
      <c r="T237" s="246"/>
      <c r="U237" s="247"/>
      <c r="AT237" s="248" t="s">
        <v>648</v>
      </c>
      <c r="AU237" s="248" t="s">
        <v>82</v>
      </c>
      <c r="AV237" s="13" t="s">
        <v>82</v>
      </c>
      <c r="AW237" s="13" t="s">
        <v>30</v>
      </c>
      <c r="AX237" s="13" t="s">
        <v>73</v>
      </c>
      <c r="AY237" s="248" t="s">
        <v>181</v>
      </c>
    </row>
    <row r="238" spans="1:65" s="13" customFormat="1">
      <c r="B238" s="237"/>
      <c r="C238" s="238"/>
      <c r="D238" s="239" t="s">
        <v>648</v>
      </c>
      <c r="E238" s="240" t="s">
        <v>1</v>
      </c>
      <c r="F238" s="241" t="s">
        <v>926</v>
      </c>
      <c r="G238" s="238"/>
      <c r="H238" s="242">
        <v>17.46</v>
      </c>
      <c r="I238" s="243"/>
      <c r="J238" s="238"/>
      <c r="K238" s="238"/>
      <c r="L238" s="244"/>
      <c r="M238" s="245"/>
      <c r="N238" s="246"/>
      <c r="O238" s="246"/>
      <c r="P238" s="246"/>
      <c r="Q238" s="246"/>
      <c r="R238" s="246"/>
      <c r="S238" s="246"/>
      <c r="T238" s="246"/>
      <c r="U238" s="247"/>
      <c r="AT238" s="248" t="s">
        <v>648</v>
      </c>
      <c r="AU238" s="248" t="s">
        <v>82</v>
      </c>
      <c r="AV238" s="13" t="s">
        <v>82</v>
      </c>
      <c r="AW238" s="13" t="s">
        <v>30</v>
      </c>
      <c r="AX238" s="13" t="s">
        <v>73</v>
      </c>
      <c r="AY238" s="248" t="s">
        <v>181</v>
      </c>
    </row>
    <row r="239" spans="1:65" s="13" customFormat="1">
      <c r="B239" s="237"/>
      <c r="C239" s="238"/>
      <c r="D239" s="239" t="s">
        <v>648</v>
      </c>
      <c r="E239" s="240" t="s">
        <v>1</v>
      </c>
      <c r="F239" s="241" t="s">
        <v>927</v>
      </c>
      <c r="G239" s="238"/>
      <c r="H239" s="242">
        <v>9.2799999999999994</v>
      </c>
      <c r="I239" s="243"/>
      <c r="J239" s="238"/>
      <c r="K239" s="238"/>
      <c r="L239" s="244"/>
      <c r="M239" s="245"/>
      <c r="N239" s="246"/>
      <c r="O239" s="246"/>
      <c r="P239" s="246"/>
      <c r="Q239" s="246"/>
      <c r="R239" s="246"/>
      <c r="S239" s="246"/>
      <c r="T239" s="246"/>
      <c r="U239" s="247"/>
      <c r="AT239" s="248" t="s">
        <v>648</v>
      </c>
      <c r="AU239" s="248" t="s">
        <v>82</v>
      </c>
      <c r="AV239" s="13" t="s">
        <v>82</v>
      </c>
      <c r="AW239" s="13" t="s">
        <v>30</v>
      </c>
      <c r="AX239" s="13" t="s">
        <v>73</v>
      </c>
      <c r="AY239" s="248" t="s">
        <v>181</v>
      </c>
    </row>
    <row r="240" spans="1:65" s="13" customFormat="1">
      <c r="B240" s="237"/>
      <c r="C240" s="238"/>
      <c r="D240" s="239" t="s">
        <v>648</v>
      </c>
      <c r="E240" s="240" t="s">
        <v>1</v>
      </c>
      <c r="F240" s="241" t="s">
        <v>928</v>
      </c>
      <c r="G240" s="238"/>
      <c r="H240" s="242">
        <v>7.8</v>
      </c>
      <c r="I240" s="243"/>
      <c r="J240" s="238"/>
      <c r="K240" s="238"/>
      <c r="L240" s="244"/>
      <c r="M240" s="245"/>
      <c r="N240" s="246"/>
      <c r="O240" s="246"/>
      <c r="P240" s="246"/>
      <c r="Q240" s="246"/>
      <c r="R240" s="246"/>
      <c r="S240" s="246"/>
      <c r="T240" s="246"/>
      <c r="U240" s="247"/>
      <c r="AT240" s="248" t="s">
        <v>648</v>
      </c>
      <c r="AU240" s="248" t="s">
        <v>82</v>
      </c>
      <c r="AV240" s="13" t="s">
        <v>82</v>
      </c>
      <c r="AW240" s="13" t="s">
        <v>30</v>
      </c>
      <c r="AX240" s="13" t="s">
        <v>73</v>
      </c>
      <c r="AY240" s="248" t="s">
        <v>181</v>
      </c>
    </row>
    <row r="241" spans="1:65" s="13" customFormat="1">
      <c r="B241" s="237"/>
      <c r="C241" s="238"/>
      <c r="D241" s="239" t="s">
        <v>648</v>
      </c>
      <c r="E241" s="240" t="s">
        <v>1</v>
      </c>
      <c r="F241" s="241" t="s">
        <v>929</v>
      </c>
      <c r="G241" s="238"/>
      <c r="H241" s="242">
        <v>8.1999999999999993</v>
      </c>
      <c r="I241" s="243"/>
      <c r="J241" s="238"/>
      <c r="K241" s="238"/>
      <c r="L241" s="244"/>
      <c r="M241" s="245"/>
      <c r="N241" s="246"/>
      <c r="O241" s="246"/>
      <c r="P241" s="246"/>
      <c r="Q241" s="246"/>
      <c r="R241" s="246"/>
      <c r="S241" s="246"/>
      <c r="T241" s="246"/>
      <c r="U241" s="247"/>
      <c r="AT241" s="248" t="s">
        <v>648</v>
      </c>
      <c r="AU241" s="248" t="s">
        <v>82</v>
      </c>
      <c r="AV241" s="13" t="s">
        <v>82</v>
      </c>
      <c r="AW241" s="13" t="s">
        <v>30</v>
      </c>
      <c r="AX241" s="13" t="s">
        <v>73</v>
      </c>
      <c r="AY241" s="248" t="s">
        <v>181</v>
      </c>
    </row>
    <row r="242" spans="1:65" s="14" customFormat="1">
      <c r="B242" s="249"/>
      <c r="C242" s="250"/>
      <c r="D242" s="239" t="s">
        <v>648</v>
      </c>
      <c r="E242" s="251" t="s">
        <v>1</v>
      </c>
      <c r="F242" s="252" t="s">
        <v>682</v>
      </c>
      <c r="G242" s="250"/>
      <c r="H242" s="253">
        <v>69.316999999999993</v>
      </c>
      <c r="I242" s="254"/>
      <c r="J242" s="250"/>
      <c r="K242" s="250"/>
      <c r="L242" s="255"/>
      <c r="M242" s="256"/>
      <c r="N242" s="257"/>
      <c r="O242" s="257"/>
      <c r="P242" s="257"/>
      <c r="Q242" s="257"/>
      <c r="R242" s="257"/>
      <c r="S242" s="257"/>
      <c r="T242" s="257"/>
      <c r="U242" s="258"/>
      <c r="AT242" s="259" t="s">
        <v>648</v>
      </c>
      <c r="AU242" s="259" t="s">
        <v>82</v>
      </c>
      <c r="AV242" s="14" t="s">
        <v>390</v>
      </c>
      <c r="AW242" s="14" t="s">
        <v>30</v>
      </c>
      <c r="AX242" s="14" t="s">
        <v>80</v>
      </c>
      <c r="AY242" s="259" t="s">
        <v>181</v>
      </c>
    </row>
    <row r="243" spans="1:65" s="2" customFormat="1" ht="14.4" customHeight="1">
      <c r="A243" s="33"/>
      <c r="B243" s="34"/>
      <c r="C243" s="207" t="s">
        <v>930</v>
      </c>
      <c r="D243" s="207" t="s">
        <v>185</v>
      </c>
      <c r="E243" s="208" t="s">
        <v>931</v>
      </c>
      <c r="F243" s="209" t="s">
        <v>932</v>
      </c>
      <c r="G243" s="210" t="s">
        <v>511</v>
      </c>
      <c r="H243" s="211">
        <v>69.316999999999993</v>
      </c>
      <c r="I243" s="212"/>
      <c r="J243" s="213">
        <f>ROUND(I243*H243,2)</f>
        <v>0</v>
      </c>
      <c r="K243" s="214"/>
      <c r="L243" s="38"/>
      <c r="M243" s="215" t="s">
        <v>1</v>
      </c>
      <c r="N243" s="216" t="s">
        <v>38</v>
      </c>
      <c r="O243" s="70"/>
      <c r="P243" s="217">
        <f>O243*H243</f>
        <v>0</v>
      </c>
      <c r="Q243" s="217">
        <v>2.9999999999999997E-4</v>
      </c>
      <c r="R243" s="217">
        <f>Q243*H243</f>
        <v>2.0795099999999997E-2</v>
      </c>
      <c r="S243" s="217">
        <v>0</v>
      </c>
      <c r="T243" s="217">
        <f>S243*H243</f>
        <v>0</v>
      </c>
      <c r="U243" s="218" t="s">
        <v>1</v>
      </c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219" t="s">
        <v>189</v>
      </c>
      <c r="AT243" s="219" t="s">
        <v>185</v>
      </c>
      <c r="AU243" s="219" t="s">
        <v>82</v>
      </c>
      <c r="AY243" s="16" t="s">
        <v>181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16" t="s">
        <v>80</v>
      </c>
      <c r="BK243" s="220">
        <f>ROUND(I243*H243,2)</f>
        <v>0</v>
      </c>
      <c r="BL243" s="16" t="s">
        <v>189</v>
      </c>
      <c r="BM243" s="219" t="s">
        <v>1175</v>
      </c>
    </row>
    <row r="244" spans="1:65" s="2" customFormat="1" ht="14.4" customHeight="1">
      <c r="A244" s="33"/>
      <c r="B244" s="34"/>
      <c r="C244" s="207" t="s">
        <v>934</v>
      </c>
      <c r="D244" s="207" t="s">
        <v>185</v>
      </c>
      <c r="E244" s="208" t="s">
        <v>935</v>
      </c>
      <c r="F244" s="209" t="s">
        <v>936</v>
      </c>
      <c r="G244" s="210" t="s">
        <v>188</v>
      </c>
      <c r="H244" s="211">
        <v>69.316999999999993</v>
      </c>
      <c r="I244" s="212"/>
      <c r="J244" s="213">
        <f>ROUND(I244*H244,2)</f>
        <v>0</v>
      </c>
      <c r="K244" s="214"/>
      <c r="L244" s="38"/>
      <c r="M244" s="215" t="s">
        <v>1</v>
      </c>
      <c r="N244" s="216" t="s">
        <v>38</v>
      </c>
      <c r="O244" s="70"/>
      <c r="P244" s="217">
        <f>O244*H244</f>
        <v>0</v>
      </c>
      <c r="Q244" s="217">
        <v>4.3499999999999997E-3</v>
      </c>
      <c r="R244" s="217">
        <f>Q244*H244</f>
        <v>0.30152894999999996</v>
      </c>
      <c r="S244" s="217">
        <v>0</v>
      </c>
      <c r="T244" s="217">
        <f>S244*H244</f>
        <v>0</v>
      </c>
      <c r="U244" s="218" t="s">
        <v>1</v>
      </c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219" t="s">
        <v>189</v>
      </c>
      <c r="AT244" s="219" t="s">
        <v>185</v>
      </c>
      <c r="AU244" s="219" t="s">
        <v>82</v>
      </c>
      <c r="AY244" s="16" t="s">
        <v>181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16" t="s">
        <v>80</v>
      </c>
      <c r="BK244" s="220">
        <f>ROUND(I244*H244,2)</f>
        <v>0</v>
      </c>
      <c r="BL244" s="16" t="s">
        <v>189</v>
      </c>
      <c r="BM244" s="219" t="s">
        <v>1176</v>
      </c>
    </row>
    <row r="245" spans="1:65" s="2" customFormat="1" ht="14.4" customHeight="1">
      <c r="A245" s="33"/>
      <c r="B245" s="34"/>
      <c r="C245" s="207" t="s">
        <v>323</v>
      </c>
      <c r="D245" s="207" t="s">
        <v>185</v>
      </c>
      <c r="E245" s="208" t="s">
        <v>938</v>
      </c>
      <c r="F245" s="209" t="s">
        <v>939</v>
      </c>
      <c r="G245" s="210" t="s">
        <v>511</v>
      </c>
      <c r="H245" s="211">
        <v>69.316999999999993</v>
      </c>
      <c r="I245" s="212"/>
      <c r="J245" s="213">
        <f>ROUND(I245*H245,2)</f>
        <v>0</v>
      </c>
      <c r="K245" s="214"/>
      <c r="L245" s="38"/>
      <c r="M245" s="215" t="s">
        <v>1</v>
      </c>
      <c r="N245" s="216" t="s">
        <v>38</v>
      </c>
      <c r="O245" s="70"/>
      <c r="P245" s="217">
        <f>O245*H245</f>
        <v>0</v>
      </c>
      <c r="Q245" s="217">
        <v>4.4999999999999997E-3</v>
      </c>
      <c r="R245" s="217">
        <f>Q245*H245</f>
        <v>0.31192649999999994</v>
      </c>
      <c r="S245" s="217">
        <v>0</v>
      </c>
      <c r="T245" s="217">
        <f>S245*H245</f>
        <v>0</v>
      </c>
      <c r="U245" s="218" t="s">
        <v>1</v>
      </c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219" t="s">
        <v>189</v>
      </c>
      <c r="AT245" s="219" t="s">
        <v>185</v>
      </c>
      <c r="AU245" s="219" t="s">
        <v>82</v>
      </c>
      <c r="AY245" s="16" t="s">
        <v>181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16" t="s">
        <v>80</v>
      </c>
      <c r="BK245" s="220">
        <f>ROUND(I245*H245,2)</f>
        <v>0</v>
      </c>
      <c r="BL245" s="16" t="s">
        <v>189</v>
      </c>
      <c r="BM245" s="219" t="s">
        <v>1177</v>
      </c>
    </row>
    <row r="246" spans="1:65" s="2" customFormat="1" ht="14.4" customHeight="1">
      <c r="A246" s="33"/>
      <c r="B246" s="34"/>
      <c r="C246" s="207" t="s">
        <v>327</v>
      </c>
      <c r="D246" s="207" t="s">
        <v>185</v>
      </c>
      <c r="E246" s="208" t="s">
        <v>941</v>
      </c>
      <c r="F246" s="209" t="s">
        <v>942</v>
      </c>
      <c r="G246" s="210" t="s">
        <v>267</v>
      </c>
      <c r="H246" s="211">
        <v>79.8</v>
      </c>
      <c r="I246" s="212"/>
      <c r="J246" s="213">
        <f>ROUND(I246*H246,2)</f>
        <v>0</v>
      </c>
      <c r="K246" s="214"/>
      <c r="L246" s="38"/>
      <c r="M246" s="215" t="s">
        <v>1</v>
      </c>
      <c r="N246" s="216" t="s">
        <v>38</v>
      </c>
      <c r="O246" s="70"/>
      <c r="P246" s="217">
        <f>O246*H246</f>
        <v>0</v>
      </c>
      <c r="Q246" s="217">
        <v>2.0000000000000001E-4</v>
      </c>
      <c r="R246" s="217">
        <f>Q246*H246</f>
        <v>1.5959999999999998E-2</v>
      </c>
      <c r="S246" s="217">
        <v>0</v>
      </c>
      <c r="T246" s="217">
        <f>S246*H246</f>
        <v>0</v>
      </c>
      <c r="U246" s="218" t="s">
        <v>1</v>
      </c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219" t="s">
        <v>189</v>
      </c>
      <c r="AT246" s="219" t="s">
        <v>185</v>
      </c>
      <c r="AU246" s="219" t="s">
        <v>82</v>
      </c>
      <c r="AY246" s="16" t="s">
        <v>181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16" t="s">
        <v>80</v>
      </c>
      <c r="BK246" s="220">
        <f>ROUND(I246*H246,2)</f>
        <v>0</v>
      </c>
      <c r="BL246" s="16" t="s">
        <v>189</v>
      </c>
      <c r="BM246" s="219" t="s">
        <v>1178</v>
      </c>
    </row>
    <row r="247" spans="1:65" s="2" customFormat="1" ht="14.4" customHeight="1">
      <c r="A247" s="33"/>
      <c r="B247" s="34"/>
      <c r="C247" s="221" t="s">
        <v>944</v>
      </c>
      <c r="D247" s="221" t="s">
        <v>192</v>
      </c>
      <c r="E247" s="222" t="s">
        <v>945</v>
      </c>
      <c r="F247" s="223" t="s">
        <v>946</v>
      </c>
      <c r="G247" s="224" t="s">
        <v>267</v>
      </c>
      <c r="H247" s="225">
        <v>87.78</v>
      </c>
      <c r="I247" s="226"/>
      <c r="J247" s="227">
        <f>ROUND(I247*H247,2)</f>
        <v>0</v>
      </c>
      <c r="K247" s="228"/>
      <c r="L247" s="229"/>
      <c r="M247" s="230" t="s">
        <v>1</v>
      </c>
      <c r="N247" s="231" t="s">
        <v>38</v>
      </c>
      <c r="O247" s="70"/>
      <c r="P247" s="217">
        <f>O247*H247</f>
        <v>0</v>
      </c>
      <c r="Q247" s="217">
        <v>6.9999999999999994E-5</v>
      </c>
      <c r="R247" s="217">
        <f>Q247*H247</f>
        <v>6.1445999999999992E-3</v>
      </c>
      <c r="S247" s="217">
        <v>0</v>
      </c>
      <c r="T247" s="217">
        <f>S247*H247</f>
        <v>0</v>
      </c>
      <c r="U247" s="218" t="s">
        <v>1</v>
      </c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219" t="s">
        <v>196</v>
      </c>
      <c r="AT247" s="219" t="s">
        <v>192</v>
      </c>
      <c r="AU247" s="219" t="s">
        <v>82</v>
      </c>
      <c r="AY247" s="16" t="s">
        <v>181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16" t="s">
        <v>80</v>
      </c>
      <c r="BK247" s="220">
        <f>ROUND(I247*H247,2)</f>
        <v>0</v>
      </c>
      <c r="BL247" s="16" t="s">
        <v>189</v>
      </c>
      <c r="BM247" s="219" t="s">
        <v>1179</v>
      </c>
    </row>
    <row r="248" spans="1:65" s="13" customFormat="1">
      <c r="B248" s="237"/>
      <c r="C248" s="238"/>
      <c r="D248" s="239" t="s">
        <v>648</v>
      </c>
      <c r="E248" s="238"/>
      <c r="F248" s="241" t="s">
        <v>948</v>
      </c>
      <c r="G248" s="238"/>
      <c r="H248" s="242">
        <v>87.78</v>
      </c>
      <c r="I248" s="243"/>
      <c r="J248" s="238"/>
      <c r="K248" s="238"/>
      <c r="L248" s="244"/>
      <c r="M248" s="245"/>
      <c r="N248" s="246"/>
      <c r="O248" s="246"/>
      <c r="P248" s="246"/>
      <c r="Q248" s="246"/>
      <c r="R248" s="246"/>
      <c r="S248" s="246"/>
      <c r="T248" s="246"/>
      <c r="U248" s="247"/>
      <c r="AT248" s="248" t="s">
        <v>648</v>
      </c>
      <c r="AU248" s="248" t="s">
        <v>82</v>
      </c>
      <c r="AV248" s="13" t="s">
        <v>82</v>
      </c>
      <c r="AW248" s="13" t="s">
        <v>4</v>
      </c>
      <c r="AX248" s="13" t="s">
        <v>80</v>
      </c>
      <c r="AY248" s="248" t="s">
        <v>181</v>
      </c>
    </row>
    <row r="249" spans="1:65" s="2" customFormat="1" ht="14.4" customHeight="1">
      <c r="A249" s="33"/>
      <c r="B249" s="34"/>
      <c r="C249" s="207" t="s">
        <v>949</v>
      </c>
      <c r="D249" s="207" t="s">
        <v>185</v>
      </c>
      <c r="E249" s="208" t="s">
        <v>950</v>
      </c>
      <c r="F249" s="209" t="s">
        <v>951</v>
      </c>
      <c r="G249" s="210" t="s">
        <v>511</v>
      </c>
      <c r="H249" s="211">
        <v>12.17</v>
      </c>
      <c r="I249" s="212"/>
      <c r="J249" s="213">
        <f>ROUND(I249*H249,2)</f>
        <v>0</v>
      </c>
      <c r="K249" s="214"/>
      <c r="L249" s="38"/>
      <c r="M249" s="215" t="s">
        <v>1</v>
      </c>
      <c r="N249" s="216" t="s">
        <v>38</v>
      </c>
      <c r="O249" s="70"/>
      <c r="P249" s="217">
        <f>O249*H249</f>
        <v>0</v>
      </c>
      <c r="Q249" s="217">
        <v>4.8999999999999998E-3</v>
      </c>
      <c r="R249" s="217">
        <f>Q249*H249</f>
        <v>5.9632999999999999E-2</v>
      </c>
      <c r="S249" s="217">
        <v>0</v>
      </c>
      <c r="T249" s="217">
        <f>S249*H249</f>
        <v>0</v>
      </c>
      <c r="U249" s="218" t="s">
        <v>1</v>
      </c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219" t="s">
        <v>189</v>
      </c>
      <c r="AT249" s="219" t="s">
        <v>185</v>
      </c>
      <c r="AU249" s="219" t="s">
        <v>82</v>
      </c>
      <c r="AY249" s="16" t="s">
        <v>181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16" t="s">
        <v>80</v>
      </c>
      <c r="BK249" s="220">
        <f>ROUND(I249*H249,2)</f>
        <v>0</v>
      </c>
      <c r="BL249" s="16" t="s">
        <v>189</v>
      </c>
      <c r="BM249" s="219" t="s">
        <v>1180</v>
      </c>
    </row>
    <row r="250" spans="1:65" s="13" customFormat="1">
      <c r="B250" s="237"/>
      <c r="C250" s="238"/>
      <c r="D250" s="239" t="s">
        <v>648</v>
      </c>
      <c r="E250" s="240" t="s">
        <v>1</v>
      </c>
      <c r="F250" s="241" t="s">
        <v>953</v>
      </c>
      <c r="G250" s="238"/>
      <c r="H250" s="242">
        <v>12.17</v>
      </c>
      <c r="I250" s="243"/>
      <c r="J250" s="238"/>
      <c r="K250" s="238"/>
      <c r="L250" s="244"/>
      <c r="M250" s="245"/>
      <c r="N250" s="246"/>
      <c r="O250" s="246"/>
      <c r="P250" s="246"/>
      <c r="Q250" s="246"/>
      <c r="R250" s="246"/>
      <c r="S250" s="246"/>
      <c r="T250" s="246"/>
      <c r="U250" s="247"/>
      <c r="AT250" s="248" t="s">
        <v>648</v>
      </c>
      <c r="AU250" s="248" t="s">
        <v>82</v>
      </c>
      <c r="AV250" s="13" t="s">
        <v>82</v>
      </c>
      <c r="AW250" s="13" t="s">
        <v>30</v>
      </c>
      <c r="AX250" s="13" t="s">
        <v>80</v>
      </c>
      <c r="AY250" s="248" t="s">
        <v>181</v>
      </c>
    </row>
    <row r="251" spans="1:65" s="2" customFormat="1" ht="14.4" customHeight="1">
      <c r="A251" s="33"/>
      <c r="B251" s="34"/>
      <c r="C251" s="221" t="s">
        <v>954</v>
      </c>
      <c r="D251" s="221" t="s">
        <v>192</v>
      </c>
      <c r="E251" s="222" t="s">
        <v>955</v>
      </c>
      <c r="F251" s="223" t="s">
        <v>956</v>
      </c>
      <c r="G251" s="224" t="s">
        <v>511</v>
      </c>
      <c r="H251" s="225">
        <v>13.387</v>
      </c>
      <c r="I251" s="226"/>
      <c r="J251" s="227">
        <f>ROUND(I251*H251,2)</f>
        <v>0</v>
      </c>
      <c r="K251" s="228"/>
      <c r="L251" s="229"/>
      <c r="M251" s="230" t="s">
        <v>1</v>
      </c>
      <c r="N251" s="231" t="s">
        <v>38</v>
      </c>
      <c r="O251" s="70"/>
      <c r="P251" s="217">
        <f>O251*H251</f>
        <v>0</v>
      </c>
      <c r="Q251" s="217">
        <v>2.01E-2</v>
      </c>
      <c r="R251" s="217">
        <f>Q251*H251</f>
        <v>0.2690787</v>
      </c>
      <c r="S251" s="217">
        <v>0</v>
      </c>
      <c r="T251" s="217">
        <f>S251*H251</f>
        <v>0</v>
      </c>
      <c r="U251" s="218" t="s">
        <v>1</v>
      </c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219" t="s">
        <v>196</v>
      </c>
      <c r="AT251" s="219" t="s">
        <v>192</v>
      </c>
      <c r="AU251" s="219" t="s">
        <v>82</v>
      </c>
      <c r="AY251" s="16" t="s">
        <v>181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16" t="s">
        <v>80</v>
      </c>
      <c r="BK251" s="220">
        <f>ROUND(I251*H251,2)</f>
        <v>0</v>
      </c>
      <c r="BL251" s="16" t="s">
        <v>189</v>
      </c>
      <c r="BM251" s="219" t="s">
        <v>1181</v>
      </c>
    </row>
    <row r="252" spans="1:65" s="13" customFormat="1">
      <c r="B252" s="237"/>
      <c r="C252" s="238"/>
      <c r="D252" s="239" t="s">
        <v>648</v>
      </c>
      <c r="E252" s="238"/>
      <c r="F252" s="241" t="s">
        <v>958</v>
      </c>
      <c r="G252" s="238"/>
      <c r="H252" s="242">
        <v>13.387</v>
      </c>
      <c r="I252" s="243"/>
      <c r="J252" s="238"/>
      <c r="K252" s="238"/>
      <c r="L252" s="244"/>
      <c r="M252" s="245"/>
      <c r="N252" s="246"/>
      <c r="O252" s="246"/>
      <c r="P252" s="246"/>
      <c r="Q252" s="246"/>
      <c r="R252" s="246"/>
      <c r="S252" s="246"/>
      <c r="T252" s="246"/>
      <c r="U252" s="247"/>
      <c r="AT252" s="248" t="s">
        <v>648</v>
      </c>
      <c r="AU252" s="248" t="s">
        <v>82</v>
      </c>
      <c r="AV252" s="13" t="s">
        <v>82</v>
      </c>
      <c r="AW252" s="13" t="s">
        <v>4</v>
      </c>
      <c r="AX252" s="13" t="s">
        <v>80</v>
      </c>
      <c r="AY252" s="248" t="s">
        <v>181</v>
      </c>
    </row>
    <row r="253" spans="1:65" s="2" customFormat="1" ht="19.8" customHeight="1">
      <c r="A253" s="33"/>
      <c r="B253" s="34"/>
      <c r="C253" s="207" t="s">
        <v>959</v>
      </c>
      <c r="D253" s="207" t="s">
        <v>185</v>
      </c>
      <c r="E253" s="208" t="s">
        <v>960</v>
      </c>
      <c r="F253" s="209" t="s">
        <v>961</v>
      </c>
      <c r="G253" s="210" t="s">
        <v>511</v>
      </c>
      <c r="H253" s="211">
        <v>51.7</v>
      </c>
      <c r="I253" s="212"/>
      <c r="J253" s="213">
        <f>ROUND(I253*H253,2)</f>
        <v>0</v>
      </c>
      <c r="K253" s="214"/>
      <c r="L253" s="38"/>
      <c r="M253" s="215" t="s">
        <v>1</v>
      </c>
      <c r="N253" s="216" t="s">
        <v>38</v>
      </c>
      <c r="O253" s="70"/>
      <c r="P253" s="217">
        <f>O253*H253</f>
        <v>0</v>
      </c>
      <c r="Q253" s="217">
        <v>8.9999999999999993E-3</v>
      </c>
      <c r="R253" s="217">
        <f>Q253*H253</f>
        <v>0.46529999999999999</v>
      </c>
      <c r="S253" s="217">
        <v>0</v>
      </c>
      <c r="T253" s="217">
        <f>S253*H253</f>
        <v>0</v>
      </c>
      <c r="U253" s="218" t="s">
        <v>1</v>
      </c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219" t="s">
        <v>189</v>
      </c>
      <c r="AT253" s="219" t="s">
        <v>185</v>
      </c>
      <c r="AU253" s="219" t="s">
        <v>82</v>
      </c>
      <c r="AY253" s="16" t="s">
        <v>181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16" t="s">
        <v>80</v>
      </c>
      <c r="BK253" s="220">
        <f>ROUND(I253*H253,2)</f>
        <v>0</v>
      </c>
      <c r="BL253" s="16" t="s">
        <v>189</v>
      </c>
      <c r="BM253" s="219" t="s">
        <v>1182</v>
      </c>
    </row>
    <row r="254" spans="1:65" s="13" customFormat="1">
      <c r="B254" s="237"/>
      <c r="C254" s="238"/>
      <c r="D254" s="239" t="s">
        <v>648</v>
      </c>
      <c r="E254" s="240" t="s">
        <v>1</v>
      </c>
      <c r="F254" s="241" t="s">
        <v>963</v>
      </c>
      <c r="G254" s="238"/>
      <c r="H254" s="242">
        <v>51.7</v>
      </c>
      <c r="I254" s="243"/>
      <c r="J254" s="238"/>
      <c r="K254" s="238"/>
      <c r="L254" s="244"/>
      <c r="M254" s="245"/>
      <c r="N254" s="246"/>
      <c r="O254" s="246"/>
      <c r="P254" s="246"/>
      <c r="Q254" s="246"/>
      <c r="R254" s="246"/>
      <c r="S254" s="246"/>
      <c r="T254" s="246"/>
      <c r="U254" s="247"/>
      <c r="AT254" s="248" t="s">
        <v>648</v>
      </c>
      <c r="AU254" s="248" t="s">
        <v>82</v>
      </c>
      <c r="AV254" s="13" t="s">
        <v>82</v>
      </c>
      <c r="AW254" s="13" t="s">
        <v>30</v>
      </c>
      <c r="AX254" s="13" t="s">
        <v>80</v>
      </c>
      <c r="AY254" s="248" t="s">
        <v>181</v>
      </c>
    </row>
    <row r="255" spans="1:65" s="2" customFormat="1" ht="14.4" customHeight="1">
      <c r="A255" s="33"/>
      <c r="B255" s="34"/>
      <c r="C255" s="221" t="s">
        <v>964</v>
      </c>
      <c r="D255" s="221" t="s">
        <v>192</v>
      </c>
      <c r="E255" s="222" t="s">
        <v>965</v>
      </c>
      <c r="F255" s="223" t="s">
        <v>966</v>
      </c>
      <c r="G255" s="224" t="s">
        <v>511</v>
      </c>
      <c r="H255" s="225">
        <v>59.454999999999998</v>
      </c>
      <c r="I255" s="226"/>
      <c r="J255" s="227">
        <f>ROUND(I255*H255,2)</f>
        <v>0</v>
      </c>
      <c r="K255" s="228"/>
      <c r="L255" s="229"/>
      <c r="M255" s="230" t="s">
        <v>1</v>
      </c>
      <c r="N255" s="231" t="s">
        <v>38</v>
      </c>
      <c r="O255" s="70"/>
      <c r="P255" s="217">
        <f>O255*H255</f>
        <v>0</v>
      </c>
      <c r="Q255" s="217">
        <v>1.29E-2</v>
      </c>
      <c r="R255" s="217">
        <f>Q255*H255</f>
        <v>0.76696949999999997</v>
      </c>
      <c r="S255" s="217">
        <v>0</v>
      </c>
      <c r="T255" s="217">
        <f>S255*H255</f>
        <v>0</v>
      </c>
      <c r="U255" s="218" t="s">
        <v>1</v>
      </c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219" t="s">
        <v>196</v>
      </c>
      <c r="AT255" s="219" t="s">
        <v>192</v>
      </c>
      <c r="AU255" s="219" t="s">
        <v>82</v>
      </c>
      <c r="AY255" s="16" t="s">
        <v>181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16" t="s">
        <v>80</v>
      </c>
      <c r="BK255" s="220">
        <f>ROUND(I255*H255,2)</f>
        <v>0</v>
      </c>
      <c r="BL255" s="16" t="s">
        <v>189</v>
      </c>
      <c r="BM255" s="219" t="s">
        <v>1183</v>
      </c>
    </row>
    <row r="256" spans="1:65" s="13" customFormat="1">
      <c r="B256" s="237"/>
      <c r="C256" s="238"/>
      <c r="D256" s="239" t="s">
        <v>648</v>
      </c>
      <c r="E256" s="238"/>
      <c r="F256" s="241" t="s">
        <v>968</v>
      </c>
      <c r="G256" s="238"/>
      <c r="H256" s="242">
        <v>59.454999999999998</v>
      </c>
      <c r="I256" s="243"/>
      <c r="J256" s="238"/>
      <c r="K256" s="238"/>
      <c r="L256" s="244"/>
      <c r="M256" s="245"/>
      <c r="N256" s="246"/>
      <c r="O256" s="246"/>
      <c r="P256" s="246"/>
      <c r="Q256" s="246"/>
      <c r="R256" s="246"/>
      <c r="S256" s="246"/>
      <c r="T256" s="246"/>
      <c r="U256" s="247"/>
      <c r="AT256" s="248" t="s">
        <v>648</v>
      </c>
      <c r="AU256" s="248" t="s">
        <v>82</v>
      </c>
      <c r="AV256" s="13" t="s">
        <v>82</v>
      </c>
      <c r="AW256" s="13" t="s">
        <v>4</v>
      </c>
      <c r="AX256" s="13" t="s">
        <v>80</v>
      </c>
      <c r="AY256" s="248" t="s">
        <v>181</v>
      </c>
    </row>
    <row r="257" spans="1:65" s="2" customFormat="1" ht="14.4" customHeight="1">
      <c r="A257" s="33"/>
      <c r="B257" s="34"/>
      <c r="C257" s="207" t="s">
        <v>969</v>
      </c>
      <c r="D257" s="207" t="s">
        <v>185</v>
      </c>
      <c r="E257" s="208" t="s">
        <v>970</v>
      </c>
      <c r="F257" s="209" t="s">
        <v>971</v>
      </c>
      <c r="G257" s="210" t="s">
        <v>511</v>
      </c>
      <c r="H257" s="211">
        <v>6</v>
      </c>
      <c r="I257" s="212"/>
      <c r="J257" s="213">
        <f>ROUND(I257*H257,2)</f>
        <v>0</v>
      </c>
      <c r="K257" s="214"/>
      <c r="L257" s="38"/>
      <c r="M257" s="215" t="s">
        <v>1</v>
      </c>
      <c r="N257" s="216" t="s">
        <v>38</v>
      </c>
      <c r="O257" s="70"/>
      <c r="P257" s="217">
        <f>O257*H257</f>
        <v>0</v>
      </c>
      <c r="Q257" s="217">
        <v>6.3000000000000003E-4</v>
      </c>
      <c r="R257" s="217">
        <f>Q257*H257</f>
        <v>3.7800000000000004E-3</v>
      </c>
      <c r="S257" s="217">
        <v>0</v>
      </c>
      <c r="T257" s="217">
        <f>S257*H257</f>
        <v>0</v>
      </c>
      <c r="U257" s="218" t="s">
        <v>1</v>
      </c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219" t="s">
        <v>189</v>
      </c>
      <c r="AT257" s="219" t="s">
        <v>185</v>
      </c>
      <c r="AU257" s="219" t="s">
        <v>82</v>
      </c>
      <c r="AY257" s="16" t="s">
        <v>181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16" t="s">
        <v>80</v>
      </c>
      <c r="BK257" s="220">
        <f>ROUND(I257*H257,2)</f>
        <v>0</v>
      </c>
      <c r="BL257" s="16" t="s">
        <v>189</v>
      </c>
      <c r="BM257" s="219" t="s">
        <v>1184</v>
      </c>
    </row>
    <row r="258" spans="1:65" s="2" customFormat="1" ht="14.4" customHeight="1">
      <c r="A258" s="33"/>
      <c r="B258" s="34"/>
      <c r="C258" s="221" t="s">
        <v>973</v>
      </c>
      <c r="D258" s="221" t="s">
        <v>192</v>
      </c>
      <c r="E258" s="222" t="s">
        <v>974</v>
      </c>
      <c r="F258" s="223" t="s">
        <v>975</v>
      </c>
      <c r="G258" s="224" t="s">
        <v>511</v>
      </c>
      <c r="H258" s="225">
        <v>6.6</v>
      </c>
      <c r="I258" s="226"/>
      <c r="J258" s="227">
        <f>ROUND(I258*H258,2)</f>
        <v>0</v>
      </c>
      <c r="K258" s="228"/>
      <c r="L258" s="229"/>
      <c r="M258" s="230" t="s">
        <v>1</v>
      </c>
      <c r="N258" s="231" t="s">
        <v>38</v>
      </c>
      <c r="O258" s="70"/>
      <c r="P258" s="217">
        <f>O258*H258</f>
        <v>0</v>
      </c>
      <c r="Q258" s="217">
        <v>0.01</v>
      </c>
      <c r="R258" s="217">
        <f>Q258*H258</f>
        <v>6.6000000000000003E-2</v>
      </c>
      <c r="S258" s="217">
        <v>0</v>
      </c>
      <c r="T258" s="217">
        <f>S258*H258</f>
        <v>0</v>
      </c>
      <c r="U258" s="218" t="s">
        <v>1</v>
      </c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219" t="s">
        <v>196</v>
      </c>
      <c r="AT258" s="219" t="s">
        <v>192</v>
      </c>
      <c r="AU258" s="219" t="s">
        <v>82</v>
      </c>
      <c r="AY258" s="16" t="s">
        <v>181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16" t="s">
        <v>80</v>
      </c>
      <c r="BK258" s="220">
        <f>ROUND(I258*H258,2)</f>
        <v>0</v>
      </c>
      <c r="BL258" s="16" t="s">
        <v>189</v>
      </c>
      <c r="BM258" s="219" t="s">
        <v>1185</v>
      </c>
    </row>
    <row r="259" spans="1:65" s="13" customFormat="1">
      <c r="B259" s="237"/>
      <c r="C259" s="238"/>
      <c r="D259" s="239" t="s">
        <v>648</v>
      </c>
      <c r="E259" s="238"/>
      <c r="F259" s="241" t="s">
        <v>977</v>
      </c>
      <c r="G259" s="238"/>
      <c r="H259" s="242">
        <v>6.6</v>
      </c>
      <c r="I259" s="243"/>
      <c r="J259" s="238"/>
      <c r="K259" s="238"/>
      <c r="L259" s="244"/>
      <c r="M259" s="245"/>
      <c r="N259" s="246"/>
      <c r="O259" s="246"/>
      <c r="P259" s="246"/>
      <c r="Q259" s="246"/>
      <c r="R259" s="246"/>
      <c r="S259" s="246"/>
      <c r="T259" s="246"/>
      <c r="U259" s="247"/>
      <c r="AT259" s="248" t="s">
        <v>648</v>
      </c>
      <c r="AU259" s="248" t="s">
        <v>82</v>
      </c>
      <c r="AV259" s="13" t="s">
        <v>82</v>
      </c>
      <c r="AW259" s="13" t="s">
        <v>4</v>
      </c>
      <c r="AX259" s="13" t="s">
        <v>80</v>
      </c>
      <c r="AY259" s="248" t="s">
        <v>181</v>
      </c>
    </row>
    <row r="260" spans="1:65" s="2" customFormat="1" ht="14.4" customHeight="1">
      <c r="A260" s="33"/>
      <c r="B260" s="34"/>
      <c r="C260" s="207" t="s">
        <v>978</v>
      </c>
      <c r="D260" s="207" t="s">
        <v>185</v>
      </c>
      <c r="E260" s="208" t="s">
        <v>979</v>
      </c>
      <c r="F260" s="209" t="s">
        <v>980</v>
      </c>
      <c r="G260" s="210" t="s">
        <v>188</v>
      </c>
      <c r="H260" s="211">
        <v>1</v>
      </c>
      <c r="I260" s="212"/>
      <c r="J260" s="213">
        <f t="shared" ref="J260:J268" si="40">ROUND(I260*H260,2)</f>
        <v>0</v>
      </c>
      <c r="K260" s="214"/>
      <c r="L260" s="38"/>
      <c r="M260" s="215" t="s">
        <v>1</v>
      </c>
      <c r="N260" s="216" t="s">
        <v>38</v>
      </c>
      <c r="O260" s="70"/>
      <c r="P260" s="217">
        <f t="shared" ref="P260:P268" si="41">O260*H260</f>
        <v>0</v>
      </c>
      <c r="Q260" s="217">
        <v>2.0000000000000001E-4</v>
      </c>
      <c r="R260" s="217">
        <f t="shared" ref="R260:R268" si="42">Q260*H260</f>
        <v>2.0000000000000001E-4</v>
      </c>
      <c r="S260" s="217">
        <v>0</v>
      </c>
      <c r="T260" s="217">
        <f t="shared" ref="T260:T268" si="43">S260*H260</f>
        <v>0</v>
      </c>
      <c r="U260" s="218" t="s">
        <v>1</v>
      </c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219" t="s">
        <v>189</v>
      </c>
      <c r="AT260" s="219" t="s">
        <v>185</v>
      </c>
      <c r="AU260" s="219" t="s">
        <v>82</v>
      </c>
      <c r="AY260" s="16" t="s">
        <v>181</v>
      </c>
      <c r="BE260" s="220">
        <f t="shared" ref="BE260:BE268" si="44">IF(N260="základní",J260,0)</f>
        <v>0</v>
      </c>
      <c r="BF260" s="220">
        <f t="shared" ref="BF260:BF268" si="45">IF(N260="snížená",J260,0)</f>
        <v>0</v>
      </c>
      <c r="BG260" s="220">
        <f t="shared" ref="BG260:BG268" si="46">IF(N260="zákl. přenesená",J260,0)</f>
        <v>0</v>
      </c>
      <c r="BH260" s="220">
        <f t="shared" ref="BH260:BH268" si="47">IF(N260="sníž. přenesená",J260,0)</f>
        <v>0</v>
      </c>
      <c r="BI260" s="220">
        <f t="shared" ref="BI260:BI268" si="48">IF(N260="nulová",J260,0)</f>
        <v>0</v>
      </c>
      <c r="BJ260" s="16" t="s">
        <v>80</v>
      </c>
      <c r="BK260" s="220">
        <f t="shared" ref="BK260:BK268" si="49">ROUND(I260*H260,2)</f>
        <v>0</v>
      </c>
      <c r="BL260" s="16" t="s">
        <v>189</v>
      </c>
      <c r="BM260" s="219" t="s">
        <v>1186</v>
      </c>
    </row>
    <row r="261" spans="1:65" s="2" customFormat="1" ht="14.4" customHeight="1">
      <c r="A261" s="33"/>
      <c r="B261" s="34"/>
      <c r="C261" s="207" t="s">
        <v>982</v>
      </c>
      <c r="D261" s="207" t="s">
        <v>185</v>
      </c>
      <c r="E261" s="208" t="s">
        <v>983</v>
      </c>
      <c r="F261" s="209" t="s">
        <v>984</v>
      </c>
      <c r="G261" s="210" t="s">
        <v>267</v>
      </c>
      <c r="H261" s="211">
        <v>4</v>
      </c>
      <c r="I261" s="212"/>
      <c r="J261" s="213">
        <f t="shared" si="40"/>
        <v>0</v>
      </c>
      <c r="K261" s="214"/>
      <c r="L261" s="38"/>
      <c r="M261" s="215" t="s">
        <v>1</v>
      </c>
      <c r="N261" s="216" t="s">
        <v>38</v>
      </c>
      <c r="O261" s="70"/>
      <c r="P261" s="217">
        <f t="shared" si="41"/>
        <v>0</v>
      </c>
      <c r="Q261" s="217">
        <v>5.5000000000000003E-4</v>
      </c>
      <c r="R261" s="217">
        <f t="shared" si="42"/>
        <v>2.2000000000000001E-3</v>
      </c>
      <c r="S261" s="217">
        <v>0</v>
      </c>
      <c r="T261" s="217">
        <f t="shared" si="43"/>
        <v>0</v>
      </c>
      <c r="U261" s="218" t="s">
        <v>1</v>
      </c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219" t="s">
        <v>189</v>
      </c>
      <c r="AT261" s="219" t="s">
        <v>185</v>
      </c>
      <c r="AU261" s="219" t="s">
        <v>82</v>
      </c>
      <c r="AY261" s="16" t="s">
        <v>181</v>
      </c>
      <c r="BE261" s="220">
        <f t="shared" si="44"/>
        <v>0</v>
      </c>
      <c r="BF261" s="220">
        <f t="shared" si="45"/>
        <v>0</v>
      </c>
      <c r="BG261" s="220">
        <f t="shared" si="46"/>
        <v>0</v>
      </c>
      <c r="BH261" s="220">
        <f t="shared" si="47"/>
        <v>0</v>
      </c>
      <c r="BI261" s="220">
        <f t="shared" si="48"/>
        <v>0</v>
      </c>
      <c r="BJ261" s="16" t="s">
        <v>80</v>
      </c>
      <c r="BK261" s="220">
        <f t="shared" si="49"/>
        <v>0</v>
      </c>
      <c r="BL261" s="16" t="s">
        <v>189</v>
      </c>
      <c r="BM261" s="219" t="s">
        <v>1187</v>
      </c>
    </row>
    <row r="262" spans="1:65" s="2" customFormat="1" ht="14.4" customHeight="1">
      <c r="A262" s="33"/>
      <c r="B262" s="34"/>
      <c r="C262" s="207" t="s">
        <v>986</v>
      </c>
      <c r="D262" s="207" t="s">
        <v>185</v>
      </c>
      <c r="E262" s="208" t="s">
        <v>987</v>
      </c>
      <c r="F262" s="209" t="s">
        <v>988</v>
      </c>
      <c r="G262" s="210" t="s">
        <v>267</v>
      </c>
      <c r="H262" s="211">
        <v>4</v>
      </c>
      <c r="I262" s="212"/>
      <c r="J262" s="213">
        <f t="shared" si="40"/>
        <v>0</v>
      </c>
      <c r="K262" s="214"/>
      <c r="L262" s="38"/>
      <c r="M262" s="215" t="s">
        <v>1</v>
      </c>
      <c r="N262" s="216" t="s">
        <v>38</v>
      </c>
      <c r="O262" s="70"/>
      <c r="P262" s="217">
        <f t="shared" si="41"/>
        <v>0</v>
      </c>
      <c r="Q262" s="217">
        <v>5.0000000000000001E-4</v>
      </c>
      <c r="R262" s="217">
        <f t="shared" si="42"/>
        <v>2E-3</v>
      </c>
      <c r="S262" s="217">
        <v>0</v>
      </c>
      <c r="T262" s="217">
        <f t="shared" si="43"/>
        <v>0</v>
      </c>
      <c r="U262" s="218" t="s">
        <v>1</v>
      </c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219" t="s">
        <v>189</v>
      </c>
      <c r="AT262" s="219" t="s">
        <v>185</v>
      </c>
      <c r="AU262" s="219" t="s">
        <v>82</v>
      </c>
      <c r="AY262" s="16" t="s">
        <v>181</v>
      </c>
      <c r="BE262" s="220">
        <f t="shared" si="44"/>
        <v>0</v>
      </c>
      <c r="BF262" s="220">
        <f t="shared" si="45"/>
        <v>0</v>
      </c>
      <c r="BG262" s="220">
        <f t="shared" si="46"/>
        <v>0</v>
      </c>
      <c r="BH262" s="220">
        <f t="shared" si="47"/>
        <v>0</v>
      </c>
      <c r="BI262" s="220">
        <f t="shared" si="48"/>
        <v>0</v>
      </c>
      <c r="BJ262" s="16" t="s">
        <v>80</v>
      </c>
      <c r="BK262" s="220">
        <f t="shared" si="49"/>
        <v>0</v>
      </c>
      <c r="BL262" s="16" t="s">
        <v>189</v>
      </c>
      <c r="BM262" s="219" t="s">
        <v>1188</v>
      </c>
    </row>
    <row r="263" spans="1:65" s="2" customFormat="1" ht="14.4" customHeight="1">
      <c r="A263" s="33"/>
      <c r="B263" s="34"/>
      <c r="C263" s="207" t="s">
        <v>990</v>
      </c>
      <c r="D263" s="207" t="s">
        <v>185</v>
      </c>
      <c r="E263" s="208" t="s">
        <v>991</v>
      </c>
      <c r="F263" s="209" t="s">
        <v>992</v>
      </c>
      <c r="G263" s="210" t="s">
        <v>267</v>
      </c>
      <c r="H263" s="211">
        <v>3</v>
      </c>
      <c r="I263" s="212"/>
      <c r="J263" s="213">
        <f t="shared" si="40"/>
        <v>0</v>
      </c>
      <c r="K263" s="214"/>
      <c r="L263" s="38"/>
      <c r="M263" s="215" t="s">
        <v>1</v>
      </c>
      <c r="N263" s="216" t="s">
        <v>38</v>
      </c>
      <c r="O263" s="70"/>
      <c r="P263" s="217">
        <f t="shared" si="41"/>
        <v>0</v>
      </c>
      <c r="Q263" s="217">
        <v>3.0000000000000001E-5</v>
      </c>
      <c r="R263" s="217">
        <f t="shared" si="42"/>
        <v>9.0000000000000006E-5</v>
      </c>
      <c r="S263" s="217">
        <v>0</v>
      </c>
      <c r="T263" s="217">
        <f t="shared" si="43"/>
        <v>0</v>
      </c>
      <c r="U263" s="218" t="s">
        <v>1</v>
      </c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219" t="s">
        <v>189</v>
      </c>
      <c r="AT263" s="219" t="s">
        <v>185</v>
      </c>
      <c r="AU263" s="219" t="s">
        <v>82</v>
      </c>
      <c r="AY263" s="16" t="s">
        <v>181</v>
      </c>
      <c r="BE263" s="220">
        <f t="shared" si="44"/>
        <v>0</v>
      </c>
      <c r="BF263" s="220">
        <f t="shared" si="45"/>
        <v>0</v>
      </c>
      <c r="BG263" s="220">
        <f t="shared" si="46"/>
        <v>0</v>
      </c>
      <c r="BH263" s="220">
        <f t="shared" si="47"/>
        <v>0</v>
      </c>
      <c r="BI263" s="220">
        <f t="shared" si="48"/>
        <v>0</v>
      </c>
      <c r="BJ263" s="16" t="s">
        <v>80</v>
      </c>
      <c r="BK263" s="220">
        <f t="shared" si="49"/>
        <v>0</v>
      </c>
      <c r="BL263" s="16" t="s">
        <v>189</v>
      </c>
      <c r="BM263" s="219" t="s">
        <v>1189</v>
      </c>
    </row>
    <row r="264" spans="1:65" s="2" customFormat="1" ht="14.4" customHeight="1">
      <c r="A264" s="33"/>
      <c r="B264" s="34"/>
      <c r="C264" s="207" t="s">
        <v>994</v>
      </c>
      <c r="D264" s="207" t="s">
        <v>185</v>
      </c>
      <c r="E264" s="208" t="s">
        <v>995</v>
      </c>
      <c r="F264" s="209" t="s">
        <v>996</v>
      </c>
      <c r="G264" s="210" t="s">
        <v>267</v>
      </c>
      <c r="H264" s="211">
        <v>3</v>
      </c>
      <c r="I264" s="212"/>
      <c r="J264" s="213">
        <f t="shared" si="40"/>
        <v>0</v>
      </c>
      <c r="K264" s="214"/>
      <c r="L264" s="38"/>
      <c r="M264" s="215" t="s">
        <v>1</v>
      </c>
      <c r="N264" s="216" t="s">
        <v>38</v>
      </c>
      <c r="O264" s="70"/>
      <c r="P264" s="217">
        <f t="shared" si="41"/>
        <v>0</v>
      </c>
      <c r="Q264" s="217">
        <v>1.1E-4</v>
      </c>
      <c r="R264" s="217">
        <f t="shared" si="42"/>
        <v>3.3E-4</v>
      </c>
      <c r="S264" s="217">
        <v>0</v>
      </c>
      <c r="T264" s="217">
        <f t="shared" si="43"/>
        <v>0</v>
      </c>
      <c r="U264" s="218" t="s">
        <v>1</v>
      </c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219" t="s">
        <v>189</v>
      </c>
      <c r="AT264" s="219" t="s">
        <v>185</v>
      </c>
      <c r="AU264" s="219" t="s">
        <v>82</v>
      </c>
      <c r="AY264" s="16" t="s">
        <v>181</v>
      </c>
      <c r="BE264" s="220">
        <f t="shared" si="44"/>
        <v>0</v>
      </c>
      <c r="BF264" s="220">
        <f t="shared" si="45"/>
        <v>0</v>
      </c>
      <c r="BG264" s="220">
        <f t="shared" si="46"/>
        <v>0</v>
      </c>
      <c r="BH264" s="220">
        <f t="shared" si="47"/>
        <v>0</v>
      </c>
      <c r="BI264" s="220">
        <f t="shared" si="48"/>
        <v>0</v>
      </c>
      <c r="BJ264" s="16" t="s">
        <v>80</v>
      </c>
      <c r="BK264" s="220">
        <f t="shared" si="49"/>
        <v>0</v>
      </c>
      <c r="BL264" s="16" t="s">
        <v>189</v>
      </c>
      <c r="BM264" s="219" t="s">
        <v>1190</v>
      </c>
    </row>
    <row r="265" spans="1:65" s="2" customFormat="1" ht="14.4" customHeight="1">
      <c r="A265" s="33"/>
      <c r="B265" s="34"/>
      <c r="C265" s="207" t="s">
        <v>998</v>
      </c>
      <c r="D265" s="207" t="s">
        <v>185</v>
      </c>
      <c r="E265" s="208" t="s">
        <v>999</v>
      </c>
      <c r="F265" s="209" t="s">
        <v>1000</v>
      </c>
      <c r="G265" s="210" t="s">
        <v>188</v>
      </c>
      <c r="H265" s="211">
        <v>3</v>
      </c>
      <c r="I265" s="212"/>
      <c r="J265" s="213">
        <f t="shared" si="40"/>
        <v>0</v>
      </c>
      <c r="K265" s="214"/>
      <c r="L265" s="38"/>
      <c r="M265" s="215" t="s">
        <v>1</v>
      </c>
      <c r="N265" s="216" t="s">
        <v>38</v>
      </c>
      <c r="O265" s="70"/>
      <c r="P265" s="217">
        <f t="shared" si="41"/>
        <v>0</v>
      </c>
      <c r="Q265" s="217">
        <v>0</v>
      </c>
      <c r="R265" s="217">
        <f t="shared" si="42"/>
        <v>0</v>
      </c>
      <c r="S265" s="217">
        <v>0</v>
      </c>
      <c r="T265" s="217">
        <f t="shared" si="43"/>
        <v>0</v>
      </c>
      <c r="U265" s="218" t="s">
        <v>1</v>
      </c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219" t="s">
        <v>189</v>
      </c>
      <c r="AT265" s="219" t="s">
        <v>185</v>
      </c>
      <c r="AU265" s="219" t="s">
        <v>82</v>
      </c>
      <c r="AY265" s="16" t="s">
        <v>181</v>
      </c>
      <c r="BE265" s="220">
        <f t="shared" si="44"/>
        <v>0</v>
      </c>
      <c r="BF265" s="220">
        <f t="shared" si="45"/>
        <v>0</v>
      </c>
      <c r="BG265" s="220">
        <f t="shared" si="46"/>
        <v>0</v>
      </c>
      <c r="BH265" s="220">
        <f t="shared" si="47"/>
        <v>0</v>
      </c>
      <c r="BI265" s="220">
        <f t="shared" si="48"/>
        <v>0</v>
      </c>
      <c r="BJ265" s="16" t="s">
        <v>80</v>
      </c>
      <c r="BK265" s="220">
        <f t="shared" si="49"/>
        <v>0</v>
      </c>
      <c r="BL265" s="16" t="s">
        <v>189</v>
      </c>
      <c r="BM265" s="219" t="s">
        <v>1191</v>
      </c>
    </row>
    <row r="266" spans="1:65" s="2" customFormat="1" ht="14.4" customHeight="1">
      <c r="A266" s="33"/>
      <c r="B266" s="34"/>
      <c r="C266" s="207" t="s">
        <v>1002</v>
      </c>
      <c r="D266" s="207" t="s">
        <v>185</v>
      </c>
      <c r="E266" s="208" t="s">
        <v>1003</v>
      </c>
      <c r="F266" s="209" t="s">
        <v>1004</v>
      </c>
      <c r="G266" s="210" t="s">
        <v>511</v>
      </c>
      <c r="H266" s="211">
        <v>3</v>
      </c>
      <c r="I266" s="212"/>
      <c r="J266" s="213">
        <f t="shared" si="40"/>
        <v>0</v>
      </c>
      <c r="K266" s="214"/>
      <c r="L266" s="38"/>
      <c r="M266" s="215" t="s">
        <v>1</v>
      </c>
      <c r="N266" s="216" t="s">
        <v>38</v>
      </c>
      <c r="O266" s="70"/>
      <c r="P266" s="217">
        <f t="shared" si="41"/>
        <v>0</v>
      </c>
      <c r="Q266" s="217">
        <v>0</v>
      </c>
      <c r="R266" s="217">
        <f t="shared" si="42"/>
        <v>0</v>
      </c>
      <c r="S266" s="217">
        <v>0</v>
      </c>
      <c r="T266" s="217">
        <f t="shared" si="43"/>
        <v>0</v>
      </c>
      <c r="U266" s="218" t="s">
        <v>1</v>
      </c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219" t="s">
        <v>189</v>
      </c>
      <c r="AT266" s="219" t="s">
        <v>185</v>
      </c>
      <c r="AU266" s="219" t="s">
        <v>82</v>
      </c>
      <c r="AY266" s="16" t="s">
        <v>181</v>
      </c>
      <c r="BE266" s="220">
        <f t="shared" si="44"/>
        <v>0</v>
      </c>
      <c r="BF266" s="220">
        <f t="shared" si="45"/>
        <v>0</v>
      </c>
      <c r="BG266" s="220">
        <f t="shared" si="46"/>
        <v>0</v>
      </c>
      <c r="BH266" s="220">
        <f t="shared" si="47"/>
        <v>0</v>
      </c>
      <c r="BI266" s="220">
        <f t="shared" si="48"/>
        <v>0</v>
      </c>
      <c r="BJ266" s="16" t="s">
        <v>80</v>
      </c>
      <c r="BK266" s="220">
        <f t="shared" si="49"/>
        <v>0</v>
      </c>
      <c r="BL266" s="16" t="s">
        <v>189</v>
      </c>
      <c r="BM266" s="219" t="s">
        <v>1192</v>
      </c>
    </row>
    <row r="267" spans="1:65" s="2" customFormat="1" ht="14.4" customHeight="1">
      <c r="A267" s="33"/>
      <c r="B267" s="34"/>
      <c r="C267" s="207" t="s">
        <v>1006</v>
      </c>
      <c r="D267" s="207" t="s">
        <v>185</v>
      </c>
      <c r="E267" s="208" t="s">
        <v>1007</v>
      </c>
      <c r="F267" s="209" t="s">
        <v>1008</v>
      </c>
      <c r="G267" s="210" t="s">
        <v>511</v>
      </c>
      <c r="H267" s="211">
        <v>3</v>
      </c>
      <c r="I267" s="212"/>
      <c r="J267" s="213">
        <f t="shared" si="40"/>
        <v>0</v>
      </c>
      <c r="K267" s="214"/>
      <c r="L267" s="38"/>
      <c r="M267" s="215" t="s">
        <v>1</v>
      </c>
      <c r="N267" s="216" t="s">
        <v>38</v>
      </c>
      <c r="O267" s="70"/>
      <c r="P267" s="217">
        <f t="shared" si="41"/>
        <v>0</v>
      </c>
      <c r="Q267" s="217">
        <v>5.0000000000000002E-5</v>
      </c>
      <c r="R267" s="217">
        <f t="shared" si="42"/>
        <v>1.5000000000000001E-4</v>
      </c>
      <c r="S267" s="217">
        <v>0</v>
      </c>
      <c r="T267" s="217">
        <f t="shared" si="43"/>
        <v>0</v>
      </c>
      <c r="U267" s="218" t="s">
        <v>1</v>
      </c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219" t="s">
        <v>189</v>
      </c>
      <c r="AT267" s="219" t="s">
        <v>185</v>
      </c>
      <c r="AU267" s="219" t="s">
        <v>82</v>
      </c>
      <c r="AY267" s="16" t="s">
        <v>181</v>
      </c>
      <c r="BE267" s="220">
        <f t="shared" si="44"/>
        <v>0</v>
      </c>
      <c r="BF267" s="220">
        <f t="shared" si="45"/>
        <v>0</v>
      </c>
      <c r="BG267" s="220">
        <f t="shared" si="46"/>
        <v>0</v>
      </c>
      <c r="BH267" s="220">
        <f t="shared" si="47"/>
        <v>0</v>
      </c>
      <c r="BI267" s="220">
        <f t="shared" si="48"/>
        <v>0</v>
      </c>
      <c r="BJ267" s="16" t="s">
        <v>80</v>
      </c>
      <c r="BK267" s="220">
        <f t="shared" si="49"/>
        <v>0</v>
      </c>
      <c r="BL267" s="16" t="s">
        <v>189</v>
      </c>
      <c r="BM267" s="219" t="s">
        <v>1193</v>
      </c>
    </row>
    <row r="268" spans="1:65" s="2" customFormat="1" ht="14.4" customHeight="1">
      <c r="A268" s="33"/>
      <c r="B268" s="34"/>
      <c r="C268" s="207" t="s">
        <v>1010</v>
      </c>
      <c r="D268" s="207" t="s">
        <v>185</v>
      </c>
      <c r="E268" s="208" t="s">
        <v>1011</v>
      </c>
      <c r="F268" s="209" t="s">
        <v>1012</v>
      </c>
      <c r="G268" s="210" t="s">
        <v>267</v>
      </c>
      <c r="H268" s="211">
        <v>8.4</v>
      </c>
      <c r="I268" s="212"/>
      <c r="J268" s="213">
        <f t="shared" si="40"/>
        <v>0</v>
      </c>
      <c r="K268" s="214"/>
      <c r="L268" s="38"/>
      <c r="M268" s="215" t="s">
        <v>1</v>
      </c>
      <c r="N268" s="216" t="s">
        <v>38</v>
      </c>
      <c r="O268" s="70"/>
      <c r="P268" s="217">
        <f t="shared" si="41"/>
        <v>0</v>
      </c>
      <c r="Q268" s="217">
        <v>7.3999999999999999E-4</v>
      </c>
      <c r="R268" s="217">
        <f t="shared" si="42"/>
        <v>6.2160000000000002E-3</v>
      </c>
      <c r="S268" s="217">
        <v>0</v>
      </c>
      <c r="T268" s="217">
        <f t="shared" si="43"/>
        <v>0</v>
      </c>
      <c r="U268" s="218" t="s">
        <v>1</v>
      </c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219" t="s">
        <v>189</v>
      </c>
      <c r="AT268" s="219" t="s">
        <v>185</v>
      </c>
      <c r="AU268" s="219" t="s">
        <v>82</v>
      </c>
      <c r="AY268" s="16" t="s">
        <v>181</v>
      </c>
      <c r="BE268" s="220">
        <f t="shared" si="44"/>
        <v>0</v>
      </c>
      <c r="BF268" s="220">
        <f t="shared" si="45"/>
        <v>0</v>
      </c>
      <c r="BG268" s="220">
        <f t="shared" si="46"/>
        <v>0</v>
      </c>
      <c r="BH268" s="220">
        <f t="shared" si="47"/>
        <v>0</v>
      </c>
      <c r="BI268" s="220">
        <f t="shared" si="48"/>
        <v>0</v>
      </c>
      <c r="BJ268" s="16" t="s">
        <v>80</v>
      </c>
      <c r="BK268" s="220">
        <f t="shared" si="49"/>
        <v>0</v>
      </c>
      <c r="BL268" s="16" t="s">
        <v>189</v>
      </c>
      <c r="BM268" s="219" t="s">
        <v>1194</v>
      </c>
    </row>
    <row r="269" spans="1:65" s="12" customFormat="1" ht="22.8" customHeight="1">
      <c r="B269" s="191"/>
      <c r="C269" s="192"/>
      <c r="D269" s="193" t="s">
        <v>72</v>
      </c>
      <c r="E269" s="205" t="s">
        <v>1014</v>
      </c>
      <c r="F269" s="205" t="s">
        <v>1015</v>
      </c>
      <c r="G269" s="192"/>
      <c r="H269" s="192"/>
      <c r="I269" s="195"/>
      <c r="J269" s="206">
        <f>BK269</f>
        <v>0</v>
      </c>
      <c r="K269" s="192"/>
      <c r="L269" s="197"/>
      <c r="M269" s="198"/>
      <c r="N269" s="199"/>
      <c r="O269" s="199"/>
      <c r="P269" s="200">
        <f>P270</f>
        <v>0</v>
      </c>
      <c r="Q269" s="199"/>
      <c r="R269" s="200">
        <f>R270</f>
        <v>1.2132899999999999E-2</v>
      </c>
      <c r="S269" s="199"/>
      <c r="T269" s="200">
        <f>T270</f>
        <v>0</v>
      </c>
      <c r="U269" s="201"/>
      <c r="AR269" s="202" t="s">
        <v>82</v>
      </c>
      <c r="AT269" s="203" t="s">
        <v>72</v>
      </c>
      <c r="AU269" s="203" t="s">
        <v>80</v>
      </c>
      <c r="AY269" s="202" t="s">
        <v>181</v>
      </c>
      <c r="BK269" s="204">
        <f>BK270</f>
        <v>0</v>
      </c>
    </row>
    <row r="270" spans="1:65" s="2" customFormat="1" ht="19.8" customHeight="1">
      <c r="A270" s="33"/>
      <c r="B270" s="34"/>
      <c r="C270" s="207" t="s">
        <v>1016</v>
      </c>
      <c r="D270" s="207" t="s">
        <v>185</v>
      </c>
      <c r="E270" s="208" t="s">
        <v>1017</v>
      </c>
      <c r="F270" s="209" t="s">
        <v>1018</v>
      </c>
      <c r="G270" s="210" t="s">
        <v>511</v>
      </c>
      <c r="H270" s="211">
        <v>93.33</v>
      </c>
      <c r="I270" s="212"/>
      <c r="J270" s="213">
        <f>ROUND(I270*H270,2)</f>
        <v>0</v>
      </c>
      <c r="K270" s="214"/>
      <c r="L270" s="38"/>
      <c r="M270" s="232" t="s">
        <v>1</v>
      </c>
      <c r="N270" s="233" t="s">
        <v>38</v>
      </c>
      <c r="O270" s="234"/>
      <c r="P270" s="235">
        <f>O270*H270</f>
        <v>0</v>
      </c>
      <c r="Q270" s="235">
        <v>1.2999999999999999E-4</v>
      </c>
      <c r="R270" s="235">
        <f>Q270*H270</f>
        <v>1.2132899999999999E-2</v>
      </c>
      <c r="S270" s="235">
        <v>0</v>
      </c>
      <c r="T270" s="235">
        <f>S270*H270</f>
        <v>0</v>
      </c>
      <c r="U270" s="236" t="s">
        <v>1</v>
      </c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219" t="s">
        <v>189</v>
      </c>
      <c r="AT270" s="219" t="s">
        <v>185</v>
      </c>
      <c r="AU270" s="219" t="s">
        <v>82</v>
      </c>
      <c r="AY270" s="16" t="s">
        <v>181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16" t="s">
        <v>80</v>
      </c>
      <c r="BK270" s="220">
        <f>ROUND(I270*H270,2)</f>
        <v>0</v>
      </c>
      <c r="BL270" s="16" t="s">
        <v>189</v>
      </c>
      <c r="BM270" s="219" t="s">
        <v>1195</v>
      </c>
    </row>
    <row r="271" spans="1:65" s="2" customFormat="1" ht="6.9" customHeight="1">
      <c r="A271" s="33"/>
      <c r="B271" s="53"/>
      <c r="C271" s="54"/>
      <c r="D271" s="54"/>
      <c r="E271" s="54"/>
      <c r="F271" s="54"/>
      <c r="G271" s="54"/>
      <c r="H271" s="54"/>
      <c r="I271" s="157"/>
      <c r="J271" s="54"/>
      <c r="K271" s="54"/>
      <c r="L271" s="38"/>
      <c r="M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</row>
  </sheetData>
  <sheetProtection algorithmName="SHA-512" hashValue="obqlmr5ek8wXFww1h+JxZpBZJQPrqFxgNlpxmKyoQPAWi4Grsfw0c0ydSj2pkl3t66eSJnqFYy4+PbB51Dri8A==" saltValue="cZ6ohqxKKShih3dknCLy4ipbis1EkcgvSs+ja8khEgJsVecDe7Cr/F8zZsTe3Mx1uO3IPaEDoMiHv8TNWY72VA==" spinCount="100000" sheet="1" objects="1" scenarios="1" formatColumns="0" formatRows="0" autoFilter="0"/>
  <autoFilter ref="C132:K270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1"/>
  <sheetViews>
    <sheetView showGridLines="0" workbookViewId="0"/>
  </sheetViews>
  <sheetFormatPr defaultRowHeight="10.199999999999999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86.42578125" style="1" customWidth="1"/>
    <col min="7" max="7" width="6" style="1" customWidth="1"/>
    <col min="8" max="8" width="9.85546875" style="1" customWidth="1"/>
    <col min="9" max="9" width="17.28515625" style="114" customWidth="1"/>
    <col min="10" max="10" width="17.28515625" style="1" customWidth="1"/>
    <col min="11" max="11" width="17.28515625" style="1" hidden="1" customWidth="1"/>
    <col min="12" max="12" width="8" style="1" customWidth="1"/>
    <col min="13" max="13" width="9.28515625" style="1" hidden="1" customWidth="1"/>
    <col min="14" max="14" width="9.140625" style="1" hidden="1"/>
    <col min="15" max="21" width="12.140625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114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6" t="s">
        <v>105</v>
      </c>
    </row>
    <row r="3" spans="1:46" s="1" customFormat="1" ht="6.9" customHeight="1">
      <c r="B3" s="115"/>
      <c r="C3" s="116"/>
      <c r="D3" s="116"/>
      <c r="E3" s="116"/>
      <c r="F3" s="116"/>
      <c r="G3" s="116"/>
      <c r="H3" s="116"/>
      <c r="I3" s="117"/>
      <c r="J3" s="116"/>
      <c r="K3" s="116"/>
      <c r="L3" s="19"/>
      <c r="AT3" s="16" t="s">
        <v>82</v>
      </c>
    </row>
    <row r="4" spans="1:46" s="1" customFormat="1" ht="24.9" customHeight="1">
      <c r="B4" s="19"/>
      <c r="D4" s="118" t="s">
        <v>119</v>
      </c>
      <c r="I4" s="114"/>
      <c r="L4" s="19"/>
      <c r="M4" s="119" t="s">
        <v>10</v>
      </c>
      <c r="AT4" s="16" t="s">
        <v>4</v>
      </c>
    </row>
    <row r="5" spans="1:46" s="1" customFormat="1" ht="6.9" customHeight="1">
      <c r="B5" s="19"/>
      <c r="I5" s="114"/>
      <c r="L5" s="19"/>
    </row>
    <row r="6" spans="1:46" s="1" customFormat="1" ht="12" customHeight="1">
      <c r="B6" s="19"/>
      <c r="D6" s="120" t="s">
        <v>16</v>
      </c>
      <c r="I6" s="114"/>
      <c r="L6" s="19"/>
    </row>
    <row r="7" spans="1:46" s="1" customFormat="1" ht="14.4" customHeight="1">
      <c r="B7" s="19"/>
      <c r="E7" s="308" t="str">
        <f>'Rekapitulace stavby'!K6</f>
        <v>MŠ Šumperk Prievidzská</v>
      </c>
      <c r="F7" s="309"/>
      <c r="G7" s="309"/>
      <c r="H7" s="309"/>
      <c r="I7" s="114"/>
      <c r="L7" s="19"/>
    </row>
    <row r="8" spans="1:46" s="1" customFormat="1" ht="12" customHeight="1">
      <c r="B8" s="19"/>
      <c r="D8" s="120" t="s">
        <v>120</v>
      </c>
      <c r="I8" s="114"/>
      <c r="L8" s="19"/>
    </row>
    <row r="9" spans="1:46" s="2" customFormat="1" ht="14.4" customHeight="1">
      <c r="A9" s="33"/>
      <c r="B9" s="38"/>
      <c r="C9" s="33"/>
      <c r="D9" s="33"/>
      <c r="E9" s="308" t="s">
        <v>628</v>
      </c>
      <c r="F9" s="310"/>
      <c r="G9" s="310"/>
      <c r="H9" s="310"/>
      <c r="I9" s="121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0" t="s">
        <v>122</v>
      </c>
      <c r="E10" s="33"/>
      <c r="F10" s="33"/>
      <c r="G10" s="33"/>
      <c r="H10" s="33"/>
      <c r="I10" s="121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4.4" customHeight="1">
      <c r="A11" s="33"/>
      <c r="B11" s="38"/>
      <c r="C11" s="33"/>
      <c r="D11" s="33"/>
      <c r="E11" s="311" t="s">
        <v>1196</v>
      </c>
      <c r="F11" s="310"/>
      <c r="G11" s="310"/>
      <c r="H11" s="310"/>
      <c r="I11" s="121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121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0" t="s">
        <v>18</v>
      </c>
      <c r="E13" s="33"/>
      <c r="F13" s="109" t="s">
        <v>1</v>
      </c>
      <c r="G13" s="33"/>
      <c r="H13" s="33"/>
      <c r="I13" s="122" t="s">
        <v>19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0" t="s">
        <v>20</v>
      </c>
      <c r="E14" s="33"/>
      <c r="F14" s="109" t="s">
        <v>21</v>
      </c>
      <c r="G14" s="33"/>
      <c r="H14" s="33"/>
      <c r="I14" s="122" t="s">
        <v>22</v>
      </c>
      <c r="J14" s="123" t="str">
        <f>'Rekapitulace stavby'!AN8</f>
        <v>3. 8. 2020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8" customHeight="1">
      <c r="A15" s="33"/>
      <c r="B15" s="38"/>
      <c r="C15" s="33"/>
      <c r="D15" s="33"/>
      <c r="E15" s="33"/>
      <c r="F15" s="33"/>
      <c r="G15" s="33"/>
      <c r="H15" s="33"/>
      <c r="I15" s="121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0" t="s">
        <v>24</v>
      </c>
      <c r="E16" s="33"/>
      <c r="F16" s="33"/>
      <c r="G16" s="33"/>
      <c r="H16" s="33"/>
      <c r="I16" s="122" t="s">
        <v>25</v>
      </c>
      <c r="J16" s="109" t="str">
        <f>IF('Rekapitulace stavby'!AN10="","",'Rekapitulace stavby'!AN10)</f>
        <v/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9" t="str">
        <f>IF('Rekapitulace stavby'!E11="","",'Rekapitulace stavby'!E11)</f>
        <v xml:space="preserve"> </v>
      </c>
      <c r="F17" s="33"/>
      <c r="G17" s="33"/>
      <c r="H17" s="33"/>
      <c r="I17" s="122" t="s">
        <v>26</v>
      </c>
      <c r="J17" s="109" t="str">
        <f>IF('Rekapitulace stavby'!AN11="","",'Rekapitulace stavby'!AN11)</f>
        <v/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8"/>
      <c r="C18" s="33"/>
      <c r="D18" s="33"/>
      <c r="E18" s="33"/>
      <c r="F18" s="33"/>
      <c r="G18" s="33"/>
      <c r="H18" s="33"/>
      <c r="I18" s="121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0" t="s">
        <v>27</v>
      </c>
      <c r="E19" s="33"/>
      <c r="F19" s="33"/>
      <c r="G19" s="33"/>
      <c r="H19" s="33"/>
      <c r="I19" s="122" t="s">
        <v>25</v>
      </c>
      <c r="J19" s="29" t="str">
        <f>'Rekapitulace stavby'!AN13</f>
        <v>Vyplň údaj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312" t="str">
        <f>'Rekapitulace stavby'!E14</f>
        <v>Vyplň údaj</v>
      </c>
      <c r="F20" s="313"/>
      <c r="G20" s="313"/>
      <c r="H20" s="313"/>
      <c r="I20" s="122" t="s">
        <v>26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8"/>
      <c r="C21" s="33"/>
      <c r="D21" s="33"/>
      <c r="E21" s="33"/>
      <c r="F21" s="33"/>
      <c r="G21" s="33"/>
      <c r="H21" s="33"/>
      <c r="I21" s="121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0" t="s">
        <v>29</v>
      </c>
      <c r="E22" s="33"/>
      <c r="F22" s="33"/>
      <c r="G22" s="33"/>
      <c r="H22" s="33"/>
      <c r="I22" s="122" t="s">
        <v>25</v>
      </c>
      <c r="J22" s="109" t="str">
        <f>IF('Rekapitulace stavby'!AN16="","",'Rekapitulace stavby'!AN16)</f>
        <v/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9" t="str">
        <f>IF('Rekapitulace stavby'!E17="","",'Rekapitulace stavby'!E17)</f>
        <v xml:space="preserve"> </v>
      </c>
      <c r="F23" s="33"/>
      <c r="G23" s="33"/>
      <c r="H23" s="33"/>
      <c r="I23" s="122" t="s">
        <v>26</v>
      </c>
      <c r="J23" s="109" t="str">
        <f>IF('Rekapitulace stavby'!AN17="","",'Rekapitulace stavby'!AN17)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8"/>
      <c r="C24" s="33"/>
      <c r="D24" s="33"/>
      <c r="E24" s="33"/>
      <c r="F24" s="33"/>
      <c r="G24" s="33"/>
      <c r="H24" s="33"/>
      <c r="I24" s="121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0" t="s">
        <v>31</v>
      </c>
      <c r="E25" s="33"/>
      <c r="F25" s="33"/>
      <c r="G25" s="33"/>
      <c r="H25" s="33"/>
      <c r="I25" s="122" t="s">
        <v>25</v>
      </c>
      <c r="J25" s="109" t="str">
        <f>IF('Rekapitulace stavby'!AN19="","",'Rekapitulace stavby'!AN19)</f>
        <v/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9" t="str">
        <f>IF('Rekapitulace stavby'!E20="","",'Rekapitulace stavby'!E20)</f>
        <v xml:space="preserve"> </v>
      </c>
      <c r="F26" s="33"/>
      <c r="G26" s="33"/>
      <c r="H26" s="33"/>
      <c r="I26" s="122" t="s">
        <v>26</v>
      </c>
      <c r="J26" s="109" t="str">
        <f>IF('Rekapitulace stavby'!AN20="","",'Rekapitulace stavby'!AN20)</f>
        <v/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8"/>
      <c r="C27" s="33"/>
      <c r="D27" s="33"/>
      <c r="E27" s="33"/>
      <c r="F27" s="33"/>
      <c r="G27" s="33"/>
      <c r="H27" s="33"/>
      <c r="I27" s="121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0" t="s">
        <v>32</v>
      </c>
      <c r="E28" s="33"/>
      <c r="F28" s="33"/>
      <c r="G28" s="33"/>
      <c r="H28" s="33"/>
      <c r="I28" s="121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4.4" customHeight="1">
      <c r="A29" s="124"/>
      <c r="B29" s="125"/>
      <c r="C29" s="124"/>
      <c r="D29" s="124"/>
      <c r="E29" s="314" t="s">
        <v>1</v>
      </c>
      <c r="F29" s="314"/>
      <c r="G29" s="314"/>
      <c r="H29" s="314"/>
      <c r="I29" s="126"/>
      <c r="J29" s="124"/>
      <c r="K29" s="124"/>
      <c r="L29" s="127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" customHeight="1">
      <c r="A30" s="33"/>
      <c r="B30" s="38"/>
      <c r="C30" s="33"/>
      <c r="D30" s="33"/>
      <c r="E30" s="33"/>
      <c r="F30" s="33"/>
      <c r="G30" s="33"/>
      <c r="H30" s="33"/>
      <c r="I30" s="121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28"/>
      <c r="E31" s="128"/>
      <c r="F31" s="128"/>
      <c r="G31" s="128"/>
      <c r="H31" s="128"/>
      <c r="I31" s="129"/>
      <c r="J31" s="128"/>
      <c r="K31" s="128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30" t="s">
        <v>33</v>
      </c>
      <c r="E32" s="33"/>
      <c r="F32" s="33"/>
      <c r="G32" s="33"/>
      <c r="H32" s="33"/>
      <c r="I32" s="121"/>
      <c r="J32" s="131">
        <f>ROUND(J133,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8"/>
      <c r="C33" s="33"/>
      <c r="D33" s="128"/>
      <c r="E33" s="128"/>
      <c r="F33" s="128"/>
      <c r="G33" s="128"/>
      <c r="H33" s="128"/>
      <c r="I33" s="129"/>
      <c r="J33" s="128"/>
      <c r="K33" s="128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33"/>
      <c r="F34" s="132" t="s">
        <v>35</v>
      </c>
      <c r="G34" s="33"/>
      <c r="H34" s="33"/>
      <c r="I34" s="133" t="s">
        <v>34</v>
      </c>
      <c r="J34" s="132" t="s">
        <v>36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8"/>
      <c r="C35" s="33"/>
      <c r="D35" s="134" t="s">
        <v>37</v>
      </c>
      <c r="E35" s="120" t="s">
        <v>38</v>
      </c>
      <c r="F35" s="135">
        <f>ROUND((SUM(BE133:BE270)),  2)</f>
        <v>0</v>
      </c>
      <c r="G35" s="33"/>
      <c r="H35" s="33"/>
      <c r="I35" s="136">
        <v>0.21</v>
      </c>
      <c r="J35" s="135">
        <f>ROUND(((SUM(BE133:BE270))*I35),  2)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8"/>
      <c r="C36" s="33"/>
      <c r="D36" s="33"/>
      <c r="E36" s="120" t="s">
        <v>39</v>
      </c>
      <c r="F36" s="135">
        <f>ROUND((SUM(BF133:BF270)),  2)</f>
        <v>0</v>
      </c>
      <c r="G36" s="33"/>
      <c r="H36" s="33"/>
      <c r="I36" s="136">
        <v>0.15</v>
      </c>
      <c r="J36" s="135">
        <f>ROUND(((SUM(BF133:BF270))*I36),  2)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20" t="s">
        <v>40</v>
      </c>
      <c r="F37" s="135">
        <f>ROUND((SUM(BG133:BG270)),  2)</f>
        <v>0</v>
      </c>
      <c r="G37" s="33"/>
      <c r="H37" s="33"/>
      <c r="I37" s="136">
        <v>0.21</v>
      </c>
      <c r="J37" s="135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8"/>
      <c r="C38" s="33"/>
      <c r="D38" s="33"/>
      <c r="E38" s="120" t="s">
        <v>41</v>
      </c>
      <c r="F38" s="135">
        <f>ROUND((SUM(BH133:BH270)),  2)</f>
        <v>0</v>
      </c>
      <c r="G38" s="33"/>
      <c r="H38" s="33"/>
      <c r="I38" s="136">
        <v>0.15</v>
      </c>
      <c r="J38" s="135">
        <f>0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8"/>
      <c r="C39" s="33"/>
      <c r="D39" s="33"/>
      <c r="E39" s="120" t="s">
        <v>42</v>
      </c>
      <c r="F39" s="135">
        <f>ROUND((SUM(BI133:BI270)),  2)</f>
        <v>0</v>
      </c>
      <c r="G39" s="33"/>
      <c r="H39" s="33"/>
      <c r="I39" s="136">
        <v>0</v>
      </c>
      <c r="J39" s="135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8"/>
      <c r="C40" s="33"/>
      <c r="D40" s="33"/>
      <c r="E40" s="33"/>
      <c r="F40" s="33"/>
      <c r="G40" s="33"/>
      <c r="H40" s="33"/>
      <c r="I40" s="121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37"/>
      <c r="D41" s="138" t="s">
        <v>43</v>
      </c>
      <c r="E41" s="139"/>
      <c r="F41" s="139"/>
      <c r="G41" s="140" t="s">
        <v>44</v>
      </c>
      <c r="H41" s="141" t="s">
        <v>45</v>
      </c>
      <c r="I41" s="142"/>
      <c r="J41" s="143">
        <f>SUM(J32:J39)</f>
        <v>0</v>
      </c>
      <c r="K41" s="144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8"/>
      <c r="C42" s="33"/>
      <c r="D42" s="33"/>
      <c r="E42" s="33"/>
      <c r="F42" s="33"/>
      <c r="G42" s="33"/>
      <c r="H42" s="33"/>
      <c r="I42" s="121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19"/>
      <c r="I43" s="114"/>
      <c r="L43" s="19"/>
    </row>
    <row r="44" spans="1:31" s="1" customFormat="1" ht="14.4" customHeight="1">
      <c r="B44" s="19"/>
      <c r="I44" s="114"/>
      <c r="L44" s="19"/>
    </row>
    <row r="45" spans="1:31" s="1" customFormat="1" ht="14.4" customHeight="1">
      <c r="B45" s="19"/>
      <c r="I45" s="114"/>
      <c r="L45" s="19"/>
    </row>
    <row r="46" spans="1:31" s="1" customFormat="1" ht="14.4" customHeight="1">
      <c r="B46" s="19"/>
      <c r="I46" s="114"/>
      <c r="L46" s="19"/>
    </row>
    <row r="47" spans="1:31" s="1" customFormat="1" ht="14.4" customHeight="1">
      <c r="B47" s="19"/>
      <c r="I47" s="114"/>
      <c r="L47" s="19"/>
    </row>
    <row r="48" spans="1:31" s="1" customFormat="1" ht="14.4" customHeight="1">
      <c r="B48" s="19"/>
      <c r="I48" s="114"/>
      <c r="L48" s="19"/>
    </row>
    <row r="49" spans="1:31" s="1" customFormat="1" ht="14.4" customHeight="1">
      <c r="B49" s="19"/>
      <c r="I49" s="114"/>
      <c r="L49" s="19"/>
    </row>
    <row r="50" spans="1:31" s="2" customFormat="1" ht="14.4" customHeight="1">
      <c r="B50" s="50"/>
      <c r="D50" s="145" t="s">
        <v>46</v>
      </c>
      <c r="E50" s="146"/>
      <c r="F50" s="146"/>
      <c r="G50" s="145" t="s">
        <v>47</v>
      </c>
      <c r="H50" s="146"/>
      <c r="I50" s="147"/>
      <c r="J50" s="146"/>
      <c r="K50" s="146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8" t="s">
        <v>48</v>
      </c>
      <c r="E61" s="149"/>
      <c r="F61" s="150" t="s">
        <v>49</v>
      </c>
      <c r="G61" s="148" t="s">
        <v>48</v>
      </c>
      <c r="H61" s="149"/>
      <c r="I61" s="151"/>
      <c r="J61" s="152" t="s">
        <v>49</v>
      </c>
      <c r="K61" s="149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45" t="s">
        <v>50</v>
      </c>
      <c r="E65" s="153"/>
      <c r="F65" s="153"/>
      <c r="G65" s="145" t="s">
        <v>51</v>
      </c>
      <c r="H65" s="153"/>
      <c r="I65" s="154"/>
      <c r="J65" s="153"/>
      <c r="K65" s="15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8" t="s">
        <v>48</v>
      </c>
      <c r="E76" s="149"/>
      <c r="F76" s="150" t="s">
        <v>49</v>
      </c>
      <c r="G76" s="148" t="s">
        <v>48</v>
      </c>
      <c r="H76" s="149"/>
      <c r="I76" s="151"/>
      <c r="J76" s="152" t="s">
        <v>49</v>
      </c>
      <c r="K76" s="149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155"/>
      <c r="C77" s="156"/>
      <c r="D77" s="156"/>
      <c r="E77" s="156"/>
      <c r="F77" s="156"/>
      <c r="G77" s="156"/>
      <c r="H77" s="156"/>
      <c r="I77" s="157"/>
      <c r="J77" s="156"/>
      <c r="K77" s="156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158"/>
      <c r="C81" s="159"/>
      <c r="D81" s="159"/>
      <c r="E81" s="159"/>
      <c r="F81" s="159"/>
      <c r="G81" s="159"/>
      <c r="H81" s="159"/>
      <c r="I81" s="160"/>
      <c r="J81" s="159"/>
      <c r="K81" s="159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127</v>
      </c>
      <c r="D82" s="35"/>
      <c r="E82" s="35"/>
      <c r="F82" s="35"/>
      <c r="G82" s="35"/>
      <c r="H82" s="35"/>
      <c r="I82" s="121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5"/>
      <c r="D83" s="35"/>
      <c r="E83" s="35"/>
      <c r="F83" s="35"/>
      <c r="G83" s="35"/>
      <c r="H83" s="35"/>
      <c r="I83" s="121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121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4.4" customHeight="1">
      <c r="A85" s="33"/>
      <c r="B85" s="34"/>
      <c r="C85" s="35"/>
      <c r="D85" s="35"/>
      <c r="E85" s="306" t="str">
        <f>E7</f>
        <v>MŠ Šumperk Prievidzská</v>
      </c>
      <c r="F85" s="307"/>
      <c r="G85" s="307"/>
      <c r="H85" s="307"/>
      <c r="I85" s="121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120</v>
      </c>
      <c r="D86" s="21"/>
      <c r="E86" s="21"/>
      <c r="F86" s="21"/>
      <c r="G86" s="21"/>
      <c r="H86" s="21"/>
      <c r="I86" s="114"/>
      <c r="J86" s="21"/>
      <c r="K86" s="21"/>
      <c r="L86" s="19"/>
    </row>
    <row r="87" spans="1:31" s="2" customFormat="1" ht="14.4" customHeight="1">
      <c r="A87" s="33"/>
      <c r="B87" s="34"/>
      <c r="C87" s="35"/>
      <c r="D87" s="35"/>
      <c r="E87" s="306" t="s">
        <v>628</v>
      </c>
      <c r="F87" s="305"/>
      <c r="G87" s="305"/>
      <c r="H87" s="305"/>
      <c r="I87" s="121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122</v>
      </c>
      <c r="D88" s="35"/>
      <c r="E88" s="35"/>
      <c r="F88" s="35"/>
      <c r="G88" s="35"/>
      <c r="H88" s="35"/>
      <c r="I88" s="121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4.4" customHeight="1">
      <c r="A89" s="33"/>
      <c r="B89" s="34"/>
      <c r="C89" s="35"/>
      <c r="D89" s="35"/>
      <c r="E89" s="298" t="str">
        <f>E11</f>
        <v>SO04 - Pavilon A2, 2.NP</v>
      </c>
      <c r="F89" s="305"/>
      <c r="G89" s="305"/>
      <c r="H89" s="305"/>
      <c r="I89" s="121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" customHeight="1">
      <c r="A90" s="33"/>
      <c r="B90" s="34"/>
      <c r="C90" s="35"/>
      <c r="D90" s="35"/>
      <c r="E90" s="35"/>
      <c r="F90" s="35"/>
      <c r="G90" s="35"/>
      <c r="H90" s="35"/>
      <c r="I90" s="121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5"/>
      <c r="E91" s="35"/>
      <c r="F91" s="26" t="str">
        <f>F14</f>
        <v xml:space="preserve"> </v>
      </c>
      <c r="G91" s="35"/>
      <c r="H91" s="35"/>
      <c r="I91" s="122" t="s">
        <v>22</v>
      </c>
      <c r="J91" s="65" t="str">
        <f>IF(J14="","",J14)</f>
        <v>3. 8. 2020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5"/>
      <c r="D92" s="35"/>
      <c r="E92" s="35"/>
      <c r="F92" s="35"/>
      <c r="G92" s="35"/>
      <c r="H92" s="35"/>
      <c r="I92" s="121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6" customHeight="1">
      <c r="A93" s="33"/>
      <c r="B93" s="34"/>
      <c r="C93" s="28" t="s">
        <v>24</v>
      </c>
      <c r="D93" s="35"/>
      <c r="E93" s="35"/>
      <c r="F93" s="26" t="str">
        <f>E17</f>
        <v xml:space="preserve"> </v>
      </c>
      <c r="G93" s="35"/>
      <c r="H93" s="35"/>
      <c r="I93" s="122" t="s">
        <v>29</v>
      </c>
      <c r="J93" s="31" t="str">
        <f>E23</f>
        <v xml:space="preserve"> 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6" customHeight="1">
      <c r="A94" s="33"/>
      <c r="B94" s="34"/>
      <c r="C94" s="28" t="s">
        <v>27</v>
      </c>
      <c r="D94" s="35"/>
      <c r="E94" s="35"/>
      <c r="F94" s="26" t="str">
        <f>IF(E20="","",E20)</f>
        <v>Vyplň údaj</v>
      </c>
      <c r="G94" s="35"/>
      <c r="H94" s="35"/>
      <c r="I94" s="122" t="s">
        <v>31</v>
      </c>
      <c r="J94" s="31" t="str">
        <f>E26</f>
        <v xml:space="preserve"> 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21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61" t="s">
        <v>128</v>
      </c>
      <c r="D96" s="162"/>
      <c r="E96" s="162"/>
      <c r="F96" s="162"/>
      <c r="G96" s="162"/>
      <c r="H96" s="162"/>
      <c r="I96" s="163"/>
      <c r="J96" s="164" t="s">
        <v>129</v>
      </c>
      <c r="K96" s="162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121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8" customHeight="1">
      <c r="A98" s="33"/>
      <c r="B98" s="34"/>
      <c r="C98" s="165" t="s">
        <v>130</v>
      </c>
      <c r="D98" s="35"/>
      <c r="E98" s="35"/>
      <c r="F98" s="35"/>
      <c r="G98" s="35"/>
      <c r="H98" s="35"/>
      <c r="I98" s="121"/>
      <c r="J98" s="83">
        <f>J133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131</v>
      </c>
    </row>
    <row r="99" spans="1:47" s="9" customFormat="1" ht="24.9" customHeight="1">
      <c r="B99" s="166"/>
      <c r="C99" s="167"/>
      <c r="D99" s="168" t="s">
        <v>630</v>
      </c>
      <c r="E99" s="169"/>
      <c r="F99" s="169"/>
      <c r="G99" s="169"/>
      <c r="H99" s="169"/>
      <c r="I99" s="170"/>
      <c r="J99" s="171">
        <f>J134</f>
        <v>0</v>
      </c>
      <c r="K99" s="167"/>
      <c r="L99" s="172"/>
    </row>
    <row r="100" spans="1:47" s="10" customFormat="1" ht="19.95" customHeight="1">
      <c r="B100" s="173"/>
      <c r="C100" s="103"/>
      <c r="D100" s="174" t="s">
        <v>631</v>
      </c>
      <c r="E100" s="175"/>
      <c r="F100" s="175"/>
      <c r="G100" s="175"/>
      <c r="H100" s="175"/>
      <c r="I100" s="176"/>
      <c r="J100" s="177">
        <f>J135</f>
        <v>0</v>
      </c>
      <c r="K100" s="103"/>
      <c r="L100" s="178"/>
    </row>
    <row r="101" spans="1:47" s="10" customFormat="1" ht="19.95" customHeight="1">
      <c r="B101" s="173"/>
      <c r="C101" s="103"/>
      <c r="D101" s="174" t="s">
        <v>632</v>
      </c>
      <c r="E101" s="175"/>
      <c r="F101" s="175"/>
      <c r="G101" s="175"/>
      <c r="H101" s="175"/>
      <c r="I101" s="176"/>
      <c r="J101" s="177">
        <f>J156</f>
        <v>0</v>
      </c>
      <c r="K101" s="103"/>
      <c r="L101" s="178"/>
    </row>
    <row r="102" spans="1:47" s="10" customFormat="1" ht="19.95" customHeight="1">
      <c r="B102" s="173"/>
      <c r="C102" s="103"/>
      <c r="D102" s="174" t="s">
        <v>633</v>
      </c>
      <c r="E102" s="175"/>
      <c r="F102" s="175"/>
      <c r="G102" s="175"/>
      <c r="H102" s="175"/>
      <c r="I102" s="176"/>
      <c r="J102" s="177">
        <f>J174</f>
        <v>0</v>
      </c>
      <c r="K102" s="103"/>
      <c r="L102" s="178"/>
    </row>
    <row r="103" spans="1:47" s="9" customFormat="1" ht="24.9" customHeight="1">
      <c r="B103" s="166"/>
      <c r="C103" s="167"/>
      <c r="D103" s="168" t="s">
        <v>132</v>
      </c>
      <c r="E103" s="169"/>
      <c r="F103" s="169"/>
      <c r="G103" s="169"/>
      <c r="H103" s="169"/>
      <c r="I103" s="170"/>
      <c r="J103" s="171">
        <f>J183</f>
        <v>0</v>
      </c>
      <c r="K103" s="167"/>
      <c r="L103" s="172"/>
    </row>
    <row r="104" spans="1:47" s="10" customFormat="1" ht="19.95" customHeight="1">
      <c r="B104" s="173"/>
      <c r="C104" s="103"/>
      <c r="D104" s="174" t="s">
        <v>634</v>
      </c>
      <c r="E104" s="175"/>
      <c r="F104" s="175"/>
      <c r="G104" s="175"/>
      <c r="H104" s="175"/>
      <c r="I104" s="176"/>
      <c r="J104" s="177">
        <f>J184</f>
        <v>0</v>
      </c>
      <c r="K104" s="103"/>
      <c r="L104" s="178"/>
    </row>
    <row r="105" spans="1:47" s="10" customFormat="1" ht="19.95" customHeight="1">
      <c r="B105" s="173"/>
      <c r="C105" s="103"/>
      <c r="D105" s="174" t="s">
        <v>635</v>
      </c>
      <c r="E105" s="175"/>
      <c r="F105" s="175"/>
      <c r="G105" s="175"/>
      <c r="H105" s="175"/>
      <c r="I105" s="176"/>
      <c r="J105" s="177">
        <f>J192</f>
        <v>0</v>
      </c>
      <c r="K105" s="103"/>
      <c r="L105" s="178"/>
    </row>
    <row r="106" spans="1:47" s="10" customFormat="1" ht="19.95" customHeight="1">
      <c r="B106" s="173"/>
      <c r="C106" s="103"/>
      <c r="D106" s="174" t="s">
        <v>636</v>
      </c>
      <c r="E106" s="175"/>
      <c r="F106" s="175"/>
      <c r="G106" s="175"/>
      <c r="H106" s="175"/>
      <c r="I106" s="176"/>
      <c r="J106" s="177">
        <f>J195</f>
        <v>0</v>
      </c>
      <c r="K106" s="103"/>
      <c r="L106" s="178"/>
    </row>
    <row r="107" spans="1:47" s="10" customFormat="1" ht="19.95" customHeight="1">
      <c r="B107" s="173"/>
      <c r="C107" s="103"/>
      <c r="D107" s="174" t="s">
        <v>637</v>
      </c>
      <c r="E107" s="175"/>
      <c r="F107" s="175"/>
      <c r="G107" s="175"/>
      <c r="H107" s="175"/>
      <c r="I107" s="176"/>
      <c r="J107" s="177">
        <f>J210</f>
        <v>0</v>
      </c>
      <c r="K107" s="103"/>
      <c r="L107" s="178"/>
    </row>
    <row r="108" spans="1:47" s="10" customFormat="1" ht="19.95" customHeight="1">
      <c r="B108" s="173"/>
      <c r="C108" s="103"/>
      <c r="D108" s="174" t="s">
        <v>638</v>
      </c>
      <c r="E108" s="175"/>
      <c r="F108" s="175"/>
      <c r="G108" s="175"/>
      <c r="H108" s="175"/>
      <c r="I108" s="176"/>
      <c r="J108" s="177">
        <f>J217</f>
        <v>0</v>
      </c>
      <c r="K108" s="103"/>
      <c r="L108" s="178"/>
    </row>
    <row r="109" spans="1:47" s="10" customFormat="1" ht="19.95" customHeight="1">
      <c r="B109" s="173"/>
      <c r="C109" s="103"/>
      <c r="D109" s="174" t="s">
        <v>639</v>
      </c>
      <c r="E109" s="175"/>
      <c r="F109" s="175"/>
      <c r="G109" s="175"/>
      <c r="H109" s="175"/>
      <c r="I109" s="176"/>
      <c r="J109" s="177">
        <f>J231</f>
        <v>0</v>
      </c>
      <c r="K109" s="103"/>
      <c r="L109" s="178"/>
    </row>
    <row r="110" spans="1:47" s="10" customFormat="1" ht="19.95" customHeight="1">
      <c r="B110" s="173"/>
      <c r="C110" s="103"/>
      <c r="D110" s="174" t="s">
        <v>640</v>
      </c>
      <c r="E110" s="175"/>
      <c r="F110" s="175"/>
      <c r="G110" s="175"/>
      <c r="H110" s="175"/>
      <c r="I110" s="176"/>
      <c r="J110" s="177">
        <f>J235</f>
        <v>0</v>
      </c>
      <c r="K110" s="103"/>
      <c r="L110" s="178"/>
    </row>
    <row r="111" spans="1:47" s="10" customFormat="1" ht="19.95" customHeight="1">
      <c r="B111" s="173"/>
      <c r="C111" s="103"/>
      <c r="D111" s="174" t="s">
        <v>641</v>
      </c>
      <c r="E111" s="175"/>
      <c r="F111" s="175"/>
      <c r="G111" s="175"/>
      <c r="H111" s="175"/>
      <c r="I111" s="176"/>
      <c r="J111" s="177">
        <f>J269</f>
        <v>0</v>
      </c>
      <c r="K111" s="103"/>
      <c r="L111" s="178"/>
    </row>
    <row r="112" spans="1:47" s="2" customFormat="1" ht="21.75" customHeight="1">
      <c r="A112" s="33"/>
      <c r="B112" s="34"/>
      <c r="C112" s="35"/>
      <c r="D112" s="35"/>
      <c r="E112" s="35"/>
      <c r="F112" s="35"/>
      <c r="G112" s="35"/>
      <c r="H112" s="35"/>
      <c r="I112" s="121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s="2" customFormat="1" ht="6.9" customHeight="1">
      <c r="A113" s="33"/>
      <c r="B113" s="53"/>
      <c r="C113" s="54"/>
      <c r="D113" s="54"/>
      <c r="E113" s="54"/>
      <c r="F113" s="54"/>
      <c r="G113" s="54"/>
      <c r="H113" s="54"/>
      <c r="I113" s="157"/>
      <c r="J113" s="54"/>
      <c r="K113" s="54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7" spans="1:31" s="2" customFormat="1" ht="6.9" customHeight="1">
      <c r="A117" s="33"/>
      <c r="B117" s="55"/>
      <c r="C117" s="56"/>
      <c r="D117" s="56"/>
      <c r="E117" s="56"/>
      <c r="F117" s="56"/>
      <c r="G117" s="56"/>
      <c r="H117" s="56"/>
      <c r="I117" s="160"/>
      <c r="J117" s="56"/>
      <c r="K117" s="56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24.9" customHeight="1">
      <c r="A118" s="33"/>
      <c r="B118" s="34"/>
      <c r="C118" s="22" t="s">
        <v>165</v>
      </c>
      <c r="D118" s="35"/>
      <c r="E118" s="35"/>
      <c r="F118" s="35"/>
      <c r="G118" s="35"/>
      <c r="H118" s="35"/>
      <c r="I118" s="121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6.9" customHeight="1">
      <c r="A119" s="33"/>
      <c r="B119" s="34"/>
      <c r="C119" s="35"/>
      <c r="D119" s="35"/>
      <c r="E119" s="35"/>
      <c r="F119" s="35"/>
      <c r="G119" s="35"/>
      <c r="H119" s="35"/>
      <c r="I119" s="121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16</v>
      </c>
      <c r="D120" s="35"/>
      <c r="E120" s="35"/>
      <c r="F120" s="35"/>
      <c r="G120" s="35"/>
      <c r="H120" s="35"/>
      <c r="I120" s="121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4.4" customHeight="1">
      <c r="A121" s="33"/>
      <c r="B121" s="34"/>
      <c r="C121" s="35"/>
      <c r="D121" s="35"/>
      <c r="E121" s="306" t="str">
        <f>E7</f>
        <v>MŠ Šumperk Prievidzská</v>
      </c>
      <c r="F121" s="307"/>
      <c r="G121" s="307"/>
      <c r="H121" s="307"/>
      <c r="I121" s="121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1" customFormat="1" ht="12" customHeight="1">
      <c r="B122" s="20"/>
      <c r="C122" s="28" t="s">
        <v>120</v>
      </c>
      <c r="D122" s="21"/>
      <c r="E122" s="21"/>
      <c r="F122" s="21"/>
      <c r="G122" s="21"/>
      <c r="H122" s="21"/>
      <c r="I122" s="114"/>
      <c r="J122" s="21"/>
      <c r="K122" s="21"/>
      <c r="L122" s="19"/>
    </row>
    <row r="123" spans="1:31" s="2" customFormat="1" ht="14.4" customHeight="1">
      <c r="A123" s="33"/>
      <c r="B123" s="34"/>
      <c r="C123" s="35"/>
      <c r="D123" s="35"/>
      <c r="E123" s="306" t="s">
        <v>628</v>
      </c>
      <c r="F123" s="305"/>
      <c r="G123" s="305"/>
      <c r="H123" s="305"/>
      <c r="I123" s="121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122</v>
      </c>
      <c r="D124" s="35"/>
      <c r="E124" s="35"/>
      <c r="F124" s="35"/>
      <c r="G124" s="35"/>
      <c r="H124" s="35"/>
      <c r="I124" s="121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4.4" customHeight="1">
      <c r="A125" s="33"/>
      <c r="B125" s="34"/>
      <c r="C125" s="35"/>
      <c r="D125" s="35"/>
      <c r="E125" s="298" t="str">
        <f>E11</f>
        <v>SO04 - Pavilon A2, 2.NP</v>
      </c>
      <c r="F125" s="305"/>
      <c r="G125" s="305"/>
      <c r="H125" s="305"/>
      <c r="I125" s="121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" customHeight="1">
      <c r="A126" s="33"/>
      <c r="B126" s="34"/>
      <c r="C126" s="35"/>
      <c r="D126" s="35"/>
      <c r="E126" s="35"/>
      <c r="F126" s="35"/>
      <c r="G126" s="35"/>
      <c r="H126" s="35"/>
      <c r="I126" s="121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8" t="s">
        <v>20</v>
      </c>
      <c r="D127" s="35"/>
      <c r="E127" s="35"/>
      <c r="F127" s="26" t="str">
        <f>F14</f>
        <v xml:space="preserve"> </v>
      </c>
      <c r="G127" s="35"/>
      <c r="H127" s="35"/>
      <c r="I127" s="122" t="s">
        <v>22</v>
      </c>
      <c r="J127" s="65" t="str">
        <f>IF(J14="","",J14)</f>
        <v>3. 8. 2020</v>
      </c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" customHeight="1">
      <c r="A128" s="33"/>
      <c r="B128" s="34"/>
      <c r="C128" s="35"/>
      <c r="D128" s="35"/>
      <c r="E128" s="35"/>
      <c r="F128" s="35"/>
      <c r="G128" s="35"/>
      <c r="H128" s="35"/>
      <c r="I128" s="121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6" customHeight="1">
      <c r="A129" s="33"/>
      <c r="B129" s="34"/>
      <c r="C129" s="28" t="s">
        <v>24</v>
      </c>
      <c r="D129" s="35"/>
      <c r="E129" s="35"/>
      <c r="F129" s="26" t="str">
        <f>E17</f>
        <v xml:space="preserve"> </v>
      </c>
      <c r="G129" s="35"/>
      <c r="H129" s="35"/>
      <c r="I129" s="122" t="s">
        <v>29</v>
      </c>
      <c r="J129" s="31" t="str">
        <f>E23</f>
        <v xml:space="preserve"> </v>
      </c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5.6" customHeight="1">
      <c r="A130" s="33"/>
      <c r="B130" s="34"/>
      <c r="C130" s="28" t="s">
        <v>27</v>
      </c>
      <c r="D130" s="35"/>
      <c r="E130" s="35"/>
      <c r="F130" s="26" t="str">
        <f>IF(E20="","",E20)</f>
        <v>Vyplň údaj</v>
      </c>
      <c r="G130" s="35"/>
      <c r="H130" s="35"/>
      <c r="I130" s="122" t="s">
        <v>31</v>
      </c>
      <c r="J130" s="31" t="str">
        <f>E26</f>
        <v xml:space="preserve"> </v>
      </c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0.35" customHeight="1">
      <c r="A131" s="33"/>
      <c r="B131" s="34"/>
      <c r="C131" s="35"/>
      <c r="D131" s="35"/>
      <c r="E131" s="35"/>
      <c r="F131" s="35"/>
      <c r="G131" s="35"/>
      <c r="H131" s="35"/>
      <c r="I131" s="121"/>
      <c r="J131" s="35"/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11" customFormat="1" ht="29.25" customHeight="1">
      <c r="A132" s="179"/>
      <c r="B132" s="180"/>
      <c r="C132" s="181" t="s">
        <v>166</v>
      </c>
      <c r="D132" s="182" t="s">
        <v>58</v>
      </c>
      <c r="E132" s="182" t="s">
        <v>54</v>
      </c>
      <c r="F132" s="182" t="s">
        <v>55</v>
      </c>
      <c r="G132" s="182" t="s">
        <v>167</v>
      </c>
      <c r="H132" s="182" t="s">
        <v>168</v>
      </c>
      <c r="I132" s="183" t="s">
        <v>169</v>
      </c>
      <c r="J132" s="184" t="s">
        <v>129</v>
      </c>
      <c r="K132" s="185" t="s">
        <v>170</v>
      </c>
      <c r="L132" s="186"/>
      <c r="M132" s="74" t="s">
        <v>1</v>
      </c>
      <c r="N132" s="75" t="s">
        <v>37</v>
      </c>
      <c r="O132" s="75" t="s">
        <v>171</v>
      </c>
      <c r="P132" s="75" t="s">
        <v>172</v>
      </c>
      <c r="Q132" s="75" t="s">
        <v>173</v>
      </c>
      <c r="R132" s="75" t="s">
        <v>174</v>
      </c>
      <c r="S132" s="75" t="s">
        <v>175</v>
      </c>
      <c r="T132" s="75" t="s">
        <v>176</v>
      </c>
      <c r="U132" s="76" t="s">
        <v>177</v>
      </c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</row>
    <row r="133" spans="1:65" s="2" customFormat="1" ht="22.8" customHeight="1">
      <c r="A133" s="33"/>
      <c r="B133" s="34"/>
      <c r="C133" s="81" t="s">
        <v>178</v>
      </c>
      <c r="D133" s="35"/>
      <c r="E133" s="35"/>
      <c r="F133" s="35"/>
      <c r="G133" s="35"/>
      <c r="H133" s="35"/>
      <c r="I133" s="121"/>
      <c r="J133" s="187">
        <f>BK133</f>
        <v>0</v>
      </c>
      <c r="K133" s="35"/>
      <c r="L133" s="38"/>
      <c r="M133" s="77"/>
      <c r="N133" s="188"/>
      <c r="O133" s="78"/>
      <c r="P133" s="189">
        <f>P134+P183</f>
        <v>0</v>
      </c>
      <c r="Q133" s="78"/>
      <c r="R133" s="189">
        <f>R134+R183</f>
        <v>7.8214808999999992</v>
      </c>
      <c r="S133" s="78"/>
      <c r="T133" s="189">
        <f>T134+T183</f>
        <v>90.232827000000015</v>
      </c>
      <c r="U133" s="79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72</v>
      </c>
      <c r="AU133" s="16" t="s">
        <v>131</v>
      </c>
      <c r="BK133" s="190">
        <f>BK134+BK183</f>
        <v>0</v>
      </c>
    </row>
    <row r="134" spans="1:65" s="12" customFormat="1" ht="25.95" customHeight="1">
      <c r="B134" s="191"/>
      <c r="C134" s="192"/>
      <c r="D134" s="193" t="s">
        <v>72</v>
      </c>
      <c r="E134" s="194" t="s">
        <v>642</v>
      </c>
      <c r="F134" s="194" t="s">
        <v>643</v>
      </c>
      <c r="G134" s="192"/>
      <c r="H134" s="192"/>
      <c r="I134" s="195"/>
      <c r="J134" s="196">
        <f>BK134</f>
        <v>0</v>
      </c>
      <c r="K134" s="192"/>
      <c r="L134" s="197"/>
      <c r="M134" s="198"/>
      <c r="N134" s="199"/>
      <c r="O134" s="199"/>
      <c r="P134" s="200">
        <f>P135+P156+P174</f>
        <v>0</v>
      </c>
      <c r="Q134" s="199"/>
      <c r="R134" s="200">
        <f>R135+R156+R174</f>
        <v>4.0304021999999993</v>
      </c>
      <c r="S134" s="199"/>
      <c r="T134" s="200">
        <f>T135+T156+T174</f>
        <v>90.136200000000017</v>
      </c>
      <c r="U134" s="201"/>
      <c r="AR134" s="202" t="s">
        <v>80</v>
      </c>
      <c r="AT134" s="203" t="s">
        <v>72</v>
      </c>
      <c r="AU134" s="203" t="s">
        <v>73</v>
      </c>
      <c r="AY134" s="202" t="s">
        <v>181</v>
      </c>
      <c r="BK134" s="204">
        <f>BK135+BK156+BK174</f>
        <v>0</v>
      </c>
    </row>
    <row r="135" spans="1:65" s="12" customFormat="1" ht="22.8" customHeight="1">
      <c r="B135" s="191"/>
      <c r="C135" s="192"/>
      <c r="D135" s="193" t="s">
        <v>72</v>
      </c>
      <c r="E135" s="205" t="s">
        <v>398</v>
      </c>
      <c r="F135" s="205" t="s">
        <v>644</v>
      </c>
      <c r="G135" s="192"/>
      <c r="H135" s="192"/>
      <c r="I135" s="195"/>
      <c r="J135" s="206">
        <f>BK135</f>
        <v>0</v>
      </c>
      <c r="K135" s="192"/>
      <c r="L135" s="197"/>
      <c r="M135" s="198"/>
      <c r="N135" s="199"/>
      <c r="O135" s="199"/>
      <c r="P135" s="200">
        <f>SUM(P136:P155)</f>
        <v>0</v>
      </c>
      <c r="Q135" s="199"/>
      <c r="R135" s="200">
        <f>SUM(R136:R155)</f>
        <v>4.0304021999999993</v>
      </c>
      <c r="S135" s="199"/>
      <c r="T135" s="200">
        <f>SUM(T136:T155)</f>
        <v>0</v>
      </c>
      <c r="U135" s="201"/>
      <c r="AR135" s="202" t="s">
        <v>80</v>
      </c>
      <c r="AT135" s="203" t="s">
        <v>72</v>
      </c>
      <c r="AU135" s="203" t="s">
        <v>80</v>
      </c>
      <c r="AY135" s="202" t="s">
        <v>181</v>
      </c>
      <c r="BK135" s="204">
        <f>SUM(BK136:BK155)</f>
        <v>0</v>
      </c>
    </row>
    <row r="136" spans="1:65" s="2" customFormat="1" ht="14.4" customHeight="1">
      <c r="A136" s="33"/>
      <c r="B136" s="34"/>
      <c r="C136" s="207" t="s">
        <v>80</v>
      </c>
      <c r="D136" s="207" t="s">
        <v>185</v>
      </c>
      <c r="E136" s="208" t="s">
        <v>645</v>
      </c>
      <c r="F136" s="209" t="s">
        <v>646</v>
      </c>
      <c r="G136" s="210" t="s">
        <v>511</v>
      </c>
      <c r="H136" s="211">
        <v>68.52</v>
      </c>
      <c r="I136" s="212"/>
      <c r="J136" s="213">
        <f>ROUND(I136*H136,2)</f>
        <v>0</v>
      </c>
      <c r="K136" s="214"/>
      <c r="L136" s="38"/>
      <c r="M136" s="215" t="s">
        <v>1</v>
      </c>
      <c r="N136" s="216" t="s">
        <v>38</v>
      </c>
      <c r="O136" s="70"/>
      <c r="P136" s="217">
        <f>O136*H136</f>
        <v>0</v>
      </c>
      <c r="Q136" s="217">
        <v>1.8380000000000001E-2</v>
      </c>
      <c r="R136" s="217">
        <f>Q136*H136</f>
        <v>1.2593976</v>
      </c>
      <c r="S136" s="217">
        <v>0</v>
      </c>
      <c r="T136" s="217">
        <f>S136*H136</f>
        <v>0</v>
      </c>
      <c r="U136" s="218" t="s">
        <v>1</v>
      </c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19" t="s">
        <v>390</v>
      </c>
      <c r="AT136" s="219" t="s">
        <v>185</v>
      </c>
      <c r="AU136" s="219" t="s">
        <v>82</v>
      </c>
      <c r="AY136" s="16" t="s">
        <v>181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6" t="s">
        <v>80</v>
      </c>
      <c r="BK136" s="220">
        <f>ROUND(I136*H136,2)</f>
        <v>0</v>
      </c>
      <c r="BL136" s="16" t="s">
        <v>390</v>
      </c>
      <c r="BM136" s="219" t="s">
        <v>1197</v>
      </c>
    </row>
    <row r="137" spans="1:65" s="13" customFormat="1">
      <c r="B137" s="237"/>
      <c r="C137" s="238"/>
      <c r="D137" s="239" t="s">
        <v>648</v>
      </c>
      <c r="E137" s="240" t="s">
        <v>1</v>
      </c>
      <c r="F137" s="241" t="s">
        <v>649</v>
      </c>
      <c r="G137" s="238"/>
      <c r="H137" s="242">
        <v>68.52</v>
      </c>
      <c r="I137" s="243"/>
      <c r="J137" s="238"/>
      <c r="K137" s="238"/>
      <c r="L137" s="244"/>
      <c r="M137" s="245"/>
      <c r="N137" s="246"/>
      <c r="O137" s="246"/>
      <c r="P137" s="246"/>
      <c r="Q137" s="246"/>
      <c r="R137" s="246"/>
      <c r="S137" s="246"/>
      <c r="T137" s="246"/>
      <c r="U137" s="247"/>
      <c r="AT137" s="248" t="s">
        <v>648</v>
      </c>
      <c r="AU137" s="248" t="s">
        <v>82</v>
      </c>
      <c r="AV137" s="13" t="s">
        <v>82</v>
      </c>
      <c r="AW137" s="13" t="s">
        <v>30</v>
      </c>
      <c r="AX137" s="13" t="s">
        <v>80</v>
      </c>
      <c r="AY137" s="248" t="s">
        <v>181</v>
      </c>
    </row>
    <row r="138" spans="1:65" s="2" customFormat="1" ht="19.8" customHeight="1">
      <c r="A138" s="33"/>
      <c r="B138" s="34"/>
      <c r="C138" s="207" t="s">
        <v>82</v>
      </c>
      <c r="D138" s="207" t="s">
        <v>185</v>
      </c>
      <c r="E138" s="208" t="s">
        <v>650</v>
      </c>
      <c r="F138" s="209" t="s">
        <v>651</v>
      </c>
      <c r="G138" s="210" t="s">
        <v>511</v>
      </c>
      <c r="H138" s="211">
        <v>12.8</v>
      </c>
      <c r="I138" s="212"/>
      <c r="J138" s="213">
        <f>ROUND(I138*H138,2)</f>
        <v>0</v>
      </c>
      <c r="K138" s="214"/>
      <c r="L138" s="38"/>
      <c r="M138" s="215" t="s">
        <v>1</v>
      </c>
      <c r="N138" s="216" t="s">
        <v>38</v>
      </c>
      <c r="O138" s="70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7">
        <f>S138*H138</f>
        <v>0</v>
      </c>
      <c r="U138" s="218" t="s">
        <v>1</v>
      </c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19" t="s">
        <v>390</v>
      </c>
      <c r="AT138" s="219" t="s">
        <v>185</v>
      </c>
      <c r="AU138" s="219" t="s">
        <v>82</v>
      </c>
      <c r="AY138" s="16" t="s">
        <v>181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6" t="s">
        <v>80</v>
      </c>
      <c r="BK138" s="220">
        <f>ROUND(I138*H138,2)</f>
        <v>0</v>
      </c>
      <c r="BL138" s="16" t="s">
        <v>390</v>
      </c>
      <c r="BM138" s="219" t="s">
        <v>1198</v>
      </c>
    </row>
    <row r="139" spans="1:65" s="2" customFormat="1" ht="14.4" customHeight="1">
      <c r="A139" s="33"/>
      <c r="B139" s="34"/>
      <c r="C139" s="207" t="s">
        <v>523</v>
      </c>
      <c r="D139" s="207" t="s">
        <v>185</v>
      </c>
      <c r="E139" s="208" t="s">
        <v>653</v>
      </c>
      <c r="F139" s="209" t="s">
        <v>654</v>
      </c>
      <c r="G139" s="210" t="s">
        <v>520</v>
      </c>
      <c r="H139" s="211">
        <v>4</v>
      </c>
      <c r="I139" s="212"/>
      <c r="J139" s="213">
        <f>ROUND(I139*H139,2)</f>
        <v>0</v>
      </c>
      <c r="K139" s="214"/>
      <c r="L139" s="38"/>
      <c r="M139" s="215" t="s">
        <v>1</v>
      </c>
      <c r="N139" s="216" t="s">
        <v>38</v>
      </c>
      <c r="O139" s="70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7">
        <f>S139*H139</f>
        <v>0</v>
      </c>
      <c r="U139" s="218" t="s">
        <v>1</v>
      </c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19" t="s">
        <v>390</v>
      </c>
      <c r="AT139" s="219" t="s">
        <v>185</v>
      </c>
      <c r="AU139" s="219" t="s">
        <v>82</v>
      </c>
      <c r="AY139" s="16" t="s">
        <v>181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6" t="s">
        <v>80</v>
      </c>
      <c r="BK139" s="220">
        <f>ROUND(I139*H139,2)</f>
        <v>0</v>
      </c>
      <c r="BL139" s="16" t="s">
        <v>390</v>
      </c>
      <c r="BM139" s="219" t="s">
        <v>1199</v>
      </c>
    </row>
    <row r="140" spans="1:65" s="2" customFormat="1" ht="14.4" customHeight="1">
      <c r="A140" s="33"/>
      <c r="B140" s="34"/>
      <c r="C140" s="207" t="s">
        <v>390</v>
      </c>
      <c r="D140" s="207" t="s">
        <v>185</v>
      </c>
      <c r="E140" s="208" t="s">
        <v>656</v>
      </c>
      <c r="F140" s="209" t="s">
        <v>657</v>
      </c>
      <c r="G140" s="210" t="s">
        <v>511</v>
      </c>
      <c r="H140" s="211">
        <v>24.815999999999999</v>
      </c>
      <c r="I140" s="212"/>
      <c r="J140" s="213">
        <f>ROUND(I140*H140,2)</f>
        <v>0</v>
      </c>
      <c r="K140" s="214"/>
      <c r="L140" s="38"/>
      <c r="M140" s="215" t="s">
        <v>1</v>
      </c>
      <c r="N140" s="216" t="s">
        <v>38</v>
      </c>
      <c r="O140" s="70"/>
      <c r="P140" s="217">
        <f>O140*H140</f>
        <v>0</v>
      </c>
      <c r="Q140" s="217">
        <v>9.9000000000000005E-2</v>
      </c>
      <c r="R140" s="217">
        <f>Q140*H140</f>
        <v>2.4567839999999999</v>
      </c>
      <c r="S140" s="217">
        <v>0</v>
      </c>
      <c r="T140" s="217">
        <f>S140*H140</f>
        <v>0</v>
      </c>
      <c r="U140" s="218" t="s">
        <v>1</v>
      </c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19" t="s">
        <v>390</v>
      </c>
      <c r="AT140" s="219" t="s">
        <v>185</v>
      </c>
      <c r="AU140" s="219" t="s">
        <v>82</v>
      </c>
      <c r="AY140" s="16" t="s">
        <v>181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6" t="s">
        <v>80</v>
      </c>
      <c r="BK140" s="220">
        <f>ROUND(I140*H140,2)</f>
        <v>0</v>
      </c>
      <c r="BL140" s="16" t="s">
        <v>390</v>
      </c>
      <c r="BM140" s="219" t="s">
        <v>1200</v>
      </c>
    </row>
    <row r="141" spans="1:65" s="13" customFormat="1">
      <c r="B141" s="237"/>
      <c r="C141" s="238"/>
      <c r="D141" s="239" t="s">
        <v>648</v>
      </c>
      <c r="E141" s="240" t="s">
        <v>1</v>
      </c>
      <c r="F141" s="241" t="s">
        <v>659</v>
      </c>
      <c r="G141" s="238"/>
      <c r="H141" s="242">
        <v>24.815999999999999</v>
      </c>
      <c r="I141" s="243"/>
      <c r="J141" s="238"/>
      <c r="K141" s="238"/>
      <c r="L141" s="244"/>
      <c r="M141" s="245"/>
      <c r="N141" s="246"/>
      <c r="O141" s="246"/>
      <c r="P141" s="246"/>
      <c r="Q141" s="246"/>
      <c r="R141" s="246"/>
      <c r="S141" s="246"/>
      <c r="T141" s="246"/>
      <c r="U141" s="247"/>
      <c r="AT141" s="248" t="s">
        <v>648</v>
      </c>
      <c r="AU141" s="248" t="s">
        <v>82</v>
      </c>
      <c r="AV141" s="13" t="s">
        <v>82</v>
      </c>
      <c r="AW141" s="13" t="s">
        <v>30</v>
      </c>
      <c r="AX141" s="13" t="s">
        <v>80</v>
      </c>
      <c r="AY141" s="248" t="s">
        <v>181</v>
      </c>
    </row>
    <row r="142" spans="1:65" s="2" customFormat="1" ht="19.8" customHeight="1">
      <c r="A142" s="33"/>
      <c r="B142" s="34"/>
      <c r="C142" s="207" t="s">
        <v>396</v>
      </c>
      <c r="D142" s="207" t="s">
        <v>185</v>
      </c>
      <c r="E142" s="208" t="s">
        <v>660</v>
      </c>
      <c r="F142" s="209" t="s">
        <v>661</v>
      </c>
      <c r="G142" s="210" t="s">
        <v>511</v>
      </c>
      <c r="H142" s="211">
        <v>24.815999999999999</v>
      </c>
      <c r="I142" s="212"/>
      <c r="J142" s="213">
        <f>ROUND(I142*H142,2)</f>
        <v>0</v>
      </c>
      <c r="K142" s="214"/>
      <c r="L142" s="38"/>
      <c r="M142" s="215" t="s">
        <v>1</v>
      </c>
      <c r="N142" s="216" t="s">
        <v>38</v>
      </c>
      <c r="O142" s="70"/>
      <c r="P142" s="217">
        <f>O142*H142</f>
        <v>0</v>
      </c>
      <c r="Q142" s="217">
        <v>1.0999999999999999E-2</v>
      </c>
      <c r="R142" s="217">
        <f>Q142*H142</f>
        <v>0.272976</v>
      </c>
      <c r="S142" s="217">
        <v>0</v>
      </c>
      <c r="T142" s="217">
        <f>S142*H142</f>
        <v>0</v>
      </c>
      <c r="U142" s="218" t="s">
        <v>1</v>
      </c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19" t="s">
        <v>390</v>
      </c>
      <c r="AT142" s="219" t="s">
        <v>185</v>
      </c>
      <c r="AU142" s="219" t="s">
        <v>82</v>
      </c>
      <c r="AY142" s="16" t="s">
        <v>181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6" t="s">
        <v>80</v>
      </c>
      <c r="BK142" s="220">
        <f>ROUND(I142*H142,2)</f>
        <v>0</v>
      </c>
      <c r="BL142" s="16" t="s">
        <v>390</v>
      </c>
      <c r="BM142" s="219" t="s">
        <v>1201</v>
      </c>
    </row>
    <row r="143" spans="1:65" s="2" customFormat="1" ht="14.4" customHeight="1">
      <c r="A143" s="33"/>
      <c r="B143" s="34"/>
      <c r="C143" s="207" t="s">
        <v>398</v>
      </c>
      <c r="D143" s="207" t="s">
        <v>185</v>
      </c>
      <c r="E143" s="208" t="s">
        <v>663</v>
      </c>
      <c r="F143" s="209" t="s">
        <v>664</v>
      </c>
      <c r="G143" s="210" t="s">
        <v>511</v>
      </c>
      <c r="H143" s="211">
        <v>24.815999999999999</v>
      </c>
      <c r="I143" s="212"/>
      <c r="J143" s="213">
        <f>ROUND(I143*H143,2)</f>
        <v>0</v>
      </c>
      <c r="K143" s="214"/>
      <c r="L143" s="38"/>
      <c r="M143" s="215" t="s">
        <v>1</v>
      </c>
      <c r="N143" s="216" t="s">
        <v>38</v>
      </c>
      <c r="O143" s="70"/>
      <c r="P143" s="217">
        <f>O143*H143</f>
        <v>0</v>
      </c>
      <c r="Q143" s="217">
        <v>1E-3</v>
      </c>
      <c r="R143" s="217">
        <f>Q143*H143</f>
        <v>2.4815999999999998E-2</v>
      </c>
      <c r="S143" s="217">
        <v>0</v>
      </c>
      <c r="T143" s="217">
        <f>S143*H143</f>
        <v>0</v>
      </c>
      <c r="U143" s="218" t="s">
        <v>1</v>
      </c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19" t="s">
        <v>390</v>
      </c>
      <c r="AT143" s="219" t="s">
        <v>185</v>
      </c>
      <c r="AU143" s="219" t="s">
        <v>82</v>
      </c>
      <c r="AY143" s="16" t="s">
        <v>181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6" t="s">
        <v>80</v>
      </c>
      <c r="BK143" s="220">
        <f>ROUND(I143*H143,2)</f>
        <v>0</v>
      </c>
      <c r="BL143" s="16" t="s">
        <v>390</v>
      </c>
      <c r="BM143" s="219" t="s">
        <v>1202</v>
      </c>
    </row>
    <row r="144" spans="1:65" s="2" customFormat="1" ht="14.4" customHeight="1">
      <c r="A144" s="33"/>
      <c r="B144" s="34"/>
      <c r="C144" s="207" t="s">
        <v>540</v>
      </c>
      <c r="D144" s="207" t="s">
        <v>185</v>
      </c>
      <c r="E144" s="208" t="s">
        <v>666</v>
      </c>
      <c r="F144" s="209" t="s">
        <v>667</v>
      </c>
      <c r="G144" s="210" t="s">
        <v>511</v>
      </c>
      <c r="H144" s="211">
        <v>24.815999999999999</v>
      </c>
      <c r="I144" s="212"/>
      <c r="J144" s="213">
        <f>ROUND(I144*H144,2)</f>
        <v>0</v>
      </c>
      <c r="K144" s="214"/>
      <c r="L144" s="38"/>
      <c r="M144" s="215" t="s">
        <v>1</v>
      </c>
      <c r="N144" s="216" t="s">
        <v>38</v>
      </c>
      <c r="O144" s="70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7">
        <f>S144*H144</f>
        <v>0</v>
      </c>
      <c r="U144" s="218" t="s">
        <v>1</v>
      </c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19" t="s">
        <v>390</v>
      </c>
      <c r="AT144" s="219" t="s">
        <v>185</v>
      </c>
      <c r="AU144" s="219" t="s">
        <v>82</v>
      </c>
      <c r="AY144" s="16" t="s">
        <v>181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6" t="s">
        <v>80</v>
      </c>
      <c r="BK144" s="220">
        <f>ROUND(I144*H144,2)</f>
        <v>0</v>
      </c>
      <c r="BL144" s="16" t="s">
        <v>390</v>
      </c>
      <c r="BM144" s="219" t="s">
        <v>1203</v>
      </c>
    </row>
    <row r="145" spans="1:65" s="2" customFormat="1" ht="14.4" customHeight="1">
      <c r="A145" s="33"/>
      <c r="B145" s="34"/>
      <c r="C145" s="207" t="s">
        <v>546</v>
      </c>
      <c r="D145" s="207" t="s">
        <v>185</v>
      </c>
      <c r="E145" s="208" t="s">
        <v>669</v>
      </c>
      <c r="F145" s="209" t="s">
        <v>670</v>
      </c>
      <c r="G145" s="210" t="s">
        <v>511</v>
      </c>
      <c r="H145" s="211">
        <v>5.42</v>
      </c>
      <c r="I145" s="212"/>
      <c r="J145" s="213">
        <f>ROUND(I145*H145,2)</f>
        <v>0</v>
      </c>
      <c r="K145" s="214"/>
      <c r="L145" s="38"/>
      <c r="M145" s="215" t="s">
        <v>1</v>
      </c>
      <c r="N145" s="216" t="s">
        <v>38</v>
      </c>
      <c r="O145" s="70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7">
        <f>S145*H145</f>
        <v>0</v>
      </c>
      <c r="U145" s="218" t="s">
        <v>1</v>
      </c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19" t="s">
        <v>390</v>
      </c>
      <c r="AT145" s="219" t="s">
        <v>185</v>
      </c>
      <c r="AU145" s="219" t="s">
        <v>82</v>
      </c>
      <c r="AY145" s="16" t="s">
        <v>181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6" t="s">
        <v>80</v>
      </c>
      <c r="BK145" s="220">
        <f>ROUND(I145*H145,2)</f>
        <v>0</v>
      </c>
      <c r="BL145" s="16" t="s">
        <v>390</v>
      </c>
      <c r="BM145" s="219" t="s">
        <v>1204</v>
      </c>
    </row>
    <row r="146" spans="1:65" s="2" customFormat="1" ht="19.8" customHeight="1">
      <c r="A146" s="33"/>
      <c r="B146" s="34"/>
      <c r="C146" s="207" t="s">
        <v>672</v>
      </c>
      <c r="D146" s="207" t="s">
        <v>185</v>
      </c>
      <c r="E146" s="208" t="s">
        <v>673</v>
      </c>
      <c r="F146" s="209" t="s">
        <v>674</v>
      </c>
      <c r="G146" s="210" t="s">
        <v>267</v>
      </c>
      <c r="H146" s="211">
        <v>53.93</v>
      </c>
      <c r="I146" s="212"/>
      <c r="J146" s="213">
        <f>ROUND(I146*H146,2)</f>
        <v>0</v>
      </c>
      <c r="K146" s="214"/>
      <c r="L146" s="38"/>
      <c r="M146" s="215" t="s">
        <v>1</v>
      </c>
      <c r="N146" s="216" t="s">
        <v>38</v>
      </c>
      <c r="O146" s="70"/>
      <c r="P146" s="217">
        <f>O146*H146</f>
        <v>0</v>
      </c>
      <c r="Q146" s="217">
        <v>2.0000000000000002E-5</v>
      </c>
      <c r="R146" s="217">
        <f>Q146*H146</f>
        <v>1.0786000000000001E-3</v>
      </c>
      <c r="S146" s="217">
        <v>0</v>
      </c>
      <c r="T146" s="217">
        <f>S146*H146</f>
        <v>0</v>
      </c>
      <c r="U146" s="218" t="s">
        <v>1</v>
      </c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19" t="s">
        <v>390</v>
      </c>
      <c r="AT146" s="219" t="s">
        <v>185</v>
      </c>
      <c r="AU146" s="219" t="s">
        <v>82</v>
      </c>
      <c r="AY146" s="16" t="s">
        <v>181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6" t="s">
        <v>80</v>
      </c>
      <c r="BK146" s="220">
        <f>ROUND(I146*H146,2)</f>
        <v>0</v>
      </c>
      <c r="BL146" s="16" t="s">
        <v>390</v>
      </c>
      <c r="BM146" s="219" t="s">
        <v>1205</v>
      </c>
    </row>
    <row r="147" spans="1:65" s="13" customFormat="1">
      <c r="B147" s="237"/>
      <c r="C147" s="238"/>
      <c r="D147" s="239" t="s">
        <v>648</v>
      </c>
      <c r="E147" s="240" t="s">
        <v>1</v>
      </c>
      <c r="F147" s="241" t="s">
        <v>676</v>
      </c>
      <c r="G147" s="238"/>
      <c r="H147" s="242">
        <v>11.98</v>
      </c>
      <c r="I147" s="243"/>
      <c r="J147" s="238"/>
      <c r="K147" s="238"/>
      <c r="L147" s="244"/>
      <c r="M147" s="245"/>
      <c r="N147" s="246"/>
      <c r="O147" s="246"/>
      <c r="P147" s="246"/>
      <c r="Q147" s="246"/>
      <c r="R147" s="246"/>
      <c r="S147" s="246"/>
      <c r="T147" s="246"/>
      <c r="U147" s="247"/>
      <c r="AT147" s="248" t="s">
        <v>648</v>
      </c>
      <c r="AU147" s="248" t="s">
        <v>82</v>
      </c>
      <c r="AV147" s="13" t="s">
        <v>82</v>
      </c>
      <c r="AW147" s="13" t="s">
        <v>30</v>
      </c>
      <c r="AX147" s="13" t="s">
        <v>73</v>
      </c>
      <c r="AY147" s="248" t="s">
        <v>181</v>
      </c>
    </row>
    <row r="148" spans="1:65" s="13" customFormat="1">
      <c r="B148" s="237"/>
      <c r="C148" s="238"/>
      <c r="D148" s="239" t="s">
        <v>648</v>
      </c>
      <c r="E148" s="240" t="s">
        <v>1</v>
      </c>
      <c r="F148" s="241" t="s">
        <v>677</v>
      </c>
      <c r="G148" s="238"/>
      <c r="H148" s="242">
        <v>20.65</v>
      </c>
      <c r="I148" s="243"/>
      <c r="J148" s="238"/>
      <c r="K148" s="238"/>
      <c r="L148" s="244"/>
      <c r="M148" s="245"/>
      <c r="N148" s="246"/>
      <c r="O148" s="246"/>
      <c r="P148" s="246"/>
      <c r="Q148" s="246"/>
      <c r="R148" s="246"/>
      <c r="S148" s="246"/>
      <c r="T148" s="246"/>
      <c r="U148" s="247"/>
      <c r="AT148" s="248" t="s">
        <v>648</v>
      </c>
      <c r="AU148" s="248" t="s">
        <v>82</v>
      </c>
      <c r="AV148" s="13" t="s">
        <v>82</v>
      </c>
      <c r="AW148" s="13" t="s">
        <v>30</v>
      </c>
      <c r="AX148" s="13" t="s">
        <v>73</v>
      </c>
      <c r="AY148" s="248" t="s">
        <v>181</v>
      </c>
    </row>
    <row r="149" spans="1:65" s="13" customFormat="1">
      <c r="B149" s="237"/>
      <c r="C149" s="238"/>
      <c r="D149" s="239" t="s">
        <v>648</v>
      </c>
      <c r="E149" s="240" t="s">
        <v>1</v>
      </c>
      <c r="F149" s="241" t="s">
        <v>678</v>
      </c>
      <c r="G149" s="238"/>
      <c r="H149" s="242">
        <v>7.26</v>
      </c>
      <c r="I149" s="243"/>
      <c r="J149" s="238"/>
      <c r="K149" s="238"/>
      <c r="L149" s="244"/>
      <c r="M149" s="245"/>
      <c r="N149" s="246"/>
      <c r="O149" s="246"/>
      <c r="P149" s="246"/>
      <c r="Q149" s="246"/>
      <c r="R149" s="246"/>
      <c r="S149" s="246"/>
      <c r="T149" s="246"/>
      <c r="U149" s="247"/>
      <c r="AT149" s="248" t="s">
        <v>648</v>
      </c>
      <c r="AU149" s="248" t="s">
        <v>82</v>
      </c>
      <c r="AV149" s="13" t="s">
        <v>82</v>
      </c>
      <c r="AW149" s="13" t="s">
        <v>30</v>
      </c>
      <c r="AX149" s="13" t="s">
        <v>73</v>
      </c>
      <c r="AY149" s="248" t="s">
        <v>181</v>
      </c>
    </row>
    <row r="150" spans="1:65" s="13" customFormat="1">
      <c r="B150" s="237"/>
      <c r="C150" s="238"/>
      <c r="D150" s="239" t="s">
        <v>648</v>
      </c>
      <c r="E150" s="240" t="s">
        <v>1</v>
      </c>
      <c r="F150" s="241" t="s">
        <v>679</v>
      </c>
      <c r="G150" s="238"/>
      <c r="H150" s="242">
        <v>5.34</v>
      </c>
      <c r="I150" s="243"/>
      <c r="J150" s="238"/>
      <c r="K150" s="238"/>
      <c r="L150" s="244"/>
      <c r="M150" s="245"/>
      <c r="N150" s="246"/>
      <c r="O150" s="246"/>
      <c r="P150" s="246"/>
      <c r="Q150" s="246"/>
      <c r="R150" s="246"/>
      <c r="S150" s="246"/>
      <c r="T150" s="246"/>
      <c r="U150" s="247"/>
      <c r="AT150" s="248" t="s">
        <v>648</v>
      </c>
      <c r="AU150" s="248" t="s">
        <v>82</v>
      </c>
      <c r="AV150" s="13" t="s">
        <v>82</v>
      </c>
      <c r="AW150" s="13" t="s">
        <v>30</v>
      </c>
      <c r="AX150" s="13" t="s">
        <v>73</v>
      </c>
      <c r="AY150" s="248" t="s">
        <v>181</v>
      </c>
    </row>
    <row r="151" spans="1:65" s="13" customFormat="1">
      <c r="B151" s="237"/>
      <c r="C151" s="238"/>
      <c r="D151" s="239" t="s">
        <v>648</v>
      </c>
      <c r="E151" s="240" t="s">
        <v>1</v>
      </c>
      <c r="F151" s="241" t="s">
        <v>680</v>
      </c>
      <c r="G151" s="238"/>
      <c r="H151" s="242">
        <v>3.9</v>
      </c>
      <c r="I151" s="243"/>
      <c r="J151" s="238"/>
      <c r="K151" s="238"/>
      <c r="L151" s="244"/>
      <c r="M151" s="245"/>
      <c r="N151" s="246"/>
      <c r="O151" s="246"/>
      <c r="P151" s="246"/>
      <c r="Q151" s="246"/>
      <c r="R151" s="246"/>
      <c r="S151" s="246"/>
      <c r="T151" s="246"/>
      <c r="U151" s="247"/>
      <c r="AT151" s="248" t="s">
        <v>648</v>
      </c>
      <c r="AU151" s="248" t="s">
        <v>82</v>
      </c>
      <c r="AV151" s="13" t="s">
        <v>82</v>
      </c>
      <c r="AW151" s="13" t="s">
        <v>30</v>
      </c>
      <c r="AX151" s="13" t="s">
        <v>73</v>
      </c>
      <c r="AY151" s="248" t="s">
        <v>181</v>
      </c>
    </row>
    <row r="152" spans="1:65" s="13" customFormat="1">
      <c r="B152" s="237"/>
      <c r="C152" s="238"/>
      <c r="D152" s="239" t="s">
        <v>648</v>
      </c>
      <c r="E152" s="240" t="s">
        <v>1</v>
      </c>
      <c r="F152" s="241" t="s">
        <v>681</v>
      </c>
      <c r="G152" s="238"/>
      <c r="H152" s="242">
        <v>4.8</v>
      </c>
      <c r="I152" s="243"/>
      <c r="J152" s="238"/>
      <c r="K152" s="238"/>
      <c r="L152" s="244"/>
      <c r="M152" s="245"/>
      <c r="N152" s="246"/>
      <c r="O152" s="246"/>
      <c r="P152" s="246"/>
      <c r="Q152" s="246"/>
      <c r="R152" s="246"/>
      <c r="S152" s="246"/>
      <c r="T152" s="246"/>
      <c r="U152" s="247"/>
      <c r="AT152" s="248" t="s">
        <v>648</v>
      </c>
      <c r="AU152" s="248" t="s">
        <v>82</v>
      </c>
      <c r="AV152" s="13" t="s">
        <v>82</v>
      </c>
      <c r="AW152" s="13" t="s">
        <v>30</v>
      </c>
      <c r="AX152" s="13" t="s">
        <v>73</v>
      </c>
      <c r="AY152" s="248" t="s">
        <v>181</v>
      </c>
    </row>
    <row r="153" spans="1:65" s="14" customFormat="1">
      <c r="B153" s="249"/>
      <c r="C153" s="250"/>
      <c r="D153" s="239" t="s">
        <v>648</v>
      </c>
      <c r="E153" s="251" t="s">
        <v>1</v>
      </c>
      <c r="F153" s="252" t="s">
        <v>682</v>
      </c>
      <c r="G153" s="250"/>
      <c r="H153" s="253">
        <v>53.93</v>
      </c>
      <c r="I153" s="254"/>
      <c r="J153" s="250"/>
      <c r="K153" s="250"/>
      <c r="L153" s="255"/>
      <c r="M153" s="256"/>
      <c r="N153" s="257"/>
      <c r="O153" s="257"/>
      <c r="P153" s="257"/>
      <c r="Q153" s="257"/>
      <c r="R153" s="257"/>
      <c r="S153" s="257"/>
      <c r="T153" s="257"/>
      <c r="U153" s="258"/>
      <c r="AT153" s="259" t="s">
        <v>648</v>
      </c>
      <c r="AU153" s="259" t="s">
        <v>82</v>
      </c>
      <c r="AV153" s="14" t="s">
        <v>390</v>
      </c>
      <c r="AW153" s="14" t="s">
        <v>30</v>
      </c>
      <c r="AX153" s="14" t="s">
        <v>80</v>
      </c>
      <c r="AY153" s="259" t="s">
        <v>181</v>
      </c>
    </row>
    <row r="154" spans="1:65" s="2" customFormat="1" ht="14.4" customHeight="1">
      <c r="A154" s="33"/>
      <c r="B154" s="34"/>
      <c r="C154" s="207" t="s">
        <v>683</v>
      </c>
      <c r="D154" s="207" t="s">
        <v>185</v>
      </c>
      <c r="E154" s="208" t="s">
        <v>684</v>
      </c>
      <c r="F154" s="209" t="s">
        <v>685</v>
      </c>
      <c r="G154" s="210" t="s">
        <v>686</v>
      </c>
      <c r="H154" s="211">
        <v>1</v>
      </c>
      <c r="I154" s="212"/>
      <c r="J154" s="213">
        <f>ROUND(I154*H154,2)</f>
        <v>0</v>
      </c>
      <c r="K154" s="214"/>
      <c r="L154" s="38"/>
      <c r="M154" s="215" t="s">
        <v>1</v>
      </c>
      <c r="N154" s="216" t="s">
        <v>38</v>
      </c>
      <c r="O154" s="70"/>
      <c r="P154" s="217">
        <f>O154*H154</f>
        <v>0</v>
      </c>
      <c r="Q154" s="217">
        <v>2.0000000000000002E-5</v>
      </c>
      <c r="R154" s="217">
        <f>Q154*H154</f>
        <v>2.0000000000000002E-5</v>
      </c>
      <c r="S154" s="217">
        <v>0</v>
      </c>
      <c r="T154" s="217">
        <f>S154*H154</f>
        <v>0</v>
      </c>
      <c r="U154" s="218" t="s">
        <v>1</v>
      </c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19" t="s">
        <v>390</v>
      </c>
      <c r="AT154" s="219" t="s">
        <v>185</v>
      </c>
      <c r="AU154" s="219" t="s">
        <v>82</v>
      </c>
      <c r="AY154" s="16" t="s">
        <v>181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6" t="s">
        <v>80</v>
      </c>
      <c r="BK154" s="220">
        <f>ROUND(I154*H154,2)</f>
        <v>0</v>
      </c>
      <c r="BL154" s="16" t="s">
        <v>390</v>
      </c>
      <c r="BM154" s="219" t="s">
        <v>1206</v>
      </c>
    </row>
    <row r="155" spans="1:65" s="2" customFormat="1" ht="14.4" customHeight="1">
      <c r="A155" s="33"/>
      <c r="B155" s="34"/>
      <c r="C155" s="207" t="s">
        <v>688</v>
      </c>
      <c r="D155" s="207" t="s">
        <v>185</v>
      </c>
      <c r="E155" s="208" t="s">
        <v>689</v>
      </c>
      <c r="F155" s="209" t="s">
        <v>690</v>
      </c>
      <c r="G155" s="210" t="s">
        <v>385</v>
      </c>
      <c r="H155" s="211">
        <v>3</v>
      </c>
      <c r="I155" s="212"/>
      <c r="J155" s="213">
        <f>ROUND(I155*H155,2)</f>
        <v>0</v>
      </c>
      <c r="K155" s="214"/>
      <c r="L155" s="38"/>
      <c r="M155" s="215" t="s">
        <v>1</v>
      </c>
      <c r="N155" s="216" t="s">
        <v>38</v>
      </c>
      <c r="O155" s="70"/>
      <c r="P155" s="217">
        <f>O155*H155</f>
        <v>0</v>
      </c>
      <c r="Q155" s="217">
        <v>5.11E-3</v>
      </c>
      <c r="R155" s="217">
        <f>Q155*H155</f>
        <v>1.533E-2</v>
      </c>
      <c r="S155" s="217">
        <v>0</v>
      </c>
      <c r="T155" s="217">
        <f>S155*H155</f>
        <v>0</v>
      </c>
      <c r="U155" s="218" t="s">
        <v>1</v>
      </c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19" t="s">
        <v>390</v>
      </c>
      <c r="AT155" s="219" t="s">
        <v>185</v>
      </c>
      <c r="AU155" s="219" t="s">
        <v>82</v>
      </c>
      <c r="AY155" s="16" t="s">
        <v>181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6" t="s">
        <v>80</v>
      </c>
      <c r="BK155" s="220">
        <f>ROUND(I155*H155,2)</f>
        <v>0</v>
      </c>
      <c r="BL155" s="16" t="s">
        <v>390</v>
      </c>
      <c r="BM155" s="219" t="s">
        <v>1207</v>
      </c>
    </row>
    <row r="156" spans="1:65" s="12" customFormat="1" ht="22.8" customHeight="1">
      <c r="B156" s="191"/>
      <c r="C156" s="192"/>
      <c r="D156" s="193" t="s">
        <v>72</v>
      </c>
      <c r="E156" s="205" t="s">
        <v>672</v>
      </c>
      <c r="F156" s="205" t="s">
        <v>692</v>
      </c>
      <c r="G156" s="192"/>
      <c r="H156" s="192"/>
      <c r="I156" s="195"/>
      <c r="J156" s="206">
        <f>BK156</f>
        <v>0</v>
      </c>
      <c r="K156" s="192"/>
      <c r="L156" s="197"/>
      <c r="M156" s="198"/>
      <c r="N156" s="199"/>
      <c r="O156" s="199"/>
      <c r="P156" s="200">
        <f>SUM(P157:P173)</f>
        <v>0</v>
      </c>
      <c r="Q156" s="199"/>
      <c r="R156" s="200">
        <f>SUM(R157:R173)</f>
        <v>0</v>
      </c>
      <c r="S156" s="199"/>
      <c r="T156" s="200">
        <f>SUM(T157:T173)</f>
        <v>90.136200000000017</v>
      </c>
      <c r="U156" s="201"/>
      <c r="AR156" s="202" t="s">
        <v>80</v>
      </c>
      <c r="AT156" s="203" t="s">
        <v>72</v>
      </c>
      <c r="AU156" s="203" t="s">
        <v>80</v>
      </c>
      <c r="AY156" s="202" t="s">
        <v>181</v>
      </c>
      <c r="BK156" s="204">
        <f>SUM(BK157:BK173)</f>
        <v>0</v>
      </c>
    </row>
    <row r="157" spans="1:65" s="2" customFormat="1" ht="19.8" customHeight="1">
      <c r="A157" s="33"/>
      <c r="B157" s="34"/>
      <c r="C157" s="207" t="s">
        <v>367</v>
      </c>
      <c r="D157" s="207" t="s">
        <v>185</v>
      </c>
      <c r="E157" s="208" t="s">
        <v>693</v>
      </c>
      <c r="F157" s="209" t="s">
        <v>694</v>
      </c>
      <c r="G157" s="210" t="s">
        <v>511</v>
      </c>
      <c r="H157" s="211">
        <v>4</v>
      </c>
      <c r="I157" s="212"/>
      <c r="J157" s="213">
        <f>ROUND(I157*H157,2)</f>
        <v>0</v>
      </c>
      <c r="K157" s="214"/>
      <c r="L157" s="38"/>
      <c r="M157" s="215" t="s">
        <v>1</v>
      </c>
      <c r="N157" s="216" t="s">
        <v>38</v>
      </c>
      <c r="O157" s="70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7">
        <f>S157*H157</f>
        <v>0</v>
      </c>
      <c r="U157" s="218" t="s">
        <v>1</v>
      </c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19" t="s">
        <v>390</v>
      </c>
      <c r="AT157" s="219" t="s">
        <v>185</v>
      </c>
      <c r="AU157" s="219" t="s">
        <v>82</v>
      </c>
      <c r="AY157" s="16" t="s">
        <v>181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6" t="s">
        <v>80</v>
      </c>
      <c r="BK157" s="220">
        <f>ROUND(I157*H157,2)</f>
        <v>0</v>
      </c>
      <c r="BL157" s="16" t="s">
        <v>390</v>
      </c>
      <c r="BM157" s="219" t="s">
        <v>1208</v>
      </c>
    </row>
    <row r="158" spans="1:65" s="2" customFormat="1" ht="19.8" customHeight="1">
      <c r="A158" s="33"/>
      <c r="B158" s="34"/>
      <c r="C158" s="207" t="s">
        <v>373</v>
      </c>
      <c r="D158" s="207" t="s">
        <v>185</v>
      </c>
      <c r="E158" s="208" t="s">
        <v>696</v>
      </c>
      <c r="F158" s="209" t="s">
        <v>697</v>
      </c>
      <c r="G158" s="210" t="s">
        <v>511</v>
      </c>
      <c r="H158" s="211">
        <v>4</v>
      </c>
      <c r="I158" s="212"/>
      <c r="J158" s="213">
        <f>ROUND(I158*H158,2)</f>
        <v>0</v>
      </c>
      <c r="K158" s="214"/>
      <c r="L158" s="38"/>
      <c r="M158" s="215" t="s">
        <v>1</v>
      </c>
      <c r="N158" s="216" t="s">
        <v>38</v>
      </c>
      <c r="O158" s="70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7">
        <f>S158*H158</f>
        <v>0</v>
      </c>
      <c r="U158" s="218" t="s">
        <v>1</v>
      </c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19" t="s">
        <v>390</v>
      </c>
      <c r="AT158" s="219" t="s">
        <v>185</v>
      </c>
      <c r="AU158" s="219" t="s">
        <v>82</v>
      </c>
      <c r="AY158" s="16" t="s">
        <v>181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6" t="s">
        <v>80</v>
      </c>
      <c r="BK158" s="220">
        <f>ROUND(I158*H158,2)</f>
        <v>0</v>
      </c>
      <c r="BL158" s="16" t="s">
        <v>390</v>
      </c>
      <c r="BM158" s="219" t="s">
        <v>1209</v>
      </c>
    </row>
    <row r="159" spans="1:65" s="2" customFormat="1" ht="19.8" customHeight="1">
      <c r="A159" s="33"/>
      <c r="B159" s="34"/>
      <c r="C159" s="207" t="s">
        <v>699</v>
      </c>
      <c r="D159" s="207" t="s">
        <v>185</v>
      </c>
      <c r="E159" s="208" t="s">
        <v>700</v>
      </c>
      <c r="F159" s="209" t="s">
        <v>701</v>
      </c>
      <c r="G159" s="210" t="s">
        <v>511</v>
      </c>
      <c r="H159" s="211">
        <v>4</v>
      </c>
      <c r="I159" s="212"/>
      <c r="J159" s="213">
        <f>ROUND(I159*H159,2)</f>
        <v>0</v>
      </c>
      <c r="K159" s="214"/>
      <c r="L159" s="38"/>
      <c r="M159" s="215" t="s">
        <v>1</v>
      </c>
      <c r="N159" s="216" t="s">
        <v>38</v>
      </c>
      <c r="O159" s="70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7">
        <f>S159*H159</f>
        <v>0</v>
      </c>
      <c r="U159" s="218" t="s">
        <v>1</v>
      </c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19" t="s">
        <v>390</v>
      </c>
      <c r="AT159" s="219" t="s">
        <v>185</v>
      </c>
      <c r="AU159" s="219" t="s">
        <v>82</v>
      </c>
      <c r="AY159" s="16" t="s">
        <v>181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6" t="s">
        <v>80</v>
      </c>
      <c r="BK159" s="220">
        <f>ROUND(I159*H159,2)</f>
        <v>0</v>
      </c>
      <c r="BL159" s="16" t="s">
        <v>390</v>
      </c>
      <c r="BM159" s="219" t="s">
        <v>1210</v>
      </c>
    </row>
    <row r="160" spans="1:65" s="2" customFormat="1" ht="14.4" customHeight="1">
      <c r="A160" s="33"/>
      <c r="B160" s="34"/>
      <c r="C160" s="207" t="s">
        <v>8</v>
      </c>
      <c r="D160" s="207" t="s">
        <v>185</v>
      </c>
      <c r="E160" s="208" t="s">
        <v>703</v>
      </c>
      <c r="F160" s="209" t="s">
        <v>704</v>
      </c>
      <c r="G160" s="210" t="s">
        <v>511</v>
      </c>
      <c r="H160" s="211">
        <v>1</v>
      </c>
      <c r="I160" s="212"/>
      <c r="J160" s="213">
        <f>ROUND(I160*H160,2)</f>
        <v>0</v>
      </c>
      <c r="K160" s="214"/>
      <c r="L160" s="38"/>
      <c r="M160" s="215" t="s">
        <v>1</v>
      </c>
      <c r="N160" s="216" t="s">
        <v>38</v>
      </c>
      <c r="O160" s="70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7">
        <f>S160*H160</f>
        <v>0</v>
      </c>
      <c r="U160" s="218" t="s">
        <v>1</v>
      </c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19" t="s">
        <v>390</v>
      </c>
      <c r="AT160" s="219" t="s">
        <v>185</v>
      </c>
      <c r="AU160" s="219" t="s">
        <v>82</v>
      </c>
      <c r="AY160" s="16" t="s">
        <v>181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6" t="s">
        <v>80</v>
      </c>
      <c r="BK160" s="220">
        <f>ROUND(I160*H160,2)</f>
        <v>0</v>
      </c>
      <c r="BL160" s="16" t="s">
        <v>390</v>
      </c>
      <c r="BM160" s="219" t="s">
        <v>1211</v>
      </c>
    </row>
    <row r="161" spans="1:65" s="2" customFormat="1" ht="14.4" customHeight="1">
      <c r="A161" s="33"/>
      <c r="B161" s="34"/>
      <c r="C161" s="207" t="s">
        <v>189</v>
      </c>
      <c r="D161" s="207" t="s">
        <v>185</v>
      </c>
      <c r="E161" s="208" t="s">
        <v>706</v>
      </c>
      <c r="F161" s="209" t="s">
        <v>707</v>
      </c>
      <c r="G161" s="210" t="s">
        <v>511</v>
      </c>
      <c r="H161" s="211">
        <v>28.8</v>
      </c>
      <c r="I161" s="212"/>
      <c r="J161" s="213">
        <f>ROUND(I161*H161,2)</f>
        <v>0</v>
      </c>
      <c r="K161" s="214"/>
      <c r="L161" s="38"/>
      <c r="M161" s="215" t="s">
        <v>1</v>
      </c>
      <c r="N161" s="216" t="s">
        <v>38</v>
      </c>
      <c r="O161" s="70"/>
      <c r="P161" s="217">
        <f>O161*H161</f>
        <v>0</v>
      </c>
      <c r="Q161" s="217">
        <v>0</v>
      </c>
      <c r="R161" s="217">
        <f>Q161*H161</f>
        <v>0</v>
      </c>
      <c r="S161" s="217">
        <v>0.26100000000000001</v>
      </c>
      <c r="T161" s="217">
        <f>S161*H161</f>
        <v>7.5168000000000008</v>
      </c>
      <c r="U161" s="218" t="s">
        <v>1</v>
      </c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19" t="s">
        <v>390</v>
      </c>
      <c r="AT161" s="219" t="s">
        <v>185</v>
      </c>
      <c r="AU161" s="219" t="s">
        <v>82</v>
      </c>
      <c r="AY161" s="16" t="s">
        <v>181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6" t="s">
        <v>80</v>
      </c>
      <c r="BK161" s="220">
        <f>ROUND(I161*H161,2)</f>
        <v>0</v>
      </c>
      <c r="BL161" s="16" t="s">
        <v>390</v>
      </c>
      <c r="BM161" s="219" t="s">
        <v>1212</v>
      </c>
    </row>
    <row r="162" spans="1:65" s="13" customFormat="1">
      <c r="B162" s="237"/>
      <c r="C162" s="238"/>
      <c r="D162" s="239" t="s">
        <v>648</v>
      </c>
      <c r="E162" s="240" t="s">
        <v>1</v>
      </c>
      <c r="F162" s="241" t="s">
        <v>709</v>
      </c>
      <c r="G162" s="238"/>
      <c r="H162" s="242">
        <v>21.99</v>
      </c>
      <c r="I162" s="243"/>
      <c r="J162" s="238"/>
      <c r="K162" s="238"/>
      <c r="L162" s="244"/>
      <c r="M162" s="245"/>
      <c r="N162" s="246"/>
      <c r="O162" s="246"/>
      <c r="P162" s="246"/>
      <c r="Q162" s="246"/>
      <c r="R162" s="246"/>
      <c r="S162" s="246"/>
      <c r="T162" s="246"/>
      <c r="U162" s="247"/>
      <c r="AT162" s="248" t="s">
        <v>648</v>
      </c>
      <c r="AU162" s="248" t="s">
        <v>82</v>
      </c>
      <c r="AV162" s="13" t="s">
        <v>82</v>
      </c>
      <c r="AW162" s="13" t="s">
        <v>30</v>
      </c>
      <c r="AX162" s="13" t="s">
        <v>73</v>
      </c>
      <c r="AY162" s="248" t="s">
        <v>181</v>
      </c>
    </row>
    <row r="163" spans="1:65" s="13" customFormat="1">
      <c r="B163" s="237"/>
      <c r="C163" s="238"/>
      <c r="D163" s="239" t="s">
        <v>648</v>
      </c>
      <c r="E163" s="240" t="s">
        <v>1</v>
      </c>
      <c r="F163" s="241" t="s">
        <v>710</v>
      </c>
      <c r="G163" s="238"/>
      <c r="H163" s="242">
        <v>6.81</v>
      </c>
      <c r="I163" s="243"/>
      <c r="J163" s="238"/>
      <c r="K163" s="238"/>
      <c r="L163" s="244"/>
      <c r="M163" s="245"/>
      <c r="N163" s="246"/>
      <c r="O163" s="246"/>
      <c r="P163" s="246"/>
      <c r="Q163" s="246"/>
      <c r="R163" s="246"/>
      <c r="S163" s="246"/>
      <c r="T163" s="246"/>
      <c r="U163" s="247"/>
      <c r="AT163" s="248" t="s">
        <v>648</v>
      </c>
      <c r="AU163" s="248" t="s">
        <v>82</v>
      </c>
      <c r="AV163" s="13" t="s">
        <v>82</v>
      </c>
      <c r="AW163" s="13" t="s">
        <v>30</v>
      </c>
      <c r="AX163" s="13" t="s">
        <v>73</v>
      </c>
      <c r="AY163" s="248" t="s">
        <v>181</v>
      </c>
    </row>
    <row r="164" spans="1:65" s="14" customFormat="1">
      <c r="B164" s="249"/>
      <c r="C164" s="250"/>
      <c r="D164" s="239" t="s">
        <v>648</v>
      </c>
      <c r="E164" s="251" t="s">
        <v>1</v>
      </c>
      <c r="F164" s="252" t="s">
        <v>682</v>
      </c>
      <c r="G164" s="250"/>
      <c r="H164" s="253">
        <v>28.8</v>
      </c>
      <c r="I164" s="254"/>
      <c r="J164" s="250"/>
      <c r="K164" s="250"/>
      <c r="L164" s="255"/>
      <c r="M164" s="256"/>
      <c r="N164" s="257"/>
      <c r="O164" s="257"/>
      <c r="P164" s="257"/>
      <c r="Q164" s="257"/>
      <c r="R164" s="257"/>
      <c r="S164" s="257"/>
      <c r="T164" s="257"/>
      <c r="U164" s="258"/>
      <c r="AT164" s="259" t="s">
        <v>648</v>
      </c>
      <c r="AU164" s="259" t="s">
        <v>82</v>
      </c>
      <c r="AV164" s="14" t="s">
        <v>390</v>
      </c>
      <c r="AW164" s="14" t="s">
        <v>30</v>
      </c>
      <c r="AX164" s="14" t="s">
        <v>80</v>
      </c>
      <c r="AY164" s="259" t="s">
        <v>181</v>
      </c>
    </row>
    <row r="165" spans="1:65" s="2" customFormat="1" ht="14.4" customHeight="1">
      <c r="A165" s="33"/>
      <c r="B165" s="34"/>
      <c r="C165" s="207" t="s">
        <v>303</v>
      </c>
      <c r="D165" s="207" t="s">
        <v>185</v>
      </c>
      <c r="E165" s="208" t="s">
        <v>711</v>
      </c>
      <c r="F165" s="209" t="s">
        <v>712</v>
      </c>
      <c r="G165" s="210" t="s">
        <v>267</v>
      </c>
      <c r="H165" s="211">
        <v>8.52</v>
      </c>
      <c r="I165" s="212"/>
      <c r="J165" s="213">
        <f>ROUND(I165*H165,2)</f>
        <v>0</v>
      </c>
      <c r="K165" s="214"/>
      <c r="L165" s="38"/>
      <c r="M165" s="215" t="s">
        <v>1</v>
      </c>
      <c r="N165" s="216" t="s">
        <v>38</v>
      </c>
      <c r="O165" s="70"/>
      <c r="P165" s="217">
        <f>O165*H165</f>
        <v>0</v>
      </c>
      <c r="Q165" s="217">
        <v>0</v>
      </c>
      <c r="R165" s="217">
        <f>Q165*H165</f>
        <v>0</v>
      </c>
      <c r="S165" s="217">
        <v>8.5999999999999993E-2</v>
      </c>
      <c r="T165" s="217">
        <f>S165*H165</f>
        <v>0.73271999999999993</v>
      </c>
      <c r="U165" s="218" t="s">
        <v>1</v>
      </c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19" t="s">
        <v>390</v>
      </c>
      <c r="AT165" s="219" t="s">
        <v>185</v>
      </c>
      <c r="AU165" s="219" t="s">
        <v>82</v>
      </c>
      <c r="AY165" s="16" t="s">
        <v>181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6" t="s">
        <v>80</v>
      </c>
      <c r="BK165" s="220">
        <f>ROUND(I165*H165,2)</f>
        <v>0</v>
      </c>
      <c r="BL165" s="16" t="s">
        <v>390</v>
      </c>
      <c r="BM165" s="219" t="s">
        <v>1213</v>
      </c>
    </row>
    <row r="166" spans="1:65" s="2" customFormat="1" ht="14.4" customHeight="1">
      <c r="A166" s="33"/>
      <c r="B166" s="34"/>
      <c r="C166" s="207" t="s">
        <v>307</v>
      </c>
      <c r="D166" s="207" t="s">
        <v>185</v>
      </c>
      <c r="E166" s="208" t="s">
        <v>714</v>
      </c>
      <c r="F166" s="209" t="s">
        <v>715</v>
      </c>
      <c r="G166" s="210" t="s">
        <v>716</v>
      </c>
      <c r="H166" s="211">
        <v>24.815999999999999</v>
      </c>
      <c r="I166" s="212"/>
      <c r="J166" s="213">
        <f>ROUND(I166*H166,2)</f>
        <v>0</v>
      </c>
      <c r="K166" s="214"/>
      <c r="L166" s="38"/>
      <c r="M166" s="215" t="s">
        <v>1</v>
      </c>
      <c r="N166" s="216" t="s">
        <v>38</v>
      </c>
      <c r="O166" s="70"/>
      <c r="P166" s="217">
        <f>O166*H166</f>
        <v>0</v>
      </c>
      <c r="Q166" s="217">
        <v>0</v>
      </c>
      <c r="R166" s="217">
        <f>Q166*H166</f>
        <v>0</v>
      </c>
      <c r="S166" s="217">
        <v>1.6</v>
      </c>
      <c r="T166" s="217">
        <f>S166*H166</f>
        <v>39.705600000000004</v>
      </c>
      <c r="U166" s="218" t="s">
        <v>1</v>
      </c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19" t="s">
        <v>390</v>
      </c>
      <c r="AT166" s="219" t="s">
        <v>185</v>
      </c>
      <c r="AU166" s="219" t="s">
        <v>82</v>
      </c>
      <c r="AY166" s="16" t="s">
        <v>181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6" t="s">
        <v>80</v>
      </c>
      <c r="BK166" s="220">
        <f>ROUND(I166*H166,2)</f>
        <v>0</v>
      </c>
      <c r="BL166" s="16" t="s">
        <v>390</v>
      </c>
      <c r="BM166" s="219" t="s">
        <v>1214</v>
      </c>
    </row>
    <row r="167" spans="1:65" s="13" customFormat="1">
      <c r="B167" s="237"/>
      <c r="C167" s="238"/>
      <c r="D167" s="239" t="s">
        <v>648</v>
      </c>
      <c r="E167" s="240" t="s">
        <v>1</v>
      </c>
      <c r="F167" s="241" t="s">
        <v>659</v>
      </c>
      <c r="G167" s="238"/>
      <c r="H167" s="242">
        <v>24.815999999999999</v>
      </c>
      <c r="I167" s="243"/>
      <c r="J167" s="238"/>
      <c r="K167" s="238"/>
      <c r="L167" s="244"/>
      <c r="M167" s="245"/>
      <c r="N167" s="246"/>
      <c r="O167" s="246"/>
      <c r="P167" s="246"/>
      <c r="Q167" s="246"/>
      <c r="R167" s="246"/>
      <c r="S167" s="246"/>
      <c r="T167" s="246"/>
      <c r="U167" s="247"/>
      <c r="AT167" s="248" t="s">
        <v>648</v>
      </c>
      <c r="AU167" s="248" t="s">
        <v>82</v>
      </c>
      <c r="AV167" s="13" t="s">
        <v>82</v>
      </c>
      <c r="AW167" s="13" t="s">
        <v>30</v>
      </c>
      <c r="AX167" s="13" t="s">
        <v>80</v>
      </c>
      <c r="AY167" s="248" t="s">
        <v>181</v>
      </c>
    </row>
    <row r="168" spans="1:65" s="2" customFormat="1" ht="14.4" customHeight="1">
      <c r="A168" s="33"/>
      <c r="B168" s="34"/>
      <c r="C168" s="207" t="s">
        <v>718</v>
      </c>
      <c r="D168" s="207" t="s">
        <v>185</v>
      </c>
      <c r="E168" s="208" t="s">
        <v>719</v>
      </c>
      <c r="F168" s="209" t="s">
        <v>720</v>
      </c>
      <c r="G168" s="210" t="s">
        <v>511</v>
      </c>
      <c r="H168" s="211">
        <v>24.815999999999999</v>
      </c>
      <c r="I168" s="212"/>
      <c r="J168" s="213">
        <f t="shared" ref="J168:J173" si="0">ROUND(I168*H168,2)</f>
        <v>0</v>
      </c>
      <c r="K168" s="214"/>
      <c r="L168" s="38"/>
      <c r="M168" s="215" t="s">
        <v>1</v>
      </c>
      <c r="N168" s="216" t="s">
        <v>38</v>
      </c>
      <c r="O168" s="70"/>
      <c r="P168" s="217">
        <f t="shared" ref="P168:P173" si="1">O168*H168</f>
        <v>0</v>
      </c>
      <c r="Q168" s="217">
        <v>0</v>
      </c>
      <c r="R168" s="217">
        <f t="shared" ref="R168:R173" si="2">Q168*H168</f>
        <v>0</v>
      </c>
      <c r="S168" s="217">
        <v>1.6</v>
      </c>
      <c r="T168" s="217">
        <f t="shared" ref="T168:T173" si="3">S168*H168</f>
        <v>39.705600000000004</v>
      </c>
      <c r="U168" s="218" t="s">
        <v>1</v>
      </c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19" t="s">
        <v>390</v>
      </c>
      <c r="AT168" s="219" t="s">
        <v>185</v>
      </c>
      <c r="AU168" s="219" t="s">
        <v>82</v>
      </c>
      <c r="AY168" s="16" t="s">
        <v>181</v>
      </c>
      <c r="BE168" s="220">
        <f t="shared" ref="BE168:BE173" si="4">IF(N168="základní",J168,0)</f>
        <v>0</v>
      </c>
      <c r="BF168" s="220">
        <f t="shared" ref="BF168:BF173" si="5">IF(N168="snížená",J168,0)</f>
        <v>0</v>
      </c>
      <c r="BG168" s="220">
        <f t="shared" ref="BG168:BG173" si="6">IF(N168="zákl. přenesená",J168,0)</f>
        <v>0</v>
      </c>
      <c r="BH168" s="220">
        <f t="shared" ref="BH168:BH173" si="7">IF(N168="sníž. přenesená",J168,0)</f>
        <v>0</v>
      </c>
      <c r="BI168" s="220">
        <f t="shared" ref="BI168:BI173" si="8">IF(N168="nulová",J168,0)</f>
        <v>0</v>
      </c>
      <c r="BJ168" s="16" t="s">
        <v>80</v>
      </c>
      <c r="BK168" s="220">
        <f t="shared" ref="BK168:BK173" si="9">ROUND(I168*H168,2)</f>
        <v>0</v>
      </c>
      <c r="BL168" s="16" t="s">
        <v>390</v>
      </c>
      <c r="BM168" s="219" t="s">
        <v>1215</v>
      </c>
    </row>
    <row r="169" spans="1:65" s="2" customFormat="1" ht="14.4" customHeight="1">
      <c r="A169" s="33"/>
      <c r="B169" s="34"/>
      <c r="C169" s="207" t="s">
        <v>722</v>
      </c>
      <c r="D169" s="207" t="s">
        <v>185</v>
      </c>
      <c r="E169" s="208" t="s">
        <v>723</v>
      </c>
      <c r="F169" s="209" t="s">
        <v>724</v>
      </c>
      <c r="G169" s="210" t="s">
        <v>511</v>
      </c>
      <c r="H169" s="211">
        <v>6</v>
      </c>
      <c r="I169" s="212"/>
      <c r="J169" s="213">
        <f t="shared" si="0"/>
        <v>0</v>
      </c>
      <c r="K169" s="214"/>
      <c r="L169" s="38"/>
      <c r="M169" s="215" t="s">
        <v>1</v>
      </c>
      <c r="N169" s="216" t="s">
        <v>38</v>
      </c>
      <c r="O169" s="70"/>
      <c r="P169" s="217">
        <f t="shared" si="1"/>
        <v>0</v>
      </c>
      <c r="Q169" s="217">
        <v>0</v>
      </c>
      <c r="R169" s="217">
        <f t="shared" si="2"/>
        <v>0</v>
      </c>
      <c r="S169" s="217">
        <v>7.5999999999999998E-2</v>
      </c>
      <c r="T169" s="217">
        <f t="shared" si="3"/>
        <v>0.45599999999999996</v>
      </c>
      <c r="U169" s="218" t="s">
        <v>1</v>
      </c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19" t="s">
        <v>390</v>
      </c>
      <c r="AT169" s="219" t="s">
        <v>185</v>
      </c>
      <c r="AU169" s="219" t="s">
        <v>82</v>
      </c>
      <c r="AY169" s="16" t="s">
        <v>181</v>
      </c>
      <c r="BE169" s="220">
        <f t="shared" si="4"/>
        <v>0</v>
      </c>
      <c r="BF169" s="220">
        <f t="shared" si="5"/>
        <v>0</v>
      </c>
      <c r="BG169" s="220">
        <f t="shared" si="6"/>
        <v>0</v>
      </c>
      <c r="BH169" s="220">
        <f t="shared" si="7"/>
        <v>0</v>
      </c>
      <c r="BI169" s="220">
        <f t="shared" si="8"/>
        <v>0</v>
      </c>
      <c r="BJ169" s="16" t="s">
        <v>80</v>
      </c>
      <c r="BK169" s="220">
        <f t="shared" si="9"/>
        <v>0</v>
      </c>
      <c r="BL169" s="16" t="s">
        <v>390</v>
      </c>
      <c r="BM169" s="219" t="s">
        <v>1216</v>
      </c>
    </row>
    <row r="170" spans="1:65" s="2" customFormat="1" ht="14.4" customHeight="1">
      <c r="A170" s="33"/>
      <c r="B170" s="34"/>
      <c r="C170" s="207" t="s">
        <v>7</v>
      </c>
      <c r="D170" s="207" t="s">
        <v>185</v>
      </c>
      <c r="E170" s="208" t="s">
        <v>726</v>
      </c>
      <c r="F170" s="209" t="s">
        <v>727</v>
      </c>
      <c r="G170" s="210" t="s">
        <v>511</v>
      </c>
      <c r="H170" s="211">
        <v>6</v>
      </c>
      <c r="I170" s="212"/>
      <c r="J170" s="213">
        <f t="shared" si="0"/>
        <v>0</v>
      </c>
      <c r="K170" s="214"/>
      <c r="L170" s="38"/>
      <c r="M170" s="215" t="s">
        <v>1</v>
      </c>
      <c r="N170" s="216" t="s">
        <v>38</v>
      </c>
      <c r="O170" s="70"/>
      <c r="P170" s="217">
        <f t="shared" si="1"/>
        <v>0</v>
      </c>
      <c r="Q170" s="217">
        <v>0</v>
      </c>
      <c r="R170" s="217">
        <f t="shared" si="2"/>
        <v>0</v>
      </c>
      <c r="S170" s="217">
        <v>6.3E-2</v>
      </c>
      <c r="T170" s="217">
        <f t="shared" si="3"/>
        <v>0.378</v>
      </c>
      <c r="U170" s="218" t="s">
        <v>1</v>
      </c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19" t="s">
        <v>390</v>
      </c>
      <c r="AT170" s="219" t="s">
        <v>185</v>
      </c>
      <c r="AU170" s="219" t="s">
        <v>82</v>
      </c>
      <c r="AY170" s="16" t="s">
        <v>181</v>
      </c>
      <c r="BE170" s="220">
        <f t="shared" si="4"/>
        <v>0</v>
      </c>
      <c r="BF170" s="220">
        <f t="shared" si="5"/>
        <v>0</v>
      </c>
      <c r="BG170" s="220">
        <f t="shared" si="6"/>
        <v>0</v>
      </c>
      <c r="BH170" s="220">
        <f t="shared" si="7"/>
        <v>0</v>
      </c>
      <c r="BI170" s="220">
        <f t="shared" si="8"/>
        <v>0</v>
      </c>
      <c r="BJ170" s="16" t="s">
        <v>80</v>
      </c>
      <c r="BK170" s="220">
        <f t="shared" si="9"/>
        <v>0</v>
      </c>
      <c r="BL170" s="16" t="s">
        <v>390</v>
      </c>
      <c r="BM170" s="219" t="s">
        <v>1217</v>
      </c>
    </row>
    <row r="171" spans="1:65" s="2" customFormat="1" ht="19.8" customHeight="1">
      <c r="A171" s="33"/>
      <c r="B171" s="34"/>
      <c r="C171" s="207" t="s">
        <v>729</v>
      </c>
      <c r="D171" s="207" t="s">
        <v>185</v>
      </c>
      <c r="E171" s="208" t="s">
        <v>730</v>
      </c>
      <c r="F171" s="209" t="s">
        <v>731</v>
      </c>
      <c r="G171" s="210" t="s">
        <v>188</v>
      </c>
      <c r="H171" s="211">
        <v>1</v>
      </c>
      <c r="I171" s="212"/>
      <c r="J171" s="213">
        <f t="shared" si="0"/>
        <v>0</v>
      </c>
      <c r="K171" s="214"/>
      <c r="L171" s="38"/>
      <c r="M171" s="215" t="s">
        <v>1</v>
      </c>
      <c r="N171" s="216" t="s">
        <v>38</v>
      </c>
      <c r="O171" s="70"/>
      <c r="P171" s="217">
        <f t="shared" si="1"/>
        <v>0</v>
      </c>
      <c r="Q171" s="217">
        <v>0</v>
      </c>
      <c r="R171" s="217">
        <f t="shared" si="2"/>
        <v>0</v>
      </c>
      <c r="S171" s="217">
        <v>0.02</v>
      </c>
      <c r="T171" s="217">
        <f t="shared" si="3"/>
        <v>0.02</v>
      </c>
      <c r="U171" s="218" t="s">
        <v>1</v>
      </c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19" t="s">
        <v>390</v>
      </c>
      <c r="AT171" s="219" t="s">
        <v>185</v>
      </c>
      <c r="AU171" s="219" t="s">
        <v>82</v>
      </c>
      <c r="AY171" s="16" t="s">
        <v>181</v>
      </c>
      <c r="BE171" s="220">
        <f t="shared" si="4"/>
        <v>0</v>
      </c>
      <c r="BF171" s="220">
        <f t="shared" si="5"/>
        <v>0</v>
      </c>
      <c r="BG171" s="220">
        <f t="shared" si="6"/>
        <v>0</v>
      </c>
      <c r="BH171" s="220">
        <f t="shared" si="7"/>
        <v>0</v>
      </c>
      <c r="BI171" s="220">
        <f t="shared" si="8"/>
        <v>0</v>
      </c>
      <c r="BJ171" s="16" t="s">
        <v>80</v>
      </c>
      <c r="BK171" s="220">
        <f t="shared" si="9"/>
        <v>0</v>
      </c>
      <c r="BL171" s="16" t="s">
        <v>390</v>
      </c>
      <c r="BM171" s="219" t="s">
        <v>1218</v>
      </c>
    </row>
    <row r="172" spans="1:65" s="2" customFormat="1" ht="19.8" customHeight="1">
      <c r="A172" s="33"/>
      <c r="B172" s="34"/>
      <c r="C172" s="207" t="s">
        <v>733</v>
      </c>
      <c r="D172" s="207" t="s">
        <v>185</v>
      </c>
      <c r="E172" s="208" t="s">
        <v>734</v>
      </c>
      <c r="F172" s="209" t="s">
        <v>735</v>
      </c>
      <c r="G172" s="210" t="s">
        <v>188</v>
      </c>
      <c r="H172" s="211">
        <v>1</v>
      </c>
      <c r="I172" s="212"/>
      <c r="J172" s="213">
        <f t="shared" si="0"/>
        <v>0</v>
      </c>
      <c r="K172" s="214"/>
      <c r="L172" s="38"/>
      <c r="M172" s="215" t="s">
        <v>1</v>
      </c>
      <c r="N172" s="216" t="s">
        <v>38</v>
      </c>
      <c r="O172" s="70"/>
      <c r="P172" s="217">
        <f t="shared" si="1"/>
        <v>0</v>
      </c>
      <c r="Q172" s="217">
        <v>0</v>
      </c>
      <c r="R172" s="217">
        <f t="shared" si="2"/>
        <v>0</v>
      </c>
      <c r="S172" s="217">
        <v>1.6E-2</v>
      </c>
      <c r="T172" s="217">
        <f t="shared" si="3"/>
        <v>1.6E-2</v>
      </c>
      <c r="U172" s="218" t="s">
        <v>1</v>
      </c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19" t="s">
        <v>390</v>
      </c>
      <c r="AT172" s="219" t="s">
        <v>185</v>
      </c>
      <c r="AU172" s="219" t="s">
        <v>82</v>
      </c>
      <c r="AY172" s="16" t="s">
        <v>181</v>
      </c>
      <c r="BE172" s="220">
        <f t="shared" si="4"/>
        <v>0</v>
      </c>
      <c r="BF172" s="220">
        <f t="shared" si="5"/>
        <v>0</v>
      </c>
      <c r="BG172" s="220">
        <f t="shared" si="6"/>
        <v>0</v>
      </c>
      <c r="BH172" s="220">
        <f t="shared" si="7"/>
        <v>0</v>
      </c>
      <c r="BI172" s="220">
        <f t="shared" si="8"/>
        <v>0</v>
      </c>
      <c r="BJ172" s="16" t="s">
        <v>80</v>
      </c>
      <c r="BK172" s="220">
        <f t="shared" si="9"/>
        <v>0</v>
      </c>
      <c r="BL172" s="16" t="s">
        <v>390</v>
      </c>
      <c r="BM172" s="219" t="s">
        <v>1219</v>
      </c>
    </row>
    <row r="173" spans="1:65" s="2" customFormat="1" ht="14.4" customHeight="1">
      <c r="A173" s="33"/>
      <c r="B173" s="34"/>
      <c r="C173" s="207" t="s">
        <v>737</v>
      </c>
      <c r="D173" s="207" t="s">
        <v>185</v>
      </c>
      <c r="E173" s="208" t="s">
        <v>738</v>
      </c>
      <c r="F173" s="209" t="s">
        <v>739</v>
      </c>
      <c r="G173" s="210" t="s">
        <v>511</v>
      </c>
      <c r="H173" s="211">
        <v>23.61</v>
      </c>
      <c r="I173" s="212"/>
      <c r="J173" s="213">
        <f t="shared" si="0"/>
        <v>0</v>
      </c>
      <c r="K173" s="214"/>
      <c r="L173" s="38"/>
      <c r="M173" s="215" t="s">
        <v>1</v>
      </c>
      <c r="N173" s="216" t="s">
        <v>38</v>
      </c>
      <c r="O173" s="70"/>
      <c r="P173" s="217">
        <f t="shared" si="1"/>
        <v>0</v>
      </c>
      <c r="Q173" s="217">
        <v>0</v>
      </c>
      <c r="R173" s="217">
        <f t="shared" si="2"/>
        <v>0</v>
      </c>
      <c r="S173" s="217">
        <v>6.8000000000000005E-2</v>
      </c>
      <c r="T173" s="217">
        <f t="shared" si="3"/>
        <v>1.60548</v>
      </c>
      <c r="U173" s="218" t="s">
        <v>1</v>
      </c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19" t="s">
        <v>390</v>
      </c>
      <c r="AT173" s="219" t="s">
        <v>185</v>
      </c>
      <c r="AU173" s="219" t="s">
        <v>82</v>
      </c>
      <c r="AY173" s="16" t="s">
        <v>181</v>
      </c>
      <c r="BE173" s="220">
        <f t="shared" si="4"/>
        <v>0</v>
      </c>
      <c r="BF173" s="220">
        <f t="shared" si="5"/>
        <v>0</v>
      </c>
      <c r="BG173" s="220">
        <f t="shared" si="6"/>
        <v>0</v>
      </c>
      <c r="BH173" s="220">
        <f t="shared" si="7"/>
        <v>0</v>
      </c>
      <c r="BI173" s="220">
        <f t="shared" si="8"/>
        <v>0</v>
      </c>
      <c r="BJ173" s="16" t="s">
        <v>80</v>
      </c>
      <c r="BK173" s="220">
        <f t="shared" si="9"/>
        <v>0</v>
      </c>
      <c r="BL173" s="16" t="s">
        <v>390</v>
      </c>
      <c r="BM173" s="219" t="s">
        <v>1220</v>
      </c>
    </row>
    <row r="174" spans="1:65" s="12" customFormat="1" ht="22.8" customHeight="1">
      <c r="B174" s="191"/>
      <c r="C174" s="192"/>
      <c r="D174" s="193" t="s">
        <v>72</v>
      </c>
      <c r="E174" s="205" t="s">
        <v>741</v>
      </c>
      <c r="F174" s="205" t="s">
        <v>742</v>
      </c>
      <c r="G174" s="192"/>
      <c r="H174" s="192"/>
      <c r="I174" s="195"/>
      <c r="J174" s="206">
        <f>BK174</f>
        <v>0</v>
      </c>
      <c r="K174" s="192"/>
      <c r="L174" s="197"/>
      <c r="M174" s="198"/>
      <c r="N174" s="199"/>
      <c r="O174" s="199"/>
      <c r="P174" s="200">
        <f>SUM(P175:P182)</f>
        <v>0</v>
      </c>
      <c r="Q174" s="199"/>
      <c r="R174" s="200">
        <f>SUM(R175:R182)</f>
        <v>0</v>
      </c>
      <c r="S174" s="199"/>
      <c r="T174" s="200">
        <f>SUM(T175:T182)</f>
        <v>0</v>
      </c>
      <c r="U174" s="201"/>
      <c r="AR174" s="202" t="s">
        <v>80</v>
      </c>
      <c r="AT174" s="203" t="s">
        <v>72</v>
      </c>
      <c r="AU174" s="203" t="s">
        <v>80</v>
      </c>
      <c r="AY174" s="202" t="s">
        <v>181</v>
      </c>
      <c r="BK174" s="204">
        <f>SUM(BK175:BK182)</f>
        <v>0</v>
      </c>
    </row>
    <row r="175" spans="1:65" s="2" customFormat="1" ht="19.8" customHeight="1">
      <c r="A175" s="33"/>
      <c r="B175" s="34"/>
      <c r="C175" s="207" t="s">
        <v>743</v>
      </c>
      <c r="D175" s="207" t="s">
        <v>185</v>
      </c>
      <c r="E175" s="208" t="s">
        <v>744</v>
      </c>
      <c r="F175" s="209" t="s">
        <v>745</v>
      </c>
      <c r="G175" s="210" t="s">
        <v>746</v>
      </c>
      <c r="H175" s="211">
        <v>30.34</v>
      </c>
      <c r="I175" s="212"/>
      <c r="J175" s="213">
        <f t="shared" ref="J175:J182" si="10">ROUND(I175*H175,2)</f>
        <v>0</v>
      </c>
      <c r="K175" s="214"/>
      <c r="L175" s="38"/>
      <c r="M175" s="215" t="s">
        <v>1</v>
      </c>
      <c r="N175" s="216" t="s">
        <v>38</v>
      </c>
      <c r="O175" s="70"/>
      <c r="P175" s="217">
        <f t="shared" ref="P175:P182" si="11">O175*H175</f>
        <v>0</v>
      </c>
      <c r="Q175" s="217">
        <v>0</v>
      </c>
      <c r="R175" s="217">
        <f t="shared" ref="R175:R182" si="12">Q175*H175</f>
        <v>0</v>
      </c>
      <c r="S175" s="217">
        <v>0</v>
      </c>
      <c r="T175" s="217">
        <f t="shared" ref="T175:T182" si="13">S175*H175</f>
        <v>0</v>
      </c>
      <c r="U175" s="218" t="s">
        <v>1</v>
      </c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19" t="s">
        <v>390</v>
      </c>
      <c r="AT175" s="219" t="s">
        <v>185</v>
      </c>
      <c r="AU175" s="219" t="s">
        <v>82</v>
      </c>
      <c r="AY175" s="16" t="s">
        <v>181</v>
      </c>
      <c r="BE175" s="220">
        <f t="shared" ref="BE175:BE182" si="14">IF(N175="základní",J175,0)</f>
        <v>0</v>
      </c>
      <c r="BF175" s="220">
        <f t="shared" ref="BF175:BF182" si="15">IF(N175="snížená",J175,0)</f>
        <v>0</v>
      </c>
      <c r="BG175" s="220">
        <f t="shared" ref="BG175:BG182" si="16">IF(N175="zákl. přenesená",J175,0)</f>
        <v>0</v>
      </c>
      <c r="BH175" s="220">
        <f t="shared" ref="BH175:BH182" si="17">IF(N175="sníž. přenesená",J175,0)</f>
        <v>0</v>
      </c>
      <c r="BI175" s="220">
        <f t="shared" ref="BI175:BI182" si="18">IF(N175="nulová",J175,0)</f>
        <v>0</v>
      </c>
      <c r="BJ175" s="16" t="s">
        <v>80</v>
      </c>
      <c r="BK175" s="220">
        <f t="shared" ref="BK175:BK182" si="19">ROUND(I175*H175,2)</f>
        <v>0</v>
      </c>
      <c r="BL175" s="16" t="s">
        <v>390</v>
      </c>
      <c r="BM175" s="219" t="s">
        <v>1221</v>
      </c>
    </row>
    <row r="176" spans="1:65" s="2" customFormat="1" ht="14.4" customHeight="1">
      <c r="A176" s="33"/>
      <c r="B176" s="34"/>
      <c r="C176" s="207" t="s">
        <v>748</v>
      </c>
      <c r="D176" s="207" t="s">
        <v>185</v>
      </c>
      <c r="E176" s="208" t="s">
        <v>749</v>
      </c>
      <c r="F176" s="209" t="s">
        <v>750</v>
      </c>
      <c r="G176" s="210" t="s">
        <v>267</v>
      </c>
      <c r="H176" s="211">
        <v>3</v>
      </c>
      <c r="I176" s="212"/>
      <c r="J176" s="213">
        <f t="shared" si="10"/>
        <v>0</v>
      </c>
      <c r="K176" s="214"/>
      <c r="L176" s="38"/>
      <c r="M176" s="215" t="s">
        <v>1</v>
      </c>
      <c r="N176" s="216" t="s">
        <v>38</v>
      </c>
      <c r="O176" s="70"/>
      <c r="P176" s="217">
        <f t="shared" si="11"/>
        <v>0</v>
      </c>
      <c r="Q176" s="217">
        <v>0</v>
      </c>
      <c r="R176" s="217">
        <f t="shared" si="12"/>
        <v>0</v>
      </c>
      <c r="S176" s="217">
        <v>0</v>
      </c>
      <c r="T176" s="217">
        <f t="shared" si="13"/>
        <v>0</v>
      </c>
      <c r="U176" s="218" t="s">
        <v>1</v>
      </c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19" t="s">
        <v>390</v>
      </c>
      <c r="AT176" s="219" t="s">
        <v>185</v>
      </c>
      <c r="AU176" s="219" t="s">
        <v>82</v>
      </c>
      <c r="AY176" s="16" t="s">
        <v>181</v>
      </c>
      <c r="BE176" s="220">
        <f t="shared" si="14"/>
        <v>0</v>
      </c>
      <c r="BF176" s="220">
        <f t="shared" si="15"/>
        <v>0</v>
      </c>
      <c r="BG176" s="220">
        <f t="shared" si="16"/>
        <v>0</v>
      </c>
      <c r="BH176" s="220">
        <f t="shared" si="17"/>
        <v>0</v>
      </c>
      <c r="BI176" s="220">
        <f t="shared" si="18"/>
        <v>0</v>
      </c>
      <c r="BJ176" s="16" t="s">
        <v>80</v>
      </c>
      <c r="BK176" s="220">
        <f t="shared" si="19"/>
        <v>0</v>
      </c>
      <c r="BL176" s="16" t="s">
        <v>390</v>
      </c>
      <c r="BM176" s="219" t="s">
        <v>1222</v>
      </c>
    </row>
    <row r="177" spans="1:65" s="2" customFormat="1" ht="14.4" customHeight="1">
      <c r="A177" s="33"/>
      <c r="B177" s="34"/>
      <c r="C177" s="207" t="s">
        <v>752</v>
      </c>
      <c r="D177" s="207" t="s">
        <v>185</v>
      </c>
      <c r="E177" s="208" t="s">
        <v>753</v>
      </c>
      <c r="F177" s="209" t="s">
        <v>754</v>
      </c>
      <c r="G177" s="210" t="s">
        <v>267</v>
      </c>
      <c r="H177" s="211">
        <v>30</v>
      </c>
      <c r="I177" s="212"/>
      <c r="J177" s="213">
        <f t="shared" si="10"/>
        <v>0</v>
      </c>
      <c r="K177" s="214"/>
      <c r="L177" s="38"/>
      <c r="M177" s="215" t="s">
        <v>1</v>
      </c>
      <c r="N177" s="216" t="s">
        <v>38</v>
      </c>
      <c r="O177" s="70"/>
      <c r="P177" s="217">
        <f t="shared" si="11"/>
        <v>0</v>
      </c>
      <c r="Q177" s="217">
        <v>0</v>
      </c>
      <c r="R177" s="217">
        <f t="shared" si="12"/>
        <v>0</v>
      </c>
      <c r="S177" s="217">
        <v>0</v>
      </c>
      <c r="T177" s="217">
        <f t="shared" si="13"/>
        <v>0</v>
      </c>
      <c r="U177" s="218" t="s">
        <v>1</v>
      </c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19" t="s">
        <v>390</v>
      </c>
      <c r="AT177" s="219" t="s">
        <v>185</v>
      </c>
      <c r="AU177" s="219" t="s">
        <v>82</v>
      </c>
      <c r="AY177" s="16" t="s">
        <v>181</v>
      </c>
      <c r="BE177" s="220">
        <f t="shared" si="14"/>
        <v>0</v>
      </c>
      <c r="BF177" s="220">
        <f t="shared" si="15"/>
        <v>0</v>
      </c>
      <c r="BG177" s="220">
        <f t="shared" si="16"/>
        <v>0</v>
      </c>
      <c r="BH177" s="220">
        <f t="shared" si="17"/>
        <v>0</v>
      </c>
      <c r="BI177" s="220">
        <f t="shared" si="18"/>
        <v>0</v>
      </c>
      <c r="BJ177" s="16" t="s">
        <v>80</v>
      </c>
      <c r="BK177" s="220">
        <f t="shared" si="19"/>
        <v>0</v>
      </c>
      <c r="BL177" s="16" t="s">
        <v>390</v>
      </c>
      <c r="BM177" s="219" t="s">
        <v>1223</v>
      </c>
    </row>
    <row r="178" spans="1:65" s="2" customFormat="1" ht="14.4" customHeight="1">
      <c r="A178" s="33"/>
      <c r="B178" s="34"/>
      <c r="C178" s="207" t="s">
        <v>756</v>
      </c>
      <c r="D178" s="207" t="s">
        <v>185</v>
      </c>
      <c r="E178" s="208" t="s">
        <v>757</v>
      </c>
      <c r="F178" s="209" t="s">
        <v>758</v>
      </c>
      <c r="G178" s="210" t="s">
        <v>746</v>
      </c>
      <c r="H178" s="211">
        <v>30.34</v>
      </c>
      <c r="I178" s="212"/>
      <c r="J178" s="213">
        <f t="shared" si="10"/>
        <v>0</v>
      </c>
      <c r="K178" s="214"/>
      <c r="L178" s="38"/>
      <c r="M178" s="215" t="s">
        <v>1</v>
      </c>
      <c r="N178" s="216" t="s">
        <v>38</v>
      </c>
      <c r="O178" s="70"/>
      <c r="P178" s="217">
        <f t="shared" si="11"/>
        <v>0</v>
      </c>
      <c r="Q178" s="217">
        <v>0</v>
      </c>
      <c r="R178" s="217">
        <f t="shared" si="12"/>
        <v>0</v>
      </c>
      <c r="S178" s="217">
        <v>0</v>
      </c>
      <c r="T178" s="217">
        <f t="shared" si="13"/>
        <v>0</v>
      </c>
      <c r="U178" s="218" t="s">
        <v>1</v>
      </c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19" t="s">
        <v>390</v>
      </c>
      <c r="AT178" s="219" t="s">
        <v>185</v>
      </c>
      <c r="AU178" s="219" t="s">
        <v>82</v>
      </c>
      <c r="AY178" s="16" t="s">
        <v>181</v>
      </c>
      <c r="BE178" s="220">
        <f t="shared" si="14"/>
        <v>0</v>
      </c>
      <c r="BF178" s="220">
        <f t="shared" si="15"/>
        <v>0</v>
      </c>
      <c r="BG178" s="220">
        <f t="shared" si="16"/>
        <v>0</v>
      </c>
      <c r="BH178" s="220">
        <f t="shared" si="17"/>
        <v>0</v>
      </c>
      <c r="BI178" s="220">
        <f t="shared" si="18"/>
        <v>0</v>
      </c>
      <c r="BJ178" s="16" t="s">
        <v>80</v>
      </c>
      <c r="BK178" s="220">
        <f t="shared" si="19"/>
        <v>0</v>
      </c>
      <c r="BL178" s="16" t="s">
        <v>390</v>
      </c>
      <c r="BM178" s="219" t="s">
        <v>1224</v>
      </c>
    </row>
    <row r="179" spans="1:65" s="2" customFormat="1" ht="14.4" customHeight="1">
      <c r="A179" s="33"/>
      <c r="B179" s="34"/>
      <c r="C179" s="207" t="s">
        <v>760</v>
      </c>
      <c r="D179" s="207" t="s">
        <v>185</v>
      </c>
      <c r="E179" s="208" t="s">
        <v>761</v>
      </c>
      <c r="F179" s="209" t="s">
        <v>762</v>
      </c>
      <c r="G179" s="210" t="s">
        <v>746</v>
      </c>
      <c r="H179" s="211">
        <v>606.79999999999995</v>
      </c>
      <c r="I179" s="212"/>
      <c r="J179" s="213">
        <f t="shared" si="10"/>
        <v>0</v>
      </c>
      <c r="K179" s="214"/>
      <c r="L179" s="38"/>
      <c r="M179" s="215" t="s">
        <v>1</v>
      </c>
      <c r="N179" s="216" t="s">
        <v>38</v>
      </c>
      <c r="O179" s="70"/>
      <c r="P179" s="217">
        <f t="shared" si="11"/>
        <v>0</v>
      </c>
      <c r="Q179" s="217">
        <v>0</v>
      </c>
      <c r="R179" s="217">
        <f t="shared" si="12"/>
        <v>0</v>
      </c>
      <c r="S179" s="217">
        <v>0</v>
      </c>
      <c r="T179" s="217">
        <f t="shared" si="13"/>
        <v>0</v>
      </c>
      <c r="U179" s="218" t="s">
        <v>1</v>
      </c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19" t="s">
        <v>390</v>
      </c>
      <c r="AT179" s="219" t="s">
        <v>185</v>
      </c>
      <c r="AU179" s="219" t="s">
        <v>82</v>
      </c>
      <c r="AY179" s="16" t="s">
        <v>181</v>
      </c>
      <c r="BE179" s="220">
        <f t="shared" si="14"/>
        <v>0</v>
      </c>
      <c r="BF179" s="220">
        <f t="shared" si="15"/>
        <v>0</v>
      </c>
      <c r="BG179" s="220">
        <f t="shared" si="16"/>
        <v>0</v>
      </c>
      <c r="BH179" s="220">
        <f t="shared" si="17"/>
        <v>0</v>
      </c>
      <c r="BI179" s="220">
        <f t="shared" si="18"/>
        <v>0</v>
      </c>
      <c r="BJ179" s="16" t="s">
        <v>80</v>
      </c>
      <c r="BK179" s="220">
        <f t="shared" si="19"/>
        <v>0</v>
      </c>
      <c r="BL179" s="16" t="s">
        <v>390</v>
      </c>
      <c r="BM179" s="219" t="s">
        <v>1225</v>
      </c>
    </row>
    <row r="180" spans="1:65" s="2" customFormat="1" ht="19.8" customHeight="1">
      <c r="A180" s="33"/>
      <c r="B180" s="34"/>
      <c r="C180" s="207" t="s">
        <v>764</v>
      </c>
      <c r="D180" s="207" t="s">
        <v>185</v>
      </c>
      <c r="E180" s="208" t="s">
        <v>765</v>
      </c>
      <c r="F180" s="209" t="s">
        <v>766</v>
      </c>
      <c r="G180" s="210" t="s">
        <v>746</v>
      </c>
      <c r="H180" s="211">
        <v>30.34</v>
      </c>
      <c r="I180" s="212"/>
      <c r="J180" s="213">
        <f t="shared" si="10"/>
        <v>0</v>
      </c>
      <c r="K180" s="214"/>
      <c r="L180" s="38"/>
      <c r="M180" s="215" t="s">
        <v>1</v>
      </c>
      <c r="N180" s="216" t="s">
        <v>38</v>
      </c>
      <c r="O180" s="70"/>
      <c r="P180" s="217">
        <f t="shared" si="11"/>
        <v>0</v>
      </c>
      <c r="Q180" s="217">
        <v>0</v>
      </c>
      <c r="R180" s="217">
        <f t="shared" si="12"/>
        <v>0</v>
      </c>
      <c r="S180" s="217">
        <v>0</v>
      </c>
      <c r="T180" s="217">
        <f t="shared" si="13"/>
        <v>0</v>
      </c>
      <c r="U180" s="218" t="s">
        <v>1</v>
      </c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19" t="s">
        <v>390</v>
      </c>
      <c r="AT180" s="219" t="s">
        <v>185</v>
      </c>
      <c r="AU180" s="219" t="s">
        <v>82</v>
      </c>
      <c r="AY180" s="16" t="s">
        <v>181</v>
      </c>
      <c r="BE180" s="220">
        <f t="shared" si="14"/>
        <v>0</v>
      </c>
      <c r="BF180" s="220">
        <f t="shared" si="15"/>
        <v>0</v>
      </c>
      <c r="BG180" s="220">
        <f t="shared" si="16"/>
        <v>0</v>
      </c>
      <c r="BH180" s="220">
        <f t="shared" si="17"/>
        <v>0</v>
      </c>
      <c r="BI180" s="220">
        <f t="shared" si="18"/>
        <v>0</v>
      </c>
      <c r="BJ180" s="16" t="s">
        <v>80</v>
      </c>
      <c r="BK180" s="220">
        <f t="shared" si="19"/>
        <v>0</v>
      </c>
      <c r="BL180" s="16" t="s">
        <v>390</v>
      </c>
      <c r="BM180" s="219" t="s">
        <v>1226</v>
      </c>
    </row>
    <row r="181" spans="1:65" s="2" customFormat="1" ht="14.4" customHeight="1">
      <c r="A181" s="33"/>
      <c r="B181" s="34"/>
      <c r="C181" s="207" t="s">
        <v>768</v>
      </c>
      <c r="D181" s="207" t="s">
        <v>185</v>
      </c>
      <c r="E181" s="208" t="s">
        <v>769</v>
      </c>
      <c r="F181" s="209" t="s">
        <v>770</v>
      </c>
      <c r="G181" s="210" t="s">
        <v>746</v>
      </c>
      <c r="H181" s="211">
        <v>0.52</v>
      </c>
      <c r="I181" s="212"/>
      <c r="J181" s="213">
        <f t="shared" si="10"/>
        <v>0</v>
      </c>
      <c r="K181" s="214"/>
      <c r="L181" s="38"/>
      <c r="M181" s="215" t="s">
        <v>1</v>
      </c>
      <c r="N181" s="216" t="s">
        <v>38</v>
      </c>
      <c r="O181" s="70"/>
      <c r="P181" s="217">
        <f t="shared" si="11"/>
        <v>0</v>
      </c>
      <c r="Q181" s="217">
        <v>0</v>
      </c>
      <c r="R181" s="217">
        <f t="shared" si="12"/>
        <v>0</v>
      </c>
      <c r="S181" s="217">
        <v>0</v>
      </c>
      <c r="T181" s="217">
        <f t="shared" si="13"/>
        <v>0</v>
      </c>
      <c r="U181" s="218" t="s">
        <v>1</v>
      </c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19" t="s">
        <v>390</v>
      </c>
      <c r="AT181" s="219" t="s">
        <v>185</v>
      </c>
      <c r="AU181" s="219" t="s">
        <v>82</v>
      </c>
      <c r="AY181" s="16" t="s">
        <v>181</v>
      </c>
      <c r="BE181" s="220">
        <f t="shared" si="14"/>
        <v>0</v>
      </c>
      <c r="BF181" s="220">
        <f t="shared" si="15"/>
        <v>0</v>
      </c>
      <c r="BG181" s="220">
        <f t="shared" si="16"/>
        <v>0</v>
      </c>
      <c r="BH181" s="220">
        <f t="shared" si="17"/>
        <v>0</v>
      </c>
      <c r="BI181" s="220">
        <f t="shared" si="18"/>
        <v>0</v>
      </c>
      <c r="BJ181" s="16" t="s">
        <v>80</v>
      </c>
      <c r="BK181" s="220">
        <f t="shared" si="19"/>
        <v>0</v>
      </c>
      <c r="BL181" s="16" t="s">
        <v>390</v>
      </c>
      <c r="BM181" s="219" t="s">
        <v>1227</v>
      </c>
    </row>
    <row r="182" spans="1:65" s="2" customFormat="1" ht="14.4" customHeight="1">
      <c r="A182" s="33"/>
      <c r="B182" s="34"/>
      <c r="C182" s="207" t="s">
        <v>196</v>
      </c>
      <c r="D182" s="207" t="s">
        <v>185</v>
      </c>
      <c r="E182" s="208" t="s">
        <v>772</v>
      </c>
      <c r="F182" s="209" t="s">
        <v>773</v>
      </c>
      <c r="G182" s="210" t="s">
        <v>746</v>
      </c>
      <c r="H182" s="211">
        <v>90.233000000000004</v>
      </c>
      <c r="I182" s="212"/>
      <c r="J182" s="213">
        <f t="shared" si="10"/>
        <v>0</v>
      </c>
      <c r="K182" s="214"/>
      <c r="L182" s="38"/>
      <c r="M182" s="215" t="s">
        <v>1</v>
      </c>
      <c r="N182" s="216" t="s">
        <v>38</v>
      </c>
      <c r="O182" s="70"/>
      <c r="P182" s="217">
        <f t="shared" si="11"/>
        <v>0</v>
      </c>
      <c r="Q182" s="217">
        <v>0</v>
      </c>
      <c r="R182" s="217">
        <f t="shared" si="12"/>
        <v>0</v>
      </c>
      <c r="S182" s="217">
        <v>0</v>
      </c>
      <c r="T182" s="217">
        <f t="shared" si="13"/>
        <v>0</v>
      </c>
      <c r="U182" s="218" t="s">
        <v>1</v>
      </c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19" t="s">
        <v>390</v>
      </c>
      <c r="AT182" s="219" t="s">
        <v>185</v>
      </c>
      <c r="AU182" s="219" t="s">
        <v>82</v>
      </c>
      <c r="AY182" s="16" t="s">
        <v>181</v>
      </c>
      <c r="BE182" s="220">
        <f t="shared" si="14"/>
        <v>0</v>
      </c>
      <c r="BF182" s="220">
        <f t="shared" si="15"/>
        <v>0</v>
      </c>
      <c r="BG182" s="220">
        <f t="shared" si="16"/>
        <v>0</v>
      </c>
      <c r="BH182" s="220">
        <f t="shared" si="17"/>
        <v>0</v>
      </c>
      <c r="BI182" s="220">
        <f t="shared" si="18"/>
        <v>0</v>
      </c>
      <c r="BJ182" s="16" t="s">
        <v>80</v>
      </c>
      <c r="BK182" s="220">
        <f t="shared" si="19"/>
        <v>0</v>
      </c>
      <c r="BL182" s="16" t="s">
        <v>390</v>
      </c>
      <c r="BM182" s="219" t="s">
        <v>1228</v>
      </c>
    </row>
    <row r="183" spans="1:65" s="12" customFormat="1" ht="25.95" customHeight="1">
      <c r="B183" s="191"/>
      <c r="C183" s="192"/>
      <c r="D183" s="193" t="s">
        <v>72</v>
      </c>
      <c r="E183" s="194" t="s">
        <v>179</v>
      </c>
      <c r="F183" s="194" t="s">
        <v>180</v>
      </c>
      <c r="G183" s="192"/>
      <c r="H183" s="192"/>
      <c r="I183" s="195"/>
      <c r="J183" s="196">
        <f>BK183</f>
        <v>0</v>
      </c>
      <c r="K183" s="192"/>
      <c r="L183" s="197"/>
      <c r="M183" s="198"/>
      <c r="N183" s="199"/>
      <c r="O183" s="199"/>
      <c r="P183" s="200">
        <f>P184+P192+P195+P210+P217+P231+P235+P269</f>
        <v>0</v>
      </c>
      <c r="Q183" s="199"/>
      <c r="R183" s="200">
        <f>R184+R192+R195+R210+R217+R231+R235+R269</f>
        <v>3.7910786999999999</v>
      </c>
      <c r="S183" s="199"/>
      <c r="T183" s="200">
        <f>T184+T192+T195+T210+T217+T231+T235+T269</f>
        <v>9.6627000000000005E-2</v>
      </c>
      <c r="U183" s="201"/>
      <c r="AR183" s="202" t="s">
        <v>82</v>
      </c>
      <c r="AT183" s="203" t="s">
        <v>72</v>
      </c>
      <c r="AU183" s="203" t="s">
        <v>73</v>
      </c>
      <c r="AY183" s="202" t="s">
        <v>181</v>
      </c>
      <c r="BK183" s="204">
        <f>BK184+BK192+BK195+BK210+BK217+BK231+BK235+BK269</f>
        <v>0</v>
      </c>
    </row>
    <row r="184" spans="1:65" s="12" customFormat="1" ht="22.8" customHeight="1">
      <c r="B184" s="191"/>
      <c r="C184" s="192"/>
      <c r="D184" s="193" t="s">
        <v>72</v>
      </c>
      <c r="E184" s="205" t="s">
        <v>775</v>
      </c>
      <c r="F184" s="205" t="s">
        <v>776</v>
      </c>
      <c r="G184" s="192"/>
      <c r="H184" s="192"/>
      <c r="I184" s="195"/>
      <c r="J184" s="206">
        <f>BK184</f>
        <v>0</v>
      </c>
      <c r="K184" s="192"/>
      <c r="L184" s="197"/>
      <c r="M184" s="198"/>
      <c r="N184" s="199"/>
      <c r="O184" s="199"/>
      <c r="P184" s="200">
        <f>SUM(P185:P191)</f>
        <v>0</v>
      </c>
      <c r="Q184" s="199"/>
      <c r="R184" s="200">
        <f>SUM(R185:R191)</f>
        <v>7.2132000000000002E-2</v>
      </c>
      <c r="S184" s="199"/>
      <c r="T184" s="200">
        <f>SUM(T185:T191)</f>
        <v>0</v>
      </c>
      <c r="U184" s="201"/>
      <c r="AR184" s="202" t="s">
        <v>82</v>
      </c>
      <c r="AT184" s="203" t="s">
        <v>72</v>
      </c>
      <c r="AU184" s="203" t="s">
        <v>80</v>
      </c>
      <c r="AY184" s="202" t="s">
        <v>181</v>
      </c>
      <c r="BK184" s="204">
        <f>SUM(BK185:BK191)</f>
        <v>0</v>
      </c>
    </row>
    <row r="185" spans="1:65" s="2" customFormat="1" ht="19.8" customHeight="1">
      <c r="A185" s="33"/>
      <c r="B185" s="34"/>
      <c r="C185" s="207" t="s">
        <v>777</v>
      </c>
      <c r="D185" s="207" t="s">
        <v>185</v>
      </c>
      <c r="E185" s="208" t="s">
        <v>778</v>
      </c>
      <c r="F185" s="209" t="s">
        <v>779</v>
      </c>
      <c r="G185" s="210" t="s">
        <v>511</v>
      </c>
      <c r="H185" s="211">
        <v>36.066000000000003</v>
      </c>
      <c r="I185" s="212"/>
      <c r="J185" s="213">
        <f>ROUND(I185*H185,2)</f>
        <v>0</v>
      </c>
      <c r="K185" s="214"/>
      <c r="L185" s="38"/>
      <c r="M185" s="215" t="s">
        <v>1</v>
      </c>
      <c r="N185" s="216" t="s">
        <v>38</v>
      </c>
      <c r="O185" s="70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7">
        <f>S185*H185</f>
        <v>0</v>
      </c>
      <c r="U185" s="218" t="s">
        <v>1</v>
      </c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19" t="s">
        <v>189</v>
      </c>
      <c r="AT185" s="219" t="s">
        <v>185</v>
      </c>
      <c r="AU185" s="219" t="s">
        <v>82</v>
      </c>
      <c r="AY185" s="16" t="s">
        <v>181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16" t="s">
        <v>80</v>
      </c>
      <c r="BK185" s="220">
        <f>ROUND(I185*H185,2)</f>
        <v>0</v>
      </c>
      <c r="BL185" s="16" t="s">
        <v>189</v>
      </c>
      <c r="BM185" s="219" t="s">
        <v>1229</v>
      </c>
    </row>
    <row r="186" spans="1:65" s="13" customFormat="1">
      <c r="B186" s="237"/>
      <c r="C186" s="238"/>
      <c r="D186" s="239" t="s">
        <v>648</v>
      </c>
      <c r="E186" s="240" t="s">
        <v>1</v>
      </c>
      <c r="F186" s="241" t="s">
        <v>659</v>
      </c>
      <c r="G186" s="238"/>
      <c r="H186" s="242">
        <v>24.815999999999999</v>
      </c>
      <c r="I186" s="243"/>
      <c r="J186" s="238"/>
      <c r="K186" s="238"/>
      <c r="L186" s="244"/>
      <c r="M186" s="245"/>
      <c r="N186" s="246"/>
      <c r="O186" s="246"/>
      <c r="P186" s="246"/>
      <c r="Q186" s="246"/>
      <c r="R186" s="246"/>
      <c r="S186" s="246"/>
      <c r="T186" s="246"/>
      <c r="U186" s="247"/>
      <c r="AT186" s="248" t="s">
        <v>648</v>
      </c>
      <c r="AU186" s="248" t="s">
        <v>82</v>
      </c>
      <c r="AV186" s="13" t="s">
        <v>82</v>
      </c>
      <c r="AW186" s="13" t="s">
        <v>30</v>
      </c>
      <c r="AX186" s="13" t="s">
        <v>73</v>
      </c>
      <c r="AY186" s="248" t="s">
        <v>181</v>
      </c>
    </row>
    <row r="187" spans="1:65" s="13" customFormat="1">
      <c r="B187" s="237"/>
      <c r="C187" s="238"/>
      <c r="D187" s="239" t="s">
        <v>648</v>
      </c>
      <c r="E187" s="240" t="s">
        <v>1</v>
      </c>
      <c r="F187" s="241" t="s">
        <v>781</v>
      </c>
      <c r="G187" s="238"/>
      <c r="H187" s="242">
        <v>6.25</v>
      </c>
      <c r="I187" s="243"/>
      <c r="J187" s="238"/>
      <c r="K187" s="238"/>
      <c r="L187" s="244"/>
      <c r="M187" s="245"/>
      <c r="N187" s="246"/>
      <c r="O187" s="246"/>
      <c r="P187" s="246"/>
      <c r="Q187" s="246"/>
      <c r="R187" s="246"/>
      <c r="S187" s="246"/>
      <c r="T187" s="246"/>
      <c r="U187" s="247"/>
      <c r="AT187" s="248" t="s">
        <v>648</v>
      </c>
      <c r="AU187" s="248" t="s">
        <v>82</v>
      </c>
      <c r="AV187" s="13" t="s">
        <v>82</v>
      </c>
      <c r="AW187" s="13" t="s">
        <v>30</v>
      </c>
      <c r="AX187" s="13" t="s">
        <v>73</v>
      </c>
      <c r="AY187" s="248" t="s">
        <v>181</v>
      </c>
    </row>
    <row r="188" spans="1:65" s="13" customFormat="1">
      <c r="B188" s="237"/>
      <c r="C188" s="238"/>
      <c r="D188" s="239" t="s">
        <v>648</v>
      </c>
      <c r="E188" s="240" t="s">
        <v>1</v>
      </c>
      <c r="F188" s="241" t="s">
        <v>396</v>
      </c>
      <c r="G188" s="238"/>
      <c r="H188" s="242">
        <v>5</v>
      </c>
      <c r="I188" s="243"/>
      <c r="J188" s="238"/>
      <c r="K188" s="238"/>
      <c r="L188" s="244"/>
      <c r="M188" s="245"/>
      <c r="N188" s="246"/>
      <c r="O188" s="246"/>
      <c r="P188" s="246"/>
      <c r="Q188" s="246"/>
      <c r="R188" s="246"/>
      <c r="S188" s="246"/>
      <c r="T188" s="246"/>
      <c r="U188" s="247"/>
      <c r="AT188" s="248" t="s">
        <v>648</v>
      </c>
      <c r="AU188" s="248" t="s">
        <v>82</v>
      </c>
      <c r="AV188" s="13" t="s">
        <v>82</v>
      </c>
      <c r="AW188" s="13" t="s">
        <v>30</v>
      </c>
      <c r="AX188" s="13" t="s">
        <v>73</v>
      </c>
      <c r="AY188" s="248" t="s">
        <v>181</v>
      </c>
    </row>
    <row r="189" spans="1:65" s="14" customFormat="1">
      <c r="B189" s="249"/>
      <c r="C189" s="250"/>
      <c r="D189" s="239" t="s">
        <v>648</v>
      </c>
      <c r="E189" s="251" t="s">
        <v>1</v>
      </c>
      <c r="F189" s="252" t="s">
        <v>682</v>
      </c>
      <c r="G189" s="250"/>
      <c r="H189" s="253">
        <v>36.066000000000003</v>
      </c>
      <c r="I189" s="254"/>
      <c r="J189" s="250"/>
      <c r="K189" s="250"/>
      <c r="L189" s="255"/>
      <c r="M189" s="256"/>
      <c r="N189" s="257"/>
      <c r="O189" s="257"/>
      <c r="P189" s="257"/>
      <c r="Q189" s="257"/>
      <c r="R189" s="257"/>
      <c r="S189" s="257"/>
      <c r="T189" s="257"/>
      <c r="U189" s="258"/>
      <c r="AT189" s="259" t="s">
        <v>648</v>
      </c>
      <c r="AU189" s="259" t="s">
        <v>82</v>
      </c>
      <c r="AV189" s="14" t="s">
        <v>390</v>
      </c>
      <c r="AW189" s="14" t="s">
        <v>30</v>
      </c>
      <c r="AX189" s="14" t="s">
        <v>80</v>
      </c>
      <c r="AY189" s="259" t="s">
        <v>181</v>
      </c>
    </row>
    <row r="190" spans="1:65" s="2" customFormat="1" ht="14.4" customHeight="1">
      <c r="A190" s="33"/>
      <c r="B190" s="34"/>
      <c r="C190" s="221" t="s">
        <v>782</v>
      </c>
      <c r="D190" s="221" t="s">
        <v>192</v>
      </c>
      <c r="E190" s="222" t="s">
        <v>783</v>
      </c>
      <c r="F190" s="223" t="s">
        <v>784</v>
      </c>
      <c r="G190" s="224" t="s">
        <v>785</v>
      </c>
      <c r="H190" s="225">
        <v>36.066000000000003</v>
      </c>
      <c r="I190" s="226"/>
      <c r="J190" s="227">
        <f>ROUND(I190*H190,2)</f>
        <v>0</v>
      </c>
      <c r="K190" s="228"/>
      <c r="L190" s="229"/>
      <c r="M190" s="230" t="s">
        <v>1</v>
      </c>
      <c r="N190" s="231" t="s">
        <v>38</v>
      </c>
      <c r="O190" s="70"/>
      <c r="P190" s="217">
        <f>O190*H190</f>
        <v>0</v>
      </c>
      <c r="Q190" s="217">
        <v>1E-3</v>
      </c>
      <c r="R190" s="217">
        <f>Q190*H190</f>
        <v>3.6066000000000001E-2</v>
      </c>
      <c r="S190" s="217">
        <v>0</v>
      </c>
      <c r="T190" s="217">
        <f>S190*H190</f>
        <v>0</v>
      </c>
      <c r="U190" s="218" t="s">
        <v>1</v>
      </c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19" t="s">
        <v>196</v>
      </c>
      <c r="AT190" s="219" t="s">
        <v>192</v>
      </c>
      <c r="AU190" s="219" t="s">
        <v>82</v>
      </c>
      <c r="AY190" s="16" t="s">
        <v>181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16" t="s">
        <v>80</v>
      </c>
      <c r="BK190" s="220">
        <f>ROUND(I190*H190,2)</f>
        <v>0</v>
      </c>
      <c r="BL190" s="16" t="s">
        <v>189</v>
      </c>
      <c r="BM190" s="219" t="s">
        <v>1230</v>
      </c>
    </row>
    <row r="191" spans="1:65" s="2" customFormat="1" ht="14.4" customHeight="1">
      <c r="A191" s="33"/>
      <c r="B191" s="34"/>
      <c r="C191" s="221" t="s">
        <v>787</v>
      </c>
      <c r="D191" s="221" t="s">
        <v>192</v>
      </c>
      <c r="E191" s="222" t="s">
        <v>788</v>
      </c>
      <c r="F191" s="223" t="s">
        <v>789</v>
      </c>
      <c r="G191" s="224" t="s">
        <v>785</v>
      </c>
      <c r="H191" s="225">
        <v>36.066000000000003</v>
      </c>
      <c r="I191" s="226"/>
      <c r="J191" s="227">
        <f>ROUND(I191*H191,2)</f>
        <v>0</v>
      </c>
      <c r="K191" s="228"/>
      <c r="L191" s="229"/>
      <c r="M191" s="230" t="s">
        <v>1</v>
      </c>
      <c r="N191" s="231" t="s">
        <v>38</v>
      </c>
      <c r="O191" s="70"/>
      <c r="P191" s="217">
        <f>O191*H191</f>
        <v>0</v>
      </c>
      <c r="Q191" s="217">
        <v>1E-3</v>
      </c>
      <c r="R191" s="217">
        <f>Q191*H191</f>
        <v>3.6066000000000001E-2</v>
      </c>
      <c r="S191" s="217">
        <v>0</v>
      </c>
      <c r="T191" s="217">
        <f>S191*H191</f>
        <v>0</v>
      </c>
      <c r="U191" s="218" t="s">
        <v>1</v>
      </c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19" t="s">
        <v>196</v>
      </c>
      <c r="AT191" s="219" t="s">
        <v>192</v>
      </c>
      <c r="AU191" s="219" t="s">
        <v>82</v>
      </c>
      <c r="AY191" s="16" t="s">
        <v>181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16" t="s">
        <v>80</v>
      </c>
      <c r="BK191" s="220">
        <f>ROUND(I191*H191,2)</f>
        <v>0</v>
      </c>
      <c r="BL191" s="16" t="s">
        <v>189</v>
      </c>
      <c r="BM191" s="219" t="s">
        <v>1231</v>
      </c>
    </row>
    <row r="192" spans="1:65" s="12" customFormat="1" ht="22.8" customHeight="1">
      <c r="B192" s="191"/>
      <c r="C192" s="192"/>
      <c r="D192" s="193" t="s">
        <v>72</v>
      </c>
      <c r="E192" s="205" t="s">
        <v>791</v>
      </c>
      <c r="F192" s="205" t="s">
        <v>792</v>
      </c>
      <c r="G192" s="192"/>
      <c r="H192" s="192"/>
      <c r="I192" s="195"/>
      <c r="J192" s="206">
        <f>BK192</f>
        <v>0</v>
      </c>
      <c r="K192" s="192"/>
      <c r="L192" s="197"/>
      <c r="M192" s="198"/>
      <c r="N192" s="199"/>
      <c r="O192" s="199"/>
      <c r="P192" s="200">
        <f>SUM(P193:P194)</f>
        <v>0</v>
      </c>
      <c r="Q192" s="199"/>
      <c r="R192" s="200">
        <f>SUM(R193:R194)</f>
        <v>0</v>
      </c>
      <c r="S192" s="199"/>
      <c r="T192" s="200">
        <f>SUM(T193:T194)</f>
        <v>6.0000000000000001E-3</v>
      </c>
      <c r="U192" s="201"/>
      <c r="AR192" s="202" t="s">
        <v>82</v>
      </c>
      <c r="AT192" s="203" t="s">
        <v>72</v>
      </c>
      <c r="AU192" s="203" t="s">
        <v>80</v>
      </c>
      <c r="AY192" s="202" t="s">
        <v>181</v>
      </c>
      <c r="BK192" s="204">
        <f>SUM(BK193:BK194)</f>
        <v>0</v>
      </c>
    </row>
    <row r="193" spans="1:65" s="2" customFormat="1" ht="14.4" customHeight="1">
      <c r="A193" s="33"/>
      <c r="B193" s="34"/>
      <c r="C193" s="207" t="s">
        <v>793</v>
      </c>
      <c r="D193" s="207" t="s">
        <v>185</v>
      </c>
      <c r="E193" s="208" t="s">
        <v>794</v>
      </c>
      <c r="F193" s="209" t="s">
        <v>795</v>
      </c>
      <c r="G193" s="210" t="s">
        <v>188</v>
      </c>
      <c r="H193" s="211">
        <v>3</v>
      </c>
      <c r="I193" s="212"/>
      <c r="J193" s="213">
        <f>ROUND(I193*H193,2)</f>
        <v>0</v>
      </c>
      <c r="K193" s="214"/>
      <c r="L193" s="38"/>
      <c r="M193" s="215" t="s">
        <v>1</v>
      </c>
      <c r="N193" s="216" t="s">
        <v>38</v>
      </c>
      <c r="O193" s="70"/>
      <c r="P193" s="217">
        <f>O193*H193</f>
        <v>0</v>
      </c>
      <c r="Q193" s="217">
        <v>0</v>
      </c>
      <c r="R193" s="217">
        <f>Q193*H193</f>
        <v>0</v>
      </c>
      <c r="S193" s="217">
        <v>2E-3</v>
      </c>
      <c r="T193" s="217">
        <f>S193*H193</f>
        <v>6.0000000000000001E-3</v>
      </c>
      <c r="U193" s="218" t="s">
        <v>1</v>
      </c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19" t="s">
        <v>189</v>
      </c>
      <c r="AT193" s="219" t="s">
        <v>185</v>
      </c>
      <c r="AU193" s="219" t="s">
        <v>82</v>
      </c>
      <c r="AY193" s="16" t="s">
        <v>181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16" t="s">
        <v>80</v>
      </c>
      <c r="BK193" s="220">
        <f>ROUND(I193*H193,2)</f>
        <v>0</v>
      </c>
      <c r="BL193" s="16" t="s">
        <v>189</v>
      </c>
      <c r="BM193" s="219" t="s">
        <v>1232</v>
      </c>
    </row>
    <row r="194" spans="1:65" s="13" customFormat="1">
      <c r="B194" s="237"/>
      <c r="C194" s="238"/>
      <c r="D194" s="239" t="s">
        <v>648</v>
      </c>
      <c r="E194" s="238"/>
      <c r="F194" s="241" t="s">
        <v>797</v>
      </c>
      <c r="G194" s="238"/>
      <c r="H194" s="242">
        <v>3</v>
      </c>
      <c r="I194" s="243"/>
      <c r="J194" s="238"/>
      <c r="K194" s="238"/>
      <c r="L194" s="244"/>
      <c r="M194" s="245"/>
      <c r="N194" s="246"/>
      <c r="O194" s="246"/>
      <c r="P194" s="246"/>
      <c r="Q194" s="246"/>
      <c r="R194" s="246"/>
      <c r="S194" s="246"/>
      <c r="T194" s="246"/>
      <c r="U194" s="247"/>
      <c r="AT194" s="248" t="s">
        <v>648</v>
      </c>
      <c r="AU194" s="248" t="s">
        <v>82</v>
      </c>
      <c r="AV194" s="13" t="s">
        <v>82</v>
      </c>
      <c r="AW194" s="13" t="s">
        <v>4</v>
      </c>
      <c r="AX194" s="13" t="s">
        <v>80</v>
      </c>
      <c r="AY194" s="248" t="s">
        <v>181</v>
      </c>
    </row>
    <row r="195" spans="1:65" s="12" customFormat="1" ht="22.8" customHeight="1">
      <c r="B195" s="191"/>
      <c r="C195" s="192"/>
      <c r="D195" s="193" t="s">
        <v>72</v>
      </c>
      <c r="E195" s="205" t="s">
        <v>798</v>
      </c>
      <c r="F195" s="205" t="s">
        <v>799</v>
      </c>
      <c r="G195" s="192"/>
      <c r="H195" s="192"/>
      <c r="I195" s="195"/>
      <c r="J195" s="206">
        <f>BK195</f>
        <v>0</v>
      </c>
      <c r="K195" s="192"/>
      <c r="L195" s="197"/>
      <c r="M195" s="198"/>
      <c r="N195" s="199"/>
      <c r="O195" s="199"/>
      <c r="P195" s="200">
        <f>SUM(P196:P209)</f>
        <v>0</v>
      </c>
      <c r="Q195" s="199"/>
      <c r="R195" s="200">
        <f>SUM(R196:R209)</f>
        <v>0.34023829999999999</v>
      </c>
      <c r="S195" s="199"/>
      <c r="T195" s="200">
        <f>SUM(T196:T209)</f>
        <v>0</v>
      </c>
      <c r="U195" s="201"/>
      <c r="AR195" s="202" t="s">
        <v>82</v>
      </c>
      <c r="AT195" s="203" t="s">
        <v>72</v>
      </c>
      <c r="AU195" s="203" t="s">
        <v>80</v>
      </c>
      <c r="AY195" s="202" t="s">
        <v>181</v>
      </c>
      <c r="BK195" s="204">
        <f>SUM(BK196:BK209)</f>
        <v>0</v>
      </c>
    </row>
    <row r="196" spans="1:65" s="2" customFormat="1" ht="19.8" customHeight="1">
      <c r="A196" s="33"/>
      <c r="B196" s="34"/>
      <c r="C196" s="207" t="s">
        <v>275</v>
      </c>
      <c r="D196" s="207" t="s">
        <v>185</v>
      </c>
      <c r="E196" s="208" t="s">
        <v>800</v>
      </c>
      <c r="F196" s="209" t="s">
        <v>801</v>
      </c>
      <c r="G196" s="210" t="s">
        <v>511</v>
      </c>
      <c r="H196" s="211">
        <v>24.815999999999999</v>
      </c>
      <c r="I196" s="212"/>
      <c r="J196" s="213">
        <f>ROUND(I196*H196,2)</f>
        <v>0</v>
      </c>
      <c r="K196" s="214"/>
      <c r="L196" s="38"/>
      <c r="M196" s="215" t="s">
        <v>1</v>
      </c>
      <c r="N196" s="216" t="s">
        <v>38</v>
      </c>
      <c r="O196" s="70"/>
      <c r="P196" s="217">
        <f>O196*H196</f>
        <v>0</v>
      </c>
      <c r="Q196" s="217">
        <v>1.2500000000000001E-2</v>
      </c>
      <c r="R196" s="217">
        <f>Q196*H196</f>
        <v>0.31020000000000003</v>
      </c>
      <c r="S196" s="217">
        <v>0</v>
      </c>
      <c r="T196" s="217">
        <f>S196*H196</f>
        <v>0</v>
      </c>
      <c r="U196" s="218" t="s">
        <v>1</v>
      </c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19" t="s">
        <v>189</v>
      </c>
      <c r="AT196" s="219" t="s">
        <v>185</v>
      </c>
      <c r="AU196" s="219" t="s">
        <v>82</v>
      </c>
      <c r="AY196" s="16" t="s">
        <v>181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16" t="s">
        <v>80</v>
      </c>
      <c r="BK196" s="220">
        <f>ROUND(I196*H196,2)</f>
        <v>0</v>
      </c>
      <c r="BL196" s="16" t="s">
        <v>189</v>
      </c>
      <c r="BM196" s="219" t="s">
        <v>1233</v>
      </c>
    </row>
    <row r="197" spans="1:65" s="13" customFormat="1">
      <c r="B197" s="237"/>
      <c r="C197" s="238"/>
      <c r="D197" s="239" t="s">
        <v>648</v>
      </c>
      <c r="E197" s="240" t="s">
        <v>1</v>
      </c>
      <c r="F197" s="241" t="s">
        <v>659</v>
      </c>
      <c r="G197" s="238"/>
      <c r="H197" s="242">
        <v>24.815999999999999</v>
      </c>
      <c r="I197" s="243"/>
      <c r="J197" s="238"/>
      <c r="K197" s="238"/>
      <c r="L197" s="244"/>
      <c r="M197" s="245"/>
      <c r="N197" s="246"/>
      <c r="O197" s="246"/>
      <c r="P197" s="246"/>
      <c r="Q197" s="246"/>
      <c r="R197" s="246"/>
      <c r="S197" s="246"/>
      <c r="T197" s="246"/>
      <c r="U197" s="247"/>
      <c r="AT197" s="248" t="s">
        <v>648</v>
      </c>
      <c r="AU197" s="248" t="s">
        <v>82</v>
      </c>
      <c r="AV197" s="13" t="s">
        <v>82</v>
      </c>
      <c r="AW197" s="13" t="s">
        <v>30</v>
      </c>
      <c r="AX197" s="13" t="s">
        <v>80</v>
      </c>
      <c r="AY197" s="248" t="s">
        <v>181</v>
      </c>
    </row>
    <row r="198" spans="1:65" s="2" customFormat="1" ht="14.4" customHeight="1">
      <c r="A198" s="33"/>
      <c r="B198" s="34"/>
      <c r="C198" s="207" t="s">
        <v>279</v>
      </c>
      <c r="D198" s="207" t="s">
        <v>185</v>
      </c>
      <c r="E198" s="208" t="s">
        <v>803</v>
      </c>
      <c r="F198" s="209" t="s">
        <v>804</v>
      </c>
      <c r="G198" s="210" t="s">
        <v>267</v>
      </c>
      <c r="H198" s="211">
        <v>53.93</v>
      </c>
      <c r="I198" s="212"/>
      <c r="J198" s="213">
        <f t="shared" ref="J198:J206" si="20">ROUND(I198*H198,2)</f>
        <v>0</v>
      </c>
      <c r="K198" s="214"/>
      <c r="L198" s="38"/>
      <c r="M198" s="215" t="s">
        <v>1</v>
      </c>
      <c r="N198" s="216" t="s">
        <v>38</v>
      </c>
      <c r="O198" s="70"/>
      <c r="P198" s="217">
        <f t="shared" ref="P198:P206" si="21">O198*H198</f>
        <v>0</v>
      </c>
      <c r="Q198" s="217">
        <v>1.0000000000000001E-5</v>
      </c>
      <c r="R198" s="217">
        <f t="shared" ref="R198:R206" si="22">Q198*H198</f>
        <v>5.3930000000000004E-4</v>
      </c>
      <c r="S198" s="217">
        <v>0</v>
      </c>
      <c r="T198" s="217">
        <f t="shared" ref="T198:T206" si="23">S198*H198</f>
        <v>0</v>
      </c>
      <c r="U198" s="218" t="s">
        <v>1</v>
      </c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19" t="s">
        <v>390</v>
      </c>
      <c r="AT198" s="219" t="s">
        <v>185</v>
      </c>
      <c r="AU198" s="219" t="s">
        <v>82</v>
      </c>
      <c r="AY198" s="16" t="s">
        <v>181</v>
      </c>
      <c r="BE198" s="220">
        <f t="shared" ref="BE198:BE206" si="24">IF(N198="základní",J198,0)</f>
        <v>0</v>
      </c>
      <c r="BF198" s="220">
        <f t="shared" ref="BF198:BF206" si="25">IF(N198="snížená",J198,0)</f>
        <v>0</v>
      </c>
      <c r="BG198" s="220">
        <f t="shared" ref="BG198:BG206" si="26">IF(N198="zákl. přenesená",J198,0)</f>
        <v>0</v>
      </c>
      <c r="BH198" s="220">
        <f t="shared" ref="BH198:BH206" si="27">IF(N198="sníž. přenesená",J198,0)</f>
        <v>0</v>
      </c>
      <c r="BI198" s="220">
        <f t="shared" ref="BI198:BI206" si="28">IF(N198="nulová",J198,0)</f>
        <v>0</v>
      </c>
      <c r="BJ198" s="16" t="s">
        <v>80</v>
      </c>
      <c r="BK198" s="220">
        <f t="shared" ref="BK198:BK206" si="29">ROUND(I198*H198,2)</f>
        <v>0</v>
      </c>
      <c r="BL198" s="16" t="s">
        <v>390</v>
      </c>
      <c r="BM198" s="219" t="s">
        <v>1234</v>
      </c>
    </row>
    <row r="199" spans="1:65" s="2" customFormat="1" ht="14.4" customHeight="1">
      <c r="A199" s="33"/>
      <c r="B199" s="34"/>
      <c r="C199" s="207" t="s">
        <v>806</v>
      </c>
      <c r="D199" s="207" t="s">
        <v>185</v>
      </c>
      <c r="E199" s="208" t="s">
        <v>807</v>
      </c>
      <c r="F199" s="209" t="s">
        <v>808</v>
      </c>
      <c r="G199" s="210" t="s">
        <v>511</v>
      </c>
      <c r="H199" s="211">
        <v>24.815999999999999</v>
      </c>
      <c r="I199" s="212"/>
      <c r="J199" s="213">
        <f t="shared" si="20"/>
        <v>0</v>
      </c>
      <c r="K199" s="214"/>
      <c r="L199" s="38"/>
      <c r="M199" s="215" t="s">
        <v>1</v>
      </c>
      <c r="N199" s="216" t="s">
        <v>38</v>
      </c>
      <c r="O199" s="70"/>
      <c r="P199" s="217">
        <f t="shared" si="21"/>
        <v>0</v>
      </c>
      <c r="Q199" s="217">
        <v>1E-4</v>
      </c>
      <c r="R199" s="217">
        <f t="shared" si="22"/>
        <v>2.4816E-3</v>
      </c>
      <c r="S199" s="217">
        <v>0</v>
      </c>
      <c r="T199" s="217">
        <f t="shared" si="23"/>
        <v>0</v>
      </c>
      <c r="U199" s="218" t="s">
        <v>1</v>
      </c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19" t="s">
        <v>189</v>
      </c>
      <c r="AT199" s="219" t="s">
        <v>185</v>
      </c>
      <c r="AU199" s="219" t="s">
        <v>82</v>
      </c>
      <c r="AY199" s="16" t="s">
        <v>181</v>
      </c>
      <c r="BE199" s="220">
        <f t="shared" si="24"/>
        <v>0</v>
      </c>
      <c r="BF199" s="220">
        <f t="shared" si="25"/>
        <v>0</v>
      </c>
      <c r="BG199" s="220">
        <f t="shared" si="26"/>
        <v>0</v>
      </c>
      <c r="BH199" s="220">
        <f t="shared" si="27"/>
        <v>0</v>
      </c>
      <c r="BI199" s="220">
        <f t="shared" si="28"/>
        <v>0</v>
      </c>
      <c r="BJ199" s="16" t="s">
        <v>80</v>
      </c>
      <c r="BK199" s="220">
        <f t="shared" si="29"/>
        <v>0</v>
      </c>
      <c r="BL199" s="16" t="s">
        <v>189</v>
      </c>
      <c r="BM199" s="219" t="s">
        <v>1235</v>
      </c>
    </row>
    <row r="200" spans="1:65" s="2" customFormat="1" ht="14.4" customHeight="1">
      <c r="A200" s="33"/>
      <c r="B200" s="34"/>
      <c r="C200" s="207" t="s">
        <v>810</v>
      </c>
      <c r="D200" s="207" t="s">
        <v>185</v>
      </c>
      <c r="E200" s="208" t="s">
        <v>811</v>
      </c>
      <c r="F200" s="209" t="s">
        <v>812</v>
      </c>
      <c r="G200" s="210" t="s">
        <v>511</v>
      </c>
      <c r="H200" s="211">
        <v>2.2200000000000002</v>
      </c>
      <c r="I200" s="212"/>
      <c r="J200" s="213">
        <f t="shared" si="20"/>
        <v>0</v>
      </c>
      <c r="K200" s="214"/>
      <c r="L200" s="38"/>
      <c r="M200" s="215" t="s">
        <v>1</v>
      </c>
      <c r="N200" s="216" t="s">
        <v>38</v>
      </c>
      <c r="O200" s="70"/>
      <c r="P200" s="217">
        <f t="shared" si="21"/>
        <v>0</v>
      </c>
      <c r="Q200" s="217">
        <v>0</v>
      </c>
      <c r="R200" s="217">
        <f t="shared" si="22"/>
        <v>0</v>
      </c>
      <c r="S200" s="217">
        <v>0</v>
      </c>
      <c r="T200" s="217">
        <f t="shared" si="23"/>
        <v>0</v>
      </c>
      <c r="U200" s="218" t="s">
        <v>1</v>
      </c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219" t="s">
        <v>189</v>
      </c>
      <c r="AT200" s="219" t="s">
        <v>185</v>
      </c>
      <c r="AU200" s="219" t="s">
        <v>82</v>
      </c>
      <c r="AY200" s="16" t="s">
        <v>181</v>
      </c>
      <c r="BE200" s="220">
        <f t="shared" si="24"/>
        <v>0</v>
      </c>
      <c r="BF200" s="220">
        <f t="shared" si="25"/>
        <v>0</v>
      </c>
      <c r="BG200" s="220">
        <f t="shared" si="26"/>
        <v>0</v>
      </c>
      <c r="BH200" s="220">
        <f t="shared" si="27"/>
        <v>0</v>
      </c>
      <c r="BI200" s="220">
        <f t="shared" si="28"/>
        <v>0</v>
      </c>
      <c r="BJ200" s="16" t="s">
        <v>80</v>
      </c>
      <c r="BK200" s="220">
        <f t="shared" si="29"/>
        <v>0</v>
      </c>
      <c r="BL200" s="16" t="s">
        <v>189</v>
      </c>
      <c r="BM200" s="219" t="s">
        <v>1236</v>
      </c>
    </row>
    <row r="201" spans="1:65" s="2" customFormat="1" ht="14.4" customHeight="1">
      <c r="A201" s="33"/>
      <c r="B201" s="34"/>
      <c r="C201" s="207" t="s">
        <v>814</v>
      </c>
      <c r="D201" s="207" t="s">
        <v>185</v>
      </c>
      <c r="E201" s="208" t="s">
        <v>815</v>
      </c>
      <c r="F201" s="209" t="s">
        <v>816</v>
      </c>
      <c r="G201" s="210" t="s">
        <v>511</v>
      </c>
      <c r="H201" s="211">
        <v>24.815999999999999</v>
      </c>
      <c r="I201" s="212"/>
      <c r="J201" s="213">
        <f t="shared" si="20"/>
        <v>0</v>
      </c>
      <c r="K201" s="214"/>
      <c r="L201" s="38"/>
      <c r="M201" s="215" t="s">
        <v>1</v>
      </c>
      <c r="N201" s="216" t="s">
        <v>38</v>
      </c>
      <c r="O201" s="70"/>
      <c r="P201" s="217">
        <f t="shared" si="21"/>
        <v>0</v>
      </c>
      <c r="Q201" s="217">
        <v>6.9999999999999999E-4</v>
      </c>
      <c r="R201" s="217">
        <f t="shared" si="22"/>
        <v>1.73712E-2</v>
      </c>
      <c r="S201" s="217">
        <v>0</v>
      </c>
      <c r="T201" s="217">
        <f t="shared" si="23"/>
        <v>0</v>
      </c>
      <c r="U201" s="218" t="s">
        <v>1</v>
      </c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19" t="s">
        <v>189</v>
      </c>
      <c r="AT201" s="219" t="s">
        <v>185</v>
      </c>
      <c r="AU201" s="219" t="s">
        <v>82</v>
      </c>
      <c r="AY201" s="16" t="s">
        <v>181</v>
      </c>
      <c r="BE201" s="220">
        <f t="shared" si="24"/>
        <v>0</v>
      </c>
      <c r="BF201" s="220">
        <f t="shared" si="25"/>
        <v>0</v>
      </c>
      <c r="BG201" s="220">
        <f t="shared" si="26"/>
        <v>0</v>
      </c>
      <c r="BH201" s="220">
        <f t="shared" si="27"/>
        <v>0</v>
      </c>
      <c r="BI201" s="220">
        <f t="shared" si="28"/>
        <v>0</v>
      </c>
      <c r="BJ201" s="16" t="s">
        <v>80</v>
      </c>
      <c r="BK201" s="220">
        <f t="shared" si="29"/>
        <v>0</v>
      </c>
      <c r="BL201" s="16" t="s">
        <v>189</v>
      </c>
      <c r="BM201" s="219" t="s">
        <v>1237</v>
      </c>
    </row>
    <row r="202" spans="1:65" s="2" customFormat="1" ht="14.4" customHeight="1">
      <c r="A202" s="33"/>
      <c r="B202" s="34"/>
      <c r="C202" s="207" t="s">
        <v>818</v>
      </c>
      <c r="D202" s="207" t="s">
        <v>185</v>
      </c>
      <c r="E202" s="208" t="s">
        <v>819</v>
      </c>
      <c r="F202" s="209" t="s">
        <v>820</v>
      </c>
      <c r="G202" s="210" t="s">
        <v>188</v>
      </c>
      <c r="H202" s="211">
        <v>1</v>
      </c>
      <c r="I202" s="212"/>
      <c r="J202" s="213">
        <f t="shared" si="20"/>
        <v>0</v>
      </c>
      <c r="K202" s="214"/>
      <c r="L202" s="38"/>
      <c r="M202" s="215" t="s">
        <v>1</v>
      </c>
      <c r="N202" s="216" t="s">
        <v>38</v>
      </c>
      <c r="O202" s="70"/>
      <c r="P202" s="217">
        <f t="shared" si="21"/>
        <v>0</v>
      </c>
      <c r="Q202" s="217">
        <v>3.0000000000000001E-5</v>
      </c>
      <c r="R202" s="217">
        <f t="shared" si="22"/>
        <v>3.0000000000000001E-5</v>
      </c>
      <c r="S202" s="217">
        <v>0</v>
      </c>
      <c r="T202" s="217">
        <f t="shared" si="23"/>
        <v>0</v>
      </c>
      <c r="U202" s="218" t="s">
        <v>1</v>
      </c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19" t="s">
        <v>189</v>
      </c>
      <c r="AT202" s="219" t="s">
        <v>185</v>
      </c>
      <c r="AU202" s="219" t="s">
        <v>82</v>
      </c>
      <c r="AY202" s="16" t="s">
        <v>181</v>
      </c>
      <c r="BE202" s="220">
        <f t="shared" si="24"/>
        <v>0</v>
      </c>
      <c r="BF202" s="220">
        <f t="shared" si="25"/>
        <v>0</v>
      </c>
      <c r="BG202" s="220">
        <f t="shared" si="26"/>
        <v>0</v>
      </c>
      <c r="BH202" s="220">
        <f t="shared" si="27"/>
        <v>0</v>
      </c>
      <c r="BI202" s="220">
        <f t="shared" si="28"/>
        <v>0</v>
      </c>
      <c r="BJ202" s="16" t="s">
        <v>80</v>
      </c>
      <c r="BK202" s="220">
        <f t="shared" si="29"/>
        <v>0</v>
      </c>
      <c r="BL202" s="16" t="s">
        <v>189</v>
      </c>
      <c r="BM202" s="219" t="s">
        <v>1238</v>
      </c>
    </row>
    <row r="203" spans="1:65" s="2" customFormat="1" ht="14.4" customHeight="1">
      <c r="A203" s="33"/>
      <c r="B203" s="34"/>
      <c r="C203" s="221" t="s">
        <v>822</v>
      </c>
      <c r="D203" s="221" t="s">
        <v>192</v>
      </c>
      <c r="E203" s="222" t="s">
        <v>823</v>
      </c>
      <c r="F203" s="223" t="s">
        <v>824</v>
      </c>
      <c r="G203" s="224" t="s">
        <v>188</v>
      </c>
      <c r="H203" s="225">
        <v>1</v>
      </c>
      <c r="I203" s="226"/>
      <c r="J203" s="227">
        <f t="shared" si="20"/>
        <v>0</v>
      </c>
      <c r="K203" s="228"/>
      <c r="L203" s="229"/>
      <c r="M203" s="230" t="s">
        <v>1</v>
      </c>
      <c r="N203" s="231" t="s">
        <v>38</v>
      </c>
      <c r="O203" s="70"/>
      <c r="P203" s="217">
        <f t="shared" si="21"/>
        <v>0</v>
      </c>
      <c r="Q203" s="217">
        <v>8.9999999999999998E-4</v>
      </c>
      <c r="R203" s="217">
        <f t="shared" si="22"/>
        <v>8.9999999999999998E-4</v>
      </c>
      <c r="S203" s="217">
        <v>0</v>
      </c>
      <c r="T203" s="217">
        <f t="shared" si="23"/>
        <v>0</v>
      </c>
      <c r="U203" s="218" t="s">
        <v>1</v>
      </c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219" t="s">
        <v>196</v>
      </c>
      <c r="AT203" s="219" t="s">
        <v>192</v>
      </c>
      <c r="AU203" s="219" t="s">
        <v>82</v>
      </c>
      <c r="AY203" s="16" t="s">
        <v>181</v>
      </c>
      <c r="BE203" s="220">
        <f t="shared" si="24"/>
        <v>0</v>
      </c>
      <c r="BF203" s="220">
        <f t="shared" si="25"/>
        <v>0</v>
      </c>
      <c r="BG203" s="220">
        <f t="shared" si="26"/>
        <v>0</v>
      </c>
      <c r="BH203" s="220">
        <f t="shared" si="27"/>
        <v>0</v>
      </c>
      <c r="BI203" s="220">
        <f t="shared" si="28"/>
        <v>0</v>
      </c>
      <c r="BJ203" s="16" t="s">
        <v>80</v>
      </c>
      <c r="BK203" s="220">
        <f t="shared" si="29"/>
        <v>0</v>
      </c>
      <c r="BL203" s="16" t="s">
        <v>189</v>
      </c>
      <c r="BM203" s="219" t="s">
        <v>1239</v>
      </c>
    </row>
    <row r="204" spans="1:65" s="2" customFormat="1" ht="14.4" customHeight="1">
      <c r="A204" s="33"/>
      <c r="B204" s="34"/>
      <c r="C204" s="207" t="s">
        <v>826</v>
      </c>
      <c r="D204" s="207" t="s">
        <v>185</v>
      </c>
      <c r="E204" s="208" t="s">
        <v>827</v>
      </c>
      <c r="F204" s="209" t="s">
        <v>828</v>
      </c>
      <c r="G204" s="210" t="s">
        <v>188</v>
      </c>
      <c r="H204" s="211">
        <v>1</v>
      </c>
      <c r="I204" s="212"/>
      <c r="J204" s="213">
        <f t="shared" si="20"/>
        <v>0</v>
      </c>
      <c r="K204" s="214"/>
      <c r="L204" s="38"/>
      <c r="M204" s="215" t="s">
        <v>1</v>
      </c>
      <c r="N204" s="216" t="s">
        <v>38</v>
      </c>
      <c r="O204" s="70"/>
      <c r="P204" s="217">
        <f t="shared" si="21"/>
        <v>0</v>
      </c>
      <c r="Q204" s="217">
        <v>6.9999999999999994E-5</v>
      </c>
      <c r="R204" s="217">
        <f t="shared" si="22"/>
        <v>6.9999999999999994E-5</v>
      </c>
      <c r="S204" s="217">
        <v>0</v>
      </c>
      <c r="T204" s="217">
        <f t="shared" si="23"/>
        <v>0</v>
      </c>
      <c r="U204" s="218" t="s">
        <v>1</v>
      </c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19" t="s">
        <v>189</v>
      </c>
      <c r="AT204" s="219" t="s">
        <v>185</v>
      </c>
      <c r="AU204" s="219" t="s">
        <v>82</v>
      </c>
      <c r="AY204" s="16" t="s">
        <v>181</v>
      </c>
      <c r="BE204" s="220">
        <f t="shared" si="24"/>
        <v>0</v>
      </c>
      <c r="BF204" s="220">
        <f t="shared" si="25"/>
        <v>0</v>
      </c>
      <c r="BG204" s="220">
        <f t="shared" si="26"/>
        <v>0</v>
      </c>
      <c r="BH204" s="220">
        <f t="shared" si="27"/>
        <v>0</v>
      </c>
      <c r="BI204" s="220">
        <f t="shared" si="28"/>
        <v>0</v>
      </c>
      <c r="BJ204" s="16" t="s">
        <v>80</v>
      </c>
      <c r="BK204" s="220">
        <f t="shared" si="29"/>
        <v>0</v>
      </c>
      <c r="BL204" s="16" t="s">
        <v>189</v>
      </c>
      <c r="BM204" s="219" t="s">
        <v>1240</v>
      </c>
    </row>
    <row r="205" spans="1:65" s="2" customFormat="1" ht="14.4" customHeight="1">
      <c r="A205" s="33"/>
      <c r="B205" s="34"/>
      <c r="C205" s="221" t="s">
        <v>285</v>
      </c>
      <c r="D205" s="221" t="s">
        <v>192</v>
      </c>
      <c r="E205" s="222" t="s">
        <v>830</v>
      </c>
      <c r="F205" s="223" t="s">
        <v>831</v>
      </c>
      <c r="G205" s="224" t="s">
        <v>188</v>
      </c>
      <c r="H205" s="225">
        <v>1</v>
      </c>
      <c r="I205" s="226"/>
      <c r="J205" s="227">
        <f t="shared" si="20"/>
        <v>0</v>
      </c>
      <c r="K205" s="228"/>
      <c r="L205" s="229"/>
      <c r="M205" s="230" t="s">
        <v>1</v>
      </c>
      <c r="N205" s="231" t="s">
        <v>38</v>
      </c>
      <c r="O205" s="70"/>
      <c r="P205" s="217">
        <f t="shared" si="21"/>
        <v>0</v>
      </c>
      <c r="Q205" s="217">
        <v>2.2000000000000001E-3</v>
      </c>
      <c r="R205" s="217">
        <f t="shared" si="22"/>
        <v>2.2000000000000001E-3</v>
      </c>
      <c r="S205" s="217">
        <v>0</v>
      </c>
      <c r="T205" s="217">
        <f t="shared" si="23"/>
        <v>0</v>
      </c>
      <c r="U205" s="218" t="s">
        <v>1</v>
      </c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19" t="s">
        <v>196</v>
      </c>
      <c r="AT205" s="219" t="s">
        <v>192</v>
      </c>
      <c r="AU205" s="219" t="s">
        <v>82</v>
      </c>
      <c r="AY205" s="16" t="s">
        <v>181</v>
      </c>
      <c r="BE205" s="220">
        <f t="shared" si="24"/>
        <v>0</v>
      </c>
      <c r="BF205" s="220">
        <f t="shared" si="25"/>
        <v>0</v>
      </c>
      <c r="BG205" s="220">
        <f t="shared" si="26"/>
        <v>0</v>
      </c>
      <c r="BH205" s="220">
        <f t="shared" si="27"/>
        <v>0</v>
      </c>
      <c r="BI205" s="220">
        <f t="shared" si="28"/>
        <v>0</v>
      </c>
      <c r="BJ205" s="16" t="s">
        <v>80</v>
      </c>
      <c r="BK205" s="220">
        <f t="shared" si="29"/>
        <v>0</v>
      </c>
      <c r="BL205" s="16" t="s">
        <v>189</v>
      </c>
      <c r="BM205" s="219" t="s">
        <v>1241</v>
      </c>
    </row>
    <row r="206" spans="1:65" s="2" customFormat="1" ht="14.4" customHeight="1">
      <c r="A206" s="33"/>
      <c r="B206" s="34"/>
      <c r="C206" s="207" t="s">
        <v>287</v>
      </c>
      <c r="D206" s="207" t="s">
        <v>185</v>
      </c>
      <c r="E206" s="208" t="s">
        <v>833</v>
      </c>
      <c r="F206" s="209" t="s">
        <v>834</v>
      </c>
      <c r="G206" s="210" t="s">
        <v>188</v>
      </c>
      <c r="H206" s="211">
        <v>0.66</v>
      </c>
      <c r="I206" s="212"/>
      <c r="J206" s="213">
        <f t="shared" si="20"/>
        <v>0</v>
      </c>
      <c r="K206" s="214"/>
      <c r="L206" s="38"/>
      <c r="M206" s="215" t="s">
        <v>1</v>
      </c>
      <c r="N206" s="216" t="s">
        <v>38</v>
      </c>
      <c r="O206" s="70"/>
      <c r="P206" s="217">
        <f t="shared" si="21"/>
        <v>0</v>
      </c>
      <c r="Q206" s="217">
        <v>6.9999999999999994E-5</v>
      </c>
      <c r="R206" s="217">
        <f t="shared" si="22"/>
        <v>4.6199999999999998E-5</v>
      </c>
      <c r="S206" s="217">
        <v>0</v>
      </c>
      <c r="T206" s="217">
        <f t="shared" si="23"/>
        <v>0</v>
      </c>
      <c r="U206" s="218" t="s">
        <v>1</v>
      </c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219" t="s">
        <v>189</v>
      </c>
      <c r="AT206" s="219" t="s">
        <v>185</v>
      </c>
      <c r="AU206" s="219" t="s">
        <v>82</v>
      </c>
      <c r="AY206" s="16" t="s">
        <v>181</v>
      </c>
      <c r="BE206" s="220">
        <f t="shared" si="24"/>
        <v>0</v>
      </c>
      <c r="BF206" s="220">
        <f t="shared" si="25"/>
        <v>0</v>
      </c>
      <c r="BG206" s="220">
        <f t="shared" si="26"/>
        <v>0</v>
      </c>
      <c r="BH206" s="220">
        <f t="shared" si="27"/>
        <v>0</v>
      </c>
      <c r="BI206" s="220">
        <f t="shared" si="28"/>
        <v>0</v>
      </c>
      <c r="BJ206" s="16" t="s">
        <v>80</v>
      </c>
      <c r="BK206" s="220">
        <f t="shared" si="29"/>
        <v>0</v>
      </c>
      <c r="BL206" s="16" t="s">
        <v>189</v>
      </c>
      <c r="BM206" s="219" t="s">
        <v>1242</v>
      </c>
    </row>
    <row r="207" spans="1:65" s="13" customFormat="1">
      <c r="B207" s="237"/>
      <c r="C207" s="238"/>
      <c r="D207" s="239" t="s">
        <v>648</v>
      </c>
      <c r="E207" s="238"/>
      <c r="F207" s="241" t="s">
        <v>836</v>
      </c>
      <c r="G207" s="238"/>
      <c r="H207" s="242">
        <v>0.66</v>
      </c>
      <c r="I207" s="243"/>
      <c r="J207" s="238"/>
      <c r="K207" s="238"/>
      <c r="L207" s="244"/>
      <c r="M207" s="245"/>
      <c r="N207" s="246"/>
      <c r="O207" s="246"/>
      <c r="P207" s="246"/>
      <c r="Q207" s="246"/>
      <c r="R207" s="246"/>
      <c r="S207" s="246"/>
      <c r="T207" s="246"/>
      <c r="U207" s="247"/>
      <c r="AT207" s="248" t="s">
        <v>648</v>
      </c>
      <c r="AU207" s="248" t="s">
        <v>82</v>
      </c>
      <c r="AV207" s="13" t="s">
        <v>82</v>
      </c>
      <c r="AW207" s="13" t="s">
        <v>4</v>
      </c>
      <c r="AX207" s="13" t="s">
        <v>80</v>
      </c>
      <c r="AY207" s="248" t="s">
        <v>181</v>
      </c>
    </row>
    <row r="208" spans="1:65" s="2" customFormat="1" ht="14.4" customHeight="1">
      <c r="A208" s="33"/>
      <c r="B208" s="34"/>
      <c r="C208" s="221" t="s">
        <v>293</v>
      </c>
      <c r="D208" s="221" t="s">
        <v>192</v>
      </c>
      <c r="E208" s="222" t="s">
        <v>837</v>
      </c>
      <c r="F208" s="223" t="s">
        <v>838</v>
      </c>
      <c r="G208" s="224" t="s">
        <v>188</v>
      </c>
      <c r="H208" s="225">
        <v>2</v>
      </c>
      <c r="I208" s="226"/>
      <c r="J208" s="227">
        <f>ROUND(I208*H208,2)</f>
        <v>0</v>
      </c>
      <c r="K208" s="228"/>
      <c r="L208" s="229"/>
      <c r="M208" s="230" t="s">
        <v>1</v>
      </c>
      <c r="N208" s="231" t="s">
        <v>38</v>
      </c>
      <c r="O208" s="70"/>
      <c r="P208" s="217">
        <f>O208*H208</f>
        <v>0</v>
      </c>
      <c r="Q208" s="217">
        <v>3.2000000000000002E-3</v>
      </c>
      <c r="R208" s="217">
        <f>Q208*H208</f>
        <v>6.4000000000000003E-3</v>
      </c>
      <c r="S208" s="217">
        <v>0</v>
      </c>
      <c r="T208" s="217">
        <f>S208*H208</f>
        <v>0</v>
      </c>
      <c r="U208" s="218" t="s">
        <v>1</v>
      </c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19" t="s">
        <v>196</v>
      </c>
      <c r="AT208" s="219" t="s">
        <v>192</v>
      </c>
      <c r="AU208" s="219" t="s">
        <v>82</v>
      </c>
      <c r="AY208" s="16" t="s">
        <v>181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16" t="s">
        <v>80</v>
      </c>
      <c r="BK208" s="220">
        <f>ROUND(I208*H208,2)</f>
        <v>0</v>
      </c>
      <c r="BL208" s="16" t="s">
        <v>189</v>
      </c>
      <c r="BM208" s="219" t="s">
        <v>1243</v>
      </c>
    </row>
    <row r="209" spans="1:65" s="2" customFormat="1" ht="14.4" customHeight="1">
      <c r="A209" s="33"/>
      <c r="B209" s="34"/>
      <c r="C209" s="207" t="s">
        <v>297</v>
      </c>
      <c r="D209" s="207" t="s">
        <v>185</v>
      </c>
      <c r="E209" s="208" t="s">
        <v>840</v>
      </c>
      <c r="F209" s="209" t="s">
        <v>841</v>
      </c>
      <c r="G209" s="210" t="s">
        <v>746</v>
      </c>
      <c r="H209" s="211">
        <v>0.34</v>
      </c>
      <c r="I209" s="212"/>
      <c r="J209" s="213">
        <f>ROUND(I209*H209,2)</f>
        <v>0</v>
      </c>
      <c r="K209" s="214"/>
      <c r="L209" s="38"/>
      <c r="M209" s="215" t="s">
        <v>1</v>
      </c>
      <c r="N209" s="216" t="s">
        <v>38</v>
      </c>
      <c r="O209" s="70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7">
        <f>S209*H209</f>
        <v>0</v>
      </c>
      <c r="U209" s="218" t="s">
        <v>1</v>
      </c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19" t="s">
        <v>189</v>
      </c>
      <c r="AT209" s="219" t="s">
        <v>185</v>
      </c>
      <c r="AU209" s="219" t="s">
        <v>82</v>
      </c>
      <c r="AY209" s="16" t="s">
        <v>181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16" t="s">
        <v>80</v>
      </c>
      <c r="BK209" s="220">
        <f>ROUND(I209*H209,2)</f>
        <v>0</v>
      </c>
      <c r="BL209" s="16" t="s">
        <v>189</v>
      </c>
      <c r="BM209" s="219" t="s">
        <v>1244</v>
      </c>
    </row>
    <row r="210" spans="1:65" s="12" customFormat="1" ht="22.8" customHeight="1">
      <c r="B210" s="191"/>
      <c r="C210" s="192"/>
      <c r="D210" s="193" t="s">
        <v>72</v>
      </c>
      <c r="E210" s="205" t="s">
        <v>843</v>
      </c>
      <c r="F210" s="205" t="s">
        <v>844</v>
      </c>
      <c r="G210" s="192"/>
      <c r="H210" s="192"/>
      <c r="I210" s="195"/>
      <c r="J210" s="206">
        <f>BK210</f>
        <v>0</v>
      </c>
      <c r="K210" s="192"/>
      <c r="L210" s="197"/>
      <c r="M210" s="198"/>
      <c r="N210" s="199"/>
      <c r="O210" s="199"/>
      <c r="P210" s="200">
        <f>SUM(P211:P216)</f>
        <v>0</v>
      </c>
      <c r="Q210" s="199"/>
      <c r="R210" s="200">
        <f>SUM(R211:R216)</f>
        <v>0.16</v>
      </c>
      <c r="S210" s="199"/>
      <c r="T210" s="200">
        <f>SUM(T211:T216)</f>
        <v>0</v>
      </c>
      <c r="U210" s="201"/>
      <c r="AR210" s="202" t="s">
        <v>82</v>
      </c>
      <c r="AT210" s="203" t="s">
        <v>72</v>
      </c>
      <c r="AU210" s="203" t="s">
        <v>80</v>
      </c>
      <c r="AY210" s="202" t="s">
        <v>181</v>
      </c>
      <c r="BK210" s="204">
        <f>SUM(BK211:BK216)</f>
        <v>0</v>
      </c>
    </row>
    <row r="211" spans="1:65" s="2" customFormat="1" ht="19.8" customHeight="1">
      <c r="A211" s="33"/>
      <c r="B211" s="34"/>
      <c r="C211" s="207" t="s">
        <v>859</v>
      </c>
      <c r="D211" s="207" t="s">
        <v>185</v>
      </c>
      <c r="E211" s="208" t="s">
        <v>845</v>
      </c>
      <c r="F211" s="209" t="s">
        <v>846</v>
      </c>
      <c r="G211" s="210" t="s">
        <v>188</v>
      </c>
      <c r="H211" s="211">
        <v>1</v>
      </c>
      <c r="I211" s="212"/>
      <c r="J211" s="213">
        <f t="shared" ref="J211:J216" si="30">ROUND(I211*H211,2)</f>
        <v>0</v>
      </c>
      <c r="K211" s="214"/>
      <c r="L211" s="38"/>
      <c r="M211" s="215" t="s">
        <v>1</v>
      </c>
      <c r="N211" s="216" t="s">
        <v>38</v>
      </c>
      <c r="O211" s="70"/>
      <c r="P211" s="217">
        <f t="shared" ref="P211:P216" si="31">O211*H211</f>
        <v>0</v>
      </c>
      <c r="Q211" s="217">
        <v>0</v>
      </c>
      <c r="R211" s="217">
        <f t="shared" ref="R211:R216" si="32">Q211*H211</f>
        <v>0</v>
      </c>
      <c r="S211" s="217">
        <v>0</v>
      </c>
      <c r="T211" s="217">
        <f t="shared" ref="T211:T216" si="33">S211*H211</f>
        <v>0</v>
      </c>
      <c r="U211" s="218" t="s">
        <v>1</v>
      </c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219" t="s">
        <v>189</v>
      </c>
      <c r="AT211" s="219" t="s">
        <v>185</v>
      </c>
      <c r="AU211" s="219" t="s">
        <v>82</v>
      </c>
      <c r="AY211" s="16" t="s">
        <v>181</v>
      </c>
      <c r="BE211" s="220">
        <f t="shared" ref="BE211:BE216" si="34">IF(N211="základní",J211,0)</f>
        <v>0</v>
      </c>
      <c r="BF211" s="220">
        <f t="shared" ref="BF211:BF216" si="35">IF(N211="snížená",J211,0)</f>
        <v>0</v>
      </c>
      <c r="BG211" s="220">
        <f t="shared" ref="BG211:BG216" si="36">IF(N211="zákl. přenesená",J211,0)</f>
        <v>0</v>
      </c>
      <c r="BH211" s="220">
        <f t="shared" ref="BH211:BH216" si="37">IF(N211="sníž. přenesená",J211,0)</f>
        <v>0</v>
      </c>
      <c r="BI211" s="220">
        <f t="shared" ref="BI211:BI216" si="38">IF(N211="nulová",J211,0)</f>
        <v>0</v>
      </c>
      <c r="BJ211" s="16" t="s">
        <v>80</v>
      </c>
      <c r="BK211" s="220">
        <f t="shared" ref="BK211:BK216" si="39">ROUND(I211*H211,2)</f>
        <v>0</v>
      </c>
      <c r="BL211" s="16" t="s">
        <v>189</v>
      </c>
      <c r="BM211" s="219" t="s">
        <v>1245</v>
      </c>
    </row>
    <row r="212" spans="1:65" s="2" customFormat="1" ht="19.8" customHeight="1">
      <c r="A212" s="33"/>
      <c r="B212" s="34"/>
      <c r="C212" s="207" t="s">
        <v>863</v>
      </c>
      <c r="D212" s="207" t="s">
        <v>185</v>
      </c>
      <c r="E212" s="208" t="s">
        <v>848</v>
      </c>
      <c r="F212" s="209" t="s">
        <v>849</v>
      </c>
      <c r="G212" s="210" t="s">
        <v>188</v>
      </c>
      <c r="H212" s="211">
        <v>2</v>
      </c>
      <c r="I212" s="212"/>
      <c r="J212" s="213">
        <f t="shared" si="30"/>
        <v>0</v>
      </c>
      <c r="K212" s="214"/>
      <c r="L212" s="38"/>
      <c r="M212" s="215" t="s">
        <v>1</v>
      </c>
      <c r="N212" s="216" t="s">
        <v>38</v>
      </c>
      <c r="O212" s="70"/>
      <c r="P212" s="217">
        <f t="shared" si="31"/>
        <v>0</v>
      </c>
      <c r="Q212" s="217">
        <v>0</v>
      </c>
      <c r="R212" s="217">
        <f t="shared" si="32"/>
        <v>0</v>
      </c>
      <c r="S212" s="217">
        <v>0</v>
      </c>
      <c r="T212" s="217">
        <f t="shared" si="33"/>
        <v>0</v>
      </c>
      <c r="U212" s="218" t="s">
        <v>1</v>
      </c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19" t="s">
        <v>189</v>
      </c>
      <c r="AT212" s="219" t="s">
        <v>185</v>
      </c>
      <c r="AU212" s="219" t="s">
        <v>82</v>
      </c>
      <c r="AY212" s="16" t="s">
        <v>181</v>
      </c>
      <c r="BE212" s="220">
        <f t="shared" si="34"/>
        <v>0</v>
      </c>
      <c r="BF212" s="220">
        <f t="shared" si="35"/>
        <v>0</v>
      </c>
      <c r="BG212" s="220">
        <f t="shared" si="36"/>
        <v>0</v>
      </c>
      <c r="BH212" s="220">
        <f t="shared" si="37"/>
        <v>0</v>
      </c>
      <c r="BI212" s="220">
        <f t="shared" si="38"/>
        <v>0</v>
      </c>
      <c r="BJ212" s="16" t="s">
        <v>80</v>
      </c>
      <c r="BK212" s="220">
        <f t="shared" si="39"/>
        <v>0</v>
      </c>
      <c r="BL212" s="16" t="s">
        <v>189</v>
      </c>
      <c r="BM212" s="219" t="s">
        <v>1246</v>
      </c>
    </row>
    <row r="213" spans="1:65" s="2" customFormat="1" ht="14.4" customHeight="1">
      <c r="A213" s="33"/>
      <c r="B213" s="34"/>
      <c r="C213" s="207" t="s">
        <v>851</v>
      </c>
      <c r="D213" s="207" t="s">
        <v>185</v>
      </c>
      <c r="E213" s="208" t="s">
        <v>852</v>
      </c>
      <c r="F213" s="209" t="s">
        <v>853</v>
      </c>
      <c r="G213" s="210" t="s">
        <v>854</v>
      </c>
      <c r="H213" s="211">
        <v>1</v>
      </c>
      <c r="I213" s="212"/>
      <c r="J213" s="213">
        <f t="shared" si="30"/>
        <v>0</v>
      </c>
      <c r="K213" s="214"/>
      <c r="L213" s="38"/>
      <c r="M213" s="215" t="s">
        <v>1</v>
      </c>
      <c r="N213" s="216" t="s">
        <v>38</v>
      </c>
      <c r="O213" s="70"/>
      <c r="P213" s="217">
        <f t="shared" si="31"/>
        <v>0</v>
      </c>
      <c r="Q213" s="217">
        <v>0</v>
      </c>
      <c r="R213" s="217">
        <f t="shared" si="32"/>
        <v>0</v>
      </c>
      <c r="S213" s="217">
        <v>0</v>
      </c>
      <c r="T213" s="217">
        <f t="shared" si="33"/>
        <v>0</v>
      </c>
      <c r="U213" s="218" t="s">
        <v>1</v>
      </c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19" t="s">
        <v>189</v>
      </c>
      <c r="AT213" s="219" t="s">
        <v>185</v>
      </c>
      <c r="AU213" s="219" t="s">
        <v>82</v>
      </c>
      <c r="AY213" s="16" t="s">
        <v>181</v>
      </c>
      <c r="BE213" s="220">
        <f t="shared" si="34"/>
        <v>0</v>
      </c>
      <c r="BF213" s="220">
        <f t="shared" si="35"/>
        <v>0</v>
      </c>
      <c r="BG213" s="220">
        <f t="shared" si="36"/>
        <v>0</v>
      </c>
      <c r="BH213" s="220">
        <f t="shared" si="37"/>
        <v>0</v>
      </c>
      <c r="BI213" s="220">
        <f t="shared" si="38"/>
        <v>0</v>
      </c>
      <c r="BJ213" s="16" t="s">
        <v>80</v>
      </c>
      <c r="BK213" s="220">
        <f t="shared" si="39"/>
        <v>0</v>
      </c>
      <c r="BL213" s="16" t="s">
        <v>189</v>
      </c>
      <c r="BM213" s="219" t="s">
        <v>1247</v>
      </c>
    </row>
    <row r="214" spans="1:65" s="2" customFormat="1" ht="14.4" customHeight="1">
      <c r="A214" s="33"/>
      <c r="B214" s="34"/>
      <c r="C214" s="207" t="s">
        <v>248</v>
      </c>
      <c r="D214" s="207" t="s">
        <v>185</v>
      </c>
      <c r="E214" s="208" t="s">
        <v>856</v>
      </c>
      <c r="F214" s="209" t="s">
        <v>857</v>
      </c>
      <c r="G214" s="210" t="s">
        <v>188</v>
      </c>
      <c r="H214" s="211">
        <v>2</v>
      </c>
      <c r="I214" s="212"/>
      <c r="J214" s="213">
        <f t="shared" si="30"/>
        <v>0</v>
      </c>
      <c r="K214" s="214"/>
      <c r="L214" s="38"/>
      <c r="M214" s="215" t="s">
        <v>1</v>
      </c>
      <c r="N214" s="216" t="s">
        <v>38</v>
      </c>
      <c r="O214" s="70"/>
      <c r="P214" s="217">
        <f t="shared" si="31"/>
        <v>0</v>
      </c>
      <c r="Q214" s="217">
        <v>0</v>
      </c>
      <c r="R214" s="217">
        <f t="shared" si="32"/>
        <v>0</v>
      </c>
      <c r="S214" s="217">
        <v>0</v>
      </c>
      <c r="T214" s="217">
        <f t="shared" si="33"/>
        <v>0</v>
      </c>
      <c r="U214" s="218" t="s">
        <v>1</v>
      </c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219" t="s">
        <v>189</v>
      </c>
      <c r="AT214" s="219" t="s">
        <v>185</v>
      </c>
      <c r="AU214" s="219" t="s">
        <v>82</v>
      </c>
      <c r="AY214" s="16" t="s">
        <v>181</v>
      </c>
      <c r="BE214" s="220">
        <f t="shared" si="34"/>
        <v>0</v>
      </c>
      <c r="BF214" s="220">
        <f t="shared" si="35"/>
        <v>0</v>
      </c>
      <c r="BG214" s="220">
        <f t="shared" si="36"/>
        <v>0</v>
      </c>
      <c r="BH214" s="220">
        <f t="shared" si="37"/>
        <v>0</v>
      </c>
      <c r="BI214" s="220">
        <f t="shared" si="38"/>
        <v>0</v>
      </c>
      <c r="BJ214" s="16" t="s">
        <v>80</v>
      </c>
      <c r="BK214" s="220">
        <f t="shared" si="39"/>
        <v>0</v>
      </c>
      <c r="BL214" s="16" t="s">
        <v>189</v>
      </c>
      <c r="BM214" s="219" t="s">
        <v>1248</v>
      </c>
    </row>
    <row r="215" spans="1:65" s="2" customFormat="1" ht="14.4" customHeight="1">
      <c r="A215" s="33"/>
      <c r="B215" s="34"/>
      <c r="C215" s="207" t="s">
        <v>252</v>
      </c>
      <c r="D215" s="207" t="s">
        <v>185</v>
      </c>
      <c r="E215" s="208" t="s">
        <v>860</v>
      </c>
      <c r="F215" s="209" t="s">
        <v>861</v>
      </c>
      <c r="G215" s="210" t="s">
        <v>188</v>
      </c>
      <c r="H215" s="211">
        <v>5</v>
      </c>
      <c r="I215" s="212"/>
      <c r="J215" s="213">
        <f t="shared" si="30"/>
        <v>0</v>
      </c>
      <c r="K215" s="214"/>
      <c r="L215" s="38"/>
      <c r="M215" s="215" t="s">
        <v>1</v>
      </c>
      <c r="N215" s="216" t="s">
        <v>38</v>
      </c>
      <c r="O215" s="70"/>
      <c r="P215" s="217">
        <f t="shared" si="31"/>
        <v>0</v>
      </c>
      <c r="Q215" s="217">
        <v>0</v>
      </c>
      <c r="R215" s="217">
        <f t="shared" si="32"/>
        <v>0</v>
      </c>
      <c r="S215" s="217">
        <v>0</v>
      </c>
      <c r="T215" s="217">
        <f t="shared" si="33"/>
        <v>0</v>
      </c>
      <c r="U215" s="218" t="s">
        <v>1</v>
      </c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19" t="s">
        <v>189</v>
      </c>
      <c r="AT215" s="219" t="s">
        <v>185</v>
      </c>
      <c r="AU215" s="219" t="s">
        <v>82</v>
      </c>
      <c r="AY215" s="16" t="s">
        <v>181</v>
      </c>
      <c r="BE215" s="220">
        <f t="shared" si="34"/>
        <v>0</v>
      </c>
      <c r="BF215" s="220">
        <f t="shared" si="35"/>
        <v>0</v>
      </c>
      <c r="BG215" s="220">
        <f t="shared" si="36"/>
        <v>0</v>
      </c>
      <c r="BH215" s="220">
        <f t="shared" si="37"/>
        <v>0</v>
      </c>
      <c r="BI215" s="220">
        <f t="shared" si="38"/>
        <v>0</v>
      </c>
      <c r="BJ215" s="16" t="s">
        <v>80</v>
      </c>
      <c r="BK215" s="220">
        <f t="shared" si="39"/>
        <v>0</v>
      </c>
      <c r="BL215" s="16" t="s">
        <v>189</v>
      </c>
      <c r="BM215" s="219" t="s">
        <v>1249</v>
      </c>
    </row>
    <row r="216" spans="1:65" s="2" customFormat="1" ht="14.4" customHeight="1">
      <c r="A216" s="33"/>
      <c r="B216" s="34"/>
      <c r="C216" s="221" t="s">
        <v>256</v>
      </c>
      <c r="D216" s="221" t="s">
        <v>192</v>
      </c>
      <c r="E216" s="222" t="s">
        <v>864</v>
      </c>
      <c r="F216" s="223" t="s">
        <v>865</v>
      </c>
      <c r="G216" s="224" t="s">
        <v>188</v>
      </c>
      <c r="H216" s="225">
        <v>5</v>
      </c>
      <c r="I216" s="226"/>
      <c r="J216" s="227">
        <f t="shared" si="30"/>
        <v>0</v>
      </c>
      <c r="K216" s="228"/>
      <c r="L216" s="229"/>
      <c r="M216" s="230" t="s">
        <v>1</v>
      </c>
      <c r="N216" s="231" t="s">
        <v>38</v>
      </c>
      <c r="O216" s="70"/>
      <c r="P216" s="217">
        <f t="shared" si="31"/>
        <v>0</v>
      </c>
      <c r="Q216" s="217">
        <v>3.2000000000000001E-2</v>
      </c>
      <c r="R216" s="217">
        <f t="shared" si="32"/>
        <v>0.16</v>
      </c>
      <c r="S216" s="217">
        <v>0</v>
      </c>
      <c r="T216" s="217">
        <f t="shared" si="33"/>
        <v>0</v>
      </c>
      <c r="U216" s="218" t="s">
        <v>1</v>
      </c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219" t="s">
        <v>196</v>
      </c>
      <c r="AT216" s="219" t="s">
        <v>192</v>
      </c>
      <c r="AU216" s="219" t="s">
        <v>82</v>
      </c>
      <c r="AY216" s="16" t="s">
        <v>181</v>
      </c>
      <c r="BE216" s="220">
        <f t="shared" si="34"/>
        <v>0</v>
      </c>
      <c r="BF216" s="220">
        <f t="shared" si="35"/>
        <v>0</v>
      </c>
      <c r="BG216" s="220">
        <f t="shared" si="36"/>
        <v>0</v>
      </c>
      <c r="BH216" s="220">
        <f t="shared" si="37"/>
        <v>0</v>
      </c>
      <c r="BI216" s="220">
        <f t="shared" si="38"/>
        <v>0</v>
      </c>
      <c r="BJ216" s="16" t="s">
        <v>80</v>
      </c>
      <c r="BK216" s="220">
        <f t="shared" si="39"/>
        <v>0</v>
      </c>
      <c r="BL216" s="16" t="s">
        <v>189</v>
      </c>
      <c r="BM216" s="219" t="s">
        <v>1250</v>
      </c>
    </row>
    <row r="217" spans="1:65" s="12" customFormat="1" ht="22.8" customHeight="1">
      <c r="B217" s="191"/>
      <c r="C217" s="192"/>
      <c r="D217" s="193" t="s">
        <v>72</v>
      </c>
      <c r="E217" s="205" t="s">
        <v>867</v>
      </c>
      <c r="F217" s="205" t="s">
        <v>868</v>
      </c>
      <c r="G217" s="192"/>
      <c r="H217" s="192"/>
      <c r="I217" s="195"/>
      <c r="J217" s="206">
        <f>BK217</f>
        <v>0</v>
      </c>
      <c r="K217" s="192"/>
      <c r="L217" s="197"/>
      <c r="M217" s="198"/>
      <c r="N217" s="199"/>
      <c r="O217" s="199"/>
      <c r="P217" s="200">
        <f>SUM(P218:P230)</f>
        <v>0</v>
      </c>
      <c r="Q217" s="199"/>
      <c r="R217" s="200">
        <f>SUM(R218:R230)</f>
        <v>0.90827314999999986</v>
      </c>
      <c r="S217" s="199"/>
      <c r="T217" s="200">
        <f>SUM(T218:T230)</f>
        <v>0</v>
      </c>
      <c r="U217" s="201"/>
      <c r="AR217" s="202" t="s">
        <v>82</v>
      </c>
      <c r="AT217" s="203" t="s">
        <v>72</v>
      </c>
      <c r="AU217" s="203" t="s">
        <v>80</v>
      </c>
      <c r="AY217" s="202" t="s">
        <v>181</v>
      </c>
      <c r="BK217" s="204">
        <f>SUM(BK218:BK230)</f>
        <v>0</v>
      </c>
    </row>
    <row r="218" spans="1:65" s="2" customFormat="1" ht="14.4" customHeight="1">
      <c r="A218" s="33"/>
      <c r="B218" s="34"/>
      <c r="C218" s="207" t="s">
        <v>869</v>
      </c>
      <c r="D218" s="207" t="s">
        <v>185</v>
      </c>
      <c r="E218" s="208" t="s">
        <v>870</v>
      </c>
      <c r="F218" s="209" t="s">
        <v>871</v>
      </c>
      <c r="G218" s="210" t="s">
        <v>511</v>
      </c>
      <c r="H218" s="211">
        <v>6</v>
      </c>
      <c r="I218" s="212"/>
      <c r="J218" s="213">
        <f>ROUND(I218*H218,2)</f>
        <v>0</v>
      </c>
      <c r="K218" s="214"/>
      <c r="L218" s="38"/>
      <c r="M218" s="215" t="s">
        <v>1</v>
      </c>
      <c r="N218" s="216" t="s">
        <v>38</v>
      </c>
      <c r="O218" s="70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7">
        <f>S218*H218</f>
        <v>0</v>
      </c>
      <c r="U218" s="218" t="s">
        <v>1</v>
      </c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219" t="s">
        <v>189</v>
      </c>
      <c r="AT218" s="219" t="s">
        <v>185</v>
      </c>
      <c r="AU218" s="219" t="s">
        <v>82</v>
      </c>
      <c r="AY218" s="16" t="s">
        <v>181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16" t="s">
        <v>80</v>
      </c>
      <c r="BK218" s="220">
        <f>ROUND(I218*H218,2)</f>
        <v>0</v>
      </c>
      <c r="BL218" s="16" t="s">
        <v>189</v>
      </c>
      <c r="BM218" s="219" t="s">
        <v>1251</v>
      </c>
    </row>
    <row r="219" spans="1:65" s="2" customFormat="1" ht="14.4" customHeight="1">
      <c r="A219" s="33"/>
      <c r="B219" s="34"/>
      <c r="C219" s="207" t="s">
        <v>873</v>
      </c>
      <c r="D219" s="207" t="s">
        <v>185</v>
      </c>
      <c r="E219" s="208" t="s">
        <v>874</v>
      </c>
      <c r="F219" s="209" t="s">
        <v>875</v>
      </c>
      <c r="G219" s="210" t="s">
        <v>511</v>
      </c>
      <c r="H219" s="211">
        <v>6</v>
      </c>
      <c r="I219" s="212"/>
      <c r="J219" s="213">
        <f>ROUND(I219*H219,2)</f>
        <v>0</v>
      </c>
      <c r="K219" s="214"/>
      <c r="L219" s="38"/>
      <c r="M219" s="215" t="s">
        <v>1</v>
      </c>
      <c r="N219" s="216" t="s">
        <v>38</v>
      </c>
      <c r="O219" s="70"/>
      <c r="P219" s="217">
        <f>O219*H219</f>
        <v>0</v>
      </c>
      <c r="Q219" s="217">
        <v>2.9999999999999997E-4</v>
      </c>
      <c r="R219" s="217">
        <f>Q219*H219</f>
        <v>1.8E-3</v>
      </c>
      <c r="S219" s="217">
        <v>0</v>
      </c>
      <c r="T219" s="217">
        <f>S219*H219</f>
        <v>0</v>
      </c>
      <c r="U219" s="218" t="s">
        <v>1</v>
      </c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219" t="s">
        <v>189</v>
      </c>
      <c r="AT219" s="219" t="s">
        <v>185</v>
      </c>
      <c r="AU219" s="219" t="s">
        <v>82</v>
      </c>
      <c r="AY219" s="16" t="s">
        <v>181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16" t="s">
        <v>80</v>
      </c>
      <c r="BK219" s="220">
        <f>ROUND(I219*H219,2)</f>
        <v>0</v>
      </c>
      <c r="BL219" s="16" t="s">
        <v>189</v>
      </c>
      <c r="BM219" s="219" t="s">
        <v>1252</v>
      </c>
    </row>
    <row r="220" spans="1:65" s="2" customFormat="1" ht="14.4" customHeight="1">
      <c r="A220" s="33"/>
      <c r="B220" s="34"/>
      <c r="C220" s="207" t="s">
        <v>877</v>
      </c>
      <c r="D220" s="207" t="s">
        <v>185</v>
      </c>
      <c r="E220" s="208" t="s">
        <v>878</v>
      </c>
      <c r="F220" s="209" t="s">
        <v>879</v>
      </c>
      <c r="G220" s="210" t="s">
        <v>511</v>
      </c>
      <c r="H220" s="211">
        <v>6</v>
      </c>
      <c r="I220" s="212"/>
      <c r="J220" s="213">
        <f>ROUND(I220*H220,2)</f>
        <v>0</v>
      </c>
      <c r="K220" s="214"/>
      <c r="L220" s="38"/>
      <c r="M220" s="215" t="s">
        <v>1</v>
      </c>
      <c r="N220" s="216" t="s">
        <v>38</v>
      </c>
      <c r="O220" s="70"/>
      <c r="P220" s="217">
        <f>O220*H220</f>
        <v>0</v>
      </c>
      <c r="Q220" s="217">
        <v>4.5500000000000002E-3</v>
      </c>
      <c r="R220" s="217">
        <f>Q220*H220</f>
        <v>2.7300000000000001E-2</v>
      </c>
      <c r="S220" s="217">
        <v>0</v>
      </c>
      <c r="T220" s="217">
        <f>S220*H220</f>
        <v>0</v>
      </c>
      <c r="U220" s="218" t="s">
        <v>1</v>
      </c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219" t="s">
        <v>189</v>
      </c>
      <c r="AT220" s="219" t="s">
        <v>185</v>
      </c>
      <c r="AU220" s="219" t="s">
        <v>82</v>
      </c>
      <c r="AY220" s="16" t="s">
        <v>181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16" t="s">
        <v>80</v>
      </c>
      <c r="BK220" s="220">
        <f>ROUND(I220*H220,2)</f>
        <v>0</v>
      </c>
      <c r="BL220" s="16" t="s">
        <v>189</v>
      </c>
      <c r="BM220" s="219" t="s">
        <v>1253</v>
      </c>
    </row>
    <row r="221" spans="1:65" s="2" customFormat="1" ht="14.4" customHeight="1">
      <c r="A221" s="33"/>
      <c r="B221" s="34"/>
      <c r="C221" s="207" t="s">
        <v>881</v>
      </c>
      <c r="D221" s="207" t="s">
        <v>185</v>
      </c>
      <c r="E221" s="208" t="s">
        <v>882</v>
      </c>
      <c r="F221" s="209" t="s">
        <v>883</v>
      </c>
      <c r="G221" s="210" t="s">
        <v>267</v>
      </c>
      <c r="H221" s="211">
        <v>15.95</v>
      </c>
      <c r="I221" s="212"/>
      <c r="J221" s="213">
        <f>ROUND(I221*H221,2)</f>
        <v>0</v>
      </c>
      <c r="K221" s="214"/>
      <c r="L221" s="38"/>
      <c r="M221" s="215" t="s">
        <v>1</v>
      </c>
      <c r="N221" s="216" t="s">
        <v>38</v>
      </c>
      <c r="O221" s="70"/>
      <c r="P221" s="217">
        <f>O221*H221</f>
        <v>0</v>
      </c>
      <c r="Q221" s="217">
        <v>5.8E-4</v>
      </c>
      <c r="R221" s="217">
        <f>Q221*H221</f>
        <v>9.2509999999999988E-3</v>
      </c>
      <c r="S221" s="217">
        <v>0</v>
      </c>
      <c r="T221" s="217">
        <f>S221*H221</f>
        <v>0</v>
      </c>
      <c r="U221" s="218" t="s">
        <v>1</v>
      </c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219" t="s">
        <v>189</v>
      </c>
      <c r="AT221" s="219" t="s">
        <v>185</v>
      </c>
      <c r="AU221" s="219" t="s">
        <v>82</v>
      </c>
      <c r="AY221" s="16" t="s">
        <v>181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16" t="s">
        <v>80</v>
      </c>
      <c r="BK221" s="220">
        <f>ROUND(I221*H221,2)</f>
        <v>0</v>
      </c>
      <c r="BL221" s="16" t="s">
        <v>189</v>
      </c>
      <c r="BM221" s="219" t="s">
        <v>1254</v>
      </c>
    </row>
    <row r="222" spans="1:65" s="13" customFormat="1">
      <c r="B222" s="237"/>
      <c r="C222" s="238"/>
      <c r="D222" s="239" t="s">
        <v>648</v>
      </c>
      <c r="E222" s="240" t="s">
        <v>1</v>
      </c>
      <c r="F222" s="241" t="s">
        <v>885</v>
      </c>
      <c r="G222" s="238"/>
      <c r="H222" s="242">
        <v>15.95</v>
      </c>
      <c r="I222" s="243"/>
      <c r="J222" s="238"/>
      <c r="K222" s="238"/>
      <c r="L222" s="244"/>
      <c r="M222" s="245"/>
      <c r="N222" s="246"/>
      <c r="O222" s="246"/>
      <c r="P222" s="246"/>
      <c r="Q222" s="246"/>
      <c r="R222" s="246"/>
      <c r="S222" s="246"/>
      <c r="T222" s="246"/>
      <c r="U222" s="247"/>
      <c r="AT222" s="248" t="s">
        <v>648</v>
      </c>
      <c r="AU222" s="248" t="s">
        <v>82</v>
      </c>
      <c r="AV222" s="13" t="s">
        <v>82</v>
      </c>
      <c r="AW222" s="13" t="s">
        <v>30</v>
      </c>
      <c r="AX222" s="13" t="s">
        <v>80</v>
      </c>
      <c r="AY222" s="248" t="s">
        <v>181</v>
      </c>
    </row>
    <row r="223" spans="1:65" s="2" customFormat="1" ht="14.4" customHeight="1">
      <c r="A223" s="33"/>
      <c r="B223" s="34"/>
      <c r="C223" s="221" t="s">
        <v>886</v>
      </c>
      <c r="D223" s="221" t="s">
        <v>192</v>
      </c>
      <c r="E223" s="222" t="s">
        <v>887</v>
      </c>
      <c r="F223" s="223" t="s">
        <v>888</v>
      </c>
      <c r="G223" s="224" t="s">
        <v>188</v>
      </c>
      <c r="H223" s="225">
        <v>17.545000000000002</v>
      </c>
      <c r="I223" s="226"/>
      <c r="J223" s="227">
        <f>ROUND(I223*H223,2)</f>
        <v>0</v>
      </c>
      <c r="K223" s="228"/>
      <c r="L223" s="229"/>
      <c r="M223" s="230" t="s">
        <v>1</v>
      </c>
      <c r="N223" s="231" t="s">
        <v>38</v>
      </c>
      <c r="O223" s="70"/>
      <c r="P223" s="217">
        <f>O223*H223</f>
        <v>0</v>
      </c>
      <c r="Q223" s="217">
        <v>1.67E-3</v>
      </c>
      <c r="R223" s="217">
        <f>Q223*H223</f>
        <v>2.9300150000000004E-2</v>
      </c>
      <c r="S223" s="217">
        <v>0</v>
      </c>
      <c r="T223" s="217">
        <f>S223*H223</f>
        <v>0</v>
      </c>
      <c r="U223" s="218" t="s">
        <v>1</v>
      </c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219" t="s">
        <v>196</v>
      </c>
      <c r="AT223" s="219" t="s">
        <v>192</v>
      </c>
      <c r="AU223" s="219" t="s">
        <v>82</v>
      </c>
      <c r="AY223" s="16" t="s">
        <v>181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16" t="s">
        <v>80</v>
      </c>
      <c r="BK223" s="220">
        <f>ROUND(I223*H223,2)</f>
        <v>0</v>
      </c>
      <c r="BL223" s="16" t="s">
        <v>189</v>
      </c>
      <c r="BM223" s="219" t="s">
        <v>1255</v>
      </c>
    </row>
    <row r="224" spans="1:65" s="13" customFormat="1">
      <c r="B224" s="237"/>
      <c r="C224" s="238"/>
      <c r="D224" s="239" t="s">
        <v>648</v>
      </c>
      <c r="E224" s="238"/>
      <c r="F224" s="241" t="s">
        <v>890</v>
      </c>
      <c r="G224" s="238"/>
      <c r="H224" s="242">
        <v>17.545000000000002</v>
      </c>
      <c r="I224" s="243"/>
      <c r="J224" s="238"/>
      <c r="K224" s="238"/>
      <c r="L224" s="244"/>
      <c r="M224" s="245"/>
      <c r="N224" s="246"/>
      <c r="O224" s="246"/>
      <c r="P224" s="246"/>
      <c r="Q224" s="246"/>
      <c r="R224" s="246"/>
      <c r="S224" s="246"/>
      <c r="T224" s="246"/>
      <c r="U224" s="247"/>
      <c r="AT224" s="248" t="s">
        <v>648</v>
      </c>
      <c r="AU224" s="248" t="s">
        <v>82</v>
      </c>
      <c r="AV224" s="13" t="s">
        <v>82</v>
      </c>
      <c r="AW224" s="13" t="s">
        <v>4</v>
      </c>
      <c r="AX224" s="13" t="s">
        <v>80</v>
      </c>
      <c r="AY224" s="248" t="s">
        <v>181</v>
      </c>
    </row>
    <row r="225" spans="1:65" s="2" customFormat="1" ht="19.8" customHeight="1">
      <c r="A225" s="33"/>
      <c r="B225" s="34"/>
      <c r="C225" s="207" t="s">
        <v>891</v>
      </c>
      <c r="D225" s="207" t="s">
        <v>185</v>
      </c>
      <c r="E225" s="208" t="s">
        <v>892</v>
      </c>
      <c r="F225" s="209" t="s">
        <v>893</v>
      </c>
      <c r="G225" s="210" t="s">
        <v>511</v>
      </c>
      <c r="H225" s="211">
        <v>26.7</v>
      </c>
      <c r="I225" s="212"/>
      <c r="J225" s="213">
        <f>ROUND(I225*H225,2)</f>
        <v>0</v>
      </c>
      <c r="K225" s="214"/>
      <c r="L225" s="38"/>
      <c r="M225" s="215" t="s">
        <v>1</v>
      </c>
      <c r="N225" s="216" t="s">
        <v>38</v>
      </c>
      <c r="O225" s="70"/>
      <c r="P225" s="217">
        <f>O225*H225</f>
        <v>0</v>
      </c>
      <c r="Q225" s="217">
        <v>8.9999999999999993E-3</v>
      </c>
      <c r="R225" s="217">
        <f>Q225*H225</f>
        <v>0.24029999999999999</v>
      </c>
      <c r="S225" s="217">
        <v>0</v>
      </c>
      <c r="T225" s="217">
        <f>S225*H225</f>
        <v>0</v>
      </c>
      <c r="U225" s="218" t="s">
        <v>1</v>
      </c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219" t="s">
        <v>189</v>
      </c>
      <c r="AT225" s="219" t="s">
        <v>185</v>
      </c>
      <c r="AU225" s="219" t="s">
        <v>82</v>
      </c>
      <c r="AY225" s="16" t="s">
        <v>181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16" t="s">
        <v>80</v>
      </c>
      <c r="BK225" s="220">
        <f>ROUND(I225*H225,2)</f>
        <v>0</v>
      </c>
      <c r="BL225" s="16" t="s">
        <v>189</v>
      </c>
      <c r="BM225" s="219" t="s">
        <v>1256</v>
      </c>
    </row>
    <row r="226" spans="1:65" s="13" customFormat="1">
      <c r="B226" s="237"/>
      <c r="C226" s="238"/>
      <c r="D226" s="239" t="s">
        <v>648</v>
      </c>
      <c r="E226" s="240" t="s">
        <v>1</v>
      </c>
      <c r="F226" s="241" t="s">
        <v>895</v>
      </c>
      <c r="G226" s="238"/>
      <c r="H226" s="242">
        <v>26.7</v>
      </c>
      <c r="I226" s="243"/>
      <c r="J226" s="238"/>
      <c r="K226" s="238"/>
      <c r="L226" s="244"/>
      <c r="M226" s="245"/>
      <c r="N226" s="246"/>
      <c r="O226" s="246"/>
      <c r="P226" s="246"/>
      <c r="Q226" s="246"/>
      <c r="R226" s="246"/>
      <c r="S226" s="246"/>
      <c r="T226" s="246"/>
      <c r="U226" s="247"/>
      <c r="AT226" s="248" t="s">
        <v>648</v>
      </c>
      <c r="AU226" s="248" t="s">
        <v>82</v>
      </c>
      <c r="AV226" s="13" t="s">
        <v>82</v>
      </c>
      <c r="AW226" s="13" t="s">
        <v>30</v>
      </c>
      <c r="AX226" s="13" t="s">
        <v>80</v>
      </c>
      <c r="AY226" s="248" t="s">
        <v>181</v>
      </c>
    </row>
    <row r="227" spans="1:65" s="2" customFormat="1" ht="14.4" customHeight="1">
      <c r="A227" s="33"/>
      <c r="B227" s="34"/>
      <c r="C227" s="221" t="s">
        <v>896</v>
      </c>
      <c r="D227" s="221" t="s">
        <v>192</v>
      </c>
      <c r="E227" s="222" t="s">
        <v>897</v>
      </c>
      <c r="F227" s="223" t="s">
        <v>898</v>
      </c>
      <c r="G227" s="224" t="s">
        <v>511</v>
      </c>
      <c r="H227" s="225">
        <v>30.704999999999998</v>
      </c>
      <c r="I227" s="226"/>
      <c r="J227" s="227">
        <f>ROUND(I227*H227,2)</f>
        <v>0</v>
      </c>
      <c r="K227" s="228"/>
      <c r="L227" s="229"/>
      <c r="M227" s="230" t="s">
        <v>1</v>
      </c>
      <c r="N227" s="231" t="s">
        <v>38</v>
      </c>
      <c r="O227" s="70"/>
      <c r="P227" s="217">
        <f>O227*H227</f>
        <v>0</v>
      </c>
      <c r="Q227" s="217">
        <v>1.9199999999999998E-2</v>
      </c>
      <c r="R227" s="217">
        <f>Q227*H227</f>
        <v>0.58953599999999995</v>
      </c>
      <c r="S227" s="217">
        <v>0</v>
      </c>
      <c r="T227" s="217">
        <f>S227*H227</f>
        <v>0</v>
      </c>
      <c r="U227" s="218" t="s">
        <v>1</v>
      </c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219" t="s">
        <v>196</v>
      </c>
      <c r="AT227" s="219" t="s">
        <v>192</v>
      </c>
      <c r="AU227" s="219" t="s">
        <v>82</v>
      </c>
      <c r="AY227" s="16" t="s">
        <v>181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16" t="s">
        <v>80</v>
      </c>
      <c r="BK227" s="220">
        <f>ROUND(I227*H227,2)</f>
        <v>0</v>
      </c>
      <c r="BL227" s="16" t="s">
        <v>189</v>
      </c>
      <c r="BM227" s="219" t="s">
        <v>1257</v>
      </c>
    </row>
    <row r="228" spans="1:65" s="13" customFormat="1">
      <c r="B228" s="237"/>
      <c r="C228" s="238"/>
      <c r="D228" s="239" t="s">
        <v>648</v>
      </c>
      <c r="E228" s="238"/>
      <c r="F228" s="241" t="s">
        <v>900</v>
      </c>
      <c r="G228" s="238"/>
      <c r="H228" s="242">
        <v>30.704999999999998</v>
      </c>
      <c r="I228" s="243"/>
      <c r="J228" s="238"/>
      <c r="K228" s="238"/>
      <c r="L228" s="244"/>
      <c r="M228" s="245"/>
      <c r="N228" s="246"/>
      <c r="O228" s="246"/>
      <c r="P228" s="246"/>
      <c r="Q228" s="246"/>
      <c r="R228" s="246"/>
      <c r="S228" s="246"/>
      <c r="T228" s="246"/>
      <c r="U228" s="247"/>
      <c r="AT228" s="248" t="s">
        <v>648</v>
      </c>
      <c r="AU228" s="248" t="s">
        <v>82</v>
      </c>
      <c r="AV228" s="13" t="s">
        <v>82</v>
      </c>
      <c r="AW228" s="13" t="s">
        <v>4</v>
      </c>
      <c r="AX228" s="13" t="s">
        <v>80</v>
      </c>
      <c r="AY228" s="248" t="s">
        <v>181</v>
      </c>
    </row>
    <row r="229" spans="1:65" s="2" customFormat="1" ht="14.4" customHeight="1">
      <c r="A229" s="33"/>
      <c r="B229" s="34"/>
      <c r="C229" s="207" t="s">
        <v>901</v>
      </c>
      <c r="D229" s="207" t="s">
        <v>185</v>
      </c>
      <c r="E229" s="208" t="s">
        <v>902</v>
      </c>
      <c r="F229" s="209" t="s">
        <v>903</v>
      </c>
      <c r="G229" s="210" t="s">
        <v>188</v>
      </c>
      <c r="H229" s="211">
        <v>53.93</v>
      </c>
      <c r="I229" s="212"/>
      <c r="J229" s="213">
        <f>ROUND(I229*H229,2)</f>
        <v>0</v>
      </c>
      <c r="K229" s="214"/>
      <c r="L229" s="38"/>
      <c r="M229" s="215" t="s">
        <v>1</v>
      </c>
      <c r="N229" s="216" t="s">
        <v>38</v>
      </c>
      <c r="O229" s="70"/>
      <c r="P229" s="217">
        <f>O229*H229</f>
        <v>0</v>
      </c>
      <c r="Q229" s="217">
        <v>1.7000000000000001E-4</v>
      </c>
      <c r="R229" s="217">
        <f>Q229*H229</f>
        <v>9.1681000000000002E-3</v>
      </c>
      <c r="S229" s="217">
        <v>0</v>
      </c>
      <c r="T229" s="217">
        <f>S229*H229</f>
        <v>0</v>
      </c>
      <c r="U229" s="218" t="s">
        <v>1</v>
      </c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219" t="s">
        <v>189</v>
      </c>
      <c r="AT229" s="219" t="s">
        <v>185</v>
      </c>
      <c r="AU229" s="219" t="s">
        <v>82</v>
      </c>
      <c r="AY229" s="16" t="s">
        <v>181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16" t="s">
        <v>80</v>
      </c>
      <c r="BK229" s="220">
        <f>ROUND(I229*H229,2)</f>
        <v>0</v>
      </c>
      <c r="BL229" s="16" t="s">
        <v>189</v>
      </c>
      <c r="BM229" s="219" t="s">
        <v>1258</v>
      </c>
    </row>
    <row r="230" spans="1:65" s="2" customFormat="1" ht="14.4" customHeight="1">
      <c r="A230" s="33"/>
      <c r="B230" s="34"/>
      <c r="C230" s="221" t="s">
        <v>905</v>
      </c>
      <c r="D230" s="221" t="s">
        <v>192</v>
      </c>
      <c r="E230" s="222" t="s">
        <v>906</v>
      </c>
      <c r="F230" s="223" t="s">
        <v>907</v>
      </c>
      <c r="G230" s="224" t="s">
        <v>188</v>
      </c>
      <c r="H230" s="225">
        <v>53.93</v>
      </c>
      <c r="I230" s="226"/>
      <c r="J230" s="227">
        <f>ROUND(I230*H230,2)</f>
        <v>0</v>
      </c>
      <c r="K230" s="228"/>
      <c r="L230" s="229"/>
      <c r="M230" s="230" t="s">
        <v>1</v>
      </c>
      <c r="N230" s="231" t="s">
        <v>38</v>
      </c>
      <c r="O230" s="70"/>
      <c r="P230" s="217">
        <f>O230*H230</f>
        <v>0</v>
      </c>
      <c r="Q230" s="217">
        <v>3.0000000000000001E-5</v>
      </c>
      <c r="R230" s="217">
        <f>Q230*H230</f>
        <v>1.6179E-3</v>
      </c>
      <c r="S230" s="217">
        <v>0</v>
      </c>
      <c r="T230" s="217">
        <f>S230*H230</f>
        <v>0</v>
      </c>
      <c r="U230" s="218" t="s">
        <v>1</v>
      </c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219" t="s">
        <v>196</v>
      </c>
      <c r="AT230" s="219" t="s">
        <v>192</v>
      </c>
      <c r="AU230" s="219" t="s">
        <v>82</v>
      </c>
      <c r="AY230" s="16" t="s">
        <v>181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16" t="s">
        <v>80</v>
      </c>
      <c r="BK230" s="220">
        <f>ROUND(I230*H230,2)</f>
        <v>0</v>
      </c>
      <c r="BL230" s="16" t="s">
        <v>189</v>
      </c>
      <c r="BM230" s="219" t="s">
        <v>1259</v>
      </c>
    </row>
    <row r="231" spans="1:65" s="12" customFormat="1" ht="22.8" customHeight="1">
      <c r="B231" s="191"/>
      <c r="C231" s="192"/>
      <c r="D231" s="193" t="s">
        <v>72</v>
      </c>
      <c r="E231" s="205" t="s">
        <v>909</v>
      </c>
      <c r="F231" s="205" t="s">
        <v>910</v>
      </c>
      <c r="G231" s="192"/>
      <c r="H231" s="192"/>
      <c r="I231" s="195"/>
      <c r="J231" s="206">
        <f>BK231</f>
        <v>0</v>
      </c>
      <c r="K231" s="192"/>
      <c r="L231" s="197"/>
      <c r="M231" s="198"/>
      <c r="N231" s="199"/>
      <c r="O231" s="199"/>
      <c r="P231" s="200">
        <f>SUM(P232:P234)</f>
        <v>0</v>
      </c>
      <c r="Q231" s="199"/>
      <c r="R231" s="200">
        <f>SUM(R232:R234)</f>
        <v>0</v>
      </c>
      <c r="S231" s="199"/>
      <c r="T231" s="200">
        <f>SUM(T232:T234)</f>
        <v>9.0626999999999999E-2</v>
      </c>
      <c r="U231" s="201"/>
      <c r="AR231" s="202" t="s">
        <v>82</v>
      </c>
      <c r="AT231" s="203" t="s">
        <v>72</v>
      </c>
      <c r="AU231" s="203" t="s">
        <v>80</v>
      </c>
      <c r="AY231" s="202" t="s">
        <v>181</v>
      </c>
      <c r="BK231" s="204">
        <f>SUM(BK232:BK234)</f>
        <v>0</v>
      </c>
    </row>
    <row r="232" spans="1:65" s="2" customFormat="1" ht="14.4" customHeight="1">
      <c r="A232" s="33"/>
      <c r="B232" s="34"/>
      <c r="C232" s="207" t="s">
        <v>911</v>
      </c>
      <c r="D232" s="207" t="s">
        <v>185</v>
      </c>
      <c r="E232" s="208" t="s">
        <v>912</v>
      </c>
      <c r="F232" s="209" t="s">
        <v>913</v>
      </c>
      <c r="G232" s="210" t="s">
        <v>511</v>
      </c>
      <c r="H232" s="211">
        <v>24.815999999999999</v>
      </c>
      <c r="I232" s="212"/>
      <c r="J232" s="213">
        <f>ROUND(I232*H232,2)</f>
        <v>0</v>
      </c>
      <c r="K232" s="214"/>
      <c r="L232" s="38"/>
      <c r="M232" s="215" t="s">
        <v>1</v>
      </c>
      <c r="N232" s="216" t="s">
        <v>38</v>
      </c>
      <c r="O232" s="70"/>
      <c r="P232" s="217">
        <f>O232*H232</f>
        <v>0</v>
      </c>
      <c r="Q232" s="217">
        <v>0</v>
      </c>
      <c r="R232" s="217">
        <f>Q232*H232</f>
        <v>0</v>
      </c>
      <c r="S232" s="217">
        <v>3.0000000000000001E-3</v>
      </c>
      <c r="T232" s="217">
        <f>S232*H232</f>
        <v>7.4448E-2</v>
      </c>
      <c r="U232" s="218" t="s">
        <v>1</v>
      </c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219" t="s">
        <v>189</v>
      </c>
      <c r="AT232" s="219" t="s">
        <v>185</v>
      </c>
      <c r="AU232" s="219" t="s">
        <v>82</v>
      </c>
      <c r="AY232" s="16" t="s">
        <v>181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16" t="s">
        <v>80</v>
      </c>
      <c r="BK232" s="220">
        <f>ROUND(I232*H232,2)</f>
        <v>0</v>
      </c>
      <c r="BL232" s="16" t="s">
        <v>189</v>
      </c>
      <c r="BM232" s="219" t="s">
        <v>1260</v>
      </c>
    </row>
    <row r="233" spans="1:65" s="13" customFormat="1">
      <c r="B233" s="237"/>
      <c r="C233" s="238"/>
      <c r="D233" s="239" t="s">
        <v>648</v>
      </c>
      <c r="E233" s="240" t="s">
        <v>1</v>
      </c>
      <c r="F233" s="241" t="s">
        <v>659</v>
      </c>
      <c r="G233" s="238"/>
      <c r="H233" s="242">
        <v>24.815999999999999</v>
      </c>
      <c r="I233" s="243"/>
      <c r="J233" s="238"/>
      <c r="K233" s="238"/>
      <c r="L233" s="244"/>
      <c r="M233" s="245"/>
      <c r="N233" s="246"/>
      <c r="O233" s="246"/>
      <c r="P233" s="246"/>
      <c r="Q233" s="246"/>
      <c r="R233" s="246"/>
      <c r="S233" s="246"/>
      <c r="T233" s="246"/>
      <c r="U233" s="247"/>
      <c r="AT233" s="248" t="s">
        <v>648</v>
      </c>
      <c r="AU233" s="248" t="s">
        <v>82</v>
      </c>
      <c r="AV233" s="13" t="s">
        <v>82</v>
      </c>
      <c r="AW233" s="13" t="s">
        <v>30</v>
      </c>
      <c r="AX233" s="13" t="s">
        <v>80</v>
      </c>
      <c r="AY233" s="248" t="s">
        <v>181</v>
      </c>
    </row>
    <row r="234" spans="1:65" s="2" customFormat="1" ht="14.4" customHeight="1">
      <c r="A234" s="33"/>
      <c r="B234" s="34"/>
      <c r="C234" s="207" t="s">
        <v>915</v>
      </c>
      <c r="D234" s="207" t="s">
        <v>185</v>
      </c>
      <c r="E234" s="208" t="s">
        <v>916</v>
      </c>
      <c r="F234" s="209" t="s">
        <v>917</v>
      </c>
      <c r="G234" s="210" t="s">
        <v>267</v>
      </c>
      <c r="H234" s="211">
        <v>53.93</v>
      </c>
      <c r="I234" s="212"/>
      <c r="J234" s="213">
        <f>ROUND(I234*H234,2)</f>
        <v>0</v>
      </c>
      <c r="K234" s="214"/>
      <c r="L234" s="38"/>
      <c r="M234" s="215" t="s">
        <v>1</v>
      </c>
      <c r="N234" s="216" t="s">
        <v>38</v>
      </c>
      <c r="O234" s="70"/>
      <c r="P234" s="217">
        <f>O234*H234</f>
        <v>0</v>
      </c>
      <c r="Q234" s="217">
        <v>0</v>
      </c>
      <c r="R234" s="217">
        <f>Q234*H234</f>
        <v>0</v>
      </c>
      <c r="S234" s="217">
        <v>2.9999999999999997E-4</v>
      </c>
      <c r="T234" s="217">
        <f>S234*H234</f>
        <v>1.6178999999999999E-2</v>
      </c>
      <c r="U234" s="218" t="s">
        <v>1</v>
      </c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219" t="s">
        <v>189</v>
      </c>
      <c r="AT234" s="219" t="s">
        <v>185</v>
      </c>
      <c r="AU234" s="219" t="s">
        <v>82</v>
      </c>
      <c r="AY234" s="16" t="s">
        <v>181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16" t="s">
        <v>80</v>
      </c>
      <c r="BK234" s="220">
        <f>ROUND(I234*H234,2)</f>
        <v>0</v>
      </c>
      <c r="BL234" s="16" t="s">
        <v>189</v>
      </c>
      <c r="BM234" s="219" t="s">
        <v>1261</v>
      </c>
    </row>
    <row r="235" spans="1:65" s="12" customFormat="1" ht="22.8" customHeight="1">
      <c r="B235" s="191"/>
      <c r="C235" s="192"/>
      <c r="D235" s="193" t="s">
        <v>72</v>
      </c>
      <c r="E235" s="205" t="s">
        <v>919</v>
      </c>
      <c r="F235" s="205" t="s">
        <v>920</v>
      </c>
      <c r="G235" s="192"/>
      <c r="H235" s="192"/>
      <c r="I235" s="195"/>
      <c r="J235" s="206">
        <f>BK235</f>
        <v>0</v>
      </c>
      <c r="K235" s="192"/>
      <c r="L235" s="197"/>
      <c r="M235" s="198"/>
      <c r="N235" s="199"/>
      <c r="O235" s="199"/>
      <c r="P235" s="200">
        <f>SUM(P236:P268)</f>
        <v>0</v>
      </c>
      <c r="Q235" s="199"/>
      <c r="R235" s="200">
        <f>SUM(R236:R268)</f>
        <v>2.2983023500000002</v>
      </c>
      <c r="S235" s="199"/>
      <c r="T235" s="200">
        <f>SUM(T236:T268)</f>
        <v>0</v>
      </c>
      <c r="U235" s="201"/>
      <c r="AR235" s="202" t="s">
        <v>82</v>
      </c>
      <c r="AT235" s="203" t="s">
        <v>72</v>
      </c>
      <c r="AU235" s="203" t="s">
        <v>80</v>
      </c>
      <c r="AY235" s="202" t="s">
        <v>181</v>
      </c>
      <c r="BK235" s="204">
        <f>SUM(BK236:BK268)</f>
        <v>0</v>
      </c>
    </row>
    <row r="236" spans="1:65" s="2" customFormat="1" ht="14.4" customHeight="1">
      <c r="A236" s="33"/>
      <c r="B236" s="34"/>
      <c r="C236" s="207" t="s">
        <v>921</v>
      </c>
      <c r="D236" s="207" t="s">
        <v>185</v>
      </c>
      <c r="E236" s="208" t="s">
        <v>922</v>
      </c>
      <c r="F236" s="209" t="s">
        <v>923</v>
      </c>
      <c r="G236" s="210" t="s">
        <v>511</v>
      </c>
      <c r="H236" s="211">
        <v>69.316999999999993</v>
      </c>
      <c r="I236" s="212"/>
      <c r="J236" s="213">
        <f>ROUND(I236*H236,2)</f>
        <v>0</v>
      </c>
      <c r="K236" s="214"/>
      <c r="L236" s="38"/>
      <c r="M236" s="215" t="s">
        <v>1</v>
      </c>
      <c r="N236" s="216" t="s">
        <v>38</v>
      </c>
      <c r="O236" s="70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7">
        <f>S236*H236</f>
        <v>0</v>
      </c>
      <c r="U236" s="218" t="s">
        <v>1</v>
      </c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219" t="s">
        <v>189</v>
      </c>
      <c r="AT236" s="219" t="s">
        <v>185</v>
      </c>
      <c r="AU236" s="219" t="s">
        <v>82</v>
      </c>
      <c r="AY236" s="16" t="s">
        <v>181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16" t="s">
        <v>80</v>
      </c>
      <c r="BK236" s="220">
        <f>ROUND(I236*H236,2)</f>
        <v>0</v>
      </c>
      <c r="BL236" s="16" t="s">
        <v>189</v>
      </c>
      <c r="BM236" s="219" t="s">
        <v>1262</v>
      </c>
    </row>
    <row r="237" spans="1:65" s="13" customFormat="1">
      <c r="B237" s="237"/>
      <c r="C237" s="238"/>
      <c r="D237" s="239" t="s">
        <v>648</v>
      </c>
      <c r="E237" s="240" t="s">
        <v>1</v>
      </c>
      <c r="F237" s="241" t="s">
        <v>925</v>
      </c>
      <c r="G237" s="238"/>
      <c r="H237" s="242">
        <v>26.577000000000002</v>
      </c>
      <c r="I237" s="243"/>
      <c r="J237" s="238"/>
      <c r="K237" s="238"/>
      <c r="L237" s="244"/>
      <c r="M237" s="245"/>
      <c r="N237" s="246"/>
      <c r="O237" s="246"/>
      <c r="P237" s="246"/>
      <c r="Q237" s="246"/>
      <c r="R237" s="246"/>
      <c r="S237" s="246"/>
      <c r="T237" s="246"/>
      <c r="U237" s="247"/>
      <c r="AT237" s="248" t="s">
        <v>648</v>
      </c>
      <c r="AU237" s="248" t="s">
        <v>82</v>
      </c>
      <c r="AV237" s="13" t="s">
        <v>82</v>
      </c>
      <c r="AW237" s="13" t="s">
        <v>30</v>
      </c>
      <c r="AX237" s="13" t="s">
        <v>73</v>
      </c>
      <c r="AY237" s="248" t="s">
        <v>181</v>
      </c>
    </row>
    <row r="238" spans="1:65" s="13" customFormat="1">
      <c r="B238" s="237"/>
      <c r="C238" s="238"/>
      <c r="D238" s="239" t="s">
        <v>648</v>
      </c>
      <c r="E238" s="240" t="s">
        <v>1</v>
      </c>
      <c r="F238" s="241" t="s">
        <v>926</v>
      </c>
      <c r="G238" s="238"/>
      <c r="H238" s="242">
        <v>17.46</v>
      </c>
      <c r="I238" s="243"/>
      <c r="J238" s="238"/>
      <c r="K238" s="238"/>
      <c r="L238" s="244"/>
      <c r="M238" s="245"/>
      <c r="N238" s="246"/>
      <c r="O238" s="246"/>
      <c r="P238" s="246"/>
      <c r="Q238" s="246"/>
      <c r="R238" s="246"/>
      <c r="S238" s="246"/>
      <c r="T238" s="246"/>
      <c r="U238" s="247"/>
      <c r="AT238" s="248" t="s">
        <v>648</v>
      </c>
      <c r="AU238" s="248" t="s">
        <v>82</v>
      </c>
      <c r="AV238" s="13" t="s">
        <v>82</v>
      </c>
      <c r="AW238" s="13" t="s">
        <v>30</v>
      </c>
      <c r="AX238" s="13" t="s">
        <v>73</v>
      </c>
      <c r="AY238" s="248" t="s">
        <v>181</v>
      </c>
    </row>
    <row r="239" spans="1:65" s="13" customFormat="1">
      <c r="B239" s="237"/>
      <c r="C239" s="238"/>
      <c r="D239" s="239" t="s">
        <v>648</v>
      </c>
      <c r="E239" s="240" t="s">
        <v>1</v>
      </c>
      <c r="F239" s="241" t="s">
        <v>927</v>
      </c>
      <c r="G239" s="238"/>
      <c r="H239" s="242">
        <v>9.2799999999999994</v>
      </c>
      <c r="I239" s="243"/>
      <c r="J239" s="238"/>
      <c r="K239" s="238"/>
      <c r="L239" s="244"/>
      <c r="M239" s="245"/>
      <c r="N239" s="246"/>
      <c r="O239" s="246"/>
      <c r="P239" s="246"/>
      <c r="Q239" s="246"/>
      <c r="R239" s="246"/>
      <c r="S239" s="246"/>
      <c r="T239" s="246"/>
      <c r="U239" s="247"/>
      <c r="AT239" s="248" t="s">
        <v>648</v>
      </c>
      <c r="AU239" s="248" t="s">
        <v>82</v>
      </c>
      <c r="AV239" s="13" t="s">
        <v>82</v>
      </c>
      <c r="AW239" s="13" t="s">
        <v>30</v>
      </c>
      <c r="AX239" s="13" t="s">
        <v>73</v>
      </c>
      <c r="AY239" s="248" t="s">
        <v>181</v>
      </c>
    </row>
    <row r="240" spans="1:65" s="13" customFormat="1">
      <c r="B240" s="237"/>
      <c r="C240" s="238"/>
      <c r="D240" s="239" t="s">
        <v>648</v>
      </c>
      <c r="E240" s="240" t="s">
        <v>1</v>
      </c>
      <c r="F240" s="241" t="s">
        <v>928</v>
      </c>
      <c r="G240" s="238"/>
      <c r="H240" s="242">
        <v>7.8</v>
      </c>
      <c r="I240" s="243"/>
      <c r="J240" s="238"/>
      <c r="K240" s="238"/>
      <c r="L240" s="244"/>
      <c r="M240" s="245"/>
      <c r="N240" s="246"/>
      <c r="O240" s="246"/>
      <c r="P240" s="246"/>
      <c r="Q240" s="246"/>
      <c r="R240" s="246"/>
      <c r="S240" s="246"/>
      <c r="T240" s="246"/>
      <c r="U240" s="247"/>
      <c r="AT240" s="248" t="s">
        <v>648</v>
      </c>
      <c r="AU240" s="248" t="s">
        <v>82</v>
      </c>
      <c r="AV240" s="13" t="s">
        <v>82</v>
      </c>
      <c r="AW240" s="13" t="s">
        <v>30</v>
      </c>
      <c r="AX240" s="13" t="s">
        <v>73</v>
      </c>
      <c r="AY240" s="248" t="s">
        <v>181</v>
      </c>
    </row>
    <row r="241" spans="1:65" s="13" customFormat="1">
      <c r="B241" s="237"/>
      <c r="C241" s="238"/>
      <c r="D241" s="239" t="s">
        <v>648</v>
      </c>
      <c r="E241" s="240" t="s">
        <v>1</v>
      </c>
      <c r="F241" s="241" t="s">
        <v>929</v>
      </c>
      <c r="G241" s="238"/>
      <c r="H241" s="242">
        <v>8.1999999999999993</v>
      </c>
      <c r="I241" s="243"/>
      <c r="J241" s="238"/>
      <c r="K241" s="238"/>
      <c r="L241" s="244"/>
      <c r="M241" s="245"/>
      <c r="N241" s="246"/>
      <c r="O241" s="246"/>
      <c r="P241" s="246"/>
      <c r="Q241" s="246"/>
      <c r="R241" s="246"/>
      <c r="S241" s="246"/>
      <c r="T241" s="246"/>
      <c r="U241" s="247"/>
      <c r="AT241" s="248" t="s">
        <v>648</v>
      </c>
      <c r="AU241" s="248" t="s">
        <v>82</v>
      </c>
      <c r="AV241" s="13" t="s">
        <v>82</v>
      </c>
      <c r="AW241" s="13" t="s">
        <v>30</v>
      </c>
      <c r="AX241" s="13" t="s">
        <v>73</v>
      </c>
      <c r="AY241" s="248" t="s">
        <v>181</v>
      </c>
    </row>
    <row r="242" spans="1:65" s="14" customFormat="1">
      <c r="B242" s="249"/>
      <c r="C242" s="250"/>
      <c r="D242" s="239" t="s">
        <v>648</v>
      </c>
      <c r="E242" s="251" t="s">
        <v>1</v>
      </c>
      <c r="F242" s="252" t="s">
        <v>682</v>
      </c>
      <c r="G242" s="250"/>
      <c r="H242" s="253">
        <v>69.316999999999993</v>
      </c>
      <c r="I242" s="254"/>
      <c r="J242" s="250"/>
      <c r="K242" s="250"/>
      <c r="L242" s="255"/>
      <c r="M242" s="256"/>
      <c r="N242" s="257"/>
      <c r="O242" s="257"/>
      <c r="P242" s="257"/>
      <c r="Q242" s="257"/>
      <c r="R242" s="257"/>
      <c r="S242" s="257"/>
      <c r="T242" s="257"/>
      <c r="U242" s="258"/>
      <c r="AT242" s="259" t="s">
        <v>648</v>
      </c>
      <c r="AU242" s="259" t="s">
        <v>82</v>
      </c>
      <c r="AV242" s="14" t="s">
        <v>390</v>
      </c>
      <c r="AW242" s="14" t="s">
        <v>30</v>
      </c>
      <c r="AX242" s="14" t="s">
        <v>80</v>
      </c>
      <c r="AY242" s="259" t="s">
        <v>181</v>
      </c>
    </row>
    <row r="243" spans="1:65" s="2" customFormat="1" ht="14.4" customHeight="1">
      <c r="A243" s="33"/>
      <c r="B243" s="34"/>
      <c r="C243" s="207" t="s">
        <v>930</v>
      </c>
      <c r="D243" s="207" t="s">
        <v>185</v>
      </c>
      <c r="E243" s="208" t="s">
        <v>931</v>
      </c>
      <c r="F243" s="209" t="s">
        <v>932</v>
      </c>
      <c r="G243" s="210" t="s">
        <v>511</v>
      </c>
      <c r="H243" s="211">
        <v>69.316999999999993</v>
      </c>
      <c r="I243" s="212"/>
      <c r="J243" s="213">
        <f>ROUND(I243*H243,2)</f>
        <v>0</v>
      </c>
      <c r="K243" s="214"/>
      <c r="L243" s="38"/>
      <c r="M243" s="215" t="s">
        <v>1</v>
      </c>
      <c r="N243" s="216" t="s">
        <v>38</v>
      </c>
      <c r="O243" s="70"/>
      <c r="P243" s="217">
        <f>O243*H243</f>
        <v>0</v>
      </c>
      <c r="Q243" s="217">
        <v>2.9999999999999997E-4</v>
      </c>
      <c r="R243" s="217">
        <f>Q243*H243</f>
        <v>2.0795099999999997E-2</v>
      </c>
      <c r="S243" s="217">
        <v>0</v>
      </c>
      <c r="T243" s="217">
        <f>S243*H243</f>
        <v>0</v>
      </c>
      <c r="U243" s="218" t="s">
        <v>1</v>
      </c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219" t="s">
        <v>189</v>
      </c>
      <c r="AT243" s="219" t="s">
        <v>185</v>
      </c>
      <c r="AU243" s="219" t="s">
        <v>82</v>
      </c>
      <c r="AY243" s="16" t="s">
        <v>181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16" t="s">
        <v>80</v>
      </c>
      <c r="BK243" s="220">
        <f>ROUND(I243*H243,2)</f>
        <v>0</v>
      </c>
      <c r="BL243" s="16" t="s">
        <v>189</v>
      </c>
      <c r="BM243" s="219" t="s">
        <v>1263</v>
      </c>
    </row>
    <row r="244" spans="1:65" s="2" customFormat="1" ht="14.4" customHeight="1">
      <c r="A244" s="33"/>
      <c r="B244" s="34"/>
      <c r="C244" s="207" t="s">
        <v>934</v>
      </c>
      <c r="D244" s="207" t="s">
        <v>185</v>
      </c>
      <c r="E244" s="208" t="s">
        <v>935</v>
      </c>
      <c r="F244" s="209" t="s">
        <v>936</v>
      </c>
      <c r="G244" s="210" t="s">
        <v>188</v>
      </c>
      <c r="H244" s="211">
        <v>69.316999999999993</v>
      </c>
      <c r="I244" s="212"/>
      <c r="J244" s="213">
        <f>ROUND(I244*H244,2)</f>
        <v>0</v>
      </c>
      <c r="K244" s="214"/>
      <c r="L244" s="38"/>
      <c r="M244" s="215" t="s">
        <v>1</v>
      </c>
      <c r="N244" s="216" t="s">
        <v>38</v>
      </c>
      <c r="O244" s="70"/>
      <c r="P244" s="217">
        <f>O244*H244</f>
        <v>0</v>
      </c>
      <c r="Q244" s="217">
        <v>4.3499999999999997E-3</v>
      </c>
      <c r="R244" s="217">
        <f>Q244*H244</f>
        <v>0.30152894999999996</v>
      </c>
      <c r="S244" s="217">
        <v>0</v>
      </c>
      <c r="T244" s="217">
        <f>S244*H244</f>
        <v>0</v>
      </c>
      <c r="U244" s="218" t="s">
        <v>1</v>
      </c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219" t="s">
        <v>189</v>
      </c>
      <c r="AT244" s="219" t="s">
        <v>185</v>
      </c>
      <c r="AU244" s="219" t="s">
        <v>82</v>
      </c>
      <c r="AY244" s="16" t="s">
        <v>181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16" t="s">
        <v>80</v>
      </c>
      <c r="BK244" s="220">
        <f>ROUND(I244*H244,2)</f>
        <v>0</v>
      </c>
      <c r="BL244" s="16" t="s">
        <v>189</v>
      </c>
      <c r="BM244" s="219" t="s">
        <v>1264</v>
      </c>
    </row>
    <row r="245" spans="1:65" s="2" customFormat="1" ht="14.4" customHeight="1">
      <c r="A245" s="33"/>
      <c r="B245" s="34"/>
      <c r="C245" s="207" t="s">
        <v>323</v>
      </c>
      <c r="D245" s="207" t="s">
        <v>185</v>
      </c>
      <c r="E245" s="208" t="s">
        <v>938</v>
      </c>
      <c r="F245" s="209" t="s">
        <v>939</v>
      </c>
      <c r="G245" s="210" t="s">
        <v>511</v>
      </c>
      <c r="H245" s="211">
        <v>69.316999999999993</v>
      </c>
      <c r="I245" s="212"/>
      <c r="J245" s="213">
        <f>ROUND(I245*H245,2)</f>
        <v>0</v>
      </c>
      <c r="K245" s="214"/>
      <c r="L245" s="38"/>
      <c r="M245" s="215" t="s">
        <v>1</v>
      </c>
      <c r="N245" s="216" t="s">
        <v>38</v>
      </c>
      <c r="O245" s="70"/>
      <c r="P245" s="217">
        <f>O245*H245</f>
        <v>0</v>
      </c>
      <c r="Q245" s="217">
        <v>4.4999999999999997E-3</v>
      </c>
      <c r="R245" s="217">
        <f>Q245*H245</f>
        <v>0.31192649999999994</v>
      </c>
      <c r="S245" s="217">
        <v>0</v>
      </c>
      <c r="T245" s="217">
        <f>S245*H245</f>
        <v>0</v>
      </c>
      <c r="U245" s="218" t="s">
        <v>1</v>
      </c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219" t="s">
        <v>189</v>
      </c>
      <c r="AT245" s="219" t="s">
        <v>185</v>
      </c>
      <c r="AU245" s="219" t="s">
        <v>82</v>
      </c>
      <c r="AY245" s="16" t="s">
        <v>181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16" t="s">
        <v>80</v>
      </c>
      <c r="BK245" s="220">
        <f>ROUND(I245*H245,2)</f>
        <v>0</v>
      </c>
      <c r="BL245" s="16" t="s">
        <v>189</v>
      </c>
      <c r="BM245" s="219" t="s">
        <v>1265</v>
      </c>
    </row>
    <row r="246" spans="1:65" s="2" customFormat="1" ht="14.4" customHeight="1">
      <c r="A246" s="33"/>
      <c r="B246" s="34"/>
      <c r="C246" s="207" t="s">
        <v>327</v>
      </c>
      <c r="D246" s="207" t="s">
        <v>185</v>
      </c>
      <c r="E246" s="208" t="s">
        <v>941</v>
      </c>
      <c r="F246" s="209" t="s">
        <v>942</v>
      </c>
      <c r="G246" s="210" t="s">
        <v>267</v>
      </c>
      <c r="H246" s="211">
        <v>79.8</v>
      </c>
      <c r="I246" s="212"/>
      <c r="J246" s="213">
        <f>ROUND(I246*H246,2)</f>
        <v>0</v>
      </c>
      <c r="K246" s="214"/>
      <c r="L246" s="38"/>
      <c r="M246" s="215" t="s">
        <v>1</v>
      </c>
      <c r="N246" s="216" t="s">
        <v>38</v>
      </c>
      <c r="O246" s="70"/>
      <c r="P246" s="217">
        <f>O246*H246</f>
        <v>0</v>
      </c>
      <c r="Q246" s="217">
        <v>2.0000000000000001E-4</v>
      </c>
      <c r="R246" s="217">
        <f>Q246*H246</f>
        <v>1.5959999999999998E-2</v>
      </c>
      <c r="S246" s="217">
        <v>0</v>
      </c>
      <c r="T246" s="217">
        <f>S246*H246</f>
        <v>0</v>
      </c>
      <c r="U246" s="218" t="s">
        <v>1</v>
      </c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219" t="s">
        <v>189</v>
      </c>
      <c r="AT246" s="219" t="s">
        <v>185</v>
      </c>
      <c r="AU246" s="219" t="s">
        <v>82</v>
      </c>
      <c r="AY246" s="16" t="s">
        <v>181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16" t="s">
        <v>80</v>
      </c>
      <c r="BK246" s="220">
        <f>ROUND(I246*H246,2)</f>
        <v>0</v>
      </c>
      <c r="BL246" s="16" t="s">
        <v>189</v>
      </c>
      <c r="BM246" s="219" t="s">
        <v>1266</v>
      </c>
    </row>
    <row r="247" spans="1:65" s="2" customFormat="1" ht="14.4" customHeight="1">
      <c r="A247" s="33"/>
      <c r="B247" s="34"/>
      <c r="C247" s="221" t="s">
        <v>944</v>
      </c>
      <c r="D247" s="221" t="s">
        <v>192</v>
      </c>
      <c r="E247" s="222" t="s">
        <v>945</v>
      </c>
      <c r="F247" s="223" t="s">
        <v>946</v>
      </c>
      <c r="G247" s="224" t="s">
        <v>267</v>
      </c>
      <c r="H247" s="225">
        <v>87.78</v>
      </c>
      <c r="I247" s="226"/>
      <c r="J247" s="227">
        <f>ROUND(I247*H247,2)</f>
        <v>0</v>
      </c>
      <c r="K247" s="228"/>
      <c r="L247" s="229"/>
      <c r="M247" s="230" t="s">
        <v>1</v>
      </c>
      <c r="N247" s="231" t="s">
        <v>38</v>
      </c>
      <c r="O247" s="70"/>
      <c r="P247" s="217">
        <f>O247*H247</f>
        <v>0</v>
      </c>
      <c r="Q247" s="217">
        <v>6.9999999999999994E-5</v>
      </c>
      <c r="R247" s="217">
        <f>Q247*H247</f>
        <v>6.1445999999999992E-3</v>
      </c>
      <c r="S247" s="217">
        <v>0</v>
      </c>
      <c r="T247" s="217">
        <f>S247*H247</f>
        <v>0</v>
      </c>
      <c r="U247" s="218" t="s">
        <v>1</v>
      </c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219" t="s">
        <v>196</v>
      </c>
      <c r="AT247" s="219" t="s">
        <v>192</v>
      </c>
      <c r="AU247" s="219" t="s">
        <v>82</v>
      </c>
      <c r="AY247" s="16" t="s">
        <v>181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16" t="s">
        <v>80</v>
      </c>
      <c r="BK247" s="220">
        <f>ROUND(I247*H247,2)</f>
        <v>0</v>
      </c>
      <c r="BL247" s="16" t="s">
        <v>189</v>
      </c>
      <c r="BM247" s="219" t="s">
        <v>1267</v>
      </c>
    </row>
    <row r="248" spans="1:65" s="13" customFormat="1">
      <c r="B248" s="237"/>
      <c r="C248" s="238"/>
      <c r="D248" s="239" t="s">
        <v>648</v>
      </c>
      <c r="E248" s="238"/>
      <c r="F248" s="241" t="s">
        <v>948</v>
      </c>
      <c r="G248" s="238"/>
      <c r="H248" s="242">
        <v>87.78</v>
      </c>
      <c r="I248" s="243"/>
      <c r="J248" s="238"/>
      <c r="K248" s="238"/>
      <c r="L248" s="244"/>
      <c r="M248" s="245"/>
      <c r="N248" s="246"/>
      <c r="O248" s="246"/>
      <c r="P248" s="246"/>
      <c r="Q248" s="246"/>
      <c r="R248" s="246"/>
      <c r="S248" s="246"/>
      <c r="T248" s="246"/>
      <c r="U248" s="247"/>
      <c r="AT248" s="248" t="s">
        <v>648</v>
      </c>
      <c r="AU248" s="248" t="s">
        <v>82</v>
      </c>
      <c r="AV248" s="13" t="s">
        <v>82</v>
      </c>
      <c r="AW248" s="13" t="s">
        <v>4</v>
      </c>
      <c r="AX248" s="13" t="s">
        <v>80</v>
      </c>
      <c r="AY248" s="248" t="s">
        <v>181</v>
      </c>
    </row>
    <row r="249" spans="1:65" s="2" customFormat="1" ht="14.4" customHeight="1">
      <c r="A249" s="33"/>
      <c r="B249" s="34"/>
      <c r="C249" s="207" t="s">
        <v>949</v>
      </c>
      <c r="D249" s="207" t="s">
        <v>185</v>
      </c>
      <c r="E249" s="208" t="s">
        <v>950</v>
      </c>
      <c r="F249" s="209" t="s">
        <v>951</v>
      </c>
      <c r="G249" s="210" t="s">
        <v>511</v>
      </c>
      <c r="H249" s="211">
        <v>12.17</v>
      </c>
      <c r="I249" s="212"/>
      <c r="J249" s="213">
        <f>ROUND(I249*H249,2)</f>
        <v>0</v>
      </c>
      <c r="K249" s="214"/>
      <c r="L249" s="38"/>
      <c r="M249" s="215" t="s">
        <v>1</v>
      </c>
      <c r="N249" s="216" t="s">
        <v>38</v>
      </c>
      <c r="O249" s="70"/>
      <c r="P249" s="217">
        <f>O249*H249</f>
        <v>0</v>
      </c>
      <c r="Q249" s="217">
        <v>4.8999999999999998E-3</v>
      </c>
      <c r="R249" s="217">
        <f>Q249*H249</f>
        <v>5.9632999999999999E-2</v>
      </c>
      <c r="S249" s="217">
        <v>0</v>
      </c>
      <c r="T249" s="217">
        <f>S249*H249</f>
        <v>0</v>
      </c>
      <c r="U249" s="218" t="s">
        <v>1</v>
      </c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219" t="s">
        <v>189</v>
      </c>
      <c r="AT249" s="219" t="s">
        <v>185</v>
      </c>
      <c r="AU249" s="219" t="s">
        <v>82</v>
      </c>
      <c r="AY249" s="16" t="s">
        <v>181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16" t="s">
        <v>80</v>
      </c>
      <c r="BK249" s="220">
        <f>ROUND(I249*H249,2)</f>
        <v>0</v>
      </c>
      <c r="BL249" s="16" t="s">
        <v>189</v>
      </c>
      <c r="BM249" s="219" t="s">
        <v>1268</v>
      </c>
    </row>
    <row r="250" spans="1:65" s="13" customFormat="1">
      <c r="B250" s="237"/>
      <c r="C250" s="238"/>
      <c r="D250" s="239" t="s">
        <v>648</v>
      </c>
      <c r="E250" s="240" t="s">
        <v>1</v>
      </c>
      <c r="F250" s="241" t="s">
        <v>953</v>
      </c>
      <c r="G250" s="238"/>
      <c r="H250" s="242">
        <v>12.17</v>
      </c>
      <c r="I250" s="243"/>
      <c r="J250" s="238"/>
      <c r="K250" s="238"/>
      <c r="L250" s="244"/>
      <c r="M250" s="245"/>
      <c r="N250" s="246"/>
      <c r="O250" s="246"/>
      <c r="P250" s="246"/>
      <c r="Q250" s="246"/>
      <c r="R250" s="246"/>
      <c r="S250" s="246"/>
      <c r="T250" s="246"/>
      <c r="U250" s="247"/>
      <c r="AT250" s="248" t="s">
        <v>648</v>
      </c>
      <c r="AU250" s="248" t="s">
        <v>82</v>
      </c>
      <c r="AV250" s="13" t="s">
        <v>82</v>
      </c>
      <c r="AW250" s="13" t="s">
        <v>30</v>
      </c>
      <c r="AX250" s="13" t="s">
        <v>80</v>
      </c>
      <c r="AY250" s="248" t="s">
        <v>181</v>
      </c>
    </row>
    <row r="251" spans="1:65" s="2" customFormat="1" ht="14.4" customHeight="1">
      <c r="A251" s="33"/>
      <c r="B251" s="34"/>
      <c r="C251" s="221" t="s">
        <v>954</v>
      </c>
      <c r="D251" s="221" t="s">
        <v>192</v>
      </c>
      <c r="E251" s="222" t="s">
        <v>955</v>
      </c>
      <c r="F251" s="223" t="s">
        <v>956</v>
      </c>
      <c r="G251" s="224" t="s">
        <v>511</v>
      </c>
      <c r="H251" s="225">
        <v>13.387</v>
      </c>
      <c r="I251" s="226"/>
      <c r="J251" s="227">
        <f>ROUND(I251*H251,2)</f>
        <v>0</v>
      </c>
      <c r="K251" s="228"/>
      <c r="L251" s="229"/>
      <c r="M251" s="230" t="s">
        <v>1</v>
      </c>
      <c r="N251" s="231" t="s">
        <v>38</v>
      </c>
      <c r="O251" s="70"/>
      <c r="P251" s="217">
        <f>O251*H251</f>
        <v>0</v>
      </c>
      <c r="Q251" s="217">
        <v>2.01E-2</v>
      </c>
      <c r="R251" s="217">
        <f>Q251*H251</f>
        <v>0.2690787</v>
      </c>
      <c r="S251" s="217">
        <v>0</v>
      </c>
      <c r="T251" s="217">
        <f>S251*H251</f>
        <v>0</v>
      </c>
      <c r="U251" s="218" t="s">
        <v>1</v>
      </c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219" t="s">
        <v>196</v>
      </c>
      <c r="AT251" s="219" t="s">
        <v>192</v>
      </c>
      <c r="AU251" s="219" t="s">
        <v>82</v>
      </c>
      <c r="AY251" s="16" t="s">
        <v>181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16" t="s">
        <v>80</v>
      </c>
      <c r="BK251" s="220">
        <f>ROUND(I251*H251,2)</f>
        <v>0</v>
      </c>
      <c r="BL251" s="16" t="s">
        <v>189</v>
      </c>
      <c r="BM251" s="219" t="s">
        <v>1269</v>
      </c>
    </row>
    <row r="252" spans="1:65" s="13" customFormat="1">
      <c r="B252" s="237"/>
      <c r="C252" s="238"/>
      <c r="D252" s="239" t="s">
        <v>648</v>
      </c>
      <c r="E252" s="238"/>
      <c r="F252" s="241" t="s">
        <v>958</v>
      </c>
      <c r="G252" s="238"/>
      <c r="H252" s="242">
        <v>13.387</v>
      </c>
      <c r="I252" s="243"/>
      <c r="J252" s="238"/>
      <c r="K252" s="238"/>
      <c r="L252" s="244"/>
      <c r="M252" s="245"/>
      <c r="N252" s="246"/>
      <c r="O252" s="246"/>
      <c r="P252" s="246"/>
      <c r="Q252" s="246"/>
      <c r="R252" s="246"/>
      <c r="S252" s="246"/>
      <c r="T252" s="246"/>
      <c r="U252" s="247"/>
      <c r="AT252" s="248" t="s">
        <v>648</v>
      </c>
      <c r="AU252" s="248" t="s">
        <v>82</v>
      </c>
      <c r="AV252" s="13" t="s">
        <v>82</v>
      </c>
      <c r="AW252" s="13" t="s">
        <v>4</v>
      </c>
      <c r="AX252" s="13" t="s">
        <v>80</v>
      </c>
      <c r="AY252" s="248" t="s">
        <v>181</v>
      </c>
    </row>
    <row r="253" spans="1:65" s="2" customFormat="1" ht="19.8" customHeight="1">
      <c r="A253" s="33"/>
      <c r="B253" s="34"/>
      <c r="C253" s="207" t="s">
        <v>959</v>
      </c>
      <c r="D253" s="207" t="s">
        <v>185</v>
      </c>
      <c r="E253" s="208" t="s">
        <v>960</v>
      </c>
      <c r="F253" s="209" t="s">
        <v>961</v>
      </c>
      <c r="G253" s="210" t="s">
        <v>511</v>
      </c>
      <c r="H253" s="211">
        <v>51.7</v>
      </c>
      <c r="I253" s="212"/>
      <c r="J253" s="213">
        <f>ROUND(I253*H253,2)</f>
        <v>0</v>
      </c>
      <c r="K253" s="214"/>
      <c r="L253" s="38"/>
      <c r="M253" s="215" t="s">
        <v>1</v>
      </c>
      <c r="N253" s="216" t="s">
        <v>38</v>
      </c>
      <c r="O253" s="70"/>
      <c r="P253" s="217">
        <f>O253*H253</f>
        <v>0</v>
      </c>
      <c r="Q253" s="217">
        <v>8.9999999999999993E-3</v>
      </c>
      <c r="R253" s="217">
        <f>Q253*H253</f>
        <v>0.46529999999999999</v>
      </c>
      <c r="S253" s="217">
        <v>0</v>
      </c>
      <c r="T253" s="217">
        <f>S253*H253</f>
        <v>0</v>
      </c>
      <c r="U253" s="218" t="s">
        <v>1</v>
      </c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219" t="s">
        <v>189</v>
      </c>
      <c r="AT253" s="219" t="s">
        <v>185</v>
      </c>
      <c r="AU253" s="219" t="s">
        <v>82</v>
      </c>
      <c r="AY253" s="16" t="s">
        <v>181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16" t="s">
        <v>80</v>
      </c>
      <c r="BK253" s="220">
        <f>ROUND(I253*H253,2)</f>
        <v>0</v>
      </c>
      <c r="BL253" s="16" t="s">
        <v>189</v>
      </c>
      <c r="BM253" s="219" t="s">
        <v>1270</v>
      </c>
    </row>
    <row r="254" spans="1:65" s="13" customFormat="1">
      <c r="B254" s="237"/>
      <c r="C254" s="238"/>
      <c r="D254" s="239" t="s">
        <v>648</v>
      </c>
      <c r="E254" s="240" t="s">
        <v>1</v>
      </c>
      <c r="F254" s="241" t="s">
        <v>963</v>
      </c>
      <c r="G254" s="238"/>
      <c r="H254" s="242">
        <v>51.7</v>
      </c>
      <c r="I254" s="243"/>
      <c r="J254" s="238"/>
      <c r="K254" s="238"/>
      <c r="L254" s="244"/>
      <c r="M254" s="245"/>
      <c r="N254" s="246"/>
      <c r="O254" s="246"/>
      <c r="P254" s="246"/>
      <c r="Q254" s="246"/>
      <c r="R254" s="246"/>
      <c r="S254" s="246"/>
      <c r="T254" s="246"/>
      <c r="U254" s="247"/>
      <c r="AT254" s="248" t="s">
        <v>648</v>
      </c>
      <c r="AU254" s="248" t="s">
        <v>82</v>
      </c>
      <c r="AV254" s="13" t="s">
        <v>82</v>
      </c>
      <c r="AW254" s="13" t="s">
        <v>30</v>
      </c>
      <c r="AX254" s="13" t="s">
        <v>80</v>
      </c>
      <c r="AY254" s="248" t="s">
        <v>181</v>
      </c>
    </row>
    <row r="255" spans="1:65" s="2" customFormat="1" ht="14.4" customHeight="1">
      <c r="A255" s="33"/>
      <c r="B255" s="34"/>
      <c r="C255" s="221" t="s">
        <v>964</v>
      </c>
      <c r="D255" s="221" t="s">
        <v>192</v>
      </c>
      <c r="E255" s="222" t="s">
        <v>965</v>
      </c>
      <c r="F255" s="223" t="s">
        <v>966</v>
      </c>
      <c r="G255" s="224" t="s">
        <v>511</v>
      </c>
      <c r="H255" s="225">
        <v>59.454999999999998</v>
      </c>
      <c r="I255" s="226"/>
      <c r="J255" s="227">
        <f>ROUND(I255*H255,2)</f>
        <v>0</v>
      </c>
      <c r="K255" s="228"/>
      <c r="L255" s="229"/>
      <c r="M255" s="230" t="s">
        <v>1</v>
      </c>
      <c r="N255" s="231" t="s">
        <v>38</v>
      </c>
      <c r="O255" s="70"/>
      <c r="P255" s="217">
        <f>O255*H255</f>
        <v>0</v>
      </c>
      <c r="Q255" s="217">
        <v>1.29E-2</v>
      </c>
      <c r="R255" s="217">
        <f>Q255*H255</f>
        <v>0.76696949999999997</v>
      </c>
      <c r="S255" s="217">
        <v>0</v>
      </c>
      <c r="T255" s="217">
        <f>S255*H255</f>
        <v>0</v>
      </c>
      <c r="U255" s="218" t="s">
        <v>1</v>
      </c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219" t="s">
        <v>196</v>
      </c>
      <c r="AT255" s="219" t="s">
        <v>192</v>
      </c>
      <c r="AU255" s="219" t="s">
        <v>82</v>
      </c>
      <c r="AY255" s="16" t="s">
        <v>181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16" t="s">
        <v>80</v>
      </c>
      <c r="BK255" s="220">
        <f>ROUND(I255*H255,2)</f>
        <v>0</v>
      </c>
      <c r="BL255" s="16" t="s">
        <v>189</v>
      </c>
      <c r="BM255" s="219" t="s">
        <v>1271</v>
      </c>
    </row>
    <row r="256" spans="1:65" s="13" customFormat="1">
      <c r="B256" s="237"/>
      <c r="C256" s="238"/>
      <c r="D256" s="239" t="s">
        <v>648</v>
      </c>
      <c r="E256" s="238"/>
      <c r="F256" s="241" t="s">
        <v>968</v>
      </c>
      <c r="G256" s="238"/>
      <c r="H256" s="242">
        <v>59.454999999999998</v>
      </c>
      <c r="I256" s="243"/>
      <c r="J256" s="238"/>
      <c r="K256" s="238"/>
      <c r="L256" s="244"/>
      <c r="M256" s="245"/>
      <c r="N256" s="246"/>
      <c r="O256" s="246"/>
      <c r="P256" s="246"/>
      <c r="Q256" s="246"/>
      <c r="R256" s="246"/>
      <c r="S256" s="246"/>
      <c r="T256" s="246"/>
      <c r="U256" s="247"/>
      <c r="AT256" s="248" t="s">
        <v>648</v>
      </c>
      <c r="AU256" s="248" t="s">
        <v>82</v>
      </c>
      <c r="AV256" s="13" t="s">
        <v>82</v>
      </c>
      <c r="AW256" s="13" t="s">
        <v>4</v>
      </c>
      <c r="AX256" s="13" t="s">
        <v>80</v>
      </c>
      <c r="AY256" s="248" t="s">
        <v>181</v>
      </c>
    </row>
    <row r="257" spans="1:65" s="2" customFormat="1" ht="14.4" customHeight="1">
      <c r="A257" s="33"/>
      <c r="B257" s="34"/>
      <c r="C257" s="207" t="s">
        <v>969</v>
      </c>
      <c r="D257" s="207" t="s">
        <v>185</v>
      </c>
      <c r="E257" s="208" t="s">
        <v>970</v>
      </c>
      <c r="F257" s="209" t="s">
        <v>971</v>
      </c>
      <c r="G257" s="210" t="s">
        <v>511</v>
      </c>
      <c r="H257" s="211">
        <v>6</v>
      </c>
      <c r="I257" s="212"/>
      <c r="J257" s="213">
        <f>ROUND(I257*H257,2)</f>
        <v>0</v>
      </c>
      <c r="K257" s="214"/>
      <c r="L257" s="38"/>
      <c r="M257" s="215" t="s">
        <v>1</v>
      </c>
      <c r="N257" s="216" t="s">
        <v>38</v>
      </c>
      <c r="O257" s="70"/>
      <c r="P257" s="217">
        <f>O257*H257</f>
        <v>0</v>
      </c>
      <c r="Q257" s="217">
        <v>6.3000000000000003E-4</v>
      </c>
      <c r="R257" s="217">
        <f>Q257*H257</f>
        <v>3.7800000000000004E-3</v>
      </c>
      <c r="S257" s="217">
        <v>0</v>
      </c>
      <c r="T257" s="217">
        <f>S257*H257</f>
        <v>0</v>
      </c>
      <c r="U257" s="218" t="s">
        <v>1</v>
      </c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219" t="s">
        <v>189</v>
      </c>
      <c r="AT257" s="219" t="s">
        <v>185</v>
      </c>
      <c r="AU257" s="219" t="s">
        <v>82</v>
      </c>
      <c r="AY257" s="16" t="s">
        <v>181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16" t="s">
        <v>80</v>
      </c>
      <c r="BK257" s="220">
        <f>ROUND(I257*H257,2)</f>
        <v>0</v>
      </c>
      <c r="BL257" s="16" t="s">
        <v>189</v>
      </c>
      <c r="BM257" s="219" t="s">
        <v>1272</v>
      </c>
    </row>
    <row r="258" spans="1:65" s="2" customFormat="1" ht="14.4" customHeight="1">
      <c r="A258" s="33"/>
      <c r="B258" s="34"/>
      <c r="C258" s="221" t="s">
        <v>973</v>
      </c>
      <c r="D258" s="221" t="s">
        <v>192</v>
      </c>
      <c r="E258" s="222" t="s">
        <v>974</v>
      </c>
      <c r="F258" s="223" t="s">
        <v>975</v>
      </c>
      <c r="G258" s="224" t="s">
        <v>511</v>
      </c>
      <c r="H258" s="225">
        <v>6.6</v>
      </c>
      <c r="I258" s="226"/>
      <c r="J258" s="227">
        <f>ROUND(I258*H258,2)</f>
        <v>0</v>
      </c>
      <c r="K258" s="228"/>
      <c r="L258" s="229"/>
      <c r="M258" s="230" t="s">
        <v>1</v>
      </c>
      <c r="N258" s="231" t="s">
        <v>38</v>
      </c>
      <c r="O258" s="70"/>
      <c r="P258" s="217">
        <f>O258*H258</f>
        <v>0</v>
      </c>
      <c r="Q258" s="217">
        <v>0.01</v>
      </c>
      <c r="R258" s="217">
        <f>Q258*H258</f>
        <v>6.6000000000000003E-2</v>
      </c>
      <c r="S258" s="217">
        <v>0</v>
      </c>
      <c r="T258" s="217">
        <f>S258*H258</f>
        <v>0</v>
      </c>
      <c r="U258" s="218" t="s">
        <v>1</v>
      </c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219" t="s">
        <v>196</v>
      </c>
      <c r="AT258" s="219" t="s">
        <v>192</v>
      </c>
      <c r="AU258" s="219" t="s">
        <v>82</v>
      </c>
      <c r="AY258" s="16" t="s">
        <v>181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16" t="s">
        <v>80</v>
      </c>
      <c r="BK258" s="220">
        <f>ROUND(I258*H258,2)</f>
        <v>0</v>
      </c>
      <c r="BL258" s="16" t="s">
        <v>189</v>
      </c>
      <c r="BM258" s="219" t="s">
        <v>1273</v>
      </c>
    </row>
    <row r="259" spans="1:65" s="13" customFormat="1">
      <c r="B259" s="237"/>
      <c r="C259" s="238"/>
      <c r="D259" s="239" t="s">
        <v>648</v>
      </c>
      <c r="E259" s="238"/>
      <c r="F259" s="241" t="s">
        <v>977</v>
      </c>
      <c r="G259" s="238"/>
      <c r="H259" s="242">
        <v>6.6</v>
      </c>
      <c r="I259" s="243"/>
      <c r="J259" s="238"/>
      <c r="K259" s="238"/>
      <c r="L259" s="244"/>
      <c r="M259" s="245"/>
      <c r="N259" s="246"/>
      <c r="O259" s="246"/>
      <c r="P259" s="246"/>
      <c r="Q259" s="246"/>
      <c r="R259" s="246"/>
      <c r="S259" s="246"/>
      <c r="T259" s="246"/>
      <c r="U259" s="247"/>
      <c r="AT259" s="248" t="s">
        <v>648</v>
      </c>
      <c r="AU259" s="248" t="s">
        <v>82</v>
      </c>
      <c r="AV259" s="13" t="s">
        <v>82</v>
      </c>
      <c r="AW259" s="13" t="s">
        <v>4</v>
      </c>
      <c r="AX259" s="13" t="s">
        <v>80</v>
      </c>
      <c r="AY259" s="248" t="s">
        <v>181</v>
      </c>
    </row>
    <row r="260" spans="1:65" s="2" customFormat="1" ht="14.4" customHeight="1">
      <c r="A260" s="33"/>
      <c r="B260" s="34"/>
      <c r="C260" s="207" t="s">
        <v>978</v>
      </c>
      <c r="D260" s="207" t="s">
        <v>185</v>
      </c>
      <c r="E260" s="208" t="s">
        <v>979</v>
      </c>
      <c r="F260" s="209" t="s">
        <v>980</v>
      </c>
      <c r="G260" s="210" t="s">
        <v>188</v>
      </c>
      <c r="H260" s="211">
        <v>1</v>
      </c>
      <c r="I260" s="212"/>
      <c r="J260" s="213">
        <f t="shared" ref="J260:J268" si="40">ROUND(I260*H260,2)</f>
        <v>0</v>
      </c>
      <c r="K260" s="214"/>
      <c r="L260" s="38"/>
      <c r="M260" s="215" t="s">
        <v>1</v>
      </c>
      <c r="N260" s="216" t="s">
        <v>38</v>
      </c>
      <c r="O260" s="70"/>
      <c r="P260" s="217">
        <f t="shared" ref="P260:P268" si="41">O260*H260</f>
        <v>0</v>
      </c>
      <c r="Q260" s="217">
        <v>2.0000000000000001E-4</v>
      </c>
      <c r="R260" s="217">
        <f t="shared" ref="R260:R268" si="42">Q260*H260</f>
        <v>2.0000000000000001E-4</v>
      </c>
      <c r="S260" s="217">
        <v>0</v>
      </c>
      <c r="T260" s="217">
        <f t="shared" ref="T260:T268" si="43">S260*H260</f>
        <v>0</v>
      </c>
      <c r="U260" s="218" t="s">
        <v>1</v>
      </c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219" t="s">
        <v>189</v>
      </c>
      <c r="AT260" s="219" t="s">
        <v>185</v>
      </c>
      <c r="AU260" s="219" t="s">
        <v>82</v>
      </c>
      <c r="AY260" s="16" t="s">
        <v>181</v>
      </c>
      <c r="BE260" s="220">
        <f t="shared" ref="BE260:BE268" si="44">IF(N260="základní",J260,0)</f>
        <v>0</v>
      </c>
      <c r="BF260" s="220">
        <f t="shared" ref="BF260:BF268" si="45">IF(N260="snížená",J260,0)</f>
        <v>0</v>
      </c>
      <c r="BG260" s="220">
        <f t="shared" ref="BG260:BG268" si="46">IF(N260="zákl. přenesená",J260,0)</f>
        <v>0</v>
      </c>
      <c r="BH260" s="220">
        <f t="shared" ref="BH260:BH268" si="47">IF(N260="sníž. přenesená",J260,0)</f>
        <v>0</v>
      </c>
      <c r="BI260" s="220">
        <f t="shared" ref="BI260:BI268" si="48">IF(N260="nulová",J260,0)</f>
        <v>0</v>
      </c>
      <c r="BJ260" s="16" t="s">
        <v>80</v>
      </c>
      <c r="BK260" s="220">
        <f t="shared" ref="BK260:BK268" si="49">ROUND(I260*H260,2)</f>
        <v>0</v>
      </c>
      <c r="BL260" s="16" t="s">
        <v>189</v>
      </c>
      <c r="BM260" s="219" t="s">
        <v>1274</v>
      </c>
    </row>
    <row r="261" spans="1:65" s="2" customFormat="1" ht="14.4" customHeight="1">
      <c r="A261" s="33"/>
      <c r="B261" s="34"/>
      <c r="C261" s="207" t="s">
        <v>982</v>
      </c>
      <c r="D261" s="207" t="s">
        <v>185</v>
      </c>
      <c r="E261" s="208" t="s">
        <v>983</v>
      </c>
      <c r="F261" s="209" t="s">
        <v>984</v>
      </c>
      <c r="G261" s="210" t="s">
        <v>267</v>
      </c>
      <c r="H261" s="211">
        <v>4</v>
      </c>
      <c r="I261" s="212"/>
      <c r="J261" s="213">
        <f t="shared" si="40"/>
        <v>0</v>
      </c>
      <c r="K261" s="214"/>
      <c r="L261" s="38"/>
      <c r="M261" s="215" t="s">
        <v>1</v>
      </c>
      <c r="N261" s="216" t="s">
        <v>38</v>
      </c>
      <c r="O261" s="70"/>
      <c r="P261" s="217">
        <f t="shared" si="41"/>
        <v>0</v>
      </c>
      <c r="Q261" s="217">
        <v>5.5000000000000003E-4</v>
      </c>
      <c r="R261" s="217">
        <f t="shared" si="42"/>
        <v>2.2000000000000001E-3</v>
      </c>
      <c r="S261" s="217">
        <v>0</v>
      </c>
      <c r="T261" s="217">
        <f t="shared" si="43"/>
        <v>0</v>
      </c>
      <c r="U261" s="218" t="s">
        <v>1</v>
      </c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219" t="s">
        <v>189</v>
      </c>
      <c r="AT261" s="219" t="s">
        <v>185</v>
      </c>
      <c r="AU261" s="219" t="s">
        <v>82</v>
      </c>
      <c r="AY261" s="16" t="s">
        <v>181</v>
      </c>
      <c r="BE261" s="220">
        <f t="shared" si="44"/>
        <v>0</v>
      </c>
      <c r="BF261" s="220">
        <f t="shared" si="45"/>
        <v>0</v>
      </c>
      <c r="BG261" s="220">
        <f t="shared" si="46"/>
        <v>0</v>
      </c>
      <c r="BH261" s="220">
        <f t="shared" si="47"/>
        <v>0</v>
      </c>
      <c r="BI261" s="220">
        <f t="shared" si="48"/>
        <v>0</v>
      </c>
      <c r="BJ261" s="16" t="s">
        <v>80</v>
      </c>
      <c r="BK261" s="220">
        <f t="shared" si="49"/>
        <v>0</v>
      </c>
      <c r="BL261" s="16" t="s">
        <v>189</v>
      </c>
      <c r="BM261" s="219" t="s">
        <v>1275</v>
      </c>
    </row>
    <row r="262" spans="1:65" s="2" customFormat="1" ht="14.4" customHeight="1">
      <c r="A262" s="33"/>
      <c r="B262" s="34"/>
      <c r="C262" s="207" t="s">
        <v>986</v>
      </c>
      <c r="D262" s="207" t="s">
        <v>185</v>
      </c>
      <c r="E262" s="208" t="s">
        <v>987</v>
      </c>
      <c r="F262" s="209" t="s">
        <v>988</v>
      </c>
      <c r="G262" s="210" t="s">
        <v>267</v>
      </c>
      <c r="H262" s="211">
        <v>4</v>
      </c>
      <c r="I262" s="212"/>
      <c r="J262" s="213">
        <f t="shared" si="40"/>
        <v>0</v>
      </c>
      <c r="K262" s="214"/>
      <c r="L262" s="38"/>
      <c r="M262" s="215" t="s">
        <v>1</v>
      </c>
      <c r="N262" s="216" t="s">
        <v>38</v>
      </c>
      <c r="O262" s="70"/>
      <c r="P262" s="217">
        <f t="shared" si="41"/>
        <v>0</v>
      </c>
      <c r="Q262" s="217">
        <v>5.0000000000000001E-4</v>
      </c>
      <c r="R262" s="217">
        <f t="shared" si="42"/>
        <v>2E-3</v>
      </c>
      <c r="S262" s="217">
        <v>0</v>
      </c>
      <c r="T262" s="217">
        <f t="shared" si="43"/>
        <v>0</v>
      </c>
      <c r="U262" s="218" t="s">
        <v>1</v>
      </c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219" t="s">
        <v>189</v>
      </c>
      <c r="AT262" s="219" t="s">
        <v>185</v>
      </c>
      <c r="AU262" s="219" t="s">
        <v>82</v>
      </c>
      <c r="AY262" s="16" t="s">
        <v>181</v>
      </c>
      <c r="BE262" s="220">
        <f t="shared" si="44"/>
        <v>0</v>
      </c>
      <c r="BF262" s="220">
        <f t="shared" si="45"/>
        <v>0</v>
      </c>
      <c r="BG262" s="220">
        <f t="shared" si="46"/>
        <v>0</v>
      </c>
      <c r="BH262" s="220">
        <f t="shared" si="47"/>
        <v>0</v>
      </c>
      <c r="BI262" s="220">
        <f t="shared" si="48"/>
        <v>0</v>
      </c>
      <c r="BJ262" s="16" t="s">
        <v>80</v>
      </c>
      <c r="BK262" s="220">
        <f t="shared" si="49"/>
        <v>0</v>
      </c>
      <c r="BL262" s="16" t="s">
        <v>189</v>
      </c>
      <c r="BM262" s="219" t="s">
        <v>1276</v>
      </c>
    </row>
    <row r="263" spans="1:65" s="2" customFormat="1" ht="14.4" customHeight="1">
      <c r="A263" s="33"/>
      <c r="B263" s="34"/>
      <c r="C263" s="207" t="s">
        <v>990</v>
      </c>
      <c r="D263" s="207" t="s">
        <v>185</v>
      </c>
      <c r="E263" s="208" t="s">
        <v>991</v>
      </c>
      <c r="F263" s="209" t="s">
        <v>992</v>
      </c>
      <c r="G263" s="210" t="s">
        <v>267</v>
      </c>
      <c r="H263" s="211">
        <v>3</v>
      </c>
      <c r="I263" s="212"/>
      <c r="J263" s="213">
        <f t="shared" si="40"/>
        <v>0</v>
      </c>
      <c r="K263" s="214"/>
      <c r="L263" s="38"/>
      <c r="M263" s="215" t="s">
        <v>1</v>
      </c>
      <c r="N263" s="216" t="s">
        <v>38</v>
      </c>
      <c r="O263" s="70"/>
      <c r="P263" s="217">
        <f t="shared" si="41"/>
        <v>0</v>
      </c>
      <c r="Q263" s="217">
        <v>3.0000000000000001E-5</v>
      </c>
      <c r="R263" s="217">
        <f t="shared" si="42"/>
        <v>9.0000000000000006E-5</v>
      </c>
      <c r="S263" s="217">
        <v>0</v>
      </c>
      <c r="T263" s="217">
        <f t="shared" si="43"/>
        <v>0</v>
      </c>
      <c r="U263" s="218" t="s">
        <v>1</v>
      </c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219" t="s">
        <v>189</v>
      </c>
      <c r="AT263" s="219" t="s">
        <v>185</v>
      </c>
      <c r="AU263" s="219" t="s">
        <v>82</v>
      </c>
      <c r="AY263" s="16" t="s">
        <v>181</v>
      </c>
      <c r="BE263" s="220">
        <f t="shared" si="44"/>
        <v>0</v>
      </c>
      <c r="BF263" s="220">
        <f t="shared" si="45"/>
        <v>0</v>
      </c>
      <c r="BG263" s="220">
        <f t="shared" si="46"/>
        <v>0</v>
      </c>
      <c r="BH263" s="220">
        <f t="shared" si="47"/>
        <v>0</v>
      </c>
      <c r="BI263" s="220">
        <f t="shared" si="48"/>
        <v>0</v>
      </c>
      <c r="BJ263" s="16" t="s">
        <v>80</v>
      </c>
      <c r="BK263" s="220">
        <f t="shared" si="49"/>
        <v>0</v>
      </c>
      <c r="BL263" s="16" t="s">
        <v>189</v>
      </c>
      <c r="BM263" s="219" t="s">
        <v>1277</v>
      </c>
    </row>
    <row r="264" spans="1:65" s="2" customFormat="1" ht="14.4" customHeight="1">
      <c r="A264" s="33"/>
      <c r="B264" s="34"/>
      <c r="C264" s="207" t="s">
        <v>994</v>
      </c>
      <c r="D264" s="207" t="s">
        <v>185</v>
      </c>
      <c r="E264" s="208" t="s">
        <v>995</v>
      </c>
      <c r="F264" s="209" t="s">
        <v>996</v>
      </c>
      <c r="G264" s="210" t="s">
        <v>267</v>
      </c>
      <c r="H264" s="211">
        <v>3</v>
      </c>
      <c r="I264" s="212"/>
      <c r="J264" s="213">
        <f t="shared" si="40"/>
        <v>0</v>
      </c>
      <c r="K264" s="214"/>
      <c r="L264" s="38"/>
      <c r="M264" s="215" t="s">
        <v>1</v>
      </c>
      <c r="N264" s="216" t="s">
        <v>38</v>
      </c>
      <c r="O264" s="70"/>
      <c r="P264" s="217">
        <f t="shared" si="41"/>
        <v>0</v>
      </c>
      <c r="Q264" s="217">
        <v>1.1E-4</v>
      </c>
      <c r="R264" s="217">
        <f t="shared" si="42"/>
        <v>3.3E-4</v>
      </c>
      <c r="S264" s="217">
        <v>0</v>
      </c>
      <c r="T264" s="217">
        <f t="shared" si="43"/>
        <v>0</v>
      </c>
      <c r="U264" s="218" t="s">
        <v>1</v>
      </c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219" t="s">
        <v>189</v>
      </c>
      <c r="AT264" s="219" t="s">
        <v>185</v>
      </c>
      <c r="AU264" s="219" t="s">
        <v>82</v>
      </c>
      <c r="AY264" s="16" t="s">
        <v>181</v>
      </c>
      <c r="BE264" s="220">
        <f t="shared" si="44"/>
        <v>0</v>
      </c>
      <c r="BF264" s="220">
        <f t="shared" si="45"/>
        <v>0</v>
      </c>
      <c r="BG264" s="220">
        <f t="shared" si="46"/>
        <v>0</v>
      </c>
      <c r="BH264" s="220">
        <f t="shared" si="47"/>
        <v>0</v>
      </c>
      <c r="BI264" s="220">
        <f t="shared" si="48"/>
        <v>0</v>
      </c>
      <c r="BJ264" s="16" t="s">
        <v>80</v>
      </c>
      <c r="BK264" s="220">
        <f t="shared" si="49"/>
        <v>0</v>
      </c>
      <c r="BL264" s="16" t="s">
        <v>189</v>
      </c>
      <c r="BM264" s="219" t="s">
        <v>1278</v>
      </c>
    </row>
    <row r="265" spans="1:65" s="2" customFormat="1" ht="14.4" customHeight="1">
      <c r="A265" s="33"/>
      <c r="B265" s="34"/>
      <c r="C265" s="207" t="s">
        <v>998</v>
      </c>
      <c r="D265" s="207" t="s">
        <v>185</v>
      </c>
      <c r="E265" s="208" t="s">
        <v>999</v>
      </c>
      <c r="F265" s="209" t="s">
        <v>1000</v>
      </c>
      <c r="G265" s="210" t="s">
        <v>188</v>
      </c>
      <c r="H265" s="211">
        <v>3</v>
      </c>
      <c r="I265" s="212"/>
      <c r="J265" s="213">
        <f t="shared" si="40"/>
        <v>0</v>
      </c>
      <c r="K265" s="214"/>
      <c r="L265" s="38"/>
      <c r="M265" s="215" t="s">
        <v>1</v>
      </c>
      <c r="N265" s="216" t="s">
        <v>38</v>
      </c>
      <c r="O265" s="70"/>
      <c r="P265" s="217">
        <f t="shared" si="41"/>
        <v>0</v>
      </c>
      <c r="Q265" s="217">
        <v>0</v>
      </c>
      <c r="R265" s="217">
        <f t="shared" si="42"/>
        <v>0</v>
      </c>
      <c r="S265" s="217">
        <v>0</v>
      </c>
      <c r="T265" s="217">
        <f t="shared" si="43"/>
        <v>0</v>
      </c>
      <c r="U265" s="218" t="s">
        <v>1</v>
      </c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219" t="s">
        <v>189</v>
      </c>
      <c r="AT265" s="219" t="s">
        <v>185</v>
      </c>
      <c r="AU265" s="219" t="s">
        <v>82</v>
      </c>
      <c r="AY265" s="16" t="s">
        <v>181</v>
      </c>
      <c r="BE265" s="220">
        <f t="shared" si="44"/>
        <v>0</v>
      </c>
      <c r="BF265" s="220">
        <f t="shared" si="45"/>
        <v>0</v>
      </c>
      <c r="BG265" s="220">
        <f t="shared" si="46"/>
        <v>0</v>
      </c>
      <c r="BH265" s="220">
        <f t="shared" si="47"/>
        <v>0</v>
      </c>
      <c r="BI265" s="220">
        <f t="shared" si="48"/>
        <v>0</v>
      </c>
      <c r="BJ265" s="16" t="s">
        <v>80</v>
      </c>
      <c r="BK265" s="220">
        <f t="shared" si="49"/>
        <v>0</v>
      </c>
      <c r="BL265" s="16" t="s">
        <v>189</v>
      </c>
      <c r="BM265" s="219" t="s">
        <v>1279</v>
      </c>
    </row>
    <row r="266" spans="1:65" s="2" customFormat="1" ht="14.4" customHeight="1">
      <c r="A266" s="33"/>
      <c r="B266" s="34"/>
      <c r="C266" s="207" t="s">
        <v>1002</v>
      </c>
      <c r="D266" s="207" t="s">
        <v>185</v>
      </c>
      <c r="E266" s="208" t="s">
        <v>1003</v>
      </c>
      <c r="F266" s="209" t="s">
        <v>1004</v>
      </c>
      <c r="G266" s="210" t="s">
        <v>511</v>
      </c>
      <c r="H266" s="211">
        <v>3</v>
      </c>
      <c r="I266" s="212"/>
      <c r="J266" s="213">
        <f t="shared" si="40"/>
        <v>0</v>
      </c>
      <c r="K266" s="214"/>
      <c r="L266" s="38"/>
      <c r="M266" s="215" t="s">
        <v>1</v>
      </c>
      <c r="N266" s="216" t="s">
        <v>38</v>
      </c>
      <c r="O266" s="70"/>
      <c r="P266" s="217">
        <f t="shared" si="41"/>
        <v>0</v>
      </c>
      <c r="Q266" s="217">
        <v>0</v>
      </c>
      <c r="R266" s="217">
        <f t="shared" si="42"/>
        <v>0</v>
      </c>
      <c r="S266" s="217">
        <v>0</v>
      </c>
      <c r="T266" s="217">
        <f t="shared" si="43"/>
        <v>0</v>
      </c>
      <c r="U266" s="218" t="s">
        <v>1</v>
      </c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219" t="s">
        <v>189</v>
      </c>
      <c r="AT266" s="219" t="s">
        <v>185</v>
      </c>
      <c r="AU266" s="219" t="s">
        <v>82</v>
      </c>
      <c r="AY266" s="16" t="s">
        <v>181</v>
      </c>
      <c r="BE266" s="220">
        <f t="shared" si="44"/>
        <v>0</v>
      </c>
      <c r="BF266" s="220">
        <f t="shared" si="45"/>
        <v>0</v>
      </c>
      <c r="BG266" s="220">
        <f t="shared" si="46"/>
        <v>0</v>
      </c>
      <c r="BH266" s="220">
        <f t="shared" si="47"/>
        <v>0</v>
      </c>
      <c r="BI266" s="220">
        <f t="shared" si="48"/>
        <v>0</v>
      </c>
      <c r="BJ266" s="16" t="s">
        <v>80</v>
      </c>
      <c r="BK266" s="220">
        <f t="shared" si="49"/>
        <v>0</v>
      </c>
      <c r="BL266" s="16" t="s">
        <v>189</v>
      </c>
      <c r="BM266" s="219" t="s">
        <v>1280</v>
      </c>
    </row>
    <row r="267" spans="1:65" s="2" customFormat="1" ht="14.4" customHeight="1">
      <c r="A267" s="33"/>
      <c r="B267" s="34"/>
      <c r="C267" s="207" t="s">
        <v>1006</v>
      </c>
      <c r="D267" s="207" t="s">
        <v>185</v>
      </c>
      <c r="E267" s="208" t="s">
        <v>1007</v>
      </c>
      <c r="F267" s="209" t="s">
        <v>1008</v>
      </c>
      <c r="G267" s="210" t="s">
        <v>511</v>
      </c>
      <c r="H267" s="211">
        <v>3</v>
      </c>
      <c r="I267" s="212"/>
      <c r="J267" s="213">
        <f t="shared" si="40"/>
        <v>0</v>
      </c>
      <c r="K267" s="214"/>
      <c r="L267" s="38"/>
      <c r="M267" s="215" t="s">
        <v>1</v>
      </c>
      <c r="N267" s="216" t="s">
        <v>38</v>
      </c>
      <c r="O267" s="70"/>
      <c r="P267" s="217">
        <f t="shared" si="41"/>
        <v>0</v>
      </c>
      <c r="Q267" s="217">
        <v>5.0000000000000002E-5</v>
      </c>
      <c r="R267" s="217">
        <f t="shared" si="42"/>
        <v>1.5000000000000001E-4</v>
      </c>
      <c r="S267" s="217">
        <v>0</v>
      </c>
      <c r="T267" s="217">
        <f t="shared" si="43"/>
        <v>0</v>
      </c>
      <c r="U267" s="218" t="s">
        <v>1</v>
      </c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219" t="s">
        <v>189</v>
      </c>
      <c r="AT267" s="219" t="s">
        <v>185</v>
      </c>
      <c r="AU267" s="219" t="s">
        <v>82</v>
      </c>
      <c r="AY267" s="16" t="s">
        <v>181</v>
      </c>
      <c r="BE267" s="220">
        <f t="shared" si="44"/>
        <v>0</v>
      </c>
      <c r="BF267" s="220">
        <f t="shared" si="45"/>
        <v>0</v>
      </c>
      <c r="BG267" s="220">
        <f t="shared" si="46"/>
        <v>0</v>
      </c>
      <c r="BH267" s="220">
        <f t="shared" si="47"/>
        <v>0</v>
      </c>
      <c r="BI267" s="220">
        <f t="shared" si="48"/>
        <v>0</v>
      </c>
      <c r="BJ267" s="16" t="s">
        <v>80</v>
      </c>
      <c r="BK267" s="220">
        <f t="shared" si="49"/>
        <v>0</v>
      </c>
      <c r="BL267" s="16" t="s">
        <v>189</v>
      </c>
      <c r="BM267" s="219" t="s">
        <v>1281</v>
      </c>
    </row>
    <row r="268" spans="1:65" s="2" customFormat="1" ht="14.4" customHeight="1">
      <c r="A268" s="33"/>
      <c r="B268" s="34"/>
      <c r="C268" s="207" t="s">
        <v>1010</v>
      </c>
      <c r="D268" s="207" t="s">
        <v>185</v>
      </c>
      <c r="E268" s="208" t="s">
        <v>1011</v>
      </c>
      <c r="F268" s="209" t="s">
        <v>1012</v>
      </c>
      <c r="G268" s="210" t="s">
        <v>267</v>
      </c>
      <c r="H268" s="211">
        <v>8.4</v>
      </c>
      <c r="I268" s="212"/>
      <c r="J268" s="213">
        <f t="shared" si="40"/>
        <v>0</v>
      </c>
      <c r="K268" s="214"/>
      <c r="L268" s="38"/>
      <c r="M268" s="215" t="s">
        <v>1</v>
      </c>
      <c r="N268" s="216" t="s">
        <v>38</v>
      </c>
      <c r="O268" s="70"/>
      <c r="P268" s="217">
        <f t="shared" si="41"/>
        <v>0</v>
      </c>
      <c r="Q268" s="217">
        <v>7.3999999999999999E-4</v>
      </c>
      <c r="R268" s="217">
        <f t="shared" si="42"/>
        <v>6.2160000000000002E-3</v>
      </c>
      <c r="S268" s="217">
        <v>0</v>
      </c>
      <c r="T268" s="217">
        <f t="shared" si="43"/>
        <v>0</v>
      </c>
      <c r="U268" s="218" t="s">
        <v>1</v>
      </c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219" t="s">
        <v>189</v>
      </c>
      <c r="AT268" s="219" t="s">
        <v>185</v>
      </c>
      <c r="AU268" s="219" t="s">
        <v>82</v>
      </c>
      <c r="AY268" s="16" t="s">
        <v>181</v>
      </c>
      <c r="BE268" s="220">
        <f t="shared" si="44"/>
        <v>0</v>
      </c>
      <c r="BF268" s="220">
        <f t="shared" si="45"/>
        <v>0</v>
      </c>
      <c r="BG268" s="220">
        <f t="shared" si="46"/>
        <v>0</v>
      </c>
      <c r="BH268" s="220">
        <f t="shared" si="47"/>
        <v>0</v>
      </c>
      <c r="BI268" s="220">
        <f t="shared" si="48"/>
        <v>0</v>
      </c>
      <c r="BJ268" s="16" t="s">
        <v>80</v>
      </c>
      <c r="BK268" s="220">
        <f t="shared" si="49"/>
        <v>0</v>
      </c>
      <c r="BL268" s="16" t="s">
        <v>189</v>
      </c>
      <c r="BM268" s="219" t="s">
        <v>1282</v>
      </c>
    </row>
    <row r="269" spans="1:65" s="12" customFormat="1" ht="22.8" customHeight="1">
      <c r="B269" s="191"/>
      <c r="C269" s="192"/>
      <c r="D269" s="193" t="s">
        <v>72</v>
      </c>
      <c r="E269" s="205" t="s">
        <v>1014</v>
      </c>
      <c r="F269" s="205" t="s">
        <v>1015</v>
      </c>
      <c r="G269" s="192"/>
      <c r="H269" s="192"/>
      <c r="I269" s="195"/>
      <c r="J269" s="206">
        <f>BK269</f>
        <v>0</v>
      </c>
      <c r="K269" s="192"/>
      <c r="L269" s="197"/>
      <c r="M269" s="198"/>
      <c r="N269" s="199"/>
      <c r="O269" s="199"/>
      <c r="P269" s="200">
        <f>P270</f>
        <v>0</v>
      </c>
      <c r="Q269" s="199"/>
      <c r="R269" s="200">
        <f>R270</f>
        <v>1.2132899999999999E-2</v>
      </c>
      <c r="S269" s="199"/>
      <c r="T269" s="200">
        <f>T270</f>
        <v>0</v>
      </c>
      <c r="U269" s="201"/>
      <c r="AR269" s="202" t="s">
        <v>82</v>
      </c>
      <c r="AT269" s="203" t="s">
        <v>72</v>
      </c>
      <c r="AU269" s="203" t="s">
        <v>80</v>
      </c>
      <c r="AY269" s="202" t="s">
        <v>181</v>
      </c>
      <c r="BK269" s="204">
        <f>BK270</f>
        <v>0</v>
      </c>
    </row>
    <row r="270" spans="1:65" s="2" customFormat="1" ht="19.8" customHeight="1">
      <c r="A270" s="33"/>
      <c r="B270" s="34"/>
      <c r="C270" s="207" t="s">
        <v>1016</v>
      </c>
      <c r="D270" s="207" t="s">
        <v>185</v>
      </c>
      <c r="E270" s="208" t="s">
        <v>1017</v>
      </c>
      <c r="F270" s="209" t="s">
        <v>1018</v>
      </c>
      <c r="G270" s="210" t="s">
        <v>511</v>
      </c>
      <c r="H270" s="211">
        <v>93.33</v>
      </c>
      <c r="I270" s="212"/>
      <c r="J270" s="213">
        <f>ROUND(I270*H270,2)</f>
        <v>0</v>
      </c>
      <c r="K270" s="214"/>
      <c r="L270" s="38"/>
      <c r="M270" s="232" t="s">
        <v>1</v>
      </c>
      <c r="N270" s="233" t="s">
        <v>38</v>
      </c>
      <c r="O270" s="234"/>
      <c r="P270" s="235">
        <f>O270*H270</f>
        <v>0</v>
      </c>
      <c r="Q270" s="235">
        <v>1.2999999999999999E-4</v>
      </c>
      <c r="R270" s="235">
        <f>Q270*H270</f>
        <v>1.2132899999999999E-2</v>
      </c>
      <c r="S270" s="235">
        <v>0</v>
      </c>
      <c r="T270" s="235">
        <f>S270*H270</f>
        <v>0</v>
      </c>
      <c r="U270" s="236" t="s">
        <v>1</v>
      </c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219" t="s">
        <v>189</v>
      </c>
      <c r="AT270" s="219" t="s">
        <v>185</v>
      </c>
      <c r="AU270" s="219" t="s">
        <v>82</v>
      </c>
      <c r="AY270" s="16" t="s">
        <v>181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16" t="s">
        <v>80</v>
      </c>
      <c r="BK270" s="220">
        <f>ROUND(I270*H270,2)</f>
        <v>0</v>
      </c>
      <c r="BL270" s="16" t="s">
        <v>189</v>
      </c>
      <c r="BM270" s="219" t="s">
        <v>1283</v>
      </c>
    </row>
    <row r="271" spans="1:65" s="2" customFormat="1" ht="6.9" customHeight="1">
      <c r="A271" s="33"/>
      <c r="B271" s="53"/>
      <c r="C271" s="54"/>
      <c r="D271" s="54"/>
      <c r="E271" s="54"/>
      <c r="F271" s="54"/>
      <c r="G271" s="54"/>
      <c r="H271" s="54"/>
      <c r="I271" s="157"/>
      <c r="J271" s="54"/>
      <c r="K271" s="54"/>
      <c r="L271" s="38"/>
      <c r="M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</row>
  </sheetData>
  <sheetProtection algorithmName="SHA-512" hashValue="2pf/XoewlkGOBIf6LED6XAXuaCrsZHlRr5T8ax7rBPz6JoMwoDwPtvgQRywPf9dXCI9Yg8Mhp+6q0R3MPe46dA==" saltValue="Nqys0Ew5xiCLWC6bZmKKvsirQGqjTfbhNdN3LReK2tjGsu9B/hBmRTkWjt4maHCWYC2PWtu6oOCFnuBtIG8U9A==" spinCount="100000" sheet="1" objects="1" scenarios="1" formatColumns="0" formatRows="0" autoFilter="0"/>
  <autoFilter ref="C132:K270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7"/>
  <sheetViews>
    <sheetView showGridLines="0" workbookViewId="0"/>
  </sheetViews>
  <sheetFormatPr defaultRowHeight="10.199999999999999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86.42578125" style="1" customWidth="1"/>
    <col min="7" max="7" width="6" style="1" customWidth="1"/>
    <col min="8" max="8" width="9.85546875" style="1" customWidth="1"/>
    <col min="9" max="9" width="17.28515625" style="114" customWidth="1"/>
    <col min="10" max="10" width="17.28515625" style="1" customWidth="1"/>
    <col min="11" max="11" width="17.28515625" style="1" hidden="1" customWidth="1"/>
    <col min="12" max="12" width="8" style="1" customWidth="1"/>
    <col min="13" max="13" width="9.28515625" style="1" hidden="1" customWidth="1"/>
    <col min="14" max="14" width="9.140625" style="1" hidden="1"/>
    <col min="15" max="21" width="12.140625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114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6" t="s">
        <v>111</v>
      </c>
    </row>
    <row r="3" spans="1:46" s="1" customFormat="1" ht="6.9" customHeight="1">
      <c r="B3" s="115"/>
      <c r="C3" s="116"/>
      <c r="D3" s="116"/>
      <c r="E3" s="116"/>
      <c r="F3" s="116"/>
      <c r="G3" s="116"/>
      <c r="H3" s="116"/>
      <c r="I3" s="117"/>
      <c r="J3" s="116"/>
      <c r="K3" s="116"/>
      <c r="L3" s="19"/>
      <c r="AT3" s="16" t="s">
        <v>82</v>
      </c>
    </row>
    <row r="4" spans="1:46" s="1" customFormat="1" ht="24.9" customHeight="1">
      <c r="B4" s="19"/>
      <c r="D4" s="118" t="s">
        <v>119</v>
      </c>
      <c r="I4" s="114"/>
      <c r="L4" s="19"/>
      <c r="M4" s="119" t="s">
        <v>10</v>
      </c>
      <c r="AT4" s="16" t="s">
        <v>4</v>
      </c>
    </row>
    <row r="5" spans="1:46" s="1" customFormat="1" ht="6.9" customHeight="1">
      <c r="B5" s="19"/>
      <c r="I5" s="114"/>
      <c r="L5" s="19"/>
    </row>
    <row r="6" spans="1:46" s="1" customFormat="1" ht="12" customHeight="1">
      <c r="B6" s="19"/>
      <c r="D6" s="120" t="s">
        <v>16</v>
      </c>
      <c r="I6" s="114"/>
      <c r="L6" s="19"/>
    </row>
    <row r="7" spans="1:46" s="1" customFormat="1" ht="14.4" customHeight="1">
      <c r="B7" s="19"/>
      <c r="E7" s="308" t="str">
        <f>'Rekapitulace stavby'!K6</f>
        <v>MŠ Šumperk Prievidzská</v>
      </c>
      <c r="F7" s="309"/>
      <c r="G7" s="309"/>
      <c r="H7" s="309"/>
      <c r="I7" s="114"/>
      <c r="L7" s="19"/>
    </row>
    <row r="8" spans="1:46" s="1" customFormat="1" ht="12" customHeight="1">
      <c r="B8" s="19"/>
      <c r="D8" s="120" t="s">
        <v>120</v>
      </c>
      <c r="I8" s="114"/>
      <c r="L8" s="19"/>
    </row>
    <row r="9" spans="1:46" s="2" customFormat="1" ht="14.4" customHeight="1">
      <c r="A9" s="33"/>
      <c r="B9" s="38"/>
      <c r="C9" s="33"/>
      <c r="D9" s="33"/>
      <c r="E9" s="308" t="s">
        <v>1284</v>
      </c>
      <c r="F9" s="310"/>
      <c r="G9" s="310"/>
      <c r="H9" s="310"/>
      <c r="I9" s="121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0" t="s">
        <v>122</v>
      </c>
      <c r="E10" s="33"/>
      <c r="F10" s="33"/>
      <c r="G10" s="33"/>
      <c r="H10" s="33"/>
      <c r="I10" s="121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4.4" customHeight="1">
      <c r="A11" s="33"/>
      <c r="B11" s="38"/>
      <c r="C11" s="33"/>
      <c r="D11" s="33"/>
      <c r="E11" s="311" t="s">
        <v>1285</v>
      </c>
      <c r="F11" s="310"/>
      <c r="G11" s="310"/>
      <c r="H11" s="310"/>
      <c r="I11" s="121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121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0" t="s">
        <v>18</v>
      </c>
      <c r="E13" s="33"/>
      <c r="F13" s="109" t="s">
        <v>1</v>
      </c>
      <c r="G13" s="33"/>
      <c r="H13" s="33"/>
      <c r="I13" s="122" t="s">
        <v>19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0" t="s">
        <v>20</v>
      </c>
      <c r="E14" s="33"/>
      <c r="F14" s="109" t="s">
        <v>1286</v>
      </c>
      <c r="G14" s="33"/>
      <c r="H14" s="33"/>
      <c r="I14" s="122" t="s">
        <v>22</v>
      </c>
      <c r="J14" s="123" t="str">
        <f>'Rekapitulace stavby'!AN8</f>
        <v>3. 8. 2020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8" customHeight="1">
      <c r="A15" s="33"/>
      <c r="B15" s="38"/>
      <c r="C15" s="33"/>
      <c r="D15" s="33"/>
      <c r="E15" s="33"/>
      <c r="F15" s="33"/>
      <c r="G15" s="33"/>
      <c r="H15" s="33"/>
      <c r="I15" s="121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0" t="s">
        <v>24</v>
      </c>
      <c r="E16" s="33"/>
      <c r="F16" s="33"/>
      <c r="G16" s="33"/>
      <c r="H16" s="33"/>
      <c r="I16" s="122" t="s">
        <v>25</v>
      </c>
      <c r="J16" s="109" t="s">
        <v>1</v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9" t="s">
        <v>21</v>
      </c>
      <c r="F17" s="33"/>
      <c r="G17" s="33"/>
      <c r="H17" s="33"/>
      <c r="I17" s="122" t="s">
        <v>26</v>
      </c>
      <c r="J17" s="109" t="s">
        <v>1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8"/>
      <c r="C18" s="33"/>
      <c r="D18" s="33"/>
      <c r="E18" s="33"/>
      <c r="F18" s="33"/>
      <c r="G18" s="33"/>
      <c r="H18" s="33"/>
      <c r="I18" s="121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0" t="s">
        <v>27</v>
      </c>
      <c r="E19" s="33"/>
      <c r="F19" s="33"/>
      <c r="G19" s="33"/>
      <c r="H19" s="33"/>
      <c r="I19" s="122" t="s">
        <v>25</v>
      </c>
      <c r="J19" s="29" t="str">
        <f>'Rekapitulace stavby'!AN13</f>
        <v>Vyplň údaj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312" t="str">
        <f>'Rekapitulace stavby'!E14</f>
        <v>Vyplň údaj</v>
      </c>
      <c r="F20" s="313"/>
      <c r="G20" s="313"/>
      <c r="H20" s="313"/>
      <c r="I20" s="122" t="s">
        <v>26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8"/>
      <c r="C21" s="33"/>
      <c r="D21" s="33"/>
      <c r="E21" s="33"/>
      <c r="F21" s="33"/>
      <c r="G21" s="33"/>
      <c r="H21" s="33"/>
      <c r="I21" s="121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0" t="s">
        <v>29</v>
      </c>
      <c r="E22" s="33"/>
      <c r="F22" s="33"/>
      <c r="G22" s="33"/>
      <c r="H22" s="33"/>
      <c r="I22" s="122" t="s">
        <v>25</v>
      </c>
      <c r="J22" s="109" t="s">
        <v>1</v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9" t="s">
        <v>21</v>
      </c>
      <c r="F23" s="33"/>
      <c r="G23" s="33"/>
      <c r="H23" s="33"/>
      <c r="I23" s="122" t="s">
        <v>26</v>
      </c>
      <c r="J23" s="109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8"/>
      <c r="C24" s="33"/>
      <c r="D24" s="33"/>
      <c r="E24" s="33"/>
      <c r="F24" s="33"/>
      <c r="G24" s="33"/>
      <c r="H24" s="33"/>
      <c r="I24" s="121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0" t="s">
        <v>31</v>
      </c>
      <c r="E25" s="33"/>
      <c r="F25" s="33"/>
      <c r="G25" s="33"/>
      <c r="H25" s="33"/>
      <c r="I25" s="122" t="s">
        <v>25</v>
      </c>
      <c r="J25" s="109" t="s">
        <v>1</v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9" t="s">
        <v>21</v>
      </c>
      <c r="F26" s="33"/>
      <c r="G26" s="33"/>
      <c r="H26" s="33"/>
      <c r="I26" s="122" t="s">
        <v>26</v>
      </c>
      <c r="J26" s="109" t="s">
        <v>1</v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8"/>
      <c r="C27" s="33"/>
      <c r="D27" s="33"/>
      <c r="E27" s="33"/>
      <c r="F27" s="33"/>
      <c r="G27" s="33"/>
      <c r="H27" s="33"/>
      <c r="I27" s="121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0" t="s">
        <v>32</v>
      </c>
      <c r="E28" s="33"/>
      <c r="F28" s="33"/>
      <c r="G28" s="33"/>
      <c r="H28" s="33"/>
      <c r="I28" s="121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4.4" customHeight="1">
      <c r="A29" s="124"/>
      <c r="B29" s="125"/>
      <c r="C29" s="124"/>
      <c r="D29" s="124"/>
      <c r="E29" s="314" t="s">
        <v>1</v>
      </c>
      <c r="F29" s="314"/>
      <c r="G29" s="314"/>
      <c r="H29" s="314"/>
      <c r="I29" s="126"/>
      <c r="J29" s="124"/>
      <c r="K29" s="124"/>
      <c r="L29" s="127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" customHeight="1">
      <c r="A30" s="33"/>
      <c r="B30" s="38"/>
      <c r="C30" s="33"/>
      <c r="D30" s="33"/>
      <c r="E30" s="33"/>
      <c r="F30" s="33"/>
      <c r="G30" s="33"/>
      <c r="H30" s="33"/>
      <c r="I30" s="121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28"/>
      <c r="E31" s="128"/>
      <c r="F31" s="128"/>
      <c r="G31" s="128"/>
      <c r="H31" s="128"/>
      <c r="I31" s="129"/>
      <c r="J31" s="128"/>
      <c r="K31" s="128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30" t="s">
        <v>33</v>
      </c>
      <c r="E32" s="33"/>
      <c r="F32" s="33"/>
      <c r="G32" s="33"/>
      <c r="H32" s="33"/>
      <c r="I32" s="121"/>
      <c r="J32" s="131">
        <f>ROUND(J129,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8"/>
      <c r="C33" s="33"/>
      <c r="D33" s="128"/>
      <c r="E33" s="128"/>
      <c r="F33" s="128"/>
      <c r="G33" s="128"/>
      <c r="H33" s="128"/>
      <c r="I33" s="129"/>
      <c r="J33" s="128"/>
      <c r="K33" s="128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33"/>
      <c r="F34" s="132" t="s">
        <v>35</v>
      </c>
      <c r="G34" s="33"/>
      <c r="H34" s="33"/>
      <c r="I34" s="133" t="s">
        <v>34</v>
      </c>
      <c r="J34" s="132" t="s">
        <v>36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8"/>
      <c r="C35" s="33"/>
      <c r="D35" s="134" t="s">
        <v>37</v>
      </c>
      <c r="E35" s="120" t="s">
        <v>38</v>
      </c>
      <c r="F35" s="135">
        <f>ROUND((SUM(BE129:BE186)),  2)</f>
        <v>0</v>
      </c>
      <c r="G35" s="33"/>
      <c r="H35" s="33"/>
      <c r="I35" s="136">
        <v>0.21</v>
      </c>
      <c r="J35" s="135">
        <f>ROUND(((SUM(BE129:BE186))*I35),  2)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8"/>
      <c r="C36" s="33"/>
      <c r="D36" s="33"/>
      <c r="E36" s="120" t="s">
        <v>39</v>
      </c>
      <c r="F36" s="135">
        <f>ROUND((SUM(BF129:BF186)),  2)</f>
        <v>0</v>
      </c>
      <c r="G36" s="33"/>
      <c r="H36" s="33"/>
      <c r="I36" s="136">
        <v>0.15</v>
      </c>
      <c r="J36" s="135">
        <f>ROUND(((SUM(BF129:BF186))*I36),  2)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20" t="s">
        <v>40</v>
      </c>
      <c r="F37" s="135">
        <f>ROUND((SUM(BG129:BG186)),  2)</f>
        <v>0</v>
      </c>
      <c r="G37" s="33"/>
      <c r="H37" s="33"/>
      <c r="I37" s="136">
        <v>0.21</v>
      </c>
      <c r="J37" s="135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8"/>
      <c r="C38" s="33"/>
      <c r="D38" s="33"/>
      <c r="E38" s="120" t="s">
        <v>41</v>
      </c>
      <c r="F38" s="135">
        <f>ROUND((SUM(BH129:BH186)),  2)</f>
        <v>0</v>
      </c>
      <c r="G38" s="33"/>
      <c r="H38" s="33"/>
      <c r="I38" s="136">
        <v>0.15</v>
      </c>
      <c r="J38" s="135">
        <f>0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8"/>
      <c r="C39" s="33"/>
      <c r="D39" s="33"/>
      <c r="E39" s="120" t="s">
        <v>42</v>
      </c>
      <c r="F39" s="135">
        <f>ROUND((SUM(BI129:BI186)),  2)</f>
        <v>0</v>
      </c>
      <c r="G39" s="33"/>
      <c r="H39" s="33"/>
      <c r="I39" s="136">
        <v>0</v>
      </c>
      <c r="J39" s="135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8"/>
      <c r="C40" s="33"/>
      <c r="D40" s="33"/>
      <c r="E40" s="33"/>
      <c r="F40" s="33"/>
      <c r="G40" s="33"/>
      <c r="H40" s="33"/>
      <c r="I40" s="121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37"/>
      <c r="D41" s="138" t="s">
        <v>43</v>
      </c>
      <c r="E41" s="139"/>
      <c r="F41" s="139"/>
      <c r="G41" s="140" t="s">
        <v>44</v>
      </c>
      <c r="H41" s="141" t="s">
        <v>45</v>
      </c>
      <c r="I41" s="142"/>
      <c r="J41" s="143">
        <f>SUM(J32:J39)</f>
        <v>0</v>
      </c>
      <c r="K41" s="144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8"/>
      <c r="C42" s="33"/>
      <c r="D42" s="33"/>
      <c r="E42" s="33"/>
      <c r="F42" s="33"/>
      <c r="G42" s="33"/>
      <c r="H42" s="33"/>
      <c r="I42" s="121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19"/>
      <c r="I43" s="114"/>
      <c r="L43" s="19"/>
    </row>
    <row r="44" spans="1:31" s="1" customFormat="1" ht="14.4" customHeight="1">
      <c r="B44" s="19"/>
      <c r="I44" s="114"/>
      <c r="L44" s="19"/>
    </row>
    <row r="45" spans="1:31" s="1" customFormat="1" ht="14.4" customHeight="1">
      <c r="B45" s="19"/>
      <c r="I45" s="114"/>
      <c r="L45" s="19"/>
    </row>
    <row r="46" spans="1:31" s="1" customFormat="1" ht="14.4" customHeight="1">
      <c r="B46" s="19"/>
      <c r="I46" s="114"/>
      <c r="L46" s="19"/>
    </row>
    <row r="47" spans="1:31" s="1" customFormat="1" ht="14.4" customHeight="1">
      <c r="B47" s="19"/>
      <c r="I47" s="114"/>
      <c r="L47" s="19"/>
    </row>
    <row r="48" spans="1:31" s="1" customFormat="1" ht="14.4" customHeight="1">
      <c r="B48" s="19"/>
      <c r="I48" s="114"/>
      <c r="L48" s="19"/>
    </row>
    <row r="49" spans="1:31" s="1" customFormat="1" ht="14.4" customHeight="1">
      <c r="B49" s="19"/>
      <c r="I49" s="114"/>
      <c r="L49" s="19"/>
    </row>
    <row r="50" spans="1:31" s="2" customFormat="1" ht="14.4" customHeight="1">
      <c r="B50" s="50"/>
      <c r="D50" s="145" t="s">
        <v>46</v>
      </c>
      <c r="E50" s="146"/>
      <c r="F50" s="146"/>
      <c r="G50" s="145" t="s">
        <v>47</v>
      </c>
      <c r="H50" s="146"/>
      <c r="I50" s="147"/>
      <c r="J50" s="146"/>
      <c r="K50" s="146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8" t="s">
        <v>48</v>
      </c>
      <c r="E61" s="149"/>
      <c r="F61" s="150" t="s">
        <v>49</v>
      </c>
      <c r="G61" s="148" t="s">
        <v>48</v>
      </c>
      <c r="H61" s="149"/>
      <c r="I61" s="151"/>
      <c r="J61" s="152" t="s">
        <v>49</v>
      </c>
      <c r="K61" s="149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45" t="s">
        <v>50</v>
      </c>
      <c r="E65" s="153"/>
      <c r="F65" s="153"/>
      <c r="G65" s="145" t="s">
        <v>51</v>
      </c>
      <c r="H65" s="153"/>
      <c r="I65" s="154"/>
      <c r="J65" s="153"/>
      <c r="K65" s="15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8" t="s">
        <v>48</v>
      </c>
      <c r="E76" s="149"/>
      <c r="F76" s="150" t="s">
        <v>49</v>
      </c>
      <c r="G76" s="148" t="s">
        <v>48</v>
      </c>
      <c r="H76" s="149"/>
      <c r="I76" s="151"/>
      <c r="J76" s="152" t="s">
        <v>49</v>
      </c>
      <c r="K76" s="149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155"/>
      <c r="C77" s="156"/>
      <c r="D77" s="156"/>
      <c r="E77" s="156"/>
      <c r="F77" s="156"/>
      <c r="G77" s="156"/>
      <c r="H77" s="156"/>
      <c r="I77" s="157"/>
      <c r="J77" s="156"/>
      <c r="K77" s="156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158"/>
      <c r="C81" s="159"/>
      <c r="D81" s="159"/>
      <c r="E81" s="159"/>
      <c r="F81" s="159"/>
      <c r="G81" s="159"/>
      <c r="H81" s="159"/>
      <c r="I81" s="160"/>
      <c r="J81" s="159"/>
      <c r="K81" s="159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127</v>
      </c>
      <c r="D82" s="35"/>
      <c r="E82" s="35"/>
      <c r="F82" s="35"/>
      <c r="G82" s="35"/>
      <c r="H82" s="35"/>
      <c r="I82" s="121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5"/>
      <c r="D83" s="35"/>
      <c r="E83" s="35"/>
      <c r="F83" s="35"/>
      <c r="G83" s="35"/>
      <c r="H83" s="35"/>
      <c r="I83" s="121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121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4.4" customHeight="1">
      <c r="A85" s="33"/>
      <c r="B85" s="34"/>
      <c r="C85" s="35"/>
      <c r="D85" s="35"/>
      <c r="E85" s="306" t="str">
        <f>E7</f>
        <v>MŠ Šumperk Prievidzská</v>
      </c>
      <c r="F85" s="307"/>
      <c r="G85" s="307"/>
      <c r="H85" s="307"/>
      <c r="I85" s="121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120</v>
      </c>
      <c r="D86" s="21"/>
      <c r="E86" s="21"/>
      <c r="F86" s="21"/>
      <c r="G86" s="21"/>
      <c r="H86" s="21"/>
      <c r="I86" s="114"/>
      <c r="J86" s="21"/>
      <c r="K86" s="21"/>
      <c r="L86" s="19"/>
    </row>
    <row r="87" spans="1:31" s="2" customFormat="1" ht="14.4" customHeight="1">
      <c r="A87" s="33"/>
      <c r="B87" s="34"/>
      <c r="C87" s="35"/>
      <c r="D87" s="35"/>
      <c r="E87" s="306" t="s">
        <v>1284</v>
      </c>
      <c r="F87" s="305"/>
      <c r="G87" s="305"/>
      <c r="H87" s="305"/>
      <c r="I87" s="121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122</v>
      </c>
      <c r="D88" s="35"/>
      <c r="E88" s="35"/>
      <c r="F88" s="35"/>
      <c r="G88" s="35"/>
      <c r="H88" s="35"/>
      <c r="I88" s="121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4.4" customHeight="1">
      <c r="A89" s="33"/>
      <c r="B89" s="34"/>
      <c r="C89" s="35"/>
      <c r="D89" s="35"/>
      <c r="E89" s="298" t="str">
        <f>E11</f>
        <v>A1-D.1.4.1 - ZTI</v>
      </c>
      <c r="F89" s="305"/>
      <c r="G89" s="305"/>
      <c r="H89" s="305"/>
      <c r="I89" s="121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" customHeight="1">
      <c r="A90" s="33"/>
      <c r="B90" s="34"/>
      <c r="C90" s="35"/>
      <c r="D90" s="35"/>
      <c r="E90" s="35"/>
      <c r="F90" s="35"/>
      <c r="G90" s="35"/>
      <c r="H90" s="35"/>
      <c r="I90" s="121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5"/>
      <c r="E91" s="35"/>
      <c r="F91" s="26" t="str">
        <f>F14</f>
        <v>Šumperk</v>
      </c>
      <c r="G91" s="35"/>
      <c r="H91" s="35"/>
      <c r="I91" s="122" t="s">
        <v>22</v>
      </c>
      <c r="J91" s="65" t="str">
        <f>IF(J14="","",J14)</f>
        <v>3. 8. 2020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5"/>
      <c r="D92" s="35"/>
      <c r="E92" s="35"/>
      <c r="F92" s="35"/>
      <c r="G92" s="35"/>
      <c r="H92" s="35"/>
      <c r="I92" s="121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6" customHeight="1">
      <c r="A93" s="33"/>
      <c r="B93" s="34"/>
      <c r="C93" s="28" t="s">
        <v>24</v>
      </c>
      <c r="D93" s="35"/>
      <c r="E93" s="35"/>
      <c r="F93" s="26" t="str">
        <f>E17</f>
        <v xml:space="preserve"> </v>
      </c>
      <c r="G93" s="35"/>
      <c r="H93" s="35"/>
      <c r="I93" s="122" t="s">
        <v>29</v>
      </c>
      <c r="J93" s="31" t="str">
        <f>E23</f>
        <v xml:space="preserve"> 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6" customHeight="1">
      <c r="A94" s="33"/>
      <c r="B94" s="34"/>
      <c r="C94" s="28" t="s">
        <v>27</v>
      </c>
      <c r="D94" s="35"/>
      <c r="E94" s="35"/>
      <c r="F94" s="26" t="str">
        <f>IF(E20="","",E20)</f>
        <v>Vyplň údaj</v>
      </c>
      <c r="G94" s="35"/>
      <c r="H94" s="35"/>
      <c r="I94" s="122" t="s">
        <v>31</v>
      </c>
      <c r="J94" s="31" t="str">
        <f>E26</f>
        <v xml:space="preserve"> 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21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61" t="s">
        <v>128</v>
      </c>
      <c r="D96" s="162"/>
      <c r="E96" s="162"/>
      <c r="F96" s="162"/>
      <c r="G96" s="162"/>
      <c r="H96" s="162"/>
      <c r="I96" s="163"/>
      <c r="J96" s="164" t="s">
        <v>129</v>
      </c>
      <c r="K96" s="162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121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8" customHeight="1">
      <c r="A98" s="33"/>
      <c r="B98" s="34"/>
      <c r="C98" s="165" t="s">
        <v>130</v>
      </c>
      <c r="D98" s="35"/>
      <c r="E98" s="35"/>
      <c r="F98" s="35"/>
      <c r="G98" s="35"/>
      <c r="H98" s="35"/>
      <c r="I98" s="121"/>
      <c r="J98" s="83">
        <f>J129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131</v>
      </c>
    </row>
    <row r="99" spans="1:47" s="9" customFormat="1" ht="24.9" customHeight="1">
      <c r="B99" s="166"/>
      <c r="C99" s="167"/>
      <c r="D99" s="168" t="s">
        <v>630</v>
      </c>
      <c r="E99" s="169"/>
      <c r="F99" s="169"/>
      <c r="G99" s="169"/>
      <c r="H99" s="169"/>
      <c r="I99" s="170"/>
      <c r="J99" s="171">
        <f>J130</f>
        <v>0</v>
      </c>
      <c r="K99" s="167"/>
      <c r="L99" s="172"/>
    </row>
    <row r="100" spans="1:47" s="9" customFormat="1" ht="24.9" customHeight="1">
      <c r="B100" s="166"/>
      <c r="C100" s="167"/>
      <c r="D100" s="168" t="s">
        <v>132</v>
      </c>
      <c r="E100" s="169"/>
      <c r="F100" s="169"/>
      <c r="G100" s="169"/>
      <c r="H100" s="169"/>
      <c r="I100" s="170"/>
      <c r="J100" s="171">
        <f>J131</f>
        <v>0</v>
      </c>
      <c r="K100" s="167"/>
      <c r="L100" s="172"/>
    </row>
    <row r="101" spans="1:47" s="10" customFormat="1" ht="19.95" customHeight="1">
      <c r="B101" s="173"/>
      <c r="C101" s="103"/>
      <c r="D101" s="174" t="s">
        <v>1287</v>
      </c>
      <c r="E101" s="175"/>
      <c r="F101" s="175"/>
      <c r="G101" s="175"/>
      <c r="H101" s="175"/>
      <c r="I101" s="176"/>
      <c r="J101" s="177">
        <f>J132</f>
        <v>0</v>
      </c>
      <c r="K101" s="103"/>
      <c r="L101" s="178"/>
    </row>
    <row r="102" spans="1:47" s="10" customFormat="1" ht="19.95" customHeight="1">
      <c r="B102" s="173"/>
      <c r="C102" s="103"/>
      <c r="D102" s="174" t="s">
        <v>1288</v>
      </c>
      <c r="E102" s="175"/>
      <c r="F102" s="175"/>
      <c r="G102" s="175"/>
      <c r="H102" s="175"/>
      <c r="I102" s="176"/>
      <c r="J102" s="177">
        <f>J138</f>
        <v>0</v>
      </c>
      <c r="K102" s="103"/>
      <c r="L102" s="178"/>
    </row>
    <row r="103" spans="1:47" s="10" customFormat="1" ht="19.95" customHeight="1">
      <c r="B103" s="173"/>
      <c r="C103" s="103"/>
      <c r="D103" s="174" t="s">
        <v>1289</v>
      </c>
      <c r="E103" s="175"/>
      <c r="F103" s="175"/>
      <c r="G103" s="175"/>
      <c r="H103" s="175"/>
      <c r="I103" s="176"/>
      <c r="J103" s="177">
        <f>J148</f>
        <v>0</v>
      </c>
      <c r="K103" s="103"/>
      <c r="L103" s="178"/>
    </row>
    <row r="104" spans="1:47" s="10" customFormat="1" ht="19.95" customHeight="1">
      <c r="B104" s="173"/>
      <c r="C104" s="103"/>
      <c r="D104" s="174" t="s">
        <v>1290</v>
      </c>
      <c r="E104" s="175"/>
      <c r="F104" s="175"/>
      <c r="G104" s="175"/>
      <c r="H104" s="175"/>
      <c r="I104" s="176"/>
      <c r="J104" s="177">
        <f>J165</f>
        <v>0</v>
      </c>
      <c r="K104" s="103"/>
      <c r="L104" s="178"/>
    </row>
    <row r="105" spans="1:47" s="10" customFormat="1" ht="19.95" customHeight="1">
      <c r="B105" s="173"/>
      <c r="C105" s="103"/>
      <c r="D105" s="174" t="s">
        <v>1291</v>
      </c>
      <c r="E105" s="175"/>
      <c r="F105" s="175"/>
      <c r="G105" s="175"/>
      <c r="H105" s="175"/>
      <c r="I105" s="176"/>
      <c r="J105" s="177">
        <f>J179</f>
        <v>0</v>
      </c>
      <c r="K105" s="103"/>
      <c r="L105" s="178"/>
    </row>
    <row r="106" spans="1:47" s="10" customFormat="1" ht="19.95" customHeight="1">
      <c r="B106" s="173"/>
      <c r="C106" s="103"/>
      <c r="D106" s="174" t="s">
        <v>1292</v>
      </c>
      <c r="E106" s="175"/>
      <c r="F106" s="175"/>
      <c r="G106" s="175"/>
      <c r="H106" s="175"/>
      <c r="I106" s="176"/>
      <c r="J106" s="177">
        <f>J181</f>
        <v>0</v>
      </c>
      <c r="K106" s="103"/>
      <c r="L106" s="178"/>
    </row>
    <row r="107" spans="1:47" s="9" customFormat="1" ht="24.9" customHeight="1">
      <c r="B107" s="166"/>
      <c r="C107" s="167"/>
      <c r="D107" s="168" t="s">
        <v>162</v>
      </c>
      <c r="E107" s="169"/>
      <c r="F107" s="169"/>
      <c r="G107" s="169"/>
      <c r="H107" s="169"/>
      <c r="I107" s="170"/>
      <c r="J107" s="171">
        <f>J183</f>
        <v>0</v>
      </c>
      <c r="K107" s="167"/>
      <c r="L107" s="172"/>
    </row>
    <row r="108" spans="1:47" s="2" customFormat="1" ht="21.75" customHeight="1">
      <c r="A108" s="33"/>
      <c r="B108" s="34"/>
      <c r="C108" s="35"/>
      <c r="D108" s="35"/>
      <c r="E108" s="35"/>
      <c r="F108" s="35"/>
      <c r="G108" s="35"/>
      <c r="H108" s="35"/>
      <c r="I108" s="121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" customHeight="1">
      <c r="A109" s="33"/>
      <c r="B109" s="53"/>
      <c r="C109" s="54"/>
      <c r="D109" s="54"/>
      <c r="E109" s="54"/>
      <c r="F109" s="54"/>
      <c r="G109" s="54"/>
      <c r="H109" s="54"/>
      <c r="I109" s="157"/>
      <c r="J109" s="54"/>
      <c r="K109" s="54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31" s="2" customFormat="1" ht="6.9" customHeight="1">
      <c r="A113" s="33"/>
      <c r="B113" s="55"/>
      <c r="C113" s="56"/>
      <c r="D113" s="56"/>
      <c r="E113" s="56"/>
      <c r="F113" s="56"/>
      <c r="G113" s="56"/>
      <c r="H113" s="56"/>
      <c r="I113" s="160"/>
      <c r="J113" s="56"/>
      <c r="K113" s="56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24.9" customHeight="1">
      <c r="A114" s="33"/>
      <c r="B114" s="34"/>
      <c r="C114" s="22" t="s">
        <v>165</v>
      </c>
      <c r="D114" s="35"/>
      <c r="E114" s="35"/>
      <c r="F114" s="35"/>
      <c r="G114" s="35"/>
      <c r="H114" s="35"/>
      <c r="I114" s="121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" customHeight="1">
      <c r="A115" s="33"/>
      <c r="B115" s="34"/>
      <c r="C115" s="35"/>
      <c r="D115" s="35"/>
      <c r="E115" s="35"/>
      <c r="F115" s="35"/>
      <c r="G115" s="35"/>
      <c r="H115" s="35"/>
      <c r="I115" s="121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12" customHeight="1">
      <c r="A116" s="33"/>
      <c r="B116" s="34"/>
      <c r="C116" s="28" t="s">
        <v>16</v>
      </c>
      <c r="D116" s="35"/>
      <c r="E116" s="35"/>
      <c r="F116" s="35"/>
      <c r="G116" s="35"/>
      <c r="H116" s="35"/>
      <c r="I116" s="121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14.4" customHeight="1">
      <c r="A117" s="33"/>
      <c r="B117" s="34"/>
      <c r="C117" s="35"/>
      <c r="D117" s="35"/>
      <c r="E117" s="306" t="str">
        <f>E7</f>
        <v>MŠ Šumperk Prievidzská</v>
      </c>
      <c r="F117" s="307"/>
      <c r="G117" s="307"/>
      <c r="H117" s="307"/>
      <c r="I117" s="121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1" customFormat="1" ht="12" customHeight="1">
      <c r="B118" s="20"/>
      <c r="C118" s="28" t="s">
        <v>120</v>
      </c>
      <c r="D118" s="21"/>
      <c r="E118" s="21"/>
      <c r="F118" s="21"/>
      <c r="G118" s="21"/>
      <c r="H118" s="21"/>
      <c r="I118" s="114"/>
      <c r="J118" s="21"/>
      <c r="K118" s="21"/>
      <c r="L118" s="19"/>
    </row>
    <row r="119" spans="1:31" s="2" customFormat="1" ht="14.4" customHeight="1">
      <c r="A119" s="33"/>
      <c r="B119" s="34"/>
      <c r="C119" s="35"/>
      <c r="D119" s="35"/>
      <c r="E119" s="306" t="s">
        <v>1284</v>
      </c>
      <c r="F119" s="305"/>
      <c r="G119" s="305"/>
      <c r="H119" s="305"/>
      <c r="I119" s="121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122</v>
      </c>
      <c r="D120" s="35"/>
      <c r="E120" s="35"/>
      <c r="F120" s="35"/>
      <c r="G120" s="35"/>
      <c r="H120" s="35"/>
      <c r="I120" s="121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4.4" customHeight="1">
      <c r="A121" s="33"/>
      <c r="B121" s="34"/>
      <c r="C121" s="35"/>
      <c r="D121" s="35"/>
      <c r="E121" s="298" t="str">
        <f>E11</f>
        <v>A1-D.1.4.1 - ZTI</v>
      </c>
      <c r="F121" s="305"/>
      <c r="G121" s="305"/>
      <c r="H121" s="305"/>
      <c r="I121" s="121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" customHeight="1">
      <c r="A122" s="33"/>
      <c r="B122" s="34"/>
      <c r="C122" s="35"/>
      <c r="D122" s="35"/>
      <c r="E122" s="35"/>
      <c r="F122" s="35"/>
      <c r="G122" s="35"/>
      <c r="H122" s="35"/>
      <c r="I122" s="121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20</v>
      </c>
      <c r="D123" s="35"/>
      <c r="E123" s="35"/>
      <c r="F123" s="26" t="str">
        <f>F14</f>
        <v>Šumperk</v>
      </c>
      <c r="G123" s="35"/>
      <c r="H123" s="35"/>
      <c r="I123" s="122" t="s">
        <v>22</v>
      </c>
      <c r="J123" s="65" t="str">
        <f>IF(J14="","",J14)</f>
        <v>3. 8. 2020</v>
      </c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" customHeight="1">
      <c r="A124" s="33"/>
      <c r="B124" s="34"/>
      <c r="C124" s="35"/>
      <c r="D124" s="35"/>
      <c r="E124" s="35"/>
      <c r="F124" s="35"/>
      <c r="G124" s="35"/>
      <c r="H124" s="35"/>
      <c r="I124" s="121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5.6" customHeight="1">
      <c r="A125" s="33"/>
      <c r="B125" s="34"/>
      <c r="C125" s="28" t="s">
        <v>24</v>
      </c>
      <c r="D125" s="35"/>
      <c r="E125" s="35"/>
      <c r="F125" s="26" t="str">
        <f>E17</f>
        <v xml:space="preserve"> </v>
      </c>
      <c r="G125" s="35"/>
      <c r="H125" s="35"/>
      <c r="I125" s="122" t="s">
        <v>29</v>
      </c>
      <c r="J125" s="31" t="str">
        <f>E23</f>
        <v xml:space="preserve"> </v>
      </c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6" customHeight="1">
      <c r="A126" s="33"/>
      <c r="B126" s="34"/>
      <c r="C126" s="28" t="s">
        <v>27</v>
      </c>
      <c r="D126" s="35"/>
      <c r="E126" s="35"/>
      <c r="F126" s="26" t="str">
        <f>IF(E20="","",E20)</f>
        <v>Vyplň údaj</v>
      </c>
      <c r="G126" s="35"/>
      <c r="H126" s="35"/>
      <c r="I126" s="122" t="s">
        <v>31</v>
      </c>
      <c r="J126" s="31" t="str">
        <f>E26</f>
        <v xml:space="preserve"> </v>
      </c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35" customHeight="1">
      <c r="A127" s="33"/>
      <c r="B127" s="34"/>
      <c r="C127" s="35"/>
      <c r="D127" s="35"/>
      <c r="E127" s="35"/>
      <c r="F127" s="35"/>
      <c r="G127" s="35"/>
      <c r="H127" s="35"/>
      <c r="I127" s="121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79"/>
      <c r="B128" s="180"/>
      <c r="C128" s="181" t="s">
        <v>166</v>
      </c>
      <c r="D128" s="182" t="s">
        <v>58</v>
      </c>
      <c r="E128" s="182" t="s">
        <v>54</v>
      </c>
      <c r="F128" s="182" t="s">
        <v>55</v>
      </c>
      <c r="G128" s="182" t="s">
        <v>167</v>
      </c>
      <c r="H128" s="182" t="s">
        <v>168</v>
      </c>
      <c r="I128" s="183" t="s">
        <v>169</v>
      </c>
      <c r="J128" s="184" t="s">
        <v>129</v>
      </c>
      <c r="K128" s="185" t="s">
        <v>170</v>
      </c>
      <c r="L128" s="186"/>
      <c r="M128" s="74" t="s">
        <v>1</v>
      </c>
      <c r="N128" s="75" t="s">
        <v>37</v>
      </c>
      <c r="O128" s="75" t="s">
        <v>171</v>
      </c>
      <c r="P128" s="75" t="s">
        <v>172</v>
      </c>
      <c r="Q128" s="75" t="s">
        <v>173</v>
      </c>
      <c r="R128" s="75" t="s">
        <v>174</v>
      </c>
      <c r="S128" s="75" t="s">
        <v>175</v>
      </c>
      <c r="T128" s="75" t="s">
        <v>176</v>
      </c>
      <c r="U128" s="76" t="s">
        <v>177</v>
      </c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</row>
    <row r="129" spans="1:65" s="2" customFormat="1" ht="22.8" customHeight="1">
      <c r="A129" s="33"/>
      <c r="B129" s="34"/>
      <c r="C129" s="81" t="s">
        <v>178</v>
      </c>
      <c r="D129" s="35"/>
      <c r="E129" s="35"/>
      <c r="F129" s="35"/>
      <c r="G129" s="35"/>
      <c r="H129" s="35"/>
      <c r="I129" s="121"/>
      <c r="J129" s="187">
        <f>BK129</f>
        <v>0</v>
      </c>
      <c r="K129" s="35"/>
      <c r="L129" s="38"/>
      <c r="M129" s="77"/>
      <c r="N129" s="188"/>
      <c r="O129" s="78"/>
      <c r="P129" s="189">
        <f>P130+P131+P183</f>
        <v>0</v>
      </c>
      <c r="Q129" s="78"/>
      <c r="R129" s="189">
        <f>R130+R131+R183</f>
        <v>0.65198</v>
      </c>
      <c r="S129" s="78"/>
      <c r="T129" s="189">
        <f>T130+T131+T183</f>
        <v>0</v>
      </c>
      <c r="U129" s="79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6" t="s">
        <v>72</v>
      </c>
      <c r="AU129" s="16" t="s">
        <v>131</v>
      </c>
      <c r="BK129" s="190">
        <f>BK130+BK131+BK183</f>
        <v>0</v>
      </c>
    </row>
    <row r="130" spans="1:65" s="12" customFormat="1" ht="25.95" customHeight="1">
      <c r="B130" s="191"/>
      <c r="C130" s="192"/>
      <c r="D130" s="193" t="s">
        <v>72</v>
      </c>
      <c r="E130" s="194" t="s">
        <v>642</v>
      </c>
      <c r="F130" s="194" t="s">
        <v>643</v>
      </c>
      <c r="G130" s="192"/>
      <c r="H130" s="192"/>
      <c r="I130" s="195"/>
      <c r="J130" s="196">
        <f>BK130</f>
        <v>0</v>
      </c>
      <c r="K130" s="192"/>
      <c r="L130" s="197"/>
      <c r="M130" s="198"/>
      <c r="N130" s="199"/>
      <c r="O130" s="199"/>
      <c r="P130" s="200">
        <v>0</v>
      </c>
      <c r="Q130" s="199"/>
      <c r="R130" s="200">
        <v>0</v>
      </c>
      <c r="S130" s="199"/>
      <c r="T130" s="200">
        <v>0</v>
      </c>
      <c r="U130" s="201"/>
      <c r="AR130" s="202" t="s">
        <v>80</v>
      </c>
      <c r="AT130" s="203" t="s">
        <v>72</v>
      </c>
      <c r="AU130" s="203" t="s">
        <v>73</v>
      </c>
      <c r="AY130" s="202" t="s">
        <v>181</v>
      </c>
      <c r="BK130" s="204">
        <v>0</v>
      </c>
    </row>
    <row r="131" spans="1:65" s="12" customFormat="1" ht="25.95" customHeight="1">
      <c r="B131" s="191"/>
      <c r="C131" s="192"/>
      <c r="D131" s="193" t="s">
        <v>72</v>
      </c>
      <c r="E131" s="194" t="s">
        <v>179</v>
      </c>
      <c r="F131" s="194" t="s">
        <v>180</v>
      </c>
      <c r="G131" s="192"/>
      <c r="H131" s="192"/>
      <c r="I131" s="195"/>
      <c r="J131" s="196">
        <f>BK131</f>
        <v>0</v>
      </c>
      <c r="K131" s="192"/>
      <c r="L131" s="197"/>
      <c r="M131" s="198"/>
      <c r="N131" s="199"/>
      <c r="O131" s="199"/>
      <c r="P131" s="200">
        <f>P132+P138+P148+P165+P179+P181</f>
        <v>0</v>
      </c>
      <c r="Q131" s="199"/>
      <c r="R131" s="200">
        <f>R132+R138+R148+R165+R179+R181</f>
        <v>0.65198</v>
      </c>
      <c r="S131" s="199"/>
      <c r="T131" s="200">
        <f>T132+T138+T148+T165+T179+T181</f>
        <v>0</v>
      </c>
      <c r="U131" s="201"/>
      <c r="AR131" s="202" t="s">
        <v>82</v>
      </c>
      <c r="AT131" s="203" t="s">
        <v>72</v>
      </c>
      <c r="AU131" s="203" t="s">
        <v>73</v>
      </c>
      <c r="AY131" s="202" t="s">
        <v>181</v>
      </c>
      <c r="BK131" s="204">
        <f>BK132+BK138+BK148+BK165+BK179+BK181</f>
        <v>0</v>
      </c>
    </row>
    <row r="132" spans="1:65" s="12" customFormat="1" ht="22.8" customHeight="1">
      <c r="B132" s="191"/>
      <c r="C132" s="192"/>
      <c r="D132" s="193" t="s">
        <v>72</v>
      </c>
      <c r="E132" s="205" t="s">
        <v>1293</v>
      </c>
      <c r="F132" s="205" t="s">
        <v>1294</v>
      </c>
      <c r="G132" s="192"/>
      <c r="H132" s="192"/>
      <c r="I132" s="195"/>
      <c r="J132" s="206">
        <f>BK132</f>
        <v>0</v>
      </c>
      <c r="K132" s="192"/>
      <c r="L132" s="197"/>
      <c r="M132" s="198"/>
      <c r="N132" s="199"/>
      <c r="O132" s="199"/>
      <c r="P132" s="200">
        <f>SUM(P133:P137)</f>
        <v>0</v>
      </c>
      <c r="Q132" s="199"/>
      <c r="R132" s="200">
        <f>SUM(R133:R137)</f>
        <v>1.0120000000000001E-2</v>
      </c>
      <c r="S132" s="199"/>
      <c r="T132" s="200">
        <f>SUM(T133:T137)</f>
        <v>0</v>
      </c>
      <c r="U132" s="201"/>
      <c r="AR132" s="202" t="s">
        <v>82</v>
      </c>
      <c r="AT132" s="203" t="s">
        <v>72</v>
      </c>
      <c r="AU132" s="203" t="s">
        <v>80</v>
      </c>
      <c r="AY132" s="202" t="s">
        <v>181</v>
      </c>
      <c r="BK132" s="204">
        <f>SUM(BK133:BK137)</f>
        <v>0</v>
      </c>
    </row>
    <row r="133" spans="1:65" s="2" customFormat="1" ht="14.4" customHeight="1">
      <c r="A133" s="33"/>
      <c r="B133" s="34"/>
      <c r="C133" s="221" t="s">
        <v>390</v>
      </c>
      <c r="D133" s="221" t="s">
        <v>192</v>
      </c>
      <c r="E133" s="222" t="s">
        <v>1295</v>
      </c>
      <c r="F133" s="223" t="s">
        <v>1296</v>
      </c>
      <c r="G133" s="224" t="s">
        <v>267</v>
      </c>
      <c r="H133" s="225">
        <v>10</v>
      </c>
      <c r="I133" s="226"/>
      <c r="J133" s="227">
        <f>ROUND(I133*H133,2)</f>
        <v>0</v>
      </c>
      <c r="K133" s="228"/>
      <c r="L133" s="229"/>
      <c r="M133" s="230" t="s">
        <v>1</v>
      </c>
      <c r="N133" s="231" t="s">
        <v>38</v>
      </c>
      <c r="O133" s="70"/>
      <c r="P133" s="217">
        <f>O133*H133</f>
        <v>0</v>
      </c>
      <c r="Q133" s="217">
        <v>6.9999999999999994E-5</v>
      </c>
      <c r="R133" s="217">
        <f>Q133*H133</f>
        <v>6.9999999999999988E-4</v>
      </c>
      <c r="S133" s="217">
        <v>0</v>
      </c>
      <c r="T133" s="217">
        <f>S133*H133</f>
        <v>0</v>
      </c>
      <c r="U133" s="218" t="s">
        <v>1</v>
      </c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19" t="s">
        <v>196</v>
      </c>
      <c r="AT133" s="219" t="s">
        <v>192</v>
      </c>
      <c r="AU133" s="219" t="s">
        <v>82</v>
      </c>
      <c r="AY133" s="16" t="s">
        <v>181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6" t="s">
        <v>80</v>
      </c>
      <c r="BK133" s="220">
        <f>ROUND(I133*H133,2)</f>
        <v>0</v>
      </c>
      <c r="BL133" s="16" t="s">
        <v>189</v>
      </c>
      <c r="BM133" s="219" t="s">
        <v>1297</v>
      </c>
    </row>
    <row r="134" spans="1:65" s="2" customFormat="1" ht="14.4" customHeight="1">
      <c r="A134" s="33"/>
      <c r="B134" s="34"/>
      <c r="C134" s="221" t="s">
        <v>396</v>
      </c>
      <c r="D134" s="221" t="s">
        <v>192</v>
      </c>
      <c r="E134" s="222" t="s">
        <v>1298</v>
      </c>
      <c r="F134" s="223" t="s">
        <v>1299</v>
      </c>
      <c r="G134" s="224" t="s">
        <v>267</v>
      </c>
      <c r="H134" s="225">
        <v>20</v>
      </c>
      <c r="I134" s="226"/>
      <c r="J134" s="227">
        <f>ROUND(I134*H134,2)</f>
        <v>0</v>
      </c>
      <c r="K134" s="228"/>
      <c r="L134" s="229"/>
      <c r="M134" s="230" t="s">
        <v>1</v>
      </c>
      <c r="N134" s="231" t="s">
        <v>38</v>
      </c>
      <c r="O134" s="70"/>
      <c r="P134" s="217">
        <f>O134*H134</f>
        <v>0</v>
      </c>
      <c r="Q134" s="217">
        <v>8.0000000000000007E-5</v>
      </c>
      <c r="R134" s="217">
        <f>Q134*H134</f>
        <v>1.6000000000000001E-3</v>
      </c>
      <c r="S134" s="217">
        <v>0</v>
      </c>
      <c r="T134" s="217">
        <f>S134*H134</f>
        <v>0</v>
      </c>
      <c r="U134" s="218" t="s">
        <v>1</v>
      </c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19" t="s">
        <v>196</v>
      </c>
      <c r="AT134" s="219" t="s">
        <v>192</v>
      </c>
      <c r="AU134" s="219" t="s">
        <v>82</v>
      </c>
      <c r="AY134" s="16" t="s">
        <v>181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6" t="s">
        <v>80</v>
      </c>
      <c r="BK134" s="220">
        <f>ROUND(I134*H134,2)</f>
        <v>0</v>
      </c>
      <c r="BL134" s="16" t="s">
        <v>189</v>
      </c>
      <c r="BM134" s="219" t="s">
        <v>1300</v>
      </c>
    </row>
    <row r="135" spans="1:65" s="2" customFormat="1" ht="14.4" customHeight="1">
      <c r="A135" s="33"/>
      <c r="B135" s="34"/>
      <c r="C135" s="221" t="s">
        <v>540</v>
      </c>
      <c r="D135" s="221" t="s">
        <v>192</v>
      </c>
      <c r="E135" s="222" t="s">
        <v>1301</v>
      </c>
      <c r="F135" s="223" t="s">
        <v>1302</v>
      </c>
      <c r="G135" s="224" t="s">
        <v>267</v>
      </c>
      <c r="H135" s="225">
        <v>46</v>
      </c>
      <c r="I135" s="226"/>
      <c r="J135" s="227">
        <f>ROUND(I135*H135,2)</f>
        <v>0</v>
      </c>
      <c r="K135" s="228"/>
      <c r="L135" s="229"/>
      <c r="M135" s="230" t="s">
        <v>1</v>
      </c>
      <c r="N135" s="231" t="s">
        <v>38</v>
      </c>
      <c r="O135" s="70"/>
      <c r="P135" s="217">
        <f>O135*H135</f>
        <v>0</v>
      </c>
      <c r="Q135" s="217">
        <v>1.6000000000000001E-4</v>
      </c>
      <c r="R135" s="217">
        <f>Q135*H135</f>
        <v>7.3600000000000002E-3</v>
      </c>
      <c r="S135" s="217">
        <v>0</v>
      </c>
      <c r="T135" s="217">
        <f>S135*H135</f>
        <v>0</v>
      </c>
      <c r="U135" s="218" t="s">
        <v>1</v>
      </c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9" t="s">
        <v>196</v>
      </c>
      <c r="AT135" s="219" t="s">
        <v>192</v>
      </c>
      <c r="AU135" s="219" t="s">
        <v>82</v>
      </c>
      <c r="AY135" s="16" t="s">
        <v>181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6" t="s">
        <v>80</v>
      </c>
      <c r="BK135" s="220">
        <f>ROUND(I135*H135,2)</f>
        <v>0</v>
      </c>
      <c r="BL135" s="16" t="s">
        <v>189</v>
      </c>
      <c r="BM135" s="219" t="s">
        <v>1303</v>
      </c>
    </row>
    <row r="136" spans="1:65" s="2" customFormat="1" ht="19.8" customHeight="1">
      <c r="A136" s="33"/>
      <c r="B136" s="34"/>
      <c r="C136" s="207" t="s">
        <v>672</v>
      </c>
      <c r="D136" s="207" t="s">
        <v>185</v>
      </c>
      <c r="E136" s="208" t="s">
        <v>1304</v>
      </c>
      <c r="F136" s="209" t="s">
        <v>1305</v>
      </c>
      <c r="G136" s="210" t="s">
        <v>267</v>
      </c>
      <c r="H136" s="211">
        <v>30</v>
      </c>
      <c r="I136" s="212"/>
      <c r="J136" s="213">
        <f>ROUND(I136*H136,2)</f>
        <v>0</v>
      </c>
      <c r="K136" s="214"/>
      <c r="L136" s="38"/>
      <c r="M136" s="215" t="s">
        <v>1</v>
      </c>
      <c r="N136" s="216" t="s">
        <v>38</v>
      </c>
      <c r="O136" s="70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7">
        <f>S136*H136</f>
        <v>0</v>
      </c>
      <c r="U136" s="218" t="s">
        <v>1</v>
      </c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19" t="s">
        <v>189</v>
      </c>
      <c r="AT136" s="219" t="s">
        <v>185</v>
      </c>
      <c r="AU136" s="219" t="s">
        <v>82</v>
      </c>
      <c r="AY136" s="16" t="s">
        <v>181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6" t="s">
        <v>80</v>
      </c>
      <c r="BK136" s="220">
        <f>ROUND(I136*H136,2)</f>
        <v>0</v>
      </c>
      <c r="BL136" s="16" t="s">
        <v>189</v>
      </c>
      <c r="BM136" s="219" t="s">
        <v>1306</v>
      </c>
    </row>
    <row r="137" spans="1:65" s="2" customFormat="1" ht="19.8" customHeight="1">
      <c r="A137" s="33"/>
      <c r="B137" s="34"/>
      <c r="C137" s="207" t="s">
        <v>683</v>
      </c>
      <c r="D137" s="207" t="s">
        <v>185</v>
      </c>
      <c r="E137" s="208" t="s">
        <v>1307</v>
      </c>
      <c r="F137" s="209" t="s">
        <v>1308</v>
      </c>
      <c r="G137" s="210" t="s">
        <v>267</v>
      </c>
      <c r="H137" s="211">
        <v>46</v>
      </c>
      <c r="I137" s="212"/>
      <c r="J137" s="213">
        <f>ROUND(I137*H137,2)</f>
        <v>0</v>
      </c>
      <c r="K137" s="214"/>
      <c r="L137" s="38"/>
      <c r="M137" s="215" t="s">
        <v>1</v>
      </c>
      <c r="N137" s="216" t="s">
        <v>38</v>
      </c>
      <c r="O137" s="70"/>
      <c r="P137" s="217">
        <f>O137*H137</f>
        <v>0</v>
      </c>
      <c r="Q137" s="217">
        <v>1.0000000000000001E-5</v>
      </c>
      <c r="R137" s="217">
        <f>Q137*H137</f>
        <v>4.6000000000000001E-4</v>
      </c>
      <c r="S137" s="217">
        <v>0</v>
      </c>
      <c r="T137" s="217">
        <f>S137*H137</f>
        <v>0</v>
      </c>
      <c r="U137" s="218" t="s">
        <v>1</v>
      </c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19" t="s">
        <v>189</v>
      </c>
      <c r="AT137" s="219" t="s">
        <v>185</v>
      </c>
      <c r="AU137" s="219" t="s">
        <v>82</v>
      </c>
      <c r="AY137" s="16" t="s">
        <v>181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6" t="s">
        <v>80</v>
      </c>
      <c r="BK137" s="220">
        <f>ROUND(I137*H137,2)</f>
        <v>0</v>
      </c>
      <c r="BL137" s="16" t="s">
        <v>189</v>
      </c>
      <c r="BM137" s="219" t="s">
        <v>1309</v>
      </c>
    </row>
    <row r="138" spans="1:65" s="12" customFormat="1" ht="22.8" customHeight="1">
      <c r="B138" s="191"/>
      <c r="C138" s="192"/>
      <c r="D138" s="193" t="s">
        <v>72</v>
      </c>
      <c r="E138" s="205" t="s">
        <v>1310</v>
      </c>
      <c r="F138" s="205" t="s">
        <v>1311</v>
      </c>
      <c r="G138" s="192"/>
      <c r="H138" s="192"/>
      <c r="I138" s="195"/>
      <c r="J138" s="206">
        <f>BK138</f>
        <v>0</v>
      </c>
      <c r="K138" s="192"/>
      <c r="L138" s="197"/>
      <c r="M138" s="198"/>
      <c r="N138" s="199"/>
      <c r="O138" s="199"/>
      <c r="P138" s="200">
        <f>SUM(P139:P147)</f>
        <v>0</v>
      </c>
      <c r="Q138" s="199"/>
      <c r="R138" s="200">
        <f>SUM(R139:R147)</f>
        <v>6.3960000000000003E-2</v>
      </c>
      <c r="S138" s="199"/>
      <c r="T138" s="200">
        <f>SUM(T139:T147)</f>
        <v>0</v>
      </c>
      <c r="U138" s="201"/>
      <c r="AR138" s="202" t="s">
        <v>82</v>
      </c>
      <c r="AT138" s="203" t="s">
        <v>72</v>
      </c>
      <c r="AU138" s="203" t="s">
        <v>80</v>
      </c>
      <c r="AY138" s="202" t="s">
        <v>181</v>
      </c>
      <c r="BK138" s="204">
        <f>SUM(BK139:BK147)</f>
        <v>0</v>
      </c>
    </row>
    <row r="139" spans="1:65" s="2" customFormat="1" ht="14.4" customHeight="1">
      <c r="A139" s="33"/>
      <c r="B139" s="34"/>
      <c r="C139" s="207" t="s">
        <v>699</v>
      </c>
      <c r="D139" s="207" t="s">
        <v>185</v>
      </c>
      <c r="E139" s="208" t="s">
        <v>1312</v>
      </c>
      <c r="F139" s="209" t="s">
        <v>1313</v>
      </c>
      <c r="G139" s="210" t="s">
        <v>267</v>
      </c>
      <c r="H139" s="211">
        <v>24</v>
      </c>
      <c r="I139" s="212"/>
      <c r="J139" s="213">
        <f t="shared" ref="J139:J147" si="0">ROUND(I139*H139,2)</f>
        <v>0</v>
      </c>
      <c r="K139" s="214"/>
      <c r="L139" s="38"/>
      <c r="M139" s="215" t="s">
        <v>1</v>
      </c>
      <c r="N139" s="216" t="s">
        <v>38</v>
      </c>
      <c r="O139" s="70"/>
      <c r="P139" s="217">
        <f t="shared" ref="P139:P147" si="1">O139*H139</f>
        <v>0</v>
      </c>
      <c r="Q139" s="217">
        <v>1.1999999999999999E-3</v>
      </c>
      <c r="R139" s="217">
        <f t="shared" ref="R139:R147" si="2">Q139*H139</f>
        <v>2.8799999999999999E-2</v>
      </c>
      <c r="S139" s="217">
        <v>0</v>
      </c>
      <c r="T139" s="217">
        <f t="shared" ref="T139:T147" si="3">S139*H139</f>
        <v>0</v>
      </c>
      <c r="U139" s="218" t="s">
        <v>1</v>
      </c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19" t="s">
        <v>189</v>
      </c>
      <c r="AT139" s="219" t="s">
        <v>185</v>
      </c>
      <c r="AU139" s="219" t="s">
        <v>82</v>
      </c>
      <c r="AY139" s="16" t="s">
        <v>181</v>
      </c>
      <c r="BE139" s="220">
        <f t="shared" ref="BE139:BE147" si="4">IF(N139="základní",J139,0)</f>
        <v>0</v>
      </c>
      <c r="BF139" s="220">
        <f t="shared" ref="BF139:BF147" si="5">IF(N139="snížená",J139,0)</f>
        <v>0</v>
      </c>
      <c r="BG139" s="220">
        <f t="shared" ref="BG139:BG147" si="6">IF(N139="zákl. přenesená",J139,0)</f>
        <v>0</v>
      </c>
      <c r="BH139" s="220">
        <f t="shared" ref="BH139:BH147" si="7">IF(N139="sníž. přenesená",J139,0)</f>
        <v>0</v>
      </c>
      <c r="BI139" s="220">
        <f t="shared" ref="BI139:BI147" si="8">IF(N139="nulová",J139,0)</f>
        <v>0</v>
      </c>
      <c r="BJ139" s="16" t="s">
        <v>80</v>
      </c>
      <c r="BK139" s="220">
        <f t="shared" ref="BK139:BK147" si="9">ROUND(I139*H139,2)</f>
        <v>0</v>
      </c>
      <c r="BL139" s="16" t="s">
        <v>189</v>
      </c>
      <c r="BM139" s="219" t="s">
        <v>1314</v>
      </c>
    </row>
    <row r="140" spans="1:65" s="2" customFormat="1" ht="14.4" customHeight="1">
      <c r="A140" s="33"/>
      <c r="B140" s="34"/>
      <c r="C140" s="207" t="s">
        <v>8</v>
      </c>
      <c r="D140" s="207" t="s">
        <v>185</v>
      </c>
      <c r="E140" s="208" t="s">
        <v>1315</v>
      </c>
      <c r="F140" s="209" t="s">
        <v>1316</v>
      </c>
      <c r="G140" s="210" t="s">
        <v>267</v>
      </c>
      <c r="H140" s="211">
        <v>10</v>
      </c>
      <c r="I140" s="212"/>
      <c r="J140" s="213">
        <f t="shared" si="0"/>
        <v>0</v>
      </c>
      <c r="K140" s="214"/>
      <c r="L140" s="38"/>
      <c r="M140" s="215" t="s">
        <v>1</v>
      </c>
      <c r="N140" s="216" t="s">
        <v>38</v>
      </c>
      <c r="O140" s="70"/>
      <c r="P140" s="217">
        <f t="shared" si="1"/>
        <v>0</v>
      </c>
      <c r="Q140" s="217">
        <v>2.9E-4</v>
      </c>
      <c r="R140" s="217">
        <f t="shared" si="2"/>
        <v>2.8999999999999998E-3</v>
      </c>
      <c r="S140" s="217">
        <v>0</v>
      </c>
      <c r="T140" s="217">
        <f t="shared" si="3"/>
        <v>0</v>
      </c>
      <c r="U140" s="218" t="s">
        <v>1</v>
      </c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19" t="s">
        <v>189</v>
      </c>
      <c r="AT140" s="219" t="s">
        <v>185</v>
      </c>
      <c r="AU140" s="219" t="s">
        <v>82</v>
      </c>
      <c r="AY140" s="16" t="s">
        <v>181</v>
      </c>
      <c r="BE140" s="220">
        <f t="shared" si="4"/>
        <v>0</v>
      </c>
      <c r="BF140" s="220">
        <f t="shared" si="5"/>
        <v>0</v>
      </c>
      <c r="BG140" s="220">
        <f t="shared" si="6"/>
        <v>0</v>
      </c>
      <c r="BH140" s="220">
        <f t="shared" si="7"/>
        <v>0</v>
      </c>
      <c r="BI140" s="220">
        <f t="shared" si="8"/>
        <v>0</v>
      </c>
      <c r="BJ140" s="16" t="s">
        <v>80</v>
      </c>
      <c r="BK140" s="220">
        <f t="shared" si="9"/>
        <v>0</v>
      </c>
      <c r="BL140" s="16" t="s">
        <v>189</v>
      </c>
      <c r="BM140" s="219" t="s">
        <v>1317</v>
      </c>
    </row>
    <row r="141" spans="1:65" s="2" customFormat="1" ht="14.4" customHeight="1">
      <c r="A141" s="33"/>
      <c r="B141" s="34"/>
      <c r="C141" s="207" t="s">
        <v>189</v>
      </c>
      <c r="D141" s="207" t="s">
        <v>185</v>
      </c>
      <c r="E141" s="208" t="s">
        <v>1318</v>
      </c>
      <c r="F141" s="209" t="s">
        <v>1319</v>
      </c>
      <c r="G141" s="210" t="s">
        <v>267</v>
      </c>
      <c r="H141" s="211">
        <v>20</v>
      </c>
      <c r="I141" s="212"/>
      <c r="J141" s="213">
        <f t="shared" si="0"/>
        <v>0</v>
      </c>
      <c r="K141" s="214"/>
      <c r="L141" s="38"/>
      <c r="M141" s="215" t="s">
        <v>1</v>
      </c>
      <c r="N141" s="216" t="s">
        <v>38</v>
      </c>
      <c r="O141" s="70"/>
      <c r="P141" s="217">
        <f t="shared" si="1"/>
        <v>0</v>
      </c>
      <c r="Q141" s="217">
        <v>3.5E-4</v>
      </c>
      <c r="R141" s="217">
        <f t="shared" si="2"/>
        <v>7.0000000000000001E-3</v>
      </c>
      <c r="S141" s="217">
        <v>0</v>
      </c>
      <c r="T141" s="217">
        <f t="shared" si="3"/>
        <v>0</v>
      </c>
      <c r="U141" s="218" t="s">
        <v>1</v>
      </c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19" t="s">
        <v>189</v>
      </c>
      <c r="AT141" s="219" t="s">
        <v>185</v>
      </c>
      <c r="AU141" s="219" t="s">
        <v>82</v>
      </c>
      <c r="AY141" s="16" t="s">
        <v>181</v>
      </c>
      <c r="BE141" s="220">
        <f t="shared" si="4"/>
        <v>0</v>
      </c>
      <c r="BF141" s="220">
        <f t="shared" si="5"/>
        <v>0</v>
      </c>
      <c r="BG141" s="220">
        <f t="shared" si="6"/>
        <v>0</v>
      </c>
      <c r="BH141" s="220">
        <f t="shared" si="7"/>
        <v>0</v>
      </c>
      <c r="BI141" s="220">
        <f t="shared" si="8"/>
        <v>0</v>
      </c>
      <c r="BJ141" s="16" t="s">
        <v>80</v>
      </c>
      <c r="BK141" s="220">
        <f t="shared" si="9"/>
        <v>0</v>
      </c>
      <c r="BL141" s="16" t="s">
        <v>189</v>
      </c>
      <c r="BM141" s="219" t="s">
        <v>1320</v>
      </c>
    </row>
    <row r="142" spans="1:65" s="2" customFormat="1" ht="14.4" customHeight="1">
      <c r="A142" s="33"/>
      <c r="B142" s="34"/>
      <c r="C142" s="207" t="s">
        <v>307</v>
      </c>
      <c r="D142" s="207" t="s">
        <v>185</v>
      </c>
      <c r="E142" s="208" t="s">
        <v>1321</v>
      </c>
      <c r="F142" s="209" t="s">
        <v>1322</v>
      </c>
      <c r="G142" s="210" t="s">
        <v>267</v>
      </c>
      <c r="H142" s="211">
        <v>22</v>
      </c>
      <c r="I142" s="212"/>
      <c r="J142" s="213">
        <f t="shared" si="0"/>
        <v>0</v>
      </c>
      <c r="K142" s="214"/>
      <c r="L142" s="38"/>
      <c r="M142" s="215" t="s">
        <v>1</v>
      </c>
      <c r="N142" s="216" t="s">
        <v>38</v>
      </c>
      <c r="O142" s="70"/>
      <c r="P142" s="217">
        <f t="shared" si="1"/>
        <v>0</v>
      </c>
      <c r="Q142" s="217">
        <v>1.14E-3</v>
      </c>
      <c r="R142" s="217">
        <f t="shared" si="2"/>
        <v>2.5079999999999998E-2</v>
      </c>
      <c r="S142" s="217">
        <v>0</v>
      </c>
      <c r="T142" s="217">
        <f t="shared" si="3"/>
        <v>0</v>
      </c>
      <c r="U142" s="218" t="s">
        <v>1</v>
      </c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19" t="s">
        <v>189</v>
      </c>
      <c r="AT142" s="219" t="s">
        <v>185</v>
      </c>
      <c r="AU142" s="219" t="s">
        <v>82</v>
      </c>
      <c r="AY142" s="16" t="s">
        <v>181</v>
      </c>
      <c r="BE142" s="220">
        <f t="shared" si="4"/>
        <v>0</v>
      </c>
      <c r="BF142" s="220">
        <f t="shared" si="5"/>
        <v>0</v>
      </c>
      <c r="BG142" s="220">
        <f t="shared" si="6"/>
        <v>0</v>
      </c>
      <c r="BH142" s="220">
        <f t="shared" si="7"/>
        <v>0</v>
      </c>
      <c r="BI142" s="220">
        <f t="shared" si="8"/>
        <v>0</v>
      </c>
      <c r="BJ142" s="16" t="s">
        <v>80</v>
      </c>
      <c r="BK142" s="220">
        <f t="shared" si="9"/>
        <v>0</v>
      </c>
      <c r="BL142" s="16" t="s">
        <v>189</v>
      </c>
      <c r="BM142" s="219" t="s">
        <v>1323</v>
      </c>
    </row>
    <row r="143" spans="1:65" s="2" customFormat="1" ht="14.4" customHeight="1">
      <c r="A143" s="33"/>
      <c r="B143" s="34"/>
      <c r="C143" s="207" t="s">
        <v>718</v>
      </c>
      <c r="D143" s="207" t="s">
        <v>185</v>
      </c>
      <c r="E143" s="208" t="s">
        <v>1324</v>
      </c>
      <c r="F143" s="209" t="s">
        <v>1325</v>
      </c>
      <c r="G143" s="210" t="s">
        <v>188</v>
      </c>
      <c r="H143" s="211">
        <v>14</v>
      </c>
      <c r="I143" s="212"/>
      <c r="J143" s="213">
        <f t="shared" si="0"/>
        <v>0</v>
      </c>
      <c r="K143" s="214"/>
      <c r="L143" s="38"/>
      <c r="M143" s="215" t="s">
        <v>1</v>
      </c>
      <c r="N143" s="216" t="s">
        <v>38</v>
      </c>
      <c r="O143" s="70"/>
      <c r="P143" s="217">
        <f t="shared" si="1"/>
        <v>0</v>
      </c>
      <c r="Q143" s="217">
        <v>0</v>
      </c>
      <c r="R143" s="217">
        <f t="shared" si="2"/>
        <v>0</v>
      </c>
      <c r="S143" s="217">
        <v>0</v>
      </c>
      <c r="T143" s="217">
        <f t="shared" si="3"/>
        <v>0</v>
      </c>
      <c r="U143" s="218" t="s">
        <v>1</v>
      </c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19" t="s">
        <v>189</v>
      </c>
      <c r="AT143" s="219" t="s">
        <v>185</v>
      </c>
      <c r="AU143" s="219" t="s">
        <v>82</v>
      </c>
      <c r="AY143" s="16" t="s">
        <v>181</v>
      </c>
      <c r="BE143" s="220">
        <f t="shared" si="4"/>
        <v>0</v>
      </c>
      <c r="BF143" s="220">
        <f t="shared" si="5"/>
        <v>0</v>
      </c>
      <c r="BG143" s="220">
        <f t="shared" si="6"/>
        <v>0</v>
      </c>
      <c r="BH143" s="220">
        <f t="shared" si="7"/>
        <v>0</v>
      </c>
      <c r="BI143" s="220">
        <f t="shared" si="8"/>
        <v>0</v>
      </c>
      <c r="BJ143" s="16" t="s">
        <v>80</v>
      </c>
      <c r="BK143" s="220">
        <f t="shared" si="9"/>
        <v>0</v>
      </c>
      <c r="BL143" s="16" t="s">
        <v>189</v>
      </c>
      <c r="BM143" s="219" t="s">
        <v>1326</v>
      </c>
    </row>
    <row r="144" spans="1:65" s="2" customFormat="1" ht="14.4" customHeight="1">
      <c r="A144" s="33"/>
      <c r="B144" s="34"/>
      <c r="C144" s="207" t="s">
        <v>722</v>
      </c>
      <c r="D144" s="207" t="s">
        <v>185</v>
      </c>
      <c r="E144" s="208" t="s">
        <v>1327</v>
      </c>
      <c r="F144" s="209" t="s">
        <v>1328</v>
      </c>
      <c r="G144" s="210" t="s">
        <v>188</v>
      </c>
      <c r="H144" s="211">
        <v>6</v>
      </c>
      <c r="I144" s="212"/>
      <c r="J144" s="213">
        <f t="shared" si="0"/>
        <v>0</v>
      </c>
      <c r="K144" s="214"/>
      <c r="L144" s="38"/>
      <c r="M144" s="215" t="s">
        <v>1</v>
      </c>
      <c r="N144" s="216" t="s">
        <v>38</v>
      </c>
      <c r="O144" s="70"/>
      <c r="P144" s="217">
        <f t="shared" si="1"/>
        <v>0</v>
      </c>
      <c r="Q144" s="217">
        <v>0</v>
      </c>
      <c r="R144" s="217">
        <f t="shared" si="2"/>
        <v>0</v>
      </c>
      <c r="S144" s="217">
        <v>0</v>
      </c>
      <c r="T144" s="217">
        <f t="shared" si="3"/>
        <v>0</v>
      </c>
      <c r="U144" s="218" t="s">
        <v>1</v>
      </c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19" t="s">
        <v>189</v>
      </c>
      <c r="AT144" s="219" t="s">
        <v>185</v>
      </c>
      <c r="AU144" s="219" t="s">
        <v>82</v>
      </c>
      <c r="AY144" s="16" t="s">
        <v>181</v>
      </c>
      <c r="BE144" s="220">
        <f t="shared" si="4"/>
        <v>0</v>
      </c>
      <c r="BF144" s="220">
        <f t="shared" si="5"/>
        <v>0</v>
      </c>
      <c r="BG144" s="220">
        <f t="shared" si="6"/>
        <v>0</v>
      </c>
      <c r="BH144" s="220">
        <f t="shared" si="7"/>
        <v>0</v>
      </c>
      <c r="BI144" s="220">
        <f t="shared" si="8"/>
        <v>0</v>
      </c>
      <c r="BJ144" s="16" t="s">
        <v>80</v>
      </c>
      <c r="BK144" s="220">
        <f t="shared" si="9"/>
        <v>0</v>
      </c>
      <c r="BL144" s="16" t="s">
        <v>189</v>
      </c>
      <c r="BM144" s="219" t="s">
        <v>1329</v>
      </c>
    </row>
    <row r="145" spans="1:65" s="2" customFormat="1" ht="14.4" customHeight="1">
      <c r="A145" s="33"/>
      <c r="B145" s="34"/>
      <c r="C145" s="207" t="s">
        <v>7</v>
      </c>
      <c r="D145" s="207" t="s">
        <v>185</v>
      </c>
      <c r="E145" s="208" t="s">
        <v>1330</v>
      </c>
      <c r="F145" s="209" t="s">
        <v>1331</v>
      </c>
      <c r="G145" s="210" t="s">
        <v>188</v>
      </c>
      <c r="H145" s="211">
        <v>12</v>
      </c>
      <c r="I145" s="212"/>
      <c r="J145" s="213">
        <f t="shared" si="0"/>
        <v>0</v>
      </c>
      <c r="K145" s="214"/>
      <c r="L145" s="38"/>
      <c r="M145" s="215" t="s">
        <v>1</v>
      </c>
      <c r="N145" s="216" t="s">
        <v>38</v>
      </c>
      <c r="O145" s="70"/>
      <c r="P145" s="217">
        <f t="shared" si="1"/>
        <v>0</v>
      </c>
      <c r="Q145" s="217">
        <v>0</v>
      </c>
      <c r="R145" s="217">
        <f t="shared" si="2"/>
        <v>0</v>
      </c>
      <c r="S145" s="217">
        <v>0</v>
      </c>
      <c r="T145" s="217">
        <f t="shared" si="3"/>
        <v>0</v>
      </c>
      <c r="U145" s="218" t="s">
        <v>1</v>
      </c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19" t="s">
        <v>189</v>
      </c>
      <c r="AT145" s="219" t="s">
        <v>185</v>
      </c>
      <c r="AU145" s="219" t="s">
        <v>82</v>
      </c>
      <c r="AY145" s="16" t="s">
        <v>181</v>
      </c>
      <c r="BE145" s="220">
        <f t="shared" si="4"/>
        <v>0</v>
      </c>
      <c r="BF145" s="220">
        <f t="shared" si="5"/>
        <v>0</v>
      </c>
      <c r="BG145" s="220">
        <f t="shared" si="6"/>
        <v>0</v>
      </c>
      <c r="BH145" s="220">
        <f t="shared" si="7"/>
        <v>0</v>
      </c>
      <c r="BI145" s="220">
        <f t="shared" si="8"/>
        <v>0</v>
      </c>
      <c r="BJ145" s="16" t="s">
        <v>80</v>
      </c>
      <c r="BK145" s="220">
        <f t="shared" si="9"/>
        <v>0</v>
      </c>
      <c r="BL145" s="16" t="s">
        <v>189</v>
      </c>
      <c r="BM145" s="219" t="s">
        <v>1332</v>
      </c>
    </row>
    <row r="146" spans="1:65" s="2" customFormat="1" ht="14.4" customHeight="1">
      <c r="A146" s="33"/>
      <c r="B146" s="34"/>
      <c r="C146" s="207" t="s">
        <v>743</v>
      </c>
      <c r="D146" s="207" t="s">
        <v>185</v>
      </c>
      <c r="E146" s="208" t="s">
        <v>1333</v>
      </c>
      <c r="F146" s="209" t="s">
        <v>1334</v>
      </c>
      <c r="G146" s="210" t="s">
        <v>188</v>
      </c>
      <c r="H146" s="211">
        <v>1</v>
      </c>
      <c r="I146" s="212"/>
      <c r="J146" s="213">
        <f t="shared" si="0"/>
        <v>0</v>
      </c>
      <c r="K146" s="214"/>
      <c r="L146" s="38"/>
      <c r="M146" s="215" t="s">
        <v>1</v>
      </c>
      <c r="N146" s="216" t="s">
        <v>38</v>
      </c>
      <c r="O146" s="70"/>
      <c r="P146" s="217">
        <f t="shared" si="1"/>
        <v>0</v>
      </c>
      <c r="Q146" s="217">
        <v>1.8000000000000001E-4</v>
      </c>
      <c r="R146" s="217">
        <f t="shared" si="2"/>
        <v>1.8000000000000001E-4</v>
      </c>
      <c r="S146" s="217">
        <v>0</v>
      </c>
      <c r="T146" s="217">
        <f t="shared" si="3"/>
        <v>0</v>
      </c>
      <c r="U146" s="218" t="s">
        <v>1</v>
      </c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19" t="s">
        <v>189</v>
      </c>
      <c r="AT146" s="219" t="s">
        <v>185</v>
      </c>
      <c r="AU146" s="219" t="s">
        <v>82</v>
      </c>
      <c r="AY146" s="16" t="s">
        <v>181</v>
      </c>
      <c r="BE146" s="220">
        <f t="shared" si="4"/>
        <v>0</v>
      </c>
      <c r="BF146" s="220">
        <f t="shared" si="5"/>
        <v>0</v>
      </c>
      <c r="BG146" s="220">
        <f t="shared" si="6"/>
        <v>0</v>
      </c>
      <c r="BH146" s="220">
        <f t="shared" si="7"/>
        <v>0</v>
      </c>
      <c r="BI146" s="220">
        <f t="shared" si="8"/>
        <v>0</v>
      </c>
      <c r="BJ146" s="16" t="s">
        <v>80</v>
      </c>
      <c r="BK146" s="220">
        <f t="shared" si="9"/>
        <v>0</v>
      </c>
      <c r="BL146" s="16" t="s">
        <v>189</v>
      </c>
      <c r="BM146" s="219" t="s">
        <v>1335</v>
      </c>
    </row>
    <row r="147" spans="1:65" s="2" customFormat="1" ht="14.4" customHeight="1">
      <c r="A147" s="33"/>
      <c r="B147" s="34"/>
      <c r="C147" s="207" t="s">
        <v>748</v>
      </c>
      <c r="D147" s="207" t="s">
        <v>185</v>
      </c>
      <c r="E147" s="208" t="s">
        <v>1336</v>
      </c>
      <c r="F147" s="209" t="s">
        <v>1337</v>
      </c>
      <c r="G147" s="210" t="s">
        <v>267</v>
      </c>
      <c r="H147" s="211">
        <v>76</v>
      </c>
      <c r="I147" s="212"/>
      <c r="J147" s="213">
        <f t="shared" si="0"/>
        <v>0</v>
      </c>
      <c r="K147" s="214"/>
      <c r="L147" s="38"/>
      <c r="M147" s="215" t="s">
        <v>1</v>
      </c>
      <c r="N147" s="216" t="s">
        <v>38</v>
      </c>
      <c r="O147" s="70"/>
      <c r="P147" s="217">
        <f t="shared" si="1"/>
        <v>0</v>
      </c>
      <c r="Q147" s="217">
        <v>0</v>
      </c>
      <c r="R147" s="217">
        <f t="shared" si="2"/>
        <v>0</v>
      </c>
      <c r="S147" s="217">
        <v>0</v>
      </c>
      <c r="T147" s="217">
        <f t="shared" si="3"/>
        <v>0</v>
      </c>
      <c r="U147" s="218" t="s">
        <v>1</v>
      </c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19" t="s">
        <v>189</v>
      </c>
      <c r="AT147" s="219" t="s">
        <v>185</v>
      </c>
      <c r="AU147" s="219" t="s">
        <v>82</v>
      </c>
      <c r="AY147" s="16" t="s">
        <v>181</v>
      </c>
      <c r="BE147" s="220">
        <f t="shared" si="4"/>
        <v>0</v>
      </c>
      <c r="BF147" s="220">
        <f t="shared" si="5"/>
        <v>0</v>
      </c>
      <c r="BG147" s="220">
        <f t="shared" si="6"/>
        <v>0</v>
      </c>
      <c r="BH147" s="220">
        <f t="shared" si="7"/>
        <v>0</v>
      </c>
      <c r="BI147" s="220">
        <f t="shared" si="8"/>
        <v>0</v>
      </c>
      <c r="BJ147" s="16" t="s">
        <v>80</v>
      </c>
      <c r="BK147" s="220">
        <f t="shared" si="9"/>
        <v>0</v>
      </c>
      <c r="BL147" s="16" t="s">
        <v>189</v>
      </c>
      <c r="BM147" s="219" t="s">
        <v>1338</v>
      </c>
    </row>
    <row r="148" spans="1:65" s="12" customFormat="1" ht="22.8" customHeight="1">
      <c r="B148" s="191"/>
      <c r="C148" s="192"/>
      <c r="D148" s="193" t="s">
        <v>72</v>
      </c>
      <c r="E148" s="205" t="s">
        <v>1339</v>
      </c>
      <c r="F148" s="205" t="s">
        <v>1340</v>
      </c>
      <c r="G148" s="192"/>
      <c r="H148" s="192"/>
      <c r="I148" s="195"/>
      <c r="J148" s="206">
        <f>BK148</f>
        <v>0</v>
      </c>
      <c r="K148" s="192"/>
      <c r="L148" s="197"/>
      <c r="M148" s="198"/>
      <c r="N148" s="199"/>
      <c r="O148" s="199"/>
      <c r="P148" s="200">
        <f>SUM(P149:P164)</f>
        <v>0</v>
      </c>
      <c r="Q148" s="199"/>
      <c r="R148" s="200">
        <f>SUM(R149:R164)</f>
        <v>0.16023999999999999</v>
      </c>
      <c r="S148" s="199"/>
      <c r="T148" s="200">
        <f>SUM(T149:T164)</f>
        <v>0</v>
      </c>
      <c r="U148" s="201"/>
      <c r="AR148" s="202" t="s">
        <v>82</v>
      </c>
      <c r="AT148" s="203" t="s">
        <v>72</v>
      </c>
      <c r="AU148" s="203" t="s">
        <v>80</v>
      </c>
      <c r="AY148" s="202" t="s">
        <v>181</v>
      </c>
      <c r="BK148" s="204">
        <f>SUM(BK149:BK164)</f>
        <v>0</v>
      </c>
    </row>
    <row r="149" spans="1:65" s="2" customFormat="1" ht="14.4" customHeight="1">
      <c r="A149" s="33"/>
      <c r="B149" s="34"/>
      <c r="C149" s="207" t="s">
        <v>756</v>
      </c>
      <c r="D149" s="207" t="s">
        <v>185</v>
      </c>
      <c r="E149" s="208" t="s">
        <v>1341</v>
      </c>
      <c r="F149" s="209" t="s">
        <v>1342</v>
      </c>
      <c r="G149" s="210" t="s">
        <v>267</v>
      </c>
      <c r="H149" s="211">
        <v>60</v>
      </c>
      <c r="I149" s="212"/>
      <c r="J149" s="213">
        <f t="shared" ref="J149:J164" si="10">ROUND(I149*H149,2)</f>
        <v>0</v>
      </c>
      <c r="K149" s="214"/>
      <c r="L149" s="38"/>
      <c r="M149" s="215" t="s">
        <v>1</v>
      </c>
      <c r="N149" s="216" t="s">
        <v>38</v>
      </c>
      <c r="O149" s="70"/>
      <c r="P149" s="217">
        <f t="shared" ref="P149:P164" si="11">O149*H149</f>
        <v>0</v>
      </c>
      <c r="Q149" s="217">
        <v>6.6E-4</v>
      </c>
      <c r="R149" s="217">
        <f t="shared" ref="R149:R164" si="12">Q149*H149</f>
        <v>3.9599999999999996E-2</v>
      </c>
      <c r="S149" s="217">
        <v>0</v>
      </c>
      <c r="T149" s="217">
        <f t="shared" ref="T149:T164" si="13">S149*H149</f>
        <v>0</v>
      </c>
      <c r="U149" s="218" t="s">
        <v>1</v>
      </c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19" t="s">
        <v>189</v>
      </c>
      <c r="AT149" s="219" t="s">
        <v>185</v>
      </c>
      <c r="AU149" s="219" t="s">
        <v>82</v>
      </c>
      <c r="AY149" s="16" t="s">
        <v>181</v>
      </c>
      <c r="BE149" s="220">
        <f t="shared" ref="BE149:BE164" si="14">IF(N149="základní",J149,0)</f>
        <v>0</v>
      </c>
      <c r="BF149" s="220">
        <f t="shared" ref="BF149:BF164" si="15">IF(N149="snížená",J149,0)</f>
        <v>0</v>
      </c>
      <c r="BG149" s="220">
        <f t="shared" ref="BG149:BG164" si="16">IF(N149="zákl. přenesená",J149,0)</f>
        <v>0</v>
      </c>
      <c r="BH149" s="220">
        <f t="shared" ref="BH149:BH164" si="17">IF(N149="sníž. přenesená",J149,0)</f>
        <v>0</v>
      </c>
      <c r="BI149" s="220">
        <f t="shared" ref="BI149:BI164" si="18">IF(N149="nulová",J149,0)</f>
        <v>0</v>
      </c>
      <c r="BJ149" s="16" t="s">
        <v>80</v>
      </c>
      <c r="BK149" s="220">
        <f t="shared" ref="BK149:BK164" si="19">ROUND(I149*H149,2)</f>
        <v>0</v>
      </c>
      <c r="BL149" s="16" t="s">
        <v>189</v>
      </c>
      <c r="BM149" s="219" t="s">
        <v>1343</v>
      </c>
    </row>
    <row r="150" spans="1:65" s="2" customFormat="1" ht="14.4" customHeight="1">
      <c r="A150" s="33"/>
      <c r="B150" s="34"/>
      <c r="C150" s="207" t="s">
        <v>760</v>
      </c>
      <c r="D150" s="207" t="s">
        <v>185</v>
      </c>
      <c r="E150" s="208" t="s">
        <v>1344</v>
      </c>
      <c r="F150" s="209" t="s">
        <v>1345</v>
      </c>
      <c r="G150" s="210" t="s">
        <v>267</v>
      </c>
      <c r="H150" s="211">
        <v>20</v>
      </c>
      <c r="I150" s="212"/>
      <c r="J150" s="213">
        <f t="shared" si="10"/>
        <v>0</v>
      </c>
      <c r="K150" s="214"/>
      <c r="L150" s="38"/>
      <c r="M150" s="215" t="s">
        <v>1</v>
      </c>
      <c r="N150" s="216" t="s">
        <v>38</v>
      </c>
      <c r="O150" s="70"/>
      <c r="P150" s="217">
        <f t="shared" si="11"/>
        <v>0</v>
      </c>
      <c r="Q150" s="217">
        <v>9.1E-4</v>
      </c>
      <c r="R150" s="217">
        <f t="shared" si="12"/>
        <v>1.8200000000000001E-2</v>
      </c>
      <c r="S150" s="217">
        <v>0</v>
      </c>
      <c r="T150" s="217">
        <f t="shared" si="13"/>
        <v>0</v>
      </c>
      <c r="U150" s="218" t="s">
        <v>1</v>
      </c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19" t="s">
        <v>189</v>
      </c>
      <c r="AT150" s="219" t="s">
        <v>185</v>
      </c>
      <c r="AU150" s="219" t="s">
        <v>82</v>
      </c>
      <c r="AY150" s="16" t="s">
        <v>181</v>
      </c>
      <c r="BE150" s="220">
        <f t="shared" si="14"/>
        <v>0</v>
      </c>
      <c r="BF150" s="220">
        <f t="shared" si="15"/>
        <v>0</v>
      </c>
      <c r="BG150" s="220">
        <f t="shared" si="16"/>
        <v>0</v>
      </c>
      <c r="BH150" s="220">
        <f t="shared" si="17"/>
        <v>0</v>
      </c>
      <c r="BI150" s="220">
        <f t="shared" si="18"/>
        <v>0</v>
      </c>
      <c r="BJ150" s="16" t="s">
        <v>80</v>
      </c>
      <c r="BK150" s="220">
        <f t="shared" si="19"/>
        <v>0</v>
      </c>
      <c r="BL150" s="16" t="s">
        <v>189</v>
      </c>
      <c r="BM150" s="219" t="s">
        <v>1346</v>
      </c>
    </row>
    <row r="151" spans="1:65" s="2" customFormat="1" ht="14.4" customHeight="1">
      <c r="A151" s="33"/>
      <c r="B151" s="34"/>
      <c r="C151" s="207" t="s">
        <v>764</v>
      </c>
      <c r="D151" s="207" t="s">
        <v>185</v>
      </c>
      <c r="E151" s="208" t="s">
        <v>1347</v>
      </c>
      <c r="F151" s="209" t="s">
        <v>1348</v>
      </c>
      <c r="G151" s="210" t="s">
        <v>267</v>
      </c>
      <c r="H151" s="211">
        <v>30</v>
      </c>
      <c r="I151" s="212"/>
      <c r="J151" s="213">
        <f t="shared" si="10"/>
        <v>0</v>
      </c>
      <c r="K151" s="214"/>
      <c r="L151" s="38"/>
      <c r="M151" s="215" t="s">
        <v>1</v>
      </c>
      <c r="N151" s="216" t="s">
        <v>38</v>
      </c>
      <c r="O151" s="70"/>
      <c r="P151" s="217">
        <f t="shared" si="11"/>
        <v>0</v>
      </c>
      <c r="Q151" s="217">
        <v>1.1900000000000001E-3</v>
      </c>
      <c r="R151" s="217">
        <f t="shared" si="12"/>
        <v>3.5700000000000003E-2</v>
      </c>
      <c r="S151" s="217">
        <v>0</v>
      </c>
      <c r="T151" s="217">
        <f t="shared" si="13"/>
        <v>0</v>
      </c>
      <c r="U151" s="218" t="s">
        <v>1</v>
      </c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19" t="s">
        <v>189</v>
      </c>
      <c r="AT151" s="219" t="s">
        <v>185</v>
      </c>
      <c r="AU151" s="219" t="s">
        <v>82</v>
      </c>
      <c r="AY151" s="16" t="s">
        <v>181</v>
      </c>
      <c r="BE151" s="220">
        <f t="shared" si="14"/>
        <v>0</v>
      </c>
      <c r="BF151" s="220">
        <f t="shared" si="15"/>
        <v>0</v>
      </c>
      <c r="BG151" s="220">
        <f t="shared" si="16"/>
        <v>0</v>
      </c>
      <c r="BH151" s="220">
        <f t="shared" si="17"/>
        <v>0</v>
      </c>
      <c r="BI151" s="220">
        <f t="shared" si="18"/>
        <v>0</v>
      </c>
      <c r="BJ151" s="16" t="s">
        <v>80</v>
      </c>
      <c r="BK151" s="220">
        <f t="shared" si="19"/>
        <v>0</v>
      </c>
      <c r="BL151" s="16" t="s">
        <v>189</v>
      </c>
      <c r="BM151" s="219" t="s">
        <v>1349</v>
      </c>
    </row>
    <row r="152" spans="1:65" s="2" customFormat="1" ht="19.8" customHeight="1">
      <c r="A152" s="33"/>
      <c r="B152" s="34"/>
      <c r="C152" s="207" t="s">
        <v>768</v>
      </c>
      <c r="D152" s="207" t="s">
        <v>185</v>
      </c>
      <c r="E152" s="208" t="s">
        <v>1350</v>
      </c>
      <c r="F152" s="209" t="s">
        <v>1351</v>
      </c>
      <c r="G152" s="210" t="s">
        <v>267</v>
      </c>
      <c r="H152" s="211">
        <v>60</v>
      </c>
      <c r="I152" s="212"/>
      <c r="J152" s="213">
        <f t="shared" si="10"/>
        <v>0</v>
      </c>
      <c r="K152" s="214"/>
      <c r="L152" s="38"/>
      <c r="M152" s="215" t="s">
        <v>1</v>
      </c>
      <c r="N152" s="216" t="s">
        <v>38</v>
      </c>
      <c r="O152" s="70"/>
      <c r="P152" s="217">
        <f t="shared" si="11"/>
        <v>0</v>
      </c>
      <c r="Q152" s="217">
        <v>6.9999999999999994E-5</v>
      </c>
      <c r="R152" s="217">
        <f t="shared" si="12"/>
        <v>4.1999999999999997E-3</v>
      </c>
      <c r="S152" s="217">
        <v>0</v>
      </c>
      <c r="T152" s="217">
        <f t="shared" si="13"/>
        <v>0</v>
      </c>
      <c r="U152" s="218" t="s">
        <v>1</v>
      </c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19" t="s">
        <v>189</v>
      </c>
      <c r="AT152" s="219" t="s">
        <v>185</v>
      </c>
      <c r="AU152" s="219" t="s">
        <v>82</v>
      </c>
      <c r="AY152" s="16" t="s">
        <v>181</v>
      </c>
      <c r="BE152" s="220">
        <f t="shared" si="14"/>
        <v>0</v>
      </c>
      <c r="BF152" s="220">
        <f t="shared" si="15"/>
        <v>0</v>
      </c>
      <c r="BG152" s="220">
        <f t="shared" si="16"/>
        <v>0</v>
      </c>
      <c r="BH152" s="220">
        <f t="shared" si="17"/>
        <v>0</v>
      </c>
      <c r="BI152" s="220">
        <f t="shared" si="18"/>
        <v>0</v>
      </c>
      <c r="BJ152" s="16" t="s">
        <v>80</v>
      </c>
      <c r="BK152" s="220">
        <f t="shared" si="19"/>
        <v>0</v>
      </c>
      <c r="BL152" s="16" t="s">
        <v>189</v>
      </c>
      <c r="BM152" s="219" t="s">
        <v>1352</v>
      </c>
    </row>
    <row r="153" spans="1:65" s="2" customFormat="1" ht="19.8" customHeight="1">
      <c r="A153" s="33"/>
      <c r="B153" s="34"/>
      <c r="C153" s="207" t="s">
        <v>196</v>
      </c>
      <c r="D153" s="207" t="s">
        <v>185</v>
      </c>
      <c r="E153" s="208" t="s">
        <v>1353</v>
      </c>
      <c r="F153" s="209" t="s">
        <v>1354</v>
      </c>
      <c r="G153" s="210" t="s">
        <v>267</v>
      </c>
      <c r="H153" s="211">
        <v>50</v>
      </c>
      <c r="I153" s="212"/>
      <c r="J153" s="213">
        <f t="shared" si="10"/>
        <v>0</v>
      </c>
      <c r="K153" s="214"/>
      <c r="L153" s="38"/>
      <c r="M153" s="215" t="s">
        <v>1</v>
      </c>
      <c r="N153" s="216" t="s">
        <v>38</v>
      </c>
      <c r="O153" s="70"/>
      <c r="P153" s="217">
        <f t="shared" si="11"/>
        <v>0</v>
      </c>
      <c r="Q153" s="217">
        <v>1.6000000000000001E-4</v>
      </c>
      <c r="R153" s="217">
        <f t="shared" si="12"/>
        <v>8.0000000000000002E-3</v>
      </c>
      <c r="S153" s="217">
        <v>0</v>
      </c>
      <c r="T153" s="217">
        <f t="shared" si="13"/>
        <v>0</v>
      </c>
      <c r="U153" s="218" t="s">
        <v>1</v>
      </c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19" t="s">
        <v>189</v>
      </c>
      <c r="AT153" s="219" t="s">
        <v>185</v>
      </c>
      <c r="AU153" s="219" t="s">
        <v>82</v>
      </c>
      <c r="AY153" s="16" t="s">
        <v>181</v>
      </c>
      <c r="BE153" s="220">
        <f t="shared" si="14"/>
        <v>0</v>
      </c>
      <c r="BF153" s="220">
        <f t="shared" si="15"/>
        <v>0</v>
      </c>
      <c r="BG153" s="220">
        <f t="shared" si="16"/>
        <v>0</v>
      </c>
      <c r="BH153" s="220">
        <f t="shared" si="17"/>
        <v>0</v>
      </c>
      <c r="BI153" s="220">
        <f t="shared" si="18"/>
        <v>0</v>
      </c>
      <c r="BJ153" s="16" t="s">
        <v>80</v>
      </c>
      <c r="BK153" s="220">
        <f t="shared" si="19"/>
        <v>0</v>
      </c>
      <c r="BL153" s="16" t="s">
        <v>189</v>
      </c>
      <c r="BM153" s="219" t="s">
        <v>1355</v>
      </c>
    </row>
    <row r="154" spans="1:65" s="2" customFormat="1" ht="14.4" customHeight="1">
      <c r="A154" s="33"/>
      <c r="B154" s="34"/>
      <c r="C154" s="207" t="s">
        <v>777</v>
      </c>
      <c r="D154" s="207" t="s">
        <v>185</v>
      </c>
      <c r="E154" s="208" t="s">
        <v>1356</v>
      </c>
      <c r="F154" s="209" t="s">
        <v>1357</v>
      </c>
      <c r="G154" s="210" t="s">
        <v>188</v>
      </c>
      <c r="H154" s="211">
        <v>50</v>
      </c>
      <c r="I154" s="212"/>
      <c r="J154" s="213">
        <f t="shared" si="10"/>
        <v>0</v>
      </c>
      <c r="K154" s="214"/>
      <c r="L154" s="38"/>
      <c r="M154" s="215" t="s">
        <v>1</v>
      </c>
      <c r="N154" s="216" t="s">
        <v>38</v>
      </c>
      <c r="O154" s="70"/>
      <c r="P154" s="217">
        <f t="shared" si="11"/>
        <v>0</v>
      </c>
      <c r="Q154" s="217">
        <v>0</v>
      </c>
      <c r="R154" s="217">
        <f t="shared" si="12"/>
        <v>0</v>
      </c>
      <c r="S154" s="217">
        <v>0</v>
      </c>
      <c r="T154" s="217">
        <f t="shared" si="13"/>
        <v>0</v>
      </c>
      <c r="U154" s="218" t="s">
        <v>1</v>
      </c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19" t="s">
        <v>189</v>
      </c>
      <c r="AT154" s="219" t="s">
        <v>185</v>
      </c>
      <c r="AU154" s="219" t="s">
        <v>82</v>
      </c>
      <c r="AY154" s="16" t="s">
        <v>181</v>
      </c>
      <c r="BE154" s="220">
        <f t="shared" si="14"/>
        <v>0</v>
      </c>
      <c r="BF154" s="220">
        <f t="shared" si="15"/>
        <v>0</v>
      </c>
      <c r="BG154" s="220">
        <f t="shared" si="16"/>
        <v>0</v>
      </c>
      <c r="BH154" s="220">
        <f t="shared" si="17"/>
        <v>0</v>
      </c>
      <c r="BI154" s="220">
        <f t="shared" si="18"/>
        <v>0</v>
      </c>
      <c r="BJ154" s="16" t="s">
        <v>80</v>
      </c>
      <c r="BK154" s="220">
        <f t="shared" si="19"/>
        <v>0</v>
      </c>
      <c r="BL154" s="16" t="s">
        <v>189</v>
      </c>
      <c r="BM154" s="219" t="s">
        <v>1358</v>
      </c>
    </row>
    <row r="155" spans="1:65" s="2" customFormat="1" ht="14.4" customHeight="1">
      <c r="A155" s="33"/>
      <c r="B155" s="34"/>
      <c r="C155" s="207" t="s">
        <v>782</v>
      </c>
      <c r="D155" s="207" t="s">
        <v>185</v>
      </c>
      <c r="E155" s="208" t="s">
        <v>1359</v>
      </c>
      <c r="F155" s="209" t="s">
        <v>1360</v>
      </c>
      <c r="G155" s="210" t="s">
        <v>188</v>
      </c>
      <c r="H155" s="211">
        <v>42</v>
      </c>
      <c r="I155" s="212"/>
      <c r="J155" s="213">
        <f t="shared" si="10"/>
        <v>0</v>
      </c>
      <c r="K155" s="214"/>
      <c r="L155" s="38"/>
      <c r="M155" s="215" t="s">
        <v>1</v>
      </c>
      <c r="N155" s="216" t="s">
        <v>38</v>
      </c>
      <c r="O155" s="70"/>
      <c r="P155" s="217">
        <f t="shared" si="11"/>
        <v>0</v>
      </c>
      <c r="Q155" s="217">
        <v>1.2999999999999999E-4</v>
      </c>
      <c r="R155" s="217">
        <f t="shared" si="12"/>
        <v>5.4599999999999996E-3</v>
      </c>
      <c r="S155" s="217">
        <v>0</v>
      </c>
      <c r="T155" s="217">
        <f t="shared" si="13"/>
        <v>0</v>
      </c>
      <c r="U155" s="218" t="s">
        <v>1</v>
      </c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19" t="s">
        <v>189</v>
      </c>
      <c r="AT155" s="219" t="s">
        <v>185</v>
      </c>
      <c r="AU155" s="219" t="s">
        <v>82</v>
      </c>
      <c r="AY155" s="16" t="s">
        <v>181</v>
      </c>
      <c r="BE155" s="220">
        <f t="shared" si="14"/>
        <v>0</v>
      </c>
      <c r="BF155" s="220">
        <f t="shared" si="15"/>
        <v>0</v>
      </c>
      <c r="BG155" s="220">
        <f t="shared" si="16"/>
        <v>0</v>
      </c>
      <c r="BH155" s="220">
        <f t="shared" si="17"/>
        <v>0</v>
      </c>
      <c r="BI155" s="220">
        <f t="shared" si="18"/>
        <v>0</v>
      </c>
      <c r="BJ155" s="16" t="s">
        <v>80</v>
      </c>
      <c r="BK155" s="220">
        <f t="shared" si="19"/>
        <v>0</v>
      </c>
      <c r="BL155" s="16" t="s">
        <v>189</v>
      </c>
      <c r="BM155" s="219" t="s">
        <v>1361</v>
      </c>
    </row>
    <row r="156" spans="1:65" s="2" customFormat="1" ht="14.4" customHeight="1">
      <c r="A156" s="33"/>
      <c r="B156" s="34"/>
      <c r="C156" s="207" t="s">
        <v>787</v>
      </c>
      <c r="D156" s="207" t="s">
        <v>185</v>
      </c>
      <c r="E156" s="208" t="s">
        <v>1362</v>
      </c>
      <c r="F156" s="209" t="s">
        <v>1363</v>
      </c>
      <c r="G156" s="210" t="s">
        <v>1364</v>
      </c>
      <c r="H156" s="211">
        <v>4</v>
      </c>
      <c r="I156" s="212"/>
      <c r="J156" s="213">
        <f t="shared" si="10"/>
        <v>0</v>
      </c>
      <c r="K156" s="214"/>
      <c r="L156" s="38"/>
      <c r="M156" s="215" t="s">
        <v>1</v>
      </c>
      <c r="N156" s="216" t="s">
        <v>38</v>
      </c>
      <c r="O156" s="70"/>
      <c r="P156" s="217">
        <f t="shared" si="11"/>
        <v>0</v>
      </c>
      <c r="Q156" s="217">
        <v>2.5000000000000001E-4</v>
      </c>
      <c r="R156" s="217">
        <f t="shared" si="12"/>
        <v>1E-3</v>
      </c>
      <c r="S156" s="217">
        <v>0</v>
      </c>
      <c r="T156" s="217">
        <f t="shared" si="13"/>
        <v>0</v>
      </c>
      <c r="U156" s="218" t="s">
        <v>1</v>
      </c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19" t="s">
        <v>189</v>
      </c>
      <c r="AT156" s="219" t="s">
        <v>185</v>
      </c>
      <c r="AU156" s="219" t="s">
        <v>82</v>
      </c>
      <c r="AY156" s="16" t="s">
        <v>181</v>
      </c>
      <c r="BE156" s="220">
        <f t="shared" si="14"/>
        <v>0</v>
      </c>
      <c r="BF156" s="220">
        <f t="shared" si="15"/>
        <v>0</v>
      </c>
      <c r="BG156" s="220">
        <f t="shared" si="16"/>
        <v>0</v>
      </c>
      <c r="BH156" s="220">
        <f t="shared" si="17"/>
        <v>0</v>
      </c>
      <c r="BI156" s="220">
        <f t="shared" si="18"/>
        <v>0</v>
      </c>
      <c r="BJ156" s="16" t="s">
        <v>80</v>
      </c>
      <c r="BK156" s="220">
        <f t="shared" si="19"/>
        <v>0</v>
      </c>
      <c r="BL156" s="16" t="s">
        <v>189</v>
      </c>
      <c r="BM156" s="219" t="s">
        <v>1365</v>
      </c>
    </row>
    <row r="157" spans="1:65" s="2" customFormat="1" ht="14.4" customHeight="1">
      <c r="A157" s="33"/>
      <c r="B157" s="34"/>
      <c r="C157" s="207" t="s">
        <v>793</v>
      </c>
      <c r="D157" s="207" t="s">
        <v>185</v>
      </c>
      <c r="E157" s="208" t="s">
        <v>1366</v>
      </c>
      <c r="F157" s="209" t="s">
        <v>1367</v>
      </c>
      <c r="G157" s="210" t="s">
        <v>854</v>
      </c>
      <c r="H157" s="211">
        <v>42</v>
      </c>
      <c r="I157" s="212"/>
      <c r="J157" s="213">
        <f t="shared" si="10"/>
        <v>0</v>
      </c>
      <c r="K157" s="214"/>
      <c r="L157" s="38"/>
      <c r="M157" s="215" t="s">
        <v>1</v>
      </c>
      <c r="N157" s="216" t="s">
        <v>38</v>
      </c>
      <c r="O157" s="70"/>
      <c r="P157" s="217">
        <f t="shared" si="11"/>
        <v>0</v>
      </c>
      <c r="Q157" s="217">
        <v>5.6999999999999998E-4</v>
      </c>
      <c r="R157" s="217">
        <f t="shared" si="12"/>
        <v>2.3939999999999999E-2</v>
      </c>
      <c r="S157" s="217">
        <v>0</v>
      </c>
      <c r="T157" s="217">
        <f t="shared" si="13"/>
        <v>0</v>
      </c>
      <c r="U157" s="218" t="s">
        <v>1</v>
      </c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19" t="s">
        <v>189</v>
      </c>
      <c r="AT157" s="219" t="s">
        <v>185</v>
      </c>
      <c r="AU157" s="219" t="s">
        <v>82</v>
      </c>
      <c r="AY157" s="16" t="s">
        <v>181</v>
      </c>
      <c r="BE157" s="220">
        <f t="shared" si="14"/>
        <v>0</v>
      </c>
      <c r="BF157" s="220">
        <f t="shared" si="15"/>
        <v>0</v>
      </c>
      <c r="BG157" s="220">
        <f t="shared" si="16"/>
        <v>0</v>
      </c>
      <c r="BH157" s="220">
        <f t="shared" si="17"/>
        <v>0</v>
      </c>
      <c r="BI157" s="220">
        <f t="shared" si="18"/>
        <v>0</v>
      </c>
      <c r="BJ157" s="16" t="s">
        <v>80</v>
      </c>
      <c r="BK157" s="220">
        <f t="shared" si="19"/>
        <v>0</v>
      </c>
      <c r="BL157" s="16" t="s">
        <v>189</v>
      </c>
      <c r="BM157" s="219" t="s">
        <v>1368</v>
      </c>
    </row>
    <row r="158" spans="1:65" s="2" customFormat="1" ht="14.4" customHeight="1">
      <c r="A158" s="33"/>
      <c r="B158" s="34"/>
      <c r="C158" s="207" t="s">
        <v>814</v>
      </c>
      <c r="D158" s="207" t="s">
        <v>185</v>
      </c>
      <c r="E158" s="208" t="s">
        <v>1369</v>
      </c>
      <c r="F158" s="209" t="s">
        <v>1370</v>
      </c>
      <c r="G158" s="210" t="s">
        <v>188</v>
      </c>
      <c r="H158" s="211">
        <v>2</v>
      </c>
      <c r="I158" s="212"/>
      <c r="J158" s="213">
        <f t="shared" si="10"/>
        <v>0</v>
      </c>
      <c r="K158" s="214"/>
      <c r="L158" s="38"/>
      <c r="M158" s="215" t="s">
        <v>1</v>
      </c>
      <c r="N158" s="216" t="s">
        <v>38</v>
      </c>
      <c r="O158" s="70"/>
      <c r="P158" s="217">
        <f t="shared" si="11"/>
        <v>0</v>
      </c>
      <c r="Q158" s="217">
        <v>2.1000000000000001E-4</v>
      </c>
      <c r="R158" s="217">
        <f t="shared" si="12"/>
        <v>4.2000000000000002E-4</v>
      </c>
      <c r="S158" s="217">
        <v>0</v>
      </c>
      <c r="T158" s="217">
        <f t="shared" si="13"/>
        <v>0</v>
      </c>
      <c r="U158" s="218" t="s">
        <v>1</v>
      </c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19" t="s">
        <v>189</v>
      </c>
      <c r="AT158" s="219" t="s">
        <v>185</v>
      </c>
      <c r="AU158" s="219" t="s">
        <v>82</v>
      </c>
      <c r="AY158" s="16" t="s">
        <v>181</v>
      </c>
      <c r="BE158" s="220">
        <f t="shared" si="14"/>
        <v>0</v>
      </c>
      <c r="BF158" s="220">
        <f t="shared" si="15"/>
        <v>0</v>
      </c>
      <c r="BG158" s="220">
        <f t="shared" si="16"/>
        <v>0</v>
      </c>
      <c r="BH158" s="220">
        <f t="shared" si="17"/>
        <v>0</v>
      </c>
      <c r="BI158" s="220">
        <f t="shared" si="18"/>
        <v>0</v>
      </c>
      <c r="BJ158" s="16" t="s">
        <v>80</v>
      </c>
      <c r="BK158" s="220">
        <f t="shared" si="19"/>
        <v>0</v>
      </c>
      <c r="BL158" s="16" t="s">
        <v>189</v>
      </c>
      <c r="BM158" s="219" t="s">
        <v>1371</v>
      </c>
    </row>
    <row r="159" spans="1:65" s="2" customFormat="1" ht="14.4" customHeight="1">
      <c r="A159" s="33"/>
      <c r="B159" s="34"/>
      <c r="C159" s="207" t="s">
        <v>818</v>
      </c>
      <c r="D159" s="207" t="s">
        <v>185</v>
      </c>
      <c r="E159" s="208" t="s">
        <v>1372</v>
      </c>
      <c r="F159" s="209" t="s">
        <v>1373</v>
      </c>
      <c r="G159" s="210" t="s">
        <v>188</v>
      </c>
      <c r="H159" s="211">
        <v>2</v>
      </c>
      <c r="I159" s="212"/>
      <c r="J159" s="213">
        <f t="shared" si="10"/>
        <v>0</v>
      </c>
      <c r="K159" s="214"/>
      <c r="L159" s="38"/>
      <c r="M159" s="215" t="s">
        <v>1</v>
      </c>
      <c r="N159" s="216" t="s">
        <v>38</v>
      </c>
      <c r="O159" s="70"/>
      <c r="P159" s="217">
        <f t="shared" si="11"/>
        <v>0</v>
      </c>
      <c r="Q159" s="217">
        <v>3.4000000000000002E-4</v>
      </c>
      <c r="R159" s="217">
        <f t="shared" si="12"/>
        <v>6.8000000000000005E-4</v>
      </c>
      <c r="S159" s="217">
        <v>0</v>
      </c>
      <c r="T159" s="217">
        <f t="shared" si="13"/>
        <v>0</v>
      </c>
      <c r="U159" s="218" t="s">
        <v>1</v>
      </c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19" t="s">
        <v>189</v>
      </c>
      <c r="AT159" s="219" t="s">
        <v>185</v>
      </c>
      <c r="AU159" s="219" t="s">
        <v>82</v>
      </c>
      <c r="AY159" s="16" t="s">
        <v>181</v>
      </c>
      <c r="BE159" s="220">
        <f t="shared" si="14"/>
        <v>0</v>
      </c>
      <c r="BF159" s="220">
        <f t="shared" si="15"/>
        <v>0</v>
      </c>
      <c r="BG159" s="220">
        <f t="shared" si="16"/>
        <v>0</v>
      </c>
      <c r="BH159" s="220">
        <f t="shared" si="17"/>
        <v>0</v>
      </c>
      <c r="BI159" s="220">
        <f t="shared" si="18"/>
        <v>0</v>
      </c>
      <c r="BJ159" s="16" t="s">
        <v>80</v>
      </c>
      <c r="BK159" s="220">
        <f t="shared" si="19"/>
        <v>0</v>
      </c>
      <c r="BL159" s="16" t="s">
        <v>189</v>
      </c>
      <c r="BM159" s="219" t="s">
        <v>1374</v>
      </c>
    </row>
    <row r="160" spans="1:65" s="2" customFormat="1" ht="14.4" customHeight="1">
      <c r="A160" s="33"/>
      <c r="B160" s="34"/>
      <c r="C160" s="207" t="s">
        <v>822</v>
      </c>
      <c r="D160" s="207" t="s">
        <v>185</v>
      </c>
      <c r="E160" s="208" t="s">
        <v>1375</v>
      </c>
      <c r="F160" s="209" t="s">
        <v>1376</v>
      </c>
      <c r="G160" s="210" t="s">
        <v>188</v>
      </c>
      <c r="H160" s="211">
        <v>2</v>
      </c>
      <c r="I160" s="212"/>
      <c r="J160" s="213">
        <f t="shared" si="10"/>
        <v>0</v>
      </c>
      <c r="K160" s="214"/>
      <c r="L160" s="38"/>
      <c r="M160" s="215" t="s">
        <v>1</v>
      </c>
      <c r="N160" s="216" t="s">
        <v>38</v>
      </c>
      <c r="O160" s="70"/>
      <c r="P160" s="217">
        <f t="shared" si="11"/>
        <v>0</v>
      </c>
      <c r="Q160" s="217">
        <v>5.0000000000000001E-4</v>
      </c>
      <c r="R160" s="217">
        <f t="shared" si="12"/>
        <v>1E-3</v>
      </c>
      <c r="S160" s="217">
        <v>0</v>
      </c>
      <c r="T160" s="217">
        <f t="shared" si="13"/>
        <v>0</v>
      </c>
      <c r="U160" s="218" t="s">
        <v>1</v>
      </c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19" t="s">
        <v>189</v>
      </c>
      <c r="AT160" s="219" t="s">
        <v>185</v>
      </c>
      <c r="AU160" s="219" t="s">
        <v>82</v>
      </c>
      <c r="AY160" s="16" t="s">
        <v>181</v>
      </c>
      <c r="BE160" s="220">
        <f t="shared" si="14"/>
        <v>0</v>
      </c>
      <c r="BF160" s="220">
        <f t="shared" si="15"/>
        <v>0</v>
      </c>
      <c r="BG160" s="220">
        <f t="shared" si="16"/>
        <v>0</v>
      </c>
      <c r="BH160" s="220">
        <f t="shared" si="17"/>
        <v>0</v>
      </c>
      <c r="BI160" s="220">
        <f t="shared" si="18"/>
        <v>0</v>
      </c>
      <c r="BJ160" s="16" t="s">
        <v>80</v>
      </c>
      <c r="BK160" s="220">
        <f t="shared" si="19"/>
        <v>0</v>
      </c>
      <c r="BL160" s="16" t="s">
        <v>189</v>
      </c>
      <c r="BM160" s="219" t="s">
        <v>1377</v>
      </c>
    </row>
    <row r="161" spans="1:65" s="2" customFormat="1" ht="14.4" customHeight="1">
      <c r="A161" s="33"/>
      <c r="B161" s="34"/>
      <c r="C161" s="221" t="s">
        <v>287</v>
      </c>
      <c r="D161" s="221" t="s">
        <v>192</v>
      </c>
      <c r="E161" s="222" t="s">
        <v>1378</v>
      </c>
      <c r="F161" s="223" t="s">
        <v>1379</v>
      </c>
      <c r="G161" s="224" t="s">
        <v>188</v>
      </c>
      <c r="H161" s="225">
        <v>2</v>
      </c>
      <c r="I161" s="226"/>
      <c r="J161" s="227">
        <f t="shared" si="10"/>
        <v>0</v>
      </c>
      <c r="K161" s="228"/>
      <c r="L161" s="229"/>
      <c r="M161" s="230" t="s">
        <v>1</v>
      </c>
      <c r="N161" s="231" t="s">
        <v>38</v>
      </c>
      <c r="O161" s="70"/>
      <c r="P161" s="217">
        <f t="shared" si="11"/>
        <v>0</v>
      </c>
      <c r="Q161" s="217">
        <v>0</v>
      </c>
      <c r="R161" s="217">
        <f t="shared" si="12"/>
        <v>0</v>
      </c>
      <c r="S161" s="217">
        <v>0</v>
      </c>
      <c r="T161" s="217">
        <f t="shared" si="13"/>
        <v>0</v>
      </c>
      <c r="U161" s="218" t="s">
        <v>1</v>
      </c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19" t="s">
        <v>196</v>
      </c>
      <c r="AT161" s="219" t="s">
        <v>192</v>
      </c>
      <c r="AU161" s="219" t="s">
        <v>82</v>
      </c>
      <c r="AY161" s="16" t="s">
        <v>181</v>
      </c>
      <c r="BE161" s="220">
        <f t="shared" si="14"/>
        <v>0</v>
      </c>
      <c r="BF161" s="220">
        <f t="shared" si="15"/>
        <v>0</v>
      </c>
      <c r="BG161" s="220">
        <f t="shared" si="16"/>
        <v>0</v>
      </c>
      <c r="BH161" s="220">
        <f t="shared" si="17"/>
        <v>0</v>
      </c>
      <c r="BI161" s="220">
        <f t="shared" si="18"/>
        <v>0</v>
      </c>
      <c r="BJ161" s="16" t="s">
        <v>80</v>
      </c>
      <c r="BK161" s="220">
        <f t="shared" si="19"/>
        <v>0</v>
      </c>
      <c r="BL161" s="16" t="s">
        <v>189</v>
      </c>
      <c r="BM161" s="219" t="s">
        <v>1380</v>
      </c>
    </row>
    <row r="162" spans="1:65" s="2" customFormat="1" ht="14.4" customHeight="1">
      <c r="A162" s="33"/>
      <c r="B162" s="34"/>
      <c r="C162" s="207" t="s">
        <v>297</v>
      </c>
      <c r="D162" s="207" t="s">
        <v>185</v>
      </c>
      <c r="E162" s="208" t="s">
        <v>1381</v>
      </c>
      <c r="F162" s="209" t="s">
        <v>1382</v>
      </c>
      <c r="G162" s="210" t="s">
        <v>188</v>
      </c>
      <c r="H162" s="211">
        <v>2</v>
      </c>
      <c r="I162" s="212"/>
      <c r="J162" s="213">
        <f t="shared" si="10"/>
        <v>0</v>
      </c>
      <c r="K162" s="214"/>
      <c r="L162" s="38"/>
      <c r="M162" s="215" t="s">
        <v>1</v>
      </c>
      <c r="N162" s="216" t="s">
        <v>38</v>
      </c>
      <c r="O162" s="70"/>
      <c r="P162" s="217">
        <f t="shared" si="11"/>
        <v>0</v>
      </c>
      <c r="Q162" s="217">
        <v>2.0000000000000002E-5</v>
      </c>
      <c r="R162" s="217">
        <f t="shared" si="12"/>
        <v>4.0000000000000003E-5</v>
      </c>
      <c r="S162" s="217">
        <v>0</v>
      </c>
      <c r="T162" s="217">
        <f t="shared" si="13"/>
        <v>0</v>
      </c>
      <c r="U162" s="218" t="s">
        <v>1</v>
      </c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19" t="s">
        <v>189</v>
      </c>
      <c r="AT162" s="219" t="s">
        <v>185</v>
      </c>
      <c r="AU162" s="219" t="s">
        <v>82</v>
      </c>
      <c r="AY162" s="16" t="s">
        <v>181</v>
      </c>
      <c r="BE162" s="220">
        <f t="shared" si="14"/>
        <v>0</v>
      </c>
      <c r="BF162" s="220">
        <f t="shared" si="15"/>
        <v>0</v>
      </c>
      <c r="BG162" s="220">
        <f t="shared" si="16"/>
        <v>0</v>
      </c>
      <c r="BH162" s="220">
        <f t="shared" si="17"/>
        <v>0</v>
      </c>
      <c r="BI162" s="220">
        <f t="shared" si="18"/>
        <v>0</v>
      </c>
      <c r="BJ162" s="16" t="s">
        <v>80</v>
      </c>
      <c r="BK162" s="220">
        <f t="shared" si="19"/>
        <v>0</v>
      </c>
      <c r="BL162" s="16" t="s">
        <v>189</v>
      </c>
      <c r="BM162" s="219" t="s">
        <v>1383</v>
      </c>
    </row>
    <row r="163" spans="1:65" s="2" customFormat="1" ht="14.4" customHeight="1">
      <c r="A163" s="33"/>
      <c r="B163" s="34"/>
      <c r="C163" s="207" t="s">
        <v>869</v>
      </c>
      <c r="D163" s="207" t="s">
        <v>185</v>
      </c>
      <c r="E163" s="208" t="s">
        <v>1384</v>
      </c>
      <c r="F163" s="209" t="s">
        <v>1385</v>
      </c>
      <c r="G163" s="210" t="s">
        <v>267</v>
      </c>
      <c r="H163" s="211">
        <v>110</v>
      </c>
      <c r="I163" s="212"/>
      <c r="J163" s="213">
        <f t="shared" si="10"/>
        <v>0</v>
      </c>
      <c r="K163" s="214"/>
      <c r="L163" s="38"/>
      <c r="M163" s="215" t="s">
        <v>1</v>
      </c>
      <c r="N163" s="216" t="s">
        <v>38</v>
      </c>
      <c r="O163" s="70"/>
      <c r="P163" s="217">
        <f t="shared" si="11"/>
        <v>0</v>
      </c>
      <c r="Q163" s="217">
        <v>1.9000000000000001E-4</v>
      </c>
      <c r="R163" s="217">
        <f t="shared" si="12"/>
        <v>2.0900000000000002E-2</v>
      </c>
      <c r="S163" s="217">
        <v>0</v>
      </c>
      <c r="T163" s="217">
        <f t="shared" si="13"/>
        <v>0</v>
      </c>
      <c r="U163" s="218" t="s">
        <v>1</v>
      </c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19" t="s">
        <v>189</v>
      </c>
      <c r="AT163" s="219" t="s">
        <v>185</v>
      </c>
      <c r="AU163" s="219" t="s">
        <v>82</v>
      </c>
      <c r="AY163" s="16" t="s">
        <v>181</v>
      </c>
      <c r="BE163" s="220">
        <f t="shared" si="14"/>
        <v>0</v>
      </c>
      <c r="BF163" s="220">
        <f t="shared" si="15"/>
        <v>0</v>
      </c>
      <c r="BG163" s="220">
        <f t="shared" si="16"/>
        <v>0</v>
      </c>
      <c r="BH163" s="220">
        <f t="shared" si="17"/>
        <v>0</v>
      </c>
      <c r="BI163" s="220">
        <f t="shared" si="18"/>
        <v>0</v>
      </c>
      <c r="BJ163" s="16" t="s">
        <v>80</v>
      </c>
      <c r="BK163" s="220">
        <f t="shared" si="19"/>
        <v>0</v>
      </c>
      <c r="BL163" s="16" t="s">
        <v>189</v>
      </c>
      <c r="BM163" s="219" t="s">
        <v>1386</v>
      </c>
    </row>
    <row r="164" spans="1:65" s="2" customFormat="1" ht="14.4" customHeight="1">
      <c r="A164" s="33"/>
      <c r="B164" s="34"/>
      <c r="C164" s="207" t="s">
        <v>873</v>
      </c>
      <c r="D164" s="207" t="s">
        <v>185</v>
      </c>
      <c r="E164" s="208" t="s">
        <v>1387</v>
      </c>
      <c r="F164" s="209" t="s">
        <v>1388</v>
      </c>
      <c r="G164" s="210" t="s">
        <v>267</v>
      </c>
      <c r="H164" s="211">
        <v>110</v>
      </c>
      <c r="I164" s="212"/>
      <c r="J164" s="213">
        <f t="shared" si="10"/>
        <v>0</v>
      </c>
      <c r="K164" s="214"/>
      <c r="L164" s="38"/>
      <c r="M164" s="215" t="s">
        <v>1</v>
      </c>
      <c r="N164" s="216" t="s">
        <v>38</v>
      </c>
      <c r="O164" s="70"/>
      <c r="P164" s="217">
        <f t="shared" si="11"/>
        <v>0</v>
      </c>
      <c r="Q164" s="217">
        <v>1.0000000000000001E-5</v>
      </c>
      <c r="R164" s="217">
        <f t="shared" si="12"/>
        <v>1.1000000000000001E-3</v>
      </c>
      <c r="S164" s="217">
        <v>0</v>
      </c>
      <c r="T164" s="217">
        <f t="shared" si="13"/>
        <v>0</v>
      </c>
      <c r="U164" s="218" t="s">
        <v>1</v>
      </c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19" t="s">
        <v>189</v>
      </c>
      <c r="AT164" s="219" t="s">
        <v>185</v>
      </c>
      <c r="AU164" s="219" t="s">
        <v>82</v>
      </c>
      <c r="AY164" s="16" t="s">
        <v>181</v>
      </c>
      <c r="BE164" s="220">
        <f t="shared" si="14"/>
        <v>0</v>
      </c>
      <c r="BF164" s="220">
        <f t="shared" si="15"/>
        <v>0</v>
      </c>
      <c r="BG164" s="220">
        <f t="shared" si="16"/>
        <v>0</v>
      </c>
      <c r="BH164" s="220">
        <f t="shared" si="17"/>
        <v>0</v>
      </c>
      <c r="BI164" s="220">
        <f t="shared" si="18"/>
        <v>0</v>
      </c>
      <c r="BJ164" s="16" t="s">
        <v>80</v>
      </c>
      <c r="BK164" s="220">
        <f t="shared" si="19"/>
        <v>0</v>
      </c>
      <c r="BL164" s="16" t="s">
        <v>189</v>
      </c>
      <c r="BM164" s="219" t="s">
        <v>1389</v>
      </c>
    </row>
    <row r="165" spans="1:65" s="12" customFormat="1" ht="22.8" customHeight="1">
      <c r="B165" s="191"/>
      <c r="C165" s="192"/>
      <c r="D165" s="193" t="s">
        <v>72</v>
      </c>
      <c r="E165" s="205" t="s">
        <v>1390</v>
      </c>
      <c r="F165" s="205" t="s">
        <v>1391</v>
      </c>
      <c r="G165" s="192"/>
      <c r="H165" s="192"/>
      <c r="I165" s="195"/>
      <c r="J165" s="206">
        <f>BK165</f>
        <v>0</v>
      </c>
      <c r="K165" s="192"/>
      <c r="L165" s="197"/>
      <c r="M165" s="198"/>
      <c r="N165" s="199"/>
      <c r="O165" s="199"/>
      <c r="P165" s="200">
        <f>SUM(P166:P178)</f>
        <v>0</v>
      </c>
      <c r="Q165" s="199"/>
      <c r="R165" s="200">
        <f>SUM(R166:R178)</f>
        <v>0.32017999999999996</v>
      </c>
      <c r="S165" s="199"/>
      <c r="T165" s="200">
        <f>SUM(T166:T178)</f>
        <v>0</v>
      </c>
      <c r="U165" s="201"/>
      <c r="AR165" s="202" t="s">
        <v>82</v>
      </c>
      <c r="AT165" s="203" t="s">
        <v>72</v>
      </c>
      <c r="AU165" s="203" t="s">
        <v>80</v>
      </c>
      <c r="AY165" s="202" t="s">
        <v>181</v>
      </c>
      <c r="BK165" s="204">
        <f>SUM(BK166:BK178)</f>
        <v>0</v>
      </c>
    </row>
    <row r="166" spans="1:65" s="2" customFormat="1" ht="14.4" customHeight="1">
      <c r="A166" s="33"/>
      <c r="B166" s="34"/>
      <c r="C166" s="207" t="s">
        <v>877</v>
      </c>
      <c r="D166" s="207" t="s">
        <v>185</v>
      </c>
      <c r="E166" s="208" t="s">
        <v>1392</v>
      </c>
      <c r="F166" s="209" t="s">
        <v>1393</v>
      </c>
      <c r="G166" s="210" t="s">
        <v>854</v>
      </c>
      <c r="H166" s="211">
        <v>2</v>
      </c>
      <c r="I166" s="212"/>
      <c r="J166" s="213">
        <f t="shared" ref="J166:J178" si="20">ROUND(I166*H166,2)</f>
        <v>0</v>
      </c>
      <c r="K166" s="214"/>
      <c r="L166" s="38"/>
      <c r="M166" s="215" t="s">
        <v>1</v>
      </c>
      <c r="N166" s="216" t="s">
        <v>38</v>
      </c>
      <c r="O166" s="70"/>
      <c r="P166" s="217">
        <f t="shared" ref="P166:P178" si="21">O166*H166</f>
        <v>0</v>
      </c>
      <c r="Q166" s="217">
        <v>1.6920000000000001E-2</v>
      </c>
      <c r="R166" s="217">
        <f t="shared" ref="R166:R178" si="22">Q166*H166</f>
        <v>3.3840000000000002E-2</v>
      </c>
      <c r="S166" s="217">
        <v>0</v>
      </c>
      <c r="T166" s="217">
        <f t="shared" ref="T166:T178" si="23">S166*H166</f>
        <v>0</v>
      </c>
      <c r="U166" s="218" t="s">
        <v>1</v>
      </c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19" t="s">
        <v>189</v>
      </c>
      <c r="AT166" s="219" t="s">
        <v>185</v>
      </c>
      <c r="AU166" s="219" t="s">
        <v>82</v>
      </c>
      <c r="AY166" s="16" t="s">
        <v>181</v>
      </c>
      <c r="BE166" s="220">
        <f t="shared" ref="BE166:BE178" si="24">IF(N166="základní",J166,0)</f>
        <v>0</v>
      </c>
      <c r="BF166" s="220">
        <f t="shared" ref="BF166:BF178" si="25">IF(N166="snížená",J166,0)</f>
        <v>0</v>
      </c>
      <c r="BG166" s="220">
        <f t="shared" ref="BG166:BG178" si="26">IF(N166="zákl. přenesená",J166,0)</f>
        <v>0</v>
      </c>
      <c r="BH166" s="220">
        <f t="shared" ref="BH166:BH178" si="27">IF(N166="sníž. přenesená",J166,0)</f>
        <v>0</v>
      </c>
      <c r="BI166" s="220">
        <f t="shared" ref="BI166:BI178" si="28">IF(N166="nulová",J166,0)</f>
        <v>0</v>
      </c>
      <c r="BJ166" s="16" t="s">
        <v>80</v>
      </c>
      <c r="BK166" s="220">
        <f t="shared" ref="BK166:BK178" si="29">ROUND(I166*H166,2)</f>
        <v>0</v>
      </c>
      <c r="BL166" s="16" t="s">
        <v>189</v>
      </c>
      <c r="BM166" s="219" t="s">
        <v>1394</v>
      </c>
    </row>
    <row r="167" spans="1:65" s="2" customFormat="1" ht="19.8" customHeight="1">
      <c r="A167" s="33"/>
      <c r="B167" s="34"/>
      <c r="C167" s="207" t="s">
        <v>881</v>
      </c>
      <c r="D167" s="207" t="s">
        <v>185</v>
      </c>
      <c r="E167" s="208" t="s">
        <v>1395</v>
      </c>
      <c r="F167" s="209" t="s">
        <v>1396</v>
      </c>
      <c r="G167" s="210" t="s">
        <v>854</v>
      </c>
      <c r="H167" s="211">
        <v>8</v>
      </c>
      <c r="I167" s="212"/>
      <c r="J167" s="213">
        <f t="shared" si="20"/>
        <v>0</v>
      </c>
      <c r="K167" s="214"/>
      <c r="L167" s="38"/>
      <c r="M167" s="215" t="s">
        <v>1</v>
      </c>
      <c r="N167" s="216" t="s">
        <v>38</v>
      </c>
      <c r="O167" s="70"/>
      <c r="P167" s="217">
        <f t="shared" si="21"/>
        <v>0</v>
      </c>
      <c r="Q167" s="217">
        <v>2.4199999999999998E-3</v>
      </c>
      <c r="R167" s="217">
        <f t="shared" si="22"/>
        <v>1.9359999999999999E-2</v>
      </c>
      <c r="S167" s="217">
        <v>0</v>
      </c>
      <c r="T167" s="217">
        <f t="shared" si="23"/>
        <v>0</v>
      </c>
      <c r="U167" s="218" t="s">
        <v>1</v>
      </c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19" t="s">
        <v>189</v>
      </c>
      <c r="AT167" s="219" t="s">
        <v>185</v>
      </c>
      <c r="AU167" s="219" t="s">
        <v>82</v>
      </c>
      <c r="AY167" s="16" t="s">
        <v>181</v>
      </c>
      <c r="BE167" s="220">
        <f t="shared" si="24"/>
        <v>0</v>
      </c>
      <c r="BF167" s="220">
        <f t="shared" si="25"/>
        <v>0</v>
      </c>
      <c r="BG167" s="220">
        <f t="shared" si="26"/>
        <v>0</v>
      </c>
      <c r="BH167" s="220">
        <f t="shared" si="27"/>
        <v>0</v>
      </c>
      <c r="BI167" s="220">
        <f t="shared" si="28"/>
        <v>0</v>
      </c>
      <c r="BJ167" s="16" t="s">
        <v>80</v>
      </c>
      <c r="BK167" s="220">
        <f t="shared" si="29"/>
        <v>0</v>
      </c>
      <c r="BL167" s="16" t="s">
        <v>189</v>
      </c>
      <c r="BM167" s="219" t="s">
        <v>1397</v>
      </c>
    </row>
    <row r="168" spans="1:65" s="2" customFormat="1" ht="14.4" customHeight="1">
      <c r="A168" s="33"/>
      <c r="B168" s="34"/>
      <c r="C168" s="207" t="s">
        <v>886</v>
      </c>
      <c r="D168" s="207" t="s">
        <v>185</v>
      </c>
      <c r="E168" s="208" t="s">
        <v>1398</v>
      </c>
      <c r="F168" s="209" t="s">
        <v>1399</v>
      </c>
      <c r="G168" s="210" t="s">
        <v>854</v>
      </c>
      <c r="H168" s="211">
        <v>4</v>
      </c>
      <c r="I168" s="212"/>
      <c r="J168" s="213">
        <f t="shared" si="20"/>
        <v>0</v>
      </c>
      <c r="K168" s="214"/>
      <c r="L168" s="38"/>
      <c r="M168" s="215" t="s">
        <v>1</v>
      </c>
      <c r="N168" s="216" t="s">
        <v>38</v>
      </c>
      <c r="O168" s="70"/>
      <c r="P168" s="217">
        <f t="shared" si="21"/>
        <v>0</v>
      </c>
      <c r="Q168" s="217">
        <v>1.908E-2</v>
      </c>
      <c r="R168" s="217">
        <f t="shared" si="22"/>
        <v>7.6319999999999999E-2</v>
      </c>
      <c r="S168" s="217">
        <v>0</v>
      </c>
      <c r="T168" s="217">
        <f t="shared" si="23"/>
        <v>0</v>
      </c>
      <c r="U168" s="218" t="s">
        <v>1</v>
      </c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19" t="s">
        <v>189</v>
      </c>
      <c r="AT168" s="219" t="s">
        <v>185</v>
      </c>
      <c r="AU168" s="219" t="s">
        <v>82</v>
      </c>
      <c r="AY168" s="16" t="s">
        <v>181</v>
      </c>
      <c r="BE168" s="220">
        <f t="shared" si="24"/>
        <v>0</v>
      </c>
      <c r="BF168" s="220">
        <f t="shared" si="25"/>
        <v>0</v>
      </c>
      <c r="BG168" s="220">
        <f t="shared" si="26"/>
        <v>0</v>
      </c>
      <c r="BH168" s="220">
        <f t="shared" si="27"/>
        <v>0</v>
      </c>
      <c r="BI168" s="220">
        <f t="shared" si="28"/>
        <v>0</v>
      </c>
      <c r="BJ168" s="16" t="s">
        <v>80</v>
      </c>
      <c r="BK168" s="220">
        <f t="shared" si="29"/>
        <v>0</v>
      </c>
      <c r="BL168" s="16" t="s">
        <v>189</v>
      </c>
      <c r="BM168" s="219" t="s">
        <v>1400</v>
      </c>
    </row>
    <row r="169" spans="1:65" s="2" customFormat="1" ht="14.4" customHeight="1">
      <c r="A169" s="33"/>
      <c r="B169" s="34"/>
      <c r="C169" s="207" t="s">
        <v>973</v>
      </c>
      <c r="D169" s="207" t="s">
        <v>185</v>
      </c>
      <c r="E169" s="208" t="s">
        <v>1401</v>
      </c>
      <c r="F169" s="209" t="s">
        <v>1402</v>
      </c>
      <c r="G169" s="210" t="s">
        <v>854</v>
      </c>
      <c r="H169" s="211">
        <v>2</v>
      </c>
      <c r="I169" s="212"/>
      <c r="J169" s="213">
        <f t="shared" si="20"/>
        <v>0</v>
      </c>
      <c r="K169" s="214"/>
      <c r="L169" s="38"/>
      <c r="M169" s="215" t="s">
        <v>1</v>
      </c>
      <c r="N169" s="216" t="s">
        <v>38</v>
      </c>
      <c r="O169" s="70"/>
      <c r="P169" s="217">
        <f t="shared" si="21"/>
        <v>0</v>
      </c>
      <c r="Q169" s="217">
        <v>1.6469999999999999E-2</v>
      </c>
      <c r="R169" s="217">
        <f t="shared" si="22"/>
        <v>3.2939999999999997E-2</v>
      </c>
      <c r="S169" s="217">
        <v>0</v>
      </c>
      <c r="T169" s="217">
        <f t="shared" si="23"/>
        <v>0</v>
      </c>
      <c r="U169" s="218" t="s">
        <v>1</v>
      </c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19" t="s">
        <v>189</v>
      </c>
      <c r="AT169" s="219" t="s">
        <v>185</v>
      </c>
      <c r="AU169" s="219" t="s">
        <v>82</v>
      </c>
      <c r="AY169" s="16" t="s">
        <v>181</v>
      </c>
      <c r="BE169" s="220">
        <f t="shared" si="24"/>
        <v>0</v>
      </c>
      <c r="BF169" s="220">
        <f t="shared" si="25"/>
        <v>0</v>
      </c>
      <c r="BG169" s="220">
        <f t="shared" si="26"/>
        <v>0</v>
      </c>
      <c r="BH169" s="220">
        <f t="shared" si="27"/>
        <v>0</v>
      </c>
      <c r="BI169" s="220">
        <f t="shared" si="28"/>
        <v>0</v>
      </c>
      <c r="BJ169" s="16" t="s">
        <v>80</v>
      </c>
      <c r="BK169" s="220">
        <f t="shared" si="29"/>
        <v>0</v>
      </c>
      <c r="BL169" s="16" t="s">
        <v>189</v>
      </c>
      <c r="BM169" s="219" t="s">
        <v>1403</v>
      </c>
    </row>
    <row r="170" spans="1:65" s="2" customFormat="1" ht="14.4" customHeight="1">
      <c r="A170" s="33"/>
      <c r="B170" s="34"/>
      <c r="C170" s="221" t="s">
        <v>982</v>
      </c>
      <c r="D170" s="221" t="s">
        <v>192</v>
      </c>
      <c r="E170" s="222" t="s">
        <v>1404</v>
      </c>
      <c r="F170" s="223" t="s">
        <v>1405</v>
      </c>
      <c r="G170" s="224" t="s">
        <v>188</v>
      </c>
      <c r="H170" s="225">
        <v>4</v>
      </c>
      <c r="I170" s="226"/>
      <c r="J170" s="227">
        <f t="shared" si="20"/>
        <v>0</v>
      </c>
      <c r="K170" s="228"/>
      <c r="L170" s="229"/>
      <c r="M170" s="230" t="s">
        <v>1</v>
      </c>
      <c r="N170" s="231" t="s">
        <v>38</v>
      </c>
      <c r="O170" s="70"/>
      <c r="P170" s="217">
        <f t="shared" si="21"/>
        <v>0</v>
      </c>
      <c r="Q170" s="217">
        <v>0</v>
      </c>
      <c r="R170" s="217">
        <f t="shared" si="22"/>
        <v>0</v>
      </c>
      <c r="S170" s="217">
        <v>0</v>
      </c>
      <c r="T170" s="217">
        <f t="shared" si="23"/>
        <v>0</v>
      </c>
      <c r="U170" s="218" t="s">
        <v>1</v>
      </c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19" t="s">
        <v>196</v>
      </c>
      <c r="AT170" s="219" t="s">
        <v>192</v>
      </c>
      <c r="AU170" s="219" t="s">
        <v>82</v>
      </c>
      <c r="AY170" s="16" t="s">
        <v>181</v>
      </c>
      <c r="BE170" s="220">
        <f t="shared" si="24"/>
        <v>0</v>
      </c>
      <c r="BF170" s="220">
        <f t="shared" si="25"/>
        <v>0</v>
      </c>
      <c r="BG170" s="220">
        <f t="shared" si="26"/>
        <v>0</v>
      </c>
      <c r="BH170" s="220">
        <f t="shared" si="27"/>
        <v>0</v>
      </c>
      <c r="BI170" s="220">
        <f t="shared" si="28"/>
        <v>0</v>
      </c>
      <c r="BJ170" s="16" t="s">
        <v>80</v>
      </c>
      <c r="BK170" s="220">
        <f t="shared" si="29"/>
        <v>0</v>
      </c>
      <c r="BL170" s="16" t="s">
        <v>189</v>
      </c>
      <c r="BM170" s="219" t="s">
        <v>1406</v>
      </c>
    </row>
    <row r="171" spans="1:65" s="2" customFormat="1" ht="14.4" customHeight="1">
      <c r="A171" s="33"/>
      <c r="B171" s="34"/>
      <c r="C171" s="207" t="s">
        <v>978</v>
      </c>
      <c r="D171" s="207" t="s">
        <v>185</v>
      </c>
      <c r="E171" s="208" t="s">
        <v>1407</v>
      </c>
      <c r="F171" s="209" t="s">
        <v>1408</v>
      </c>
      <c r="G171" s="210" t="s">
        <v>854</v>
      </c>
      <c r="H171" s="211">
        <v>4</v>
      </c>
      <c r="I171" s="212"/>
      <c r="J171" s="213">
        <f t="shared" si="20"/>
        <v>0</v>
      </c>
      <c r="K171" s="214"/>
      <c r="L171" s="38"/>
      <c r="M171" s="215" t="s">
        <v>1</v>
      </c>
      <c r="N171" s="216" t="s">
        <v>38</v>
      </c>
      <c r="O171" s="70"/>
      <c r="P171" s="217">
        <f t="shared" si="21"/>
        <v>0</v>
      </c>
      <c r="Q171" s="217">
        <v>1.8500000000000001E-3</v>
      </c>
      <c r="R171" s="217">
        <f t="shared" si="22"/>
        <v>7.4000000000000003E-3</v>
      </c>
      <c r="S171" s="217">
        <v>0</v>
      </c>
      <c r="T171" s="217">
        <f t="shared" si="23"/>
        <v>0</v>
      </c>
      <c r="U171" s="218" t="s">
        <v>1</v>
      </c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19" t="s">
        <v>189</v>
      </c>
      <c r="AT171" s="219" t="s">
        <v>185</v>
      </c>
      <c r="AU171" s="219" t="s">
        <v>82</v>
      </c>
      <c r="AY171" s="16" t="s">
        <v>181</v>
      </c>
      <c r="BE171" s="220">
        <f t="shared" si="24"/>
        <v>0</v>
      </c>
      <c r="BF171" s="220">
        <f t="shared" si="25"/>
        <v>0</v>
      </c>
      <c r="BG171" s="220">
        <f t="shared" si="26"/>
        <v>0</v>
      </c>
      <c r="BH171" s="220">
        <f t="shared" si="27"/>
        <v>0</v>
      </c>
      <c r="BI171" s="220">
        <f t="shared" si="28"/>
        <v>0</v>
      </c>
      <c r="BJ171" s="16" t="s">
        <v>80</v>
      </c>
      <c r="BK171" s="220">
        <f t="shared" si="29"/>
        <v>0</v>
      </c>
      <c r="BL171" s="16" t="s">
        <v>189</v>
      </c>
      <c r="BM171" s="219" t="s">
        <v>1409</v>
      </c>
    </row>
    <row r="172" spans="1:65" s="2" customFormat="1" ht="14.4" customHeight="1">
      <c r="A172" s="33"/>
      <c r="B172" s="34"/>
      <c r="C172" s="207" t="s">
        <v>986</v>
      </c>
      <c r="D172" s="207" t="s">
        <v>185</v>
      </c>
      <c r="E172" s="208" t="s">
        <v>1410</v>
      </c>
      <c r="F172" s="209" t="s">
        <v>1411</v>
      </c>
      <c r="G172" s="210" t="s">
        <v>854</v>
      </c>
      <c r="H172" s="211">
        <v>2</v>
      </c>
      <c r="I172" s="212"/>
      <c r="J172" s="213">
        <f t="shared" si="20"/>
        <v>0</v>
      </c>
      <c r="K172" s="214"/>
      <c r="L172" s="38"/>
      <c r="M172" s="215" t="s">
        <v>1</v>
      </c>
      <c r="N172" s="216" t="s">
        <v>38</v>
      </c>
      <c r="O172" s="70"/>
      <c r="P172" s="217">
        <f t="shared" si="21"/>
        <v>0</v>
      </c>
      <c r="Q172" s="217">
        <v>1.0789999999999999E-2</v>
      </c>
      <c r="R172" s="217">
        <f t="shared" si="22"/>
        <v>2.1579999999999998E-2</v>
      </c>
      <c r="S172" s="217">
        <v>0</v>
      </c>
      <c r="T172" s="217">
        <f t="shared" si="23"/>
        <v>0</v>
      </c>
      <c r="U172" s="218" t="s">
        <v>1</v>
      </c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19" t="s">
        <v>189</v>
      </c>
      <c r="AT172" s="219" t="s">
        <v>185</v>
      </c>
      <c r="AU172" s="219" t="s">
        <v>82</v>
      </c>
      <c r="AY172" s="16" t="s">
        <v>181</v>
      </c>
      <c r="BE172" s="220">
        <f t="shared" si="24"/>
        <v>0</v>
      </c>
      <c r="BF172" s="220">
        <f t="shared" si="25"/>
        <v>0</v>
      </c>
      <c r="BG172" s="220">
        <f t="shared" si="26"/>
        <v>0</v>
      </c>
      <c r="BH172" s="220">
        <f t="shared" si="27"/>
        <v>0</v>
      </c>
      <c r="BI172" s="220">
        <f t="shared" si="28"/>
        <v>0</v>
      </c>
      <c r="BJ172" s="16" t="s">
        <v>80</v>
      </c>
      <c r="BK172" s="220">
        <f t="shared" si="29"/>
        <v>0</v>
      </c>
      <c r="BL172" s="16" t="s">
        <v>189</v>
      </c>
      <c r="BM172" s="219" t="s">
        <v>1412</v>
      </c>
    </row>
    <row r="173" spans="1:65" s="2" customFormat="1" ht="19.8" customHeight="1">
      <c r="A173" s="33"/>
      <c r="B173" s="34"/>
      <c r="C173" s="207" t="s">
        <v>990</v>
      </c>
      <c r="D173" s="207" t="s">
        <v>185</v>
      </c>
      <c r="E173" s="208" t="s">
        <v>1413</v>
      </c>
      <c r="F173" s="209" t="s">
        <v>1414</v>
      </c>
      <c r="G173" s="210" t="s">
        <v>854</v>
      </c>
      <c r="H173" s="211">
        <v>2</v>
      </c>
      <c r="I173" s="212"/>
      <c r="J173" s="213">
        <f t="shared" si="20"/>
        <v>0</v>
      </c>
      <c r="K173" s="214"/>
      <c r="L173" s="38"/>
      <c r="M173" s="215" t="s">
        <v>1</v>
      </c>
      <c r="N173" s="216" t="s">
        <v>38</v>
      </c>
      <c r="O173" s="70"/>
      <c r="P173" s="217">
        <f t="shared" si="21"/>
        <v>0</v>
      </c>
      <c r="Q173" s="217">
        <v>3.243E-2</v>
      </c>
      <c r="R173" s="217">
        <f t="shared" si="22"/>
        <v>6.4860000000000001E-2</v>
      </c>
      <c r="S173" s="217">
        <v>0</v>
      </c>
      <c r="T173" s="217">
        <f t="shared" si="23"/>
        <v>0</v>
      </c>
      <c r="U173" s="218" t="s">
        <v>1</v>
      </c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19" t="s">
        <v>189</v>
      </c>
      <c r="AT173" s="219" t="s">
        <v>185</v>
      </c>
      <c r="AU173" s="219" t="s">
        <v>82</v>
      </c>
      <c r="AY173" s="16" t="s">
        <v>181</v>
      </c>
      <c r="BE173" s="220">
        <f t="shared" si="24"/>
        <v>0</v>
      </c>
      <c r="BF173" s="220">
        <f t="shared" si="25"/>
        <v>0</v>
      </c>
      <c r="BG173" s="220">
        <f t="shared" si="26"/>
        <v>0</v>
      </c>
      <c r="BH173" s="220">
        <f t="shared" si="27"/>
        <v>0</v>
      </c>
      <c r="BI173" s="220">
        <f t="shared" si="28"/>
        <v>0</v>
      </c>
      <c r="BJ173" s="16" t="s">
        <v>80</v>
      </c>
      <c r="BK173" s="220">
        <f t="shared" si="29"/>
        <v>0</v>
      </c>
      <c r="BL173" s="16" t="s">
        <v>189</v>
      </c>
      <c r="BM173" s="219" t="s">
        <v>1415</v>
      </c>
    </row>
    <row r="174" spans="1:65" s="2" customFormat="1" ht="14.4" customHeight="1">
      <c r="A174" s="33"/>
      <c r="B174" s="34"/>
      <c r="C174" s="207" t="s">
        <v>911</v>
      </c>
      <c r="D174" s="207" t="s">
        <v>185</v>
      </c>
      <c r="E174" s="208" t="s">
        <v>1416</v>
      </c>
      <c r="F174" s="209" t="s">
        <v>1417</v>
      </c>
      <c r="G174" s="210" t="s">
        <v>854</v>
      </c>
      <c r="H174" s="211">
        <v>2</v>
      </c>
      <c r="I174" s="212"/>
      <c r="J174" s="213">
        <f t="shared" si="20"/>
        <v>0</v>
      </c>
      <c r="K174" s="214"/>
      <c r="L174" s="38"/>
      <c r="M174" s="215" t="s">
        <v>1</v>
      </c>
      <c r="N174" s="216" t="s">
        <v>38</v>
      </c>
      <c r="O174" s="70"/>
      <c r="P174" s="217">
        <f t="shared" si="21"/>
        <v>0</v>
      </c>
      <c r="Q174" s="217">
        <v>1.47E-2</v>
      </c>
      <c r="R174" s="217">
        <f t="shared" si="22"/>
        <v>2.9399999999999999E-2</v>
      </c>
      <c r="S174" s="217">
        <v>0</v>
      </c>
      <c r="T174" s="217">
        <f t="shared" si="23"/>
        <v>0</v>
      </c>
      <c r="U174" s="218" t="s">
        <v>1</v>
      </c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19" t="s">
        <v>189</v>
      </c>
      <c r="AT174" s="219" t="s">
        <v>185</v>
      </c>
      <c r="AU174" s="219" t="s">
        <v>82</v>
      </c>
      <c r="AY174" s="16" t="s">
        <v>181</v>
      </c>
      <c r="BE174" s="220">
        <f t="shared" si="24"/>
        <v>0</v>
      </c>
      <c r="BF174" s="220">
        <f t="shared" si="25"/>
        <v>0</v>
      </c>
      <c r="BG174" s="220">
        <f t="shared" si="26"/>
        <v>0</v>
      </c>
      <c r="BH174" s="220">
        <f t="shared" si="27"/>
        <v>0</v>
      </c>
      <c r="BI174" s="220">
        <f t="shared" si="28"/>
        <v>0</v>
      </c>
      <c r="BJ174" s="16" t="s">
        <v>80</v>
      </c>
      <c r="BK174" s="220">
        <f t="shared" si="29"/>
        <v>0</v>
      </c>
      <c r="BL174" s="16" t="s">
        <v>189</v>
      </c>
      <c r="BM174" s="219" t="s">
        <v>1418</v>
      </c>
    </row>
    <row r="175" spans="1:65" s="2" customFormat="1" ht="14.4" customHeight="1">
      <c r="A175" s="33"/>
      <c r="B175" s="34"/>
      <c r="C175" s="207" t="s">
        <v>930</v>
      </c>
      <c r="D175" s="207" t="s">
        <v>185</v>
      </c>
      <c r="E175" s="208" t="s">
        <v>1419</v>
      </c>
      <c r="F175" s="209" t="s">
        <v>1420</v>
      </c>
      <c r="G175" s="210" t="s">
        <v>854</v>
      </c>
      <c r="H175" s="211">
        <v>2</v>
      </c>
      <c r="I175" s="212"/>
      <c r="J175" s="213">
        <f t="shared" si="20"/>
        <v>0</v>
      </c>
      <c r="K175" s="214"/>
      <c r="L175" s="38"/>
      <c r="M175" s="215" t="s">
        <v>1</v>
      </c>
      <c r="N175" s="216" t="s">
        <v>38</v>
      </c>
      <c r="O175" s="70"/>
      <c r="P175" s="217">
        <f t="shared" si="21"/>
        <v>0</v>
      </c>
      <c r="Q175" s="217">
        <v>1.9599999999999999E-3</v>
      </c>
      <c r="R175" s="217">
        <f t="shared" si="22"/>
        <v>3.9199999999999999E-3</v>
      </c>
      <c r="S175" s="217">
        <v>0</v>
      </c>
      <c r="T175" s="217">
        <f t="shared" si="23"/>
        <v>0</v>
      </c>
      <c r="U175" s="218" t="s">
        <v>1</v>
      </c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19" t="s">
        <v>189</v>
      </c>
      <c r="AT175" s="219" t="s">
        <v>185</v>
      </c>
      <c r="AU175" s="219" t="s">
        <v>82</v>
      </c>
      <c r="AY175" s="16" t="s">
        <v>181</v>
      </c>
      <c r="BE175" s="220">
        <f t="shared" si="24"/>
        <v>0</v>
      </c>
      <c r="BF175" s="220">
        <f t="shared" si="25"/>
        <v>0</v>
      </c>
      <c r="BG175" s="220">
        <f t="shared" si="26"/>
        <v>0</v>
      </c>
      <c r="BH175" s="220">
        <f t="shared" si="27"/>
        <v>0</v>
      </c>
      <c r="BI175" s="220">
        <f t="shared" si="28"/>
        <v>0</v>
      </c>
      <c r="BJ175" s="16" t="s">
        <v>80</v>
      </c>
      <c r="BK175" s="220">
        <f t="shared" si="29"/>
        <v>0</v>
      </c>
      <c r="BL175" s="16" t="s">
        <v>189</v>
      </c>
      <c r="BM175" s="219" t="s">
        <v>1421</v>
      </c>
    </row>
    <row r="176" spans="1:65" s="2" customFormat="1" ht="14.4" customHeight="1">
      <c r="A176" s="33"/>
      <c r="B176" s="34"/>
      <c r="C176" s="207" t="s">
        <v>934</v>
      </c>
      <c r="D176" s="207" t="s">
        <v>185</v>
      </c>
      <c r="E176" s="208" t="s">
        <v>1422</v>
      </c>
      <c r="F176" s="209" t="s">
        <v>1423</v>
      </c>
      <c r="G176" s="210" t="s">
        <v>854</v>
      </c>
      <c r="H176" s="211">
        <v>14</v>
      </c>
      <c r="I176" s="212"/>
      <c r="J176" s="213">
        <f t="shared" si="20"/>
        <v>0</v>
      </c>
      <c r="K176" s="214"/>
      <c r="L176" s="38"/>
      <c r="M176" s="215" t="s">
        <v>1</v>
      </c>
      <c r="N176" s="216" t="s">
        <v>38</v>
      </c>
      <c r="O176" s="70"/>
      <c r="P176" s="217">
        <f t="shared" si="21"/>
        <v>0</v>
      </c>
      <c r="Q176" s="217">
        <v>1.8400000000000001E-3</v>
      </c>
      <c r="R176" s="217">
        <f t="shared" si="22"/>
        <v>2.5760000000000002E-2</v>
      </c>
      <c r="S176" s="217">
        <v>0</v>
      </c>
      <c r="T176" s="217">
        <f t="shared" si="23"/>
        <v>0</v>
      </c>
      <c r="U176" s="218" t="s">
        <v>1</v>
      </c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19" t="s">
        <v>189</v>
      </c>
      <c r="AT176" s="219" t="s">
        <v>185</v>
      </c>
      <c r="AU176" s="219" t="s">
        <v>82</v>
      </c>
      <c r="AY176" s="16" t="s">
        <v>181</v>
      </c>
      <c r="BE176" s="220">
        <f t="shared" si="24"/>
        <v>0</v>
      </c>
      <c r="BF176" s="220">
        <f t="shared" si="25"/>
        <v>0</v>
      </c>
      <c r="BG176" s="220">
        <f t="shared" si="26"/>
        <v>0</v>
      </c>
      <c r="BH176" s="220">
        <f t="shared" si="27"/>
        <v>0</v>
      </c>
      <c r="BI176" s="220">
        <f t="shared" si="28"/>
        <v>0</v>
      </c>
      <c r="BJ176" s="16" t="s">
        <v>80</v>
      </c>
      <c r="BK176" s="220">
        <f t="shared" si="29"/>
        <v>0</v>
      </c>
      <c r="BL176" s="16" t="s">
        <v>189</v>
      </c>
      <c r="BM176" s="219" t="s">
        <v>1424</v>
      </c>
    </row>
    <row r="177" spans="1:65" s="2" customFormat="1" ht="14.4" customHeight="1">
      <c r="A177" s="33"/>
      <c r="B177" s="34"/>
      <c r="C177" s="207" t="s">
        <v>323</v>
      </c>
      <c r="D177" s="207" t="s">
        <v>185</v>
      </c>
      <c r="E177" s="208" t="s">
        <v>1425</v>
      </c>
      <c r="F177" s="209" t="s">
        <v>1426</v>
      </c>
      <c r="G177" s="210" t="s">
        <v>854</v>
      </c>
      <c r="H177" s="211">
        <v>2</v>
      </c>
      <c r="I177" s="212"/>
      <c r="J177" s="213">
        <f t="shared" si="20"/>
        <v>0</v>
      </c>
      <c r="K177" s="214"/>
      <c r="L177" s="38"/>
      <c r="M177" s="215" t="s">
        <v>1</v>
      </c>
      <c r="N177" s="216" t="s">
        <v>38</v>
      </c>
      <c r="O177" s="70"/>
      <c r="P177" s="217">
        <f t="shared" si="21"/>
        <v>0</v>
      </c>
      <c r="Q177" s="217">
        <v>1.8400000000000001E-3</v>
      </c>
      <c r="R177" s="217">
        <f t="shared" si="22"/>
        <v>3.6800000000000001E-3</v>
      </c>
      <c r="S177" s="217">
        <v>0</v>
      </c>
      <c r="T177" s="217">
        <f t="shared" si="23"/>
        <v>0</v>
      </c>
      <c r="U177" s="218" t="s">
        <v>1</v>
      </c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19" t="s">
        <v>189</v>
      </c>
      <c r="AT177" s="219" t="s">
        <v>185</v>
      </c>
      <c r="AU177" s="219" t="s">
        <v>82</v>
      </c>
      <c r="AY177" s="16" t="s">
        <v>181</v>
      </c>
      <c r="BE177" s="220">
        <f t="shared" si="24"/>
        <v>0</v>
      </c>
      <c r="BF177" s="220">
        <f t="shared" si="25"/>
        <v>0</v>
      </c>
      <c r="BG177" s="220">
        <f t="shared" si="26"/>
        <v>0</v>
      </c>
      <c r="BH177" s="220">
        <f t="shared" si="27"/>
        <v>0</v>
      </c>
      <c r="BI177" s="220">
        <f t="shared" si="28"/>
        <v>0</v>
      </c>
      <c r="BJ177" s="16" t="s">
        <v>80</v>
      </c>
      <c r="BK177" s="220">
        <f t="shared" si="29"/>
        <v>0</v>
      </c>
      <c r="BL177" s="16" t="s">
        <v>189</v>
      </c>
      <c r="BM177" s="219" t="s">
        <v>1427</v>
      </c>
    </row>
    <row r="178" spans="1:65" s="2" customFormat="1" ht="14.4" customHeight="1">
      <c r="A178" s="33"/>
      <c r="B178" s="34"/>
      <c r="C178" s="207" t="s">
        <v>327</v>
      </c>
      <c r="D178" s="207" t="s">
        <v>185</v>
      </c>
      <c r="E178" s="208" t="s">
        <v>1428</v>
      </c>
      <c r="F178" s="209" t="s">
        <v>1429</v>
      </c>
      <c r="G178" s="210" t="s">
        <v>188</v>
      </c>
      <c r="H178" s="211">
        <v>4</v>
      </c>
      <c r="I178" s="212"/>
      <c r="J178" s="213">
        <f t="shared" si="20"/>
        <v>0</v>
      </c>
      <c r="K178" s="214"/>
      <c r="L178" s="38"/>
      <c r="M178" s="215" t="s">
        <v>1</v>
      </c>
      <c r="N178" s="216" t="s">
        <v>38</v>
      </c>
      <c r="O178" s="70"/>
      <c r="P178" s="217">
        <f t="shared" si="21"/>
        <v>0</v>
      </c>
      <c r="Q178" s="217">
        <v>2.7999999999999998E-4</v>
      </c>
      <c r="R178" s="217">
        <f t="shared" si="22"/>
        <v>1.1199999999999999E-3</v>
      </c>
      <c r="S178" s="217">
        <v>0</v>
      </c>
      <c r="T178" s="217">
        <f t="shared" si="23"/>
        <v>0</v>
      </c>
      <c r="U178" s="218" t="s">
        <v>1</v>
      </c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19" t="s">
        <v>189</v>
      </c>
      <c r="AT178" s="219" t="s">
        <v>185</v>
      </c>
      <c r="AU178" s="219" t="s">
        <v>82</v>
      </c>
      <c r="AY178" s="16" t="s">
        <v>181</v>
      </c>
      <c r="BE178" s="220">
        <f t="shared" si="24"/>
        <v>0</v>
      </c>
      <c r="BF178" s="220">
        <f t="shared" si="25"/>
        <v>0</v>
      </c>
      <c r="BG178" s="220">
        <f t="shared" si="26"/>
        <v>0</v>
      </c>
      <c r="BH178" s="220">
        <f t="shared" si="27"/>
        <v>0</v>
      </c>
      <c r="BI178" s="220">
        <f t="shared" si="28"/>
        <v>0</v>
      </c>
      <c r="BJ178" s="16" t="s">
        <v>80</v>
      </c>
      <c r="BK178" s="220">
        <f t="shared" si="29"/>
        <v>0</v>
      </c>
      <c r="BL178" s="16" t="s">
        <v>189</v>
      </c>
      <c r="BM178" s="219" t="s">
        <v>1430</v>
      </c>
    </row>
    <row r="179" spans="1:65" s="12" customFormat="1" ht="22.8" customHeight="1">
      <c r="B179" s="191"/>
      <c r="C179" s="192"/>
      <c r="D179" s="193" t="s">
        <v>72</v>
      </c>
      <c r="E179" s="205" t="s">
        <v>1431</v>
      </c>
      <c r="F179" s="205" t="s">
        <v>1432</v>
      </c>
      <c r="G179" s="192"/>
      <c r="H179" s="192"/>
      <c r="I179" s="195"/>
      <c r="J179" s="206">
        <f>BK179</f>
        <v>0</v>
      </c>
      <c r="K179" s="192"/>
      <c r="L179" s="197"/>
      <c r="M179" s="198"/>
      <c r="N179" s="199"/>
      <c r="O179" s="199"/>
      <c r="P179" s="200">
        <f>P180</f>
        <v>0</v>
      </c>
      <c r="Q179" s="199"/>
      <c r="R179" s="200">
        <f>R180</f>
        <v>9.1999999999999998E-2</v>
      </c>
      <c r="S179" s="199"/>
      <c r="T179" s="200">
        <f>T180</f>
        <v>0</v>
      </c>
      <c r="U179" s="201"/>
      <c r="AR179" s="202" t="s">
        <v>82</v>
      </c>
      <c r="AT179" s="203" t="s">
        <v>72</v>
      </c>
      <c r="AU179" s="203" t="s">
        <v>80</v>
      </c>
      <c r="AY179" s="202" t="s">
        <v>181</v>
      </c>
      <c r="BK179" s="204">
        <f>BK180</f>
        <v>0</v>
      </c>
    </row>
    <row r="180" spans="1:65" s="2" customFormat="1" ht="19.8" customHeight="1">
      <c r="A180" s="33"/>
      <c r="B180" s="34"/>
      <c r="C180" s="207" t="s">
        <v>944</v>
      </c>
      <c r="D180" s="207" t="s">
        <v>185</v>
      </c>
      <c r="E180" s="208" t="s">
        <v>1433</v>
      </c>
      <c r="F180" s="209" t="s">
        <v>1434</v>
      </c>
      <c r="G180" s="210" t="s">
        <v>854</v>
      </c>
      <c r="H180" s="211">
        <v>10</v>
      </c>
      <c r="I180" s="212"/>
      <c r="J180" s="213">
        <f>ROUND(I180*H180,2)</f>
        <v>0</v>
      </c>
      <c r="K180" s="214"/>
      <c r="L180" s="38"/>
      <c r="M180" s="215" t="s">
        <v>1</v>
      </c>
      <c r="N180" s="216" t="s">
        <v>38</v>
      </c>
      <c r="O180" s="70"/>
      <c r="P180" s="217">
        <f>O180*H180</f>
        <v>0</v>
      </c>
      <c r="Q180" s="217">
        <v>9.1999999999999998E-3</v>
      </c>
      <c r="R180" s="217">
        <f>Q180*H180</f>
        <v>9.1999999999999998E-2</v>
      </c>
      <c r="S180" s="217">
        <v>0</v>
      </c>
      <c r="T180" s="217">
        <f>S180*H180</f>
        <v>0</v>
      </c>
      <c r="U180" s="218" t="s">
        <v>1</v>
      </c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19" t="s">
        <v>189</v>
      </c>
      <c r="AT180" s="219" t="s">
        <v>185</v>
      </c>
      <c r="AU180" s="219" t="s">
        <v>82</v>
      </c>
      <c r="AY180" s="16" t="s">
        <v>181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6" t="s">
        <v>80</v>
      </c>
      <c r="BK180" s="220">
        <f>ROUND(I180*H180,2)</f>
        <v>0</v>
      </c>
      <c r="BL180" s="16" t="s">
        <v>189</v>
      </c>
      <c r="BM180" s="219" t="s">
        <v>1435</v>
      </c>
    </row>
    <row r="181" spans="1:65" s="12" customFormat="1" ht="22.8" customHeight="1">
      <c r="B181" s="191"/>
      <c r="C181" s="192"/>
      <c r="D181" s="193" t="s">
        <v>72</v>
      </c>
      <c r="E181" s="205" t="s">
        <v>1436</v>
      </c>
      <c r="F181" s="205" t="s">
        <v>1437</v>
      </c>
      <c r="G181" s="192"/>
      <c r="H181" s="192"/>
      <c r="I181" s="195"/>
      <c r="J181" s="206">
        <f>BK181</f>
        <v>0</v>
      </c>
      <c r="K181" s="192"/>
      <c r="L181" s="197"/>
      <c r="M181" s="198"/>
      <c r="N181" s="199"/>
      <c r="O181" s="199"/>
      <c r="P181" s="200">
        <f>P182</f>
        <v>0</v>
      </c>
      <c r="Q181" s="199"/>
      <c r="R181" s="200">
        <f>R182</f>
        <v>5.4799999999999996E-3</v>
      </c>
      <c r="S181" s="199"/>
      <c r="T181" s="200">
        <f>T182</f>
        <v>0</v>
      </c>
      <c r="U181" s="201"/>
      <c r="AR181" s="202" t="s">
        <v>82</v>
      </c>
      <c r="AT181" s="203" t="s">
        <v>72</v>
      </c>
      <c r="AU181" s="203" t="s">
        <v>80</v>
      </c>
      <c r="AY181" s="202" t="s">
        <v>181</v>
      </c>
      <c r="BK181" s="204">
        <f>BK182</f>
        <v>0</v>
      </c>
    </row>
    <row r="182" spans="1:65" s="2" customFormat="1" ht="19.8" customHeight="1">
      <c r="A182" s="33"/>
      <c r="B182" s="34"/>
      <c r="C182" s="207" t="s">
        <v>1002</v>
      </c>
      <c r="D182" s="207" t="s">
        <v>185</v>
      </c>
      <c r="E182" s="208" t="s">
        <v>1438</v>
      </c>
      <c r="F182" s="209" t="s">
        <v>1439</v>
      </c>
      <c r="G182" s="210" t="s">
        <v>854</v>
      </c>
      <c r="H182" s="211">
        <v>1</v>
      </c>
      <c r="I182" s="212"/>
      <c r="J182" s="213">
        <f>ROUND(I182*H182,2)</f>
        <v>0</v>
      </c>
      <c r="K182" s="214"/>
      <c r="L182" s="38"/>
      <c r="M182" s="215" t="s">
        <v>1</v>
      </c>
      <c r="N182" s="216" t="s">
        <v>38</v>
      </c>
      <c r="O182" s="70"/>
      <c r="P182" s="217">
        <f>O182*H182</f>
        <v>0</v>
      </c>
      <c r="Q182" s="217">
        <v>5.4799999999999996E-3</v>
      </c>
      <c r="R182" s="217">
        <f>Q182*H182</f>
        <v>5.4799999999999996E-3</v>
      </c>
      <c r="S182" s="217">
        <v>0</v>
      </c>
      <c r="T182" s="217">
        <f>S182*H182</f>
        <v>0</v>
      </c>
      <c r="U182" s="218" t="s">
        <v>1</v>
      </c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19" t="s">
        <v>189</v>
      </c>
      <c r="AT182" s="219" t="s">
        <v>185</v>
      </c>
      <c r="AU182" s="219" t="s">
        <v>82</v>
      </c>
      <c r="AY182" s="16" t="s">
        <v>181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16" t="s">
        <v>80</v>
      </c>
      <c r="BK182" s="220">
        <f>ROUND(I182*H182,2)</f>
        <v>0</v>
      </c>
      <c r="BL182" s="16" t="s">
        <v>189</v>
      </c>
      <c r="BM182" s="219" t="s">
        <v>1440</v>
      </c>
    </row>
    <row r="183" spans="1:65" s="12" customFormat="1" ht="25.95" customHeight="1">
      <c r="B183" s="191"/>
      <c r="C183" s="192"/>
      <c r="D183" s="193" t="s">
        <v>72</v>
      </c>
      <c r="E183" s="194" t="s">
        <v>536</v>
      </c>
      <c r="F183" s="194" t="s">
        <v>537</v>
      </c>
      <c r="G183" s="192"/>
      <c r="H183" s="192"/>
      <c r="I183" s="195"/>
      <c r="J183" s="196">
        <f>BK183</f>
        <v>0</v>
      </c>
      <c r="K183" s="192"/>
      <c r="L183" s="197"/>
      <c r="M183" s="198"/>
      <c r="N183" s="199"/>
      <c r="O183" s="199"/>
      <c r="P183" s="200">
        <f>SUM(P184:P186)</f>
        <v>0</v>
      </c>
      <c r="Q183" s="199"/>
      <c r="R183" s="200">
        <f>SUM(R184:R186)</f>
        <v>0</v>
      </c>
      <c r="S183" s="199"/>
      <c r="T183" s="200">
        <f>SUM(T184:T186)</f>
        <v>0</v>
      </c>
      <c r="U183" s="201"/>
      <c r="AR183" s="202" t="s">
        <v>390</v>
      </c>
      <c r="AT183" s="203" t="s">
        <v>72</v>
      </c>
      <c r="AU183" s="203" t="s">
        <v>73</v>
      </c>
      <c r="AY183" s="202" t="s">
        <v>181</v>
      </c>
      <c r="BK183" s="204">
        <f>SUM(BK184:BK186)</f>
        <v>0</v>
      </c>
    </row>
    <row r="184" spans="1:65" s="2" customFormat="1" ht="19.8" customHeight="1">
      <c r="A184" s="33"/>
      <c r="B184" s="34"/>
      <c r="C184" s="207" t="s">
        <v>998</v>
      </c>
      <c r="D184" s="207" t="s">
        <v>185</v>
      </c>
      <c r="E184" s="208" t="s">
        <v>1441</v>
      </c>
      <c r="F184" s="209" t="s">
        <v>1442</v>
      </c>
      <c r="G184" s="210" t="s">
        <v>385</v>
      </c>
      <c r="H184" s="211">
        <v>64</v>
      </c>
      <c r="I184" s="212"/>
      <c r="J184" s="213">
        <f>ROUND(I184*H184,2)</f>
        <v>0</v>
      </c>
      <c r="K184" s="214"/>
      <c r="L184" s="38"/>
      <c r="M184" s="215" t="s">
        <v>1</v>
      </c>
      <c r="N184" s="216" t="s">
        <v>38</v>
      </c>
      <c r="O184" s="70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7">
        <f>S184*H184</f>
        <v>0</v>
      </c>
      <c r="U184" s="218" t="s">
        <v>1</v>
      </c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19" t="s">
        <v>386</v>
      </c>
      <c r="AT184" s="219" t="s">
        <v>185</v>
      </c>
      <c r="AU184" s="219" t="s">
        <v>80</v>
      </c>
      <c r="AY184" s="16" t="s">
        <v>181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16" t="s">
        <v>80</v>
      </c>
      <c r="BK184" s="220">
        <f>ROUND(I184*H184,2)</f>
        <v>0</v>
      </c>
      <c r="BL184" s="16" t="s">
        <v>386</v>
      </c>
      <c r="BM184" s="219" t="s">
        <v>1443</v>
      </c>
    </row>
    <row r="185" spans="1:65" s="2" customFormat="1" ht="14.4" customHeight="1">
      <c r="A185" s="33"/>
      <c r="B185" s="34"/>
      <c r="C185" s="207" t="s">
        <v>964</v>
      </c>
      <c r="D185" s="207" t="s">
        <v>185</v>
      </c>
      <c r="E185" s="208" t="s">
        <v>1444</v>
      </c>
      <c r="F185" s="209" t="s">
        <v>1445</v>
      </c>
      <c r="G185" s="210" t="s">
        <v>385</v>
      </c>
      <c r="H185" s="211">
        <v>24</v>
      </c>
      <c r="I185" s="212"/>
      <c r="J185" s="213">
        <f>ROUND(I185*H185,2)</f>
        <v>0</v>
      </c>
      <c r="K185" s="214"/>
      <c r="L185" s="38"/>
      <c r="M185" s="215" t="s">
        <v>1</v>
      </c>
      <c r="N185" s="216" t="s">
        <v>38</v>
      </c>
      <c r="O185" s="70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7">
        <f>S185*H185</f>
        <v>0</v>
      </c>
      <c r="U185" s="218" t="s">
        <v>1</v>
      </c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19" t="s">
        <v>386</v>
      </c>
      <c r="AT185" s="219" t="s">
        <v>185</v>
      </c>
      <c r="AU185" s="219" t="s">
        <v>80</v>
      </c>
      <c r="AY185" s="16" t="s">
        <v>181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16" t="s">
        <v>80</v>
      </c>
      <c r="BK185" s="220">
        <f>ROUND(I185*H185,2)</f>
        <v>0</v>
      </c>
      <c r="BL185" s="16" t="s">
        <v>386</v>
      </c>
      <c r="BM185" s="219" t="s">
        <v>1446</v>
      </c>
    </row>
    <row r="186" spans="1:65" s="2" customFormat="1" ht="19.8" customHeight="1">
      <c r="A186" s="33"/>
      <c r="B186" s="34"/>
      <c r="C186" s="207" t="s">
        <v>994</v>
      </c>
      <c r="D186" s="207" t="s">
        <v>185</v>
      </c>
      <c r="E186" s="208" t="s">
        <v>1447</v>
      </c>
      <c r="F186" s="209" t="s">
        <v>1448</v>
      </c>
      <c r="G186" s="210" t="s">
        <v>385</v>
      </c>
      <c r="H186" s="211">
        <v>64</v>
      </c>
      <c r="I186" s="212"/>
      <c r="J186" s="213">
        <f>ROUND(I186*H186,2)</f>
        <v>0</v>
      </c>
      <c r="K186" s="214"/>
      <c r="L186" s="38"/>
      <c r="M186" s="232" t="s">
        <v>1</v>
      </c>
      <c r="N186" s="233" t="s">
        <v>38</v>
      </c>
      <c r="O186" s="234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5">
        <f>S186*H186</f>
        <v>0</v>
      </c>
      <c r="U186" s="236" t="s">
        <v>1</v>
      </c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19" t="s">
        <v>386</v>
      </c>
      <c r="AT186" s="219" t="s">
        <v>185</v>
      </c>
      <c r="AU186" s="219" t="s">
        <v>80</v>
      </c>
      <c r="AY186" s="16" t="s">
        <v>181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16" t="s">
        <v>80</v>
      </c>
      <c r="BK186" s="220">
        <f>ROUND(I186*H186,2)</f>
        <v>0</v>
      </c>
      <c r="BL186" s="16" t="s">
        <v>386</v>
      </c>
      <c r="BM186" s="219" t="s">
        <v>1449</v>
      </c>
    </row>
    <row r="187" spans="1:65" s="2" customFormat="1" ht="6.9" customHeight="1">
      <c r="A187" s="33"/>
      <c r="B187" s="53"/>
      <c r="C187" s="54"/>
      <c r="D187" s="54"/>
      <c r="E187" s="54"/>
      <c r="F187" s="54"/>
      <c r="G187" s="54"/>
      <c r="H187" s="54"/>
      <c r="I187" s="157"/>
      <c r="J187" s="54"/>
      <c r="K187" s="54"/>
      <c r="L187" s="38"/>
      <c r="M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</row>
  </sheetData>
  <sheetProtection algorithmName="SHA-512" hashValue="xyFRamNTIThLl8rFAcDcN86K0CRXT0VkrVMU8FcKiWh/G1xr9RsYfTK0LRYbunfUc1Z6mHSkQAd05BHrhDmp3w==" saltValue="EjDu8qYzT6wRZ/1oOyvcN1y0gCO4kRx79SWrryKrii37p4jVyDgeY+ZxQn+xcg6KtiESVxejs6PbVP0gv1AXUQ==" spinCount="100000" sheet="1" objects="1" scenarios="1" formatColumns="0" formatRows="0" autoFilter="0"/>
  <autoFilter ref="C128:K186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4"/>
  <sheetViews>
    <sheetView showGridLines="0" workbookViewId="0"/>
  </sheetViews>
  <sheetFormatPr defaultRowHeight="10.199999999999999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86.42578125" style="1" customWidth="1"/>
    <col min="7" max="7" width="6" style="1" customWidth="1"/>
    <col min="8" max="8" width="9.85546875" style="1" customWidth="1"/>
    <col min="9" max="9" width="17.28515625" style="114" customWidth="1"/>
    <col min="10" max="10" width="17.28515625" style="1" customWidth="1"/>
    <col min="11" max="11" width="17.28515625" style="1" hidden="1" customWidth="1"/>
    <col min="12" max="12" width="8" style="1" customWidth="1"/>
    <col min="13" max="13" width="9.28515625" style="1" hidden="1" customWidth="1"/>
    <col min="14" max="14" width="9.140625" style="1" hidden="1"/>
    <col min="15" max="21" width="12.140625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114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6" t="s">
        <v>114</v>
      </c>
    </row>
    <row r="3" spans="1:46" s="1" customFormat="1" ht="6.9" customHeight="1">
      <c r="B3" s="115"/>
      <c r="C3" s="116"/>
      <c r="D3" s="116"/>
      <c r="E3" s="116"/>
      <c r="F3" s="116"/>
      <c r="G3" s="116"/>
      <c r="H3" s="116"/>
      <c r="I3" s="117"/>
      <c r="J3" s="116"/>
      <c r="K3" s="116"/>
      <c r="L3" s="19"/>
      <c r="AT3" s="16" t="s">
        <v>82</v>
      </c>
    </row>
    <row r="4" spans="1:46" s="1" customFormat="1" ht="24.9" customHeight="1">
      <c r="B4" s="19"/>
      <c r="D4" s="118" t="s">
        <v>119</v>
      </c>
      <c r="I4" s="114"/>
      <c r="L4" s="19"/>
      <c r="M4" s="119" t="s">
        <v>10</v>
      </c>
      <c r="AT4" s="16" t="s">
        <v>4</v>
      </c>
    </row>
    <row r="5" spans="1:46" s="1" customFormat="1" ht="6.9" customHeight="1">
      <c r="B5" s="19"/>
      <c r="I5" s="114"/>
      <c r="L5" s="19"/>
    </row>
    <row r="6" spans="1:46" s="1" customFormat="1" ht="12" customHeight="1">
      <c r="B6" s="19"/>
      <c r="D6" s="120" t="s">
        <v>16</v>
      </c>
      <c r="I6" s="114"/>
      <c r="L6" s="19"/>
    </row>
    <row r="7" spans="1:46" s="1" customFormat="1" ht="14.4" customHeight="1">
      <c r="B7" s="19"/>
      <c r="E7" s="308" t="str">
        <f>'Rekapitulace stavby'!K6</f>
        <v>MŠ Šumperk Prievidzská</v>
      </c>
      <c r="F7" s="309"/>
      <c r="G7" s="309"/>
      <c r="H7" s="309"/>
      <c r="I7" s="114"/>
      <c r="L7" s="19"/>
    </row>
    <row r="8" spans="1:46" s="1" customFormat="1" ht="12" customHeight="1">
      <c r="B8" s="19"/>
      <c r="D8" s="120" t="s">
        <v>120</v>
      </c>
      <c r="I8" s="114"/>
      <c r="L8" s="19"/>
    </row>
    <row r="9" spans="1:46" s="2" customFormat="1" ht="14.4" customHeight="1">
      <c r="A9" s="33"/>
      <c r="B9" s="38"/>
      <c r="C9" s="33"/>
      <c r="D9" s="33"/>
      <c r="E9" s="308" t="s">
        <v>1284</v>
      </c>
      <c r="F9" s="310"/>
      <c r="G9" s="310"/>
      <c r="H9" s="310"/>
      <c r="I9" s="121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0" t="s">
        <v>122</v>
      </c>
      <c r="E10" s="33"/>
      <c r="F10" s="33"/>
      <c r="G10" s="33"/>
      <c r="H10" s="33"/>
      <c r="I10" s="121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4.4" customHeight="1">
      <c r="A11" s="33"/>
      <c r="B11" s="38"/>
      <c r="C11" s="33"/>
      <c r="D11" s="33"/>
      <c r="E11" s="311" t="s">
        <v>1450</v>
      </c>
      <c r="F11" s="310"/>
      <c r="G11" s="310"/>
      <c r="H11" s="310"/>
      <c r="I11" s="121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121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0" t="s">
        <v>18</v>
      </c>
      <c r="E13" s="33"/>
      <c r="F13" s="109" t="s">
        <v>1</v>
      </c>
      <c r="G13" s="33"/>
      <c r="H13" s="33"/>
      <c r="I13" s="122" t="s">
        <v>19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0" t="s">
        <v>20</v>
      </c>
      <c r="E14" s="33"/>
      <c r="F14" s="109" t="s">
        <v>1286</v>
      </c>
      <c r="G14" s="33"/>
      <c r="H14" s="33"/>
      <c r="I14" s="122" t="s">
        <v>22</v>
      </c>
      <c r="J14" s="123" t="str">
        <f>'Rekapitulace stavby'!AN8</f>
        <v>3. 8. 2020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8" customHeight="1">
      <c r="A15" s="33"/>
      <c r="B15" s="38"/>
      <c r="C15" s="33"/>
      <c r="D15" s="33"/>
      <c r="E15" s="33"/>
      <c r="F15" s="33"/>
      <c r="G15" s="33"/>
      <c r="H15" s="33"/>
      <c r="I15" s="121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0" t="s">
        <v>24</v>
      </c>
      <c r="E16" s="33"/>
      <c r="F16" s="33"/>
      <c r="G16" s="33"/>
      <c r="H16" s="33"/>
      <c r="I16" s="122" t="s">
        <v>25</v>
      </c>
      <c r="J16" s="109" t="s">
        <v>1</v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9" t="s">
        <v>21</v>
      </c>
      <c r="F17" s="33"/>
      <c r="G17" s="33"/>
      <c r="H17" s="33"/>
      <c r="I17" s="122" t="s">
        <v>26</v>
      </c>
      <c r="J17" s="109" t="s">
        <v>1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8"/>
      <c r="C18" s="33"/>
      <c r="D18" s="33"/>
      <c r="E18" s="33"/>
      <c r="F18" s="33"/>
      <c r="G18" s="33"/>
      <c r="H18" s="33"/>
      <c r="I18" s="121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0" t="s">
        <v>27</v>
      </c>
      <c r="E19" s="33"/>
      <c r="F19" s="33"/>
      <c r="G19" s="33"/>
      <c r="H19" s="33"/>
      <c r="I19" s="122" t="s">
        <v>25</v>
      </c>
      <c r="J19" s="29" t="str">
        <f>'Rekapitulace stavby'!AN13</f>
        <v>Vyplň údaj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312" t="str">
        <f>'Rekapitulace stavby'!E14</f>
        <v>Vyplň údaj</v>
      </c>
      <c r="F20" s="313"/>
      <c r="G20" s="313"/>
      <c r="H20" s="313"/>
      <c r="I20" s="122" t="s">
        <v>26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8"/>
      <c r="C21" s="33"/>
      <c r="D21" s="33"/>
      <c r="E21" s="33"/>
      <c r="F21" s="33"/>
      <c r="G21" s="33"/>
      <c r="H21" s="33"/>
      <c r="I21" s="121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0" t="s">
        <v>29</v>
      </c>
      <c r="E22" s="33"/>
      <c r="F22" s="33"/>
      <c r="G22" s="33"/>
      <c r="H22" s="33"/>
      <c r="I22" s="122" t="s">
        <v>25</v>
      </c>
      <c r="J22" s="109" t="s">
        <v>1</v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9" t="s">
        <v>21</v>
      </c>
      <c r="F23" s="33"/>
      <c r="G23" s="33"/>
      <c r="H23" s="33"/>
      <c r="I23" s="122" t="s">
        <v>26</v>
      </c>
      <c r="J23" s="109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8"/>
      <c r="C24" s="33"/>
      <c r="D24" s="33"/>
      <c r="E24" s="33"/>
      <c r="F24" s="33"/>
      <c r="G24" s="33"/>
      <c r="H24" s="33"/>
      <c r="I24" s="121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0" t="s">
        <v>31</v>
      </c>
      <c r="E25" s="33"/>
      <c r="F25" s="33"/>
      <c r="G25" s="33"/>
      <c r="H25" s="33"/>
      <c r="I25" s="122" t="s">
        <v>25</v>
      </c>
      <c r="J25" s="109" t="s">
        <v>1</v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9" t="s">
        <v>21</v>
      </c>
      <c r="F26" s="33"/>
      <c r="G26" s="33"/>
      <c r="H26" s="33"/>
      <c r="I26" s="122" t="s">
        <v>26</v>
      </c>
      <c r="J26" s="109" t="s">
        <v>1</v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8"/>
      <c r="C27" s="33"/>
      <c r="D27" s="33"/>
      <c r="E27" s="33"/>
      <c r="F27" s="33"/>
      <c r="G27" s="33"/>
      <c r="H27" s="33"/>
      <c r="I27" s="121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0" t="s">
        <v>32</v>
      </c>
      <c r="E28" s="33"/>
      <c r="F28" s="33"/>
      <c r="G28" s="33"/>
      <c r="H28" s="33"/>
      <c r="I28" s="121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4.4" customHeight="1">
      <c r="A29" s="124"/>
      <c r="B29" s="125"/>
      <c r="C29" s="124"/>
      <c r="D29" s="124"/>
      <c r="E29" s="314" t="s">
        <v>1</v>
      </c>
      <c r="F29" s="314"/>
      <c r="G29" s="314"/>
      <c r="H29" s="314"/>
      <c r="I29" s="126"/>
      <c r="J29" s="124"/>
      <c r="K29" s="124"/>
      <c r="L29" s="127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" customHeight="1">
      <c r="A30" s="33"/>
      <c r="B30" s="38"/>
      <c r="C30" s="33"/>
      <c r="D30" s="33"/>
      <c r="E30" s="33"/>
      <c r="F30" s="33"/>
      <c r="G30" s="33"/>
      <c r="H30" s="33"/>
      <c r="I30" s="121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28"/>
      <c r="E31" s="128"/>
      <c r="F31" s="128"/>
      <c r="G31" s="128"/>
      <c r="H31" s="128"/>
      <c r="I31" s="129"/>
      <c r="J31" s="128"/>
      <c r="K31" s="128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30" t="s">
        <v>33</v>
      </c>
      <c r="E32" s="33"/>
      <c r="F32" s="33"/>
      <c r="G32" s="33"/>
      <c r="H32" s="33"/>
      <c r="I32" s="121"/>
      <c r="J32" s="131">
        <f>ROUND(J123,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8"/>
      <c r="C33" s="33"/>
      <c r="D33" s="128"/>
      <c r="E33" s="128"/>
      <c r="F33" s="128"/>
      <c r="G33" s="128"/>
      <c r="H33" s="128"/>
      <c r="I33" s="129"/>
      <c r="J33" s="128"/>
      <c r="K33" s="128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33"/>
      <c r="F34" s="132" t="s">
        <v>35</v>
      </c>
      <c r="G34" s="33"/>
      <c r="H34" s="33"/>
      <c r="I34" s="133" t="s">
        <v>34</v>
      </c>
      <c r="J34" s="132" t="s">
        <v>36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8"/>
      <c r="C35" s="33"/>
      <c r="D35" s="134" t="s">
        <v>37</v>
      </c>
      <c r="E35" s="120" t="s">
        <v>38</v>
      </c>
      <c r="F35" s="135">
        <f>ROUND((SUM(BE123:BE143)),  2)</f>
        <v>0</v>
      </c>
      <c r="G35" s="33"/>
      <c r="H35" s="33"/>
      <c r="I35" s="136">
        <v>0.21</v>
      </c>
      <c r="J35" s="135">
        <f>ROUND(((SUM(BE123:BE143))*I35),  2)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8"/>
      <c r="C36" s="33"/>
      <c r="D36" s="33"/>
      <c r="E36" s="120" t="s">
        <v>39</v>
      </c>
      <c r="F36" s="135">
        <f>ROUND((SUM(BF123:BF143)),  2)</f>
        <v>0</v>
      </c>
      <c r="G36" s="33"/>
      <c r="H36" s="33"/>
      <c r="I36" s="136">
        <v>0.15</v>
      </c>
      <c r="J36" s="135">
        <f>ROUND(((SUM(BF123:BF143))*I36),  2)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20" t="s">
        <v>40</v>
      </c>
      <c r="F37" s="135">
        <f>ROUND((SUM(BG123:BG143)),  2)</f>
        <v>0</v>
      </c>
      <c r="G37" s="33"/>
      <c r="H37" s="33"/>
      <c r="I37" s="136">
        <v>0.21</v>
      </c>
      <c r="J37" s="135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8"/>
      <c r="C38" s="33"/>
      <c r="D38" s="33"/>
      <c r="E38" s="120" t="s">
        <v>41</v>
      </c>
      <c r="F38" s="135">
        <f>ROUND((SUM(BH123:BH143)),  2)</f>
        <v>0</v>
      </c>
      <c r="G38" s="33"/>
      <c r="H38" s="33"/>
      <c r="I38" s="136">
        <v>0.15</v>
      </c>
      <c r="J38" s="135">
        <f>0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8"/>
      <c r="C39" s="33"/>
      <c r="D39" s="33"/>
      <c r="E39" s="120" t="s">
        <v>42</v>
      </c>
      <c r="F39" s="135">
        <f>ROUND((SUM(BI123:BI143)),  2)</f>
        <v>0</v>
      </c>
      <c r="G39" s="33"/>
      <c r="H39" s="33"/>
      <c r="I39" s="136">
        <v>0</v>
      </c>
      <c r="J39" s="135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8"/>
      <c r="C40" s="33"/>
      <c r="D40" s="33"/>
      <c r="E40" s="33"/>
      <c r="F40" s="33"/>
      <c r="G40" s="33"/>
      <c r="H40" s="33"/>
      <c r="I40" s="121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37"/>
      <c r="D41" s="138" t="s">
        <v>43</v>
      </c>
      <c r="E41" s="139"/>
      <c r="F41" s="139"/>
      <c r="G41" s="140" t="s">
        <v>44</v>
      </c>
      <c r="H41" s="141" t="s">
        <v>45</v>
      </c>
      <c r="I41" s="142"/>
      <c r="J41" s="143">
        <f>SUM(J32:J39)</f>
        <v>0</v>
      </c>
      <c r="K41" s="144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8"/>
      <c r="C42" s="33"/>
      <c r="D42" s="33"/>
      <c r="E42" s="33"/>
      <c r="F42" s="33"/>
      <c r="G42" s="33"/>
      <c r="H42" s="33"/>
      <c r="I42" s="121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19"/>
      <c r="I43" s="114"/>
      <c r="L43" s="19"/>
    </row>
    <row r="44" spans="1:31" s="1" customFormat="1" ht="14.4" customHeight="1">
      <c r="B44" s="19"/>
      <c r="I44" s="114"/>
      <c r="L44" s="19"/>
    </row>
    <row r="45" spans="1:31" s="1" customFormat="1" ht="14.4" customHeight="1">
      <c r="B45" s="19"/>
      <c r="I45" s="114"/>
      <c r="L45" s="19"/>
    </row>
    <row r="46" spans="1:31" s="1" customFormat="1" ht="14.4" customHeight="1">
      <c r="B46" s="19"/>
      <c r="I46" s="114"/>
      <c r="L46" s="19"/>
    </row>
    <row r="47" spans="1:31" s="1" customFormat="1" ht="14.4" customHeight="1">
      <c r="B47" s="19"/>
      <c r="I47" s="114"/>
      <c r="L47" s="19"/>
    </row>
    <row r="48" spans="1:31" s="1" customFormat="1" ht="14.4" customHeight="1">
      <c r="B48" s="19"/>
      <c r="I48" s="114"/>
      <c r="L48" s="19"/>
    </row>
    <row r="49" spans="1:31" s="1" customFormat="1" ht="14.4" customHeight="1">
      <c r="B49" s="19"/>
      <c r="I49" s="114"/>
      <c r="L49" s="19"/>
    </row>
    <row r="50" spans="1:31" s="2" customFormat="1" ht="14.4" customHeight="1">
      <c r="B50" s="50"/>
      <c r="D50" s="145" t="s">
        <v>46</v>
      </c>
      <c r="E50" s="146"/>
      <c r="F50" s="146"/>
      <c r="G50" s="145" t="s">
        <v>47</v>
      </c>
      <c r="H50" s="146"/>
      <c r="I50" s="147"/>
      <c r="J50" s="146"/>
      <c r="K50" s="146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8" t="s">
        <v>48</v>
      </c>
      <c r="E61" s="149"/>
      <c r="F61" s="150" t="s">
        <v>49</v>
      </c>
      <c r="G61" s="148" t="s">
        <v>48</v>
      </c>
      <c r="H61" s="149"/>
      <c r="I61" s="151"/>
      <c r="J61" s="152" t="s">
        <v>49</v>
      </c>
      <c r="K61" s="149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45" t="s">
        <v>50</v>
      </c>
      <c r="E65" s="153"/>
      <c r="F65" s="153"/>
      <c r="G65" s="145" t="s">
        <v>51</v>
      </c>
      <c r="H65" s="153"/>
      <c r="I65" s="154"/>
      <c r="J65" s="153"/>
      <c r="K65" s="15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8" t="s">
        <v>48</v>
      </c>
      <c r="E76" s="149"/>
      <c r="F76" s="150" t="s">
        <v>49</v>
      </c>
      <c r="G76" s="148" t="s">
        <v>48</v>
      </c>
      <c r="H76" s="149"/>
      <c r="I76" s="151"/>
      <c r="J76" s="152" t="s">
        <v>49</v>
      </c>
      <c r="K76" s="149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155"/>
      <c r="C77" s="156"/>
      <c r="D77" s="156"/>
      <c r="E77" s="156"/>
      <c r="F77" s="156"/>
      <c r="G77" s="156"/>
      <c r="H77" s="156"/>
      <c r="I77" s="157"/>
      <c r="J77" s="156"/>
      <c r="K77" s="156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158"/>
      <c r="C81" s="159"/>
      <c r="D81" s="159"/>
      <c r="E81" s="159"/>
      <c r="F81" s="159"/>
      <c r="G81" s="159"/>
      <c r="H81" s="159"/>
      <c r="I81" s="160"/>
      <c r="J81" s="159"/>
      <c r="K81" s="159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127</v>
      </c>
      <c r="D82" s="35"/>
      <c r="E82" s="35"/>
      <c r="F82" s="35"/>
      <c r="G82" s="35"/>
      <c r="H82" s="35"/>
      <c r="I82" s="121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5"/>
      <c r="D83" s="35"/>
      <c r="E83" s="35"/>
      <c r="F83" s="35"/>
      <c r="G83" s="35"/>
      <c r="H83" s="35"/>
      <c r="I83" s="121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121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4.4" customHeight="1">
      <c r="A85" s="33"/>
      <c r="B85" s="34"/>
      <c r="C85" s="35"/>
      <c r="D85" s="35"/>
      <c r="E85" s="306" t="str">
        <f>E7</f>
        <v>MŠ Šumperk Prievidzská</v>
      </c>
      <c r="F85" s="307"/>
      <c r="G85" s="307"/>
      <c r="H85" s="307"/>
      <c r="I85" s="121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120</v>
      </c>
      <c r="D86" s="21"/>
      <c r="E86" s="21"/>
      <c r="F86" s="21"/>
      <c r="G86" s="21"/>
      <c r="H86" s="21"/>
      <c r="I86" s="114"/>
      <c r="J86" s="21"/>
      <c r="K86" s="21"/>
      <c r="L86" s="19"/>
    </row>
    <row r="87" spans="1:31" s="2" customFormat="1" ht="14.4" customHeight="1">
      <c r="A87" s="33"/>
      <c r="B87" s="34"/>
      <c r="C87" s="35"/>
      <c r="D87" s="35"/>
      <c r="E87" s="306" t="s">
        <v>1284</v>
      </c>
      <c r="F87" s="305"/>
      <c r="G87" s="305"/>
      <c r="H87" s="305"/>
      <c r="I87" s="121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122</v>
      </c>
      <c r="D88" s="35"/>
      <c r="E88" s="35"/>
      <c r="F88" s="35"/>
      <c r="G88" s="35"/>
      <c r="H88" s="35"/>
      <c r="I88" s="121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4.4" customHeight="1">
      <c r="A89" s="33"/>
      <c r="B89" s="34"/>
      <c r="C89" s="35"/>
      <c r="D89" s="35"/>
      <c r="E89" s="298" t="str">
        <f>E11</f>
        <v>A1-D.1.4.2 - VZT</v>
      </c>
      <c r="F89" s="305"/>
      <c r="G89" s="305"/>
      <c r="H89" s="305"/>
      <c r="I89" s="121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" customHeight="1">
      <c r="A90" s="33"/>
      <c r="B90" s="34"/>
      <c r="C90" s="35"/>
      <c r="D90" s="35"/>
      <c r="E90" s="35"/>
      <c r="F90" s="35"/>
      <c r="G90" s="35"/>
      <c r="H90" s="35"/>
      <c r="I90" s="121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5"/>
      <c r="E91" s="35"/>
      <c r="F91" s="26" t="str">
        <f>F14</f>
        <v>Šumperk</v>
      </c>
      <c r="G91" s="35"/>
      <c r="H91" s="35"/>
      <c r="I91" s="122" t="s">
        <v>22</v>
      </c>
      <c r="J91" s="65" t="str">
        <f>IF(J14="","",J14)</f>
        <v>3. 8. 2020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5"/>
      <c r="D92" s="35"/>
      <c r="E92" s="35"/>
      <c r="F92" s="35"/>
      <c r="G92" s="35"/>
      <c r="H92" s="35"/>
      <c r="I92" s="121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6" customHeight="1">
      <c r="A93" s="33"/>
      <c r="B93" s="34"/>
      <c r="C93" s="28" t="s">
        <v>24</v>
      </c>
      <c r="D93" s="35"/>
      <c r="E93" s="35"/>
      <c r="F93" s="26" t="str">
        <f>E17</f>
        <v xml:space="preserve"> </v>
      </c>
      <c r="G93" s="35"/>
      <c r="H93" s="35"/>
      <c r="I93" s="122" t="s">
        <v>29</v>
      </c>
      <c r="J93" s="31" t="str">
        <f>E23</f>
        <v xml:space="preserve"> 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6" customHeight="1">
      <c r="A94" s="33"/>
      <c r="B94" s="34"/>
      <c r="C94" s="28" t="s">
        <v>27</v>
      </c>
      <c r="D94" s="35"/>
      <c r="E94" s="35"/>
      <c r="F94" s="26" t="str">
        <f>IF(E20="","",E20)</f>
        <v>Vyplň údaj</v>
      </c>
      <c r="G94" s="35"/>
      <c r="H94" s="35"/>
      <c r="I94" s="122" t="s">
        <v>31</v>
      </c>
      <c r="J94" s="31" t="str">
        <f>E26</f>
        <v xml:space="preserve"> 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21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61" t="s">
        <v>128</v>
      </c>
      <c r="D96" s="162"/>
      <c r="E96" s="162"/>
      <c r="F96" s="162"/>
      <c r="G96" s="162"/>
      <c r="H96" s="162"/>
      <c r="I96" s="163"/>
      <c r="J96" s="164" t="s">
        <v>129</v>
      </c>
      <c r="K96" s="162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121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8" customHeight="1">
      <c r="A98" s="33"/>
      <c r="B98" s="34"/>
      <c r="C98" s="165" t="s">
        <v>130</v>
      </c>
      <c r="D98" s="35"/>
      <c r="E98" s="35"/>
      <c r="F98" s="35"/>
      <c r="G98" s="35"/>
      <c r="H98" s="35"/>
      <c r="I98" s="121"/>
      <c r="J98" s="83">
        <f>J123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131</v>
      </c>
    </row>
    <row r="99" spans="1:47" s="9" customFormat="1" ht="24.9" customHeight="1">
      <c r="B99" s="166"/>
      <c r="C99" s="167"/>
      <c r="D99" s="168" t="s">
        <v>132</v>
      </c>
      <c r="E99" s="169"/>
      <c r="F99" s="169"/>
      <c r="G99" s="169"/>
      <c r="H99" s="169"/>
      <c r="I99" s="170"/>
      <c r="J99" s="171">
        <f>J124</f>
        <v>0</v>
      </c>
      <c r="K99" s="167"/>
      <c r="L99" s="172"/>
    </row>
    <row r="100" spans="1:47" s="10" customFormat="1" ht="19.95" customHeight="1">
      <c r="B100" s="173"/>
      <c r="C100" s="103"/>
      <c r="D100" s="174" t="s">
        <v>635</v>
      </c>
      <c r="E100" s="175"/>
      <c r="F100" s="175"/>
      <c r="G100" s="175"/>
      <c r="H100" s="175"/>
      <c r="I100" s="176"/>
      <c r="J100" s="177">
        <f>J125</f>
        <v>0</v>
      </c>
      <c r="K100" s="103"/>
      <c r="L100" s="178"/>
    </row>
    <row r="101" spans="1:47" s="9" customFormat="1" ht="24.9" customHeight="1">
      <c r="B101" s="166"/>
      <c r="C101" s="167"/>
      <c r="D101" s="168" t="s">
        <v>162</v>
      </c>
      <c r="E101" s="169"/>
      <c r="F101" s="169"/>
      <c r="G101" s="169"/>
      <c r="H101" s="169"/>
      <c r="I101" s="170"/>
      <c r="J101" s="171">
        <f>J139</f>
        <v>0</v>
      </c>
      <c r="K101" s="167"/>
      <c r="L101" s="172"/>
    </row>
    <row r="102" spans="1:47" s="2" customFormat="1" ht="21.75" customHeight="1">
      <c r="A102" s="33"/>
      <c r="B102" s="34"/>
      <c r="C102" s="35"/>
      <c r="D102" s="35"/>
      <c r="E102" s="35"/>
      <c r="F102" s="35"/>
      <c r="G102" s="35"/>
      <c r="H102" s="35"/>
      <c r="I102" s="121"/>
      <c r="J102" s="35"/>
      <c r="K102" s="35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47" s="2" customFormat="1" ht="6.9" customHeight="1">
      <c r="A103" s="33"/>
      <c r="B103" s="53"/>
      <c r="C103" s="54"/>
      <c r="D103" s="54"/>
      <c r="E103" s="54"/>
      <c r="F103" s="54"/>
      <c r="G103" s="54"/>
      <c r="H103" s="54"/>
      <c r="I103" s="157"/>
      <c r="J103" s="54"/>
      <c r="K103" s="54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47" s="2" customFormat="1" ht="6.9" customHeight="1">
      <c r="A107" s="33"/>
      <c r="B107" s="55"/>
      <c r="C107" s="56"/>
      <c r="D107" s="56"/>
      <c r="E107" s="56"/>
      <c r="F107" s="56"/>
      <c r="G107" s="56"/>
      <c r="H107" s="56"/>
      <c r="I107" s="160"/>
      <c r="J107" s="56"/>
      <c r="K107" s="56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24.9" customHeight="1">
      <c r="A108" s="33"/>
      <c r="B108" s="34"/>
      <c r="C108" s="22" t="s">
        <v>165</v>
      </c>
      <c r="D108" s="35"/>
      <c r="E108" s="35"/>
      <c r="F108" s="35"/>
      <c r="G108" s="35"/>
      <c r="H108" s="35"/>
      <c r="I108" s="121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" customHeight="1">
      <c r="A109" s="33"/>
      <c r="B109" s="34"/>
      <c r="C109" s="35"/>
      <c r="D109" s="35"/>
      <c r="E109" s="35"/>
      <c r="F109" s="35"/>
      <c r="G109" s="35"/>
      <c r="H109" s="35"/>
      <c r="I109" s="121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2" customHeight="1">
      <c r="A110" s="33"/>
      <c r="B110" s="34"/>
      <c r="C110" s="28" t="s">
        <v>16</v>
      </c>
      <c r="D110" s="35"/>
      <c r="E110" s="35"/>
      <c r="F110" s="35"/>
      <c r="G110" s="35"/>
      <c r="H110" s="35"/>
      <c r="I110" s="121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14.4" customHeight="1">
      <c r="A111" s="33"/>
      <c r="B111" s="34"/>
      <c r="C111" s="35"/>
      <c r="D111" s="35"/>
      <c r="E111" s="306" t="str">
        <f>E7</f>
        <v>MŠ Šumperk Prievidzská</v>
      </c>
      <c r="F111" s="307"/>
      <c r="G111" s="307"/>
      <c r="H111" s="307"/>
      <c r="I111" s="121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1" customFormat="1" ht="12" customHeight="1">
      <c r="B112" s="20"/>
      <c r="C112" s="28" t="s">
        <v>120</v>
      </c>
      <c r="D112" s="21"/>
      <c r="E112" s="21"/>
      <c r="F112" s="21"/>
      <c r="G112" s="21"/>
      <c r="H112" s="21"/>
      <c r="I112" s="114"/>
      <c r="J112" s="21"/>
      <c r="K112" s="21"/>
      <c r="L112" s="19"/>
    </row>
    <row r="113" spans="1:65" s="2" customFormat="1" ht="14.4" customHeight="1">
      <c r="A113" s="33"/>
      <c r="B113" s="34"/>
      <c r="C113" s="35"/>
      <c r="D113" s="35"/>
      <c r="E113" s="306" t="s">
        <v>1284</v>
      </c>
      <c r="F113" s="305"/>
      <c r="G113" s="305"/>
      <c r="H113" s="305"/>
      <c r="I113" s="121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122</v>
      </c>
      <c r="D114" s="35"/>
      <c r="E114" s="35"/>
      <c r="F114" s="35"/>
      <c r="G114" s="35"/>
      <c r="H114" s="35"/>
      <c r="I114" s="121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4.4" customHeight="1">
      <c r="A115" s="33"/>
      <c r="B115" s="34"/>
      <c r="C115" s="35"/>
      <c r="D115" s="35"/>
      <c r="E115" s="298" t="str">
        <f>E11</f>
        <v>A1-D.1.4.2 - VZT</v>
      </c>
      <c r="F115" s="305"/>
      <c r="G115" s="305"/>
      <c r="H115" s="305"/>
      <c r="I115" s="121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" customHeight="1">
      <c r="A116" s="33"/>
      <c r="B116" s="34"/>
      <c r="C116" s="35"/>
      <c r="D116" s="35"/>
      <c r="E116" s="35"/>
      <c r="F116" s="35"/>
      <c r="G116" s="35"/>
      <c r="H116" s="35"/>
      <c r="I116" s="121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20</v>
      </c>
      <c r="D117" s="35"/>
      <c r="E117" s="35"/>
      <c r="F117" s="26" t="str">
        <f>F14</f>
        <v>Šumperk</v>
      </c>
      <c r="G117" s="35"/>
      <c r="H117" s="35"/>
      <c r="I117" s="122" t="s">
        <v>22</v>
      </c>
      <c r="J117" s="65" t="str">
        <f>IF(J14="","",J14)</f>
        <v>3. 8. 2020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" customHeight="1">
      <c r="A118" s="33"/>
      <c r="B118" s="34"/>
      <c r="C118" s="35"/>
      <c r="D118" s="35"/>
      <c r="E118" s="35"/>
      <c r="F118" s="35"/>
      <c r="G118" s="35"/>
      <c r="H118" s="35"/>
      <c r="I118" s="121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6" customHeight="1">
      <c r="A119" s="33"/>
      <c r="B119" s="34"/>
      <c r="C119" s="28" t="s">
        <v>24</v>
      </c>
      <c r="D119" s="35"/>
      <c r="E119" s="35"/>
      <c r="F119" s="26" t="str">
        <f>E17</f>
        <v xml:space="preserve"> </v>
      </c>
      <c r="G119" s="35"/>
      <c r="H119" s="35"/>
      <c r="I119" s="122" t="s">
        <v>29</v>
      </c>
      <c r="J119" s="31" t="str">
        <f>E23</f>
        <v xml:space="preserve"> 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6" customHeight="1">
      <c r="A120" s="33"/>
      <c r="B120" s="34"/>
      <c r="C120" s="28" t="s">
        <v>27</v>
      </c>
      <c r="D120" s="35"/>
      <c r="E120" s="35"/>
      <c r="F120" s="26" t="str">
        <f>IF(E20="","",E20)</f>
        <v>Vyplň údaj</v>
      </c>
      <c r="G120" s="35"/>
      <c r="H120" s="35"/>
      <c r="I120" s="122" t="s">
        <v>31</v>
      </c>
      <c r="J120" s="31" t="str">
        <f>E26</f>
        <v xml:space="preserve"> 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35" customHeight="1">
      <c r="A121" s="33"/>
      <c r="B121" s="34"/>
      <c r="C121" s="35"/>
      <c r="D121" s="35"/>
      <c r="E121" s="35"/>
      <c r="F121" s="35"/>
      <c r="G121" s="35"/>
      <c r="H121" s="35"/>
      <c r="I121" s="121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79"/>
      <c r="B122" s="180"/>
      <c r="C122" s="181" t="s">
        <v>166</v>
      </c>
      <c r="D122" s="182" t="s">
        <v>58</v>
      </c>
      <c r="E122" s="182" t="s">
        <v>54</v>
      </c>
      <c r="F122" s="182" t="s">
        <v>55</v>
      </c>
      <c r="G122" s="182" t="s">
        <v>167</v>
      </c>
      <c r="H122" s="182" t="s">
        <v>168</v>
      </c>
      <c r="I122" s="183" t="s">
        <v>169</v>
      </c>
      <c r="J122" s="184" t="s">
        <v>129</v>
      </c>
      <c r="K122" s="185" t="s">
        <v>170</v>
      </c>
      <c r="L122" s="186"/>
      <c r="M122" s="74" t="s">
        <v>1</v>
      </c>
      <c r="N122" s="75" t="s">
        <v>37</v>
      </c>
      <c r="O122" s="75" t="s">
        <v>171</v>
      </c>
      <c r="P122" s="75" t="s">
        <v>172</v>
      </c>
      <c r="Q122" s="75" t="s">
        <v>173</v>
      </c>
      <c r="R122" s="75" t="s">
        <v>174</v>
      </c>
      <c r="S122" s="75" t="s">
        <v>175</v>
      </c>
      <c r="T122" s="75" t="s">
        <v>176</v>
      </c>
      <c r="U122" s="76" t="s">
        <v>177</v>
      </c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</row>
    <row r="123" spans="1:65" s="2" customFormat="1" ht="22.8" customHeight="1">
      <c r="A123" s="33"/>
      <c r="B123" s="34"/>
      <c r="C123" s="81" t="s">
        <v>178</v>
      </c>
      <c r="D123" s="35"/>
      <c r="E123" s="35"/>
      <c r="F123" s="35"/>
      <c r="G123" s="35"/>
      <c r="H123" s="35"/>
      <c r="I123" s="121"/>
      <c r="J123" s="187">
        <f>BK123</f>
        <v>0</v>
      </c>
      <c r="K123" s="35"/>
      <c r="L123" s="38"/>
      <c r="M123" s="77"/>
      <c r="N123" s="188"/>
      <c r="O123" s="78"/>
      <c r="P123" s="189">
        <f>P124+P139</f>
        <v>0</v>
      </c>
      <c r="Q123" s="78"/>
      <c r="R123" s="189">
        <f>R124+R139</f>
        <v>9.0440000000000006E-2</v>
      </c>
      <c r="S123" s="78"/>
      <c r="T123" s="189">
        <f>T124+T139</f>
        <v>0</v>
      </c>
      <c r="U123" s="79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6" t="s">
        <v>72</v>
      </c>
      <c r="AU123" s="16" t="s">
        <v>131</v>
      </c>
      <c r="BK123" s="190">
        <f>BK124+BK139</f>
        <v>0</v>
      </c>
    </row>
    <row r="124" spans="1:65" s="12" customFormat="1" ht="25.95" customHeight="1">
      <c r="B124" s="191"/>
      <c r="C124" s="192"/>
      <c r="D124" s="193" t="s">
        <v>72</v>
      </c>
      <c r="E124" s="194" t="s">
        <v>179</v>
      </c>
      <c r="F124" s="194" t="s">
        <v>180</v>
      </c>
      <c r="G124" s="192"/>
      <c r="H124" s="192"/>
      <c r="I124" s="195"/>
      <c r="J124" s="196">
        <f>BK124</f>
        <v>0</v>
      </c>
      <c r="K124" s="192"/>
      <c r="L124" s="197"/>
      <c r="M124" s="198"/>
      <c r="N124" s="199"/>
      <c r="O124" s="199"/>
      <c r="P124" s="200">
        <f>P125</f>
        <v>0</v>
      </c>
      <c r="Q124" s="199"/>
      <c r="R124" s="200">
        <f>R125</f>
        <v>9.0440000000000006E-2</v>
      </c>
      <c r="S124" s="199"/>
      <c r="T124" s="200">
        <f>T125</f>
        <v>0</v>
      </c>
      <c r="U124" s="201"/>
      <c r="AR124" s="202" t="s">
        <v>82</v>
      </c>
      <c r="AT124" s="203" t="s">
        <v>72</v>
      </c>
      <c r="AU124" s="203" t="s">
        <v>73</v>
      </c>
      <c r="AY124" s="202" t="s">
        <v>181</v>
      </c>
      <c r="BK124" s="204">
        <f>BK125</f>
        <v>0</v>
      </c>
    </row>
    <row r="125" spans="1:65" s="12" customFormat="1" ht="22.8" customHeight="1">
      <c r="B125" s="191"/>
      <c r="C125" s="192"/>
      <c r="D125" s="193" t="s">
        <v>72</v>
      </c>
      <c r="E125" s="205" t="s">
        <v>791</v>
      </c>
      <c r="F125" s="205" t="s">
        <v>792</v>
      </c>
      <c r="G125" s="192"/>
      <c r="H125" s="192"/>
      <c r="I125" s="195"/>
      <c r="J125" s="206">
        <f>BK125</f>
        <v>0</v>
      </c>
      <c r="K125" s="192"/>
      <c r="L125" s="197"/>
      <c r="M125" s="198"/>
      <c r="N125" s="199"/>
      <c r="O125" s="199"/>
      <c r="P125" s="200">
        <f>SUM(P126:P138)</f>
        <v>0</v>
      </c>
      <c r="Q125" s="199"/>
      <c r="R125" s="200">
        <f>SUM(R126:R138)</f>
        <v>9.0440000000000006E-2</v>
      </c>
      <c r="S125" s="199"/>
      <c r="T125" s="200">
        <f>SUM(T126:T138)</f>
        <v>0</v>
      </c>
      <c r="U125" s="201"/>
      <c r="AR125" s="202" t="s">
        <v>82</v>
      </c>
      <c r="AT125" s="203" t="s">
        <v>72</v>
      </c>
      <c r="AU125" s="203" t="s">
        <v>80</v>
      </c>
      <c r="AY125" s="202" t="s">
        <v>181</v>
      </c>
      <c r="BK125" s="204">
        <f>SUM(BK126:BK138)</f>
        <v>0</v>
      </c>
    </row>
    <row r="126" spans="1:65" s="2" customFormat="1" ht="14.4" customHeight="1">
      <c r="A126" s="33"/>
      <c r="B126" s="34"/>
      <c r="C126" s="221" t="s">
        <v>718</v>
      </c>
      <c r="D126" s="221" t="s">
        <v>192</v>
      </c>
      <c r="E126" s="222" t="s">
        <v>1451</v>
      </c>
      <c r="F126" s="223" t="s">
        <v>1452</v>
      </c>
      <c r="G126" s="224" t="s">
        <v>188</v>
      </c>
      <c r="H126" s="225">
        <v>2</v>
      </c>
      <c r="I126" s="226"/>
      <c r="J126" s="227">
        <f t="shared" ref="J126:J138" si="0">ROUND(I126*H126,2)</f>
        <v>0</v>
      </c>
      <c r="K126" s="228"/>
      <c r="L126" s="229"/>
      <c r="M126" s="230" t="s">
        <v>1</v>
      </c>
      <c r="N126" s="231" t="s">
        <v>38</v>
      </c>
      <c r="O126" s="70"/>
      <c r="P126" s="217">
        <f t="shared" ref="P126:P138" si="1">O126*H126</f>
        <v>0</v>
      </c>
      <c r="Q126" s="217">
        <v>1.8E-3</v>
      </c>
      <c r="R126" s="217">
        <f t="shared" ref="R126:R138" si="2">Q126*H126</f>
        <v>3.5999999999999999E-3</v>
      </c>
      <c r="S126" s="217">
        <v>0</v>
      </c>
      <c r="T126" s="217">
        <f t="shared" ref="T126:T138" si="3">S126*H126</f>
        <v>0</v>
      </c>
      <c r="U126" s="218" t="s">
        <v>1</v>
      </c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19" t="s">
        <v>546</v>
      </c>
      <c r="AT126" s="219" t="s">
        <v>192</v>
      </c>
      <c r="AU126" s="219" t="s">
        <v>82</v>
      </c>
      <c r="AY126" s="16" t="s">
        <v>181</v>
      </c>
      <c r="BE126" s="220">
        <f t="shared" ref="BE126:BE138" si="4">IF(N126="základní",J126,0)</f>
        <v>0</v>
      </c>
      <c r="BF126" s="220">
        <f t="shared" ref="BF126:BF138" si="5">IF(N126="snížená",J126,0)</f>
        <v>0</v>
      </c>
      <c r="BG126" s="220">
        <f t="shared" ref="BG126:BG138" si="6">IF(N126="zákl. přenesená",J126,0)</f>
        <v>0</v>
      </c>
      <c r="BH126" s="220">
        <f t="shared" ref="BH126:BH138" si="7">IF(N126="sníž. přenesená",J126,0)</f>
        <v>0</v>
      </c>
      <c r="BI126" s="220">
        <f t="shared" ref="BI126:BI138" si="8">IF(N126="nulová",J126,0)</f>
        <v>0</v>
      </c>
      <c r="BJ126" s="16" t="s">
        <v>80</v>
      </c>
      <c r="BK126" s="220">
        <f t="shared" ref="BK126:BK138" si="9">ROUND(I126*H126,2)</f>
        <v>0</v>
      </c>
      <c r="BL126" s="16" t="s">
        <v>390</v>
      </c>
      <c r="BM126" s="219" t="s">
        <v>1453</v>
      </c>
    </row>
    <row r="127" spans="1:65" s="2" customFormat="1" ht="14.4" customHeight="1">
      <c r="A127" s="33"/>
      <c r="B127" s="34"/>
      <c r="C127" s="207" t="s">
        <v>307</v>
      </c>
      <c r="D127" s="207" t="s">
        <v>185</v>
      </c>
      <c r="E127" s="208" t="s">
        <v>1454</v>
      </c>
      <c r="F127" s="209" t="s">
        <v>1455</v>
      </c>
      <c r="G127" s="210" t="s">
        <v>188</v>
      </c>
      <c r="H127" s="211">
        <v>2</v>
      </c>
      <c r="I127" s="212"/>
      <c r="J127" s="213">
        <f t="shared" si="0"/>
        <v>0</v>
      </c>
      <c r="K127" s="214"/>
      <c r="L127" s="38"/>
      <c r="M127" s="215" t="s">
        <v>1</v>
      </c>
      <c r="N127" s="216" t="s">
        <v>38</v>
      </c>
      <c r="O127" s="70"/>
      <c r="P127" s="217">
        <f t="shared" si="1"/>
        <v>0</v>
      </c>
      <c r="Q127" s="217">
        <v>0</v>
      </c>
      <c r="R127" s="217">
        <f t="shared" si="2"/>
        <v>0</v>
      </c>
      <c r="S127" s="217">
        <v>0</v>
      </c>
      <c r="T127" s="217">
        <f t="shared" si="3"/>
        <v>0</v>
      </c>
      <c r="U127" s="218" t="s">
        <v>1</v>
      </c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19" t="s">
        <v>189</v>
      </c>
      <c r="AT127" s="219" t="s">
        <v>185</v>
      </c>
      <c r="AU127" s="219" t="s">
        <v>82</v>
      </c>
      <c r="AY127" s="16" t="s">
        <v>181</v>
      </c>
      <c r="BE127" s="220">
        <f t="shared" si="4"/>
        <v>0</v>
      </c>
      <c r="BF127" s="220">
        <f t="shared" si="5"/>
        <v>0</v>
      </c>
      <c r="BG127" s="220">
        <f t="shared" si="6"/>
        <v>0</v>
      </c>
      <c r="BH127" s="220">
        <f t="shared" si="7"/>
        <v>0</v>
      </c>
      <c r="BI127" s="220">
        <f t="shared" si="8"/>
        <v>0</v>
      </c>
      <c r="BJ127" s="16" t="s">
        <v>80</v>
      </c>
      <c r="BK127" s="220">
        <f t="shared" si="9"/>
        <v>0</v>
      </c>
      <c r="BL127" s="16" t="s">
        <v>189</v>
      </c>
      <c r="BM127" s="219" t="s">
        <v>1456</v>
      </c>
    </row>
    <row r="128" spans="1:65" s="2" customFormat="1" ht="14.4" customHeight="1">
      <c r="A128" s="33"/>
      <c r="B128" s="34"/>
      <c r="C128" s="221" t="s">
        <v>722</v>
      </c>
      <c r="D128" s="221" t="s">
        <v>192</v>
      </c>
      <c r="E128" s="222" t="s">
        <v>1457</v>
      </c>
      <c r="F128" s="223" t="s">
        <v>1458</v>
      </c>
      <c r="G128" s="224" t="s">
        <v>188</v>
      </c>
      <c r="H128" s="225">
        <v>2</v>
      </c>
      <c r="I128" s="226"/>
      <c r="J128" s="227">
        <f t="shared" si="0"/>
        <v>0</v>
      </c>
      <c r="K128" s="228"/>
      <c r="L128" s="229"/>
      <c r="M128" s="230" t="s">
        <v>1</v>
      </c>
      <c r="N128" s="231" t="s">
        <v>38</v>
      </c>
      <c r="O128" s="70"/>
      <c r="P128" s="217">
        <f t="shared" si="1"/>
        <v>0</v>
      </c>
      <c r="Q128" s="217">
        <v>0</v>
      </c>
      <c r="R128" s="217">
        <f t="shared" si="2"/>
        <v>0</v>
      </c>
      <c r="S128" s="217">
        <v>0</v>
      </c>
      <c r="T128" s="217">
        <f t="shared" si="3"/>
        <v>0</v>
      </c>
      <c r="U128" s="218" t="s">
        <v>1</v>
      </c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19" t="s">
        <v>196</v>
      </c>
      <c r="AT128" s="219" t="s">
        <v>192</v>
      </c>
      <c r="AU128" s="219" t="s">
        <v>82</v>
      </c>
      <c r="AY128" s="16" t="s">
        <v>181</v>
      </c>
      <c r="BE128" s="220">
        <f t="shared" si="4"/>
        <v>0</v>
      </c>
      <c r="BF128" s="220">
        <f t="shared" si="5"/>
        <v>0</v>
      </c>
      <c r="BG128" s="220">
        <f t="shared" si="6"/>
        <v>0</v>
      </c>
      <c r="BH128" s="220">
        <f t="shared" si="7"/>
        <v>0</v>
      </c>
      <c r="BI128" s="220">
        <f t="shared" si="8"/>
        <v>0</v>
      </c>
      <c r="BJ128" s="16" t="s">
        <v>80</v>
      </c>
      <c r="BK128" s="220">
        <f t="shared" si="9"/>
        <v>0</v>
      </c>
      <c r="BL128" s="16" t="s">
        <v>189</v>
      </c>
      <c r="BM128" s="219" t="s">
        <v>1459</v>
      </c>
    </row>
    <row r="129" spans="1:65" s="2" customFormat="1" ht="14.4" customHeight="1">
      <c r="A129" s="33"/>
      <c r="B129" s="34"/>
      <c r="C129" s="207" t="s">
        <v>82</v>
      </c>
      <c r="D129" s="207" t="s">
        <v>185</v>
      </c>
      <c r="E129" s="208" t="s">
        <v>1460</v>
      </c>
      <c r="F129" s="209" t="s">
        <v>1461</v>
      </c>
      <c r="G129" s="210" t="s">
        <v>188</v>
      </c>
      <c r="H129" s="211">
        <v>2</v>
      </c>
      <c r="I129" s="212"/>
      <c r="J129" s="213">
        <f t="shared" si="0"/>
        <v>0</v>
      </c>
      <c r="K129" s="214"/>
      <c r="L129" s="38"/>
      <c r="M129" s="215" t="s">
        <v>1</v>
      </c>
      <c r="N129" s="216" t="s">
        <v>38</v>
      </c>
      <c r="O129" s="70"/>
      <c r="P129" s="217">
        <f t="shared" si="1"/>
        <v>0</v>
      </c>
      <c r="Q129" s="217">
        <v>0</v>
      </c>
      <c r="R129" s="217">
        <f t="shared" si="2"/>
        <v>0</v>
      </c>
      <c r="S129" s="217">
        <v>0</v>
      </c>
      <c r="T129" s="217">
        <f t="shared" si="3"/>
        <v>0</v>
      </c>
      <c r="U129" s="218" t="s">
        <v>1</v>
      </c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19" t="s">
        <v>189</v>
      </c>
      <c r="AT129" s="219" t="s">
        <v>185</v>
      </c>
      <c r="AU129" s="219" t="s">
        <v>82</v>
      </c>
      <c r="AY129" s="16" t="s">
        <v>181</v>
      </c>
      <c r="BE129" s="220">
        <f t="shared" si="4"/>
        <v>0</v>
      </c>
      <c r="BF129" s="220">
        <f t="shared" si="5"/>
        <v>0</v>
      </c>
      <c r="BG129" s="220">
        <f t="shared" si="6"/>
        <v>0</v>
      </c>
      <c r="BH129" s="220">
        <f t="shared" si="7"/>
        <v>0</v>
      </c>
      <c r="BI129" s="220">
        <f t="shared" si="8"/>
        <v>0</v>
      </c>
      <c r="BJ129" s="16" t="s">
        <v>80</v>
      </c>
      <c r="BK129" s="220">
        <f t="shared" si="9"/>
        <v>0</v>
      </c>
      <c r="BL129" s="16" t="s">
        <v>189</v>
      </c>
      <c r="BM129" s="219" t="s">
        <v>1462</v>
      </c>
    </row>
    <row r="130" spans="1:65" s="2" customFormat="1" ht="14.4" customHeight="1">
      <c r="A130" s="33"/>
      <c r="B130" s="34"/>
      <c r="C130" s="221" t="s">
        <v>523</v>
      </c>
      <c r="D130" s="221" t="s">
        <v>192</v>
      </c>
      <c r="E130" s="222" t="s">
        <v>1463</v>
      </c>
      <c r="F130" s="223" t="s">
        <v>1464</v>
      </c>
      <c r="G130" s="224" t="s">
        <v>188</v>
      </c>
      <c r="H130" s="225">
        <v>12</v>
      </c>
      <c r="I130" s="226"/>
      <c r="J130" s="227">
        <f t="shared" si="0"/>
        <v>0</v>
      </c>
      <c r="K130" s="228"/>
      <c r="L130" s="229"/>
      <c r="M130" s="230" t="s">
        <v>1</v>
      </c>
      <c r="N130" s="231" t="s">
        <v>38</v>
      </c>
      <c r="O130" s="70"/>
      <c r="P130" s="217">
        <f t="shared" si="1"/>
        <v>0</v>
      </c>
      <c r="Q130" s="217">
        <v>0</v>
      </c>
      <c r="R130" s="217">
        <f t="shared" si="2"/>
        <v>0</v>
      </c>
      <c r="S130" s="217">
        <v>0</v>
      </c>
      <c r="T130" s="217">
        <f t="shared" si="3"/>
        <v>0</v>
      </c>
      <c r="U130" s="218" t="s">
        <v>1</v>
      </c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19" t="s">
        <v>196</v>
      </c>
      <c r="AT130" s="219" t="s">
        <v>192</v>
      </c>
      <c r="AU130" s="219" t="s">
        <v>82</v>
      </c>
      <c r="AY130" s="16" t="s">
        <v>181</v>
      </c>
      <c r="BE130" s="220">
        <f t="shared" si="4"/>
        <v>0</v>
      </c>
      <c r="BF130" s="220">
        <f t="shared" si="5"/>
        <v>0</v>
      </c>
      <c r="BG130" s="220">
        <f t="shared" si="6"/>
        <v>0</v>
      </c>
      <c r="BH130" s="220">
        <f t="shared" si="7"/>
        <v>0</v>
      </c>
      <c r="BI130" s="220">
        <f t="shared" si="8"/>
        <v>0</v>
      </c>
      <c r="BJ130" s="16" t="s">
        <v>80</v>
      </c>
      <c r="BK130" s="220">
        <f t="shared" si="9"/>
        <v>0</v>
      </c>
      <c r="BL130" s="16" t="s">
        <v>189</v>
      </c>
      <c r="BM130" s="219" t="s">
        <v>1465</v>
      </c>
    </row>
    <row r="131" spans="1:65" s="2" customFormat="1" ht="14.4" customHeight="1">
      <c r="A131" s="33"/>
      <c r="B131" s="34"/>
      <c r="C131" s="207" t="s">
        <v>390</v>
      </c>
      <c r="D131" s="207" t="s">
        <v>185</v>
      </c>
      <c r="E131" s="208" t="s">
        <v>1466</v>
      </c>
      <c r="F131" s="209" t="s">
        <v>1467</v>
      </c>
      <c r="G131" s="210" t="s">
        <v>188</v>
      </c>
      <c r="H131" s="211">
        <v>12</v>
      </c>
      <c r="I131" s="212"/>
      <c r="J131" s="213">
        <f t="shared" si="0"/>
        <v>0</v>
      </c>
      <c r="K131" s="214"/>
      <c r="L131" s="38"/>
      <c r="M131" s="215" t="s">
        <v>1</v>
      </c>
      <c r="N131" s="216" t="s">
        <v>38</v>
      </c>
      <c r="O131" s="70"/>
      <c r="P131" s="217">
        <f t="shared" si="1"/>
        <v>0</v>
      </c>
      <c r="Q131" s="217">
        <v>0</v>
      </c>
      <c r="R131" s="217">
        <f t="shared" si="2"/>
        <v>0</v>
      </c>
      <c r="S131" s="217">
        <v>0</v>
      </c>
      <c r="T131" s="217">
        <f t="shared" si="3"/>
        <v>0</v>
      </c>
      <c r="U131" s="218" t="s">
        <v>1</v>
      </c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19" t="s">
        <v>189</v>
      </c>
      <c r="AT131" s="219" t="s">
        <v>185</v>
      </c>
      <c r="AU131" s="219" t="s">
        <v>82</v>
      </c>
      <c r="AY131" s="16" t="s">
        <v>181</v>
      </c>
      <c r="BE131" s="220">
        <f t="shared" si="4"/>
        <v>0</v>
      </c>
      <c r="BF131" s="220">
        <f t="shared" si="5"/>
        <v>0</v>
      </c>
      <c r="BG131" s="220">
        <f t="shared" si="6"/>
        <v>0</v>
      </c>
      <c r="BH131" s="220">
        <f t="shared" si="7"/>
        <v>0</v>
      </c>
      <c r="BI131" s="220">
        <f t="shared" si="8"/>
        <v>0</v>
      </c>
      <c r="BJ131" s="16" t="s">
        <v>80</v>
      </c>
      <c r="BK131" s="220">
        <f t="shared" si="9"/>
        <v>0</v>
      </c>
      <c r="BL131" s="16" t="s">
        <v>189</v>
      </c>
      <c r="BM131" s="219" t="s">
        <v>1468</v>
      </c>
    </row>
    <row r="132" spans="1:65" s="2" customFormat="1" ht="14.4" customHeight="1">
      <c r="A132" s="33"/>
      <c r="B132" s="34"/>
      <c r="C132" s="221" t="s">
        <v>733</v>
      </c>
      <c r="D132" s="221" t="s">
        <v>192</v>
      </c>
      <c r="E132" s="222" t="s">
        <v>1469</v>
      </c>
      <c r="F132" s="223" t="s">
        <v>1470</v>
      </c>
      <c r="G132" s="224" t="s">
        <v>188</v>
      </c>
      <c r="H132" s="225">
        <v>2</v>
      </c>
      <c r="I132" s="226"/>
      <c r="J132" s="227">
        <f t="shared" si="0"/>
        <v>0</v>
      </c>
      <c r="K132" s="228"/>
      <c r="L132" s="229"/>
      <c r="M132" s="230" t="s">
        <v>1</v>
      </c>
      <c r="N132" s="231" t="s">
        <v>38</v>
      </c>
      <c r="O132" s="70"/>
      <c r="P132" s="217">
        <f t="shared" si="1"/>
        <v>0</v>
      </c>
      <c r="Q132" s="217">
        <v>0</v>
      </c>
      <c r="R132" s="217">
        <f t="shared" si="2"/>
        <v>0</v>
      </c>
      <c r="S132" s="217">
        <v>0</v>
      </c>
      <c r="T132" s="217">
        <f t="shared" si="3"/>
        <v>0</v>
      </c>
      <c r="U132" s="218" t="s">
        <v>1</v>
      </c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19" t="s">
        <v>196</v>
      </c>
      <c r="AT132" s="219" t="s">
        <v>192</v>
      </c>
      <c r="AU132" s="219" t="s">
        <v>82</v>
      </c>
      <c r="AY132" s="16" t="s">
        <v>181</v>
      </c>
      <c r="BE132" s="220">
        <f t="shared" si="4"/>
        <v>0</v>
      </c>
      <c r="BF132" s="220">
        <f t="shared" si="5"/>
        <v>0</v>
      </c>
      <c r="BG132" s="220">
        <f t="shared" si="6"/>
        <v>0</v>
      </c>
      <c r="BH132" s="220">
        <f t="shared" si="7"/>
        <v>0</v>
      </c>
      <c r="BI132" s="220">
        <f t="shared" si="8"/>
        <v>0</v>
      </c>
      <c r="BJ132" s="16" t="s">
        <v>80</v>
      </c>
      <c r="BK132" s="220">
        <f t="shared" si="9"/>
        <v>0</v>
      </c>
      <c r="BL132" s="16" t="s">
        <v>189</v>
      </c>
      <c r="BM132" s="219" t="s">
        <v>1471</v>
      </c>
    </row>
    <row r="133" spans="1:65" s="2" customFormat="1" ht="14.4" customHeight="1">
      <c r="A133" s="33"/>
      <c r="B133" s="34"/>
      <c r="C133" s="207" t="s">
        <v>729</v>
      </c>
      <c r="D133" s="207" t="s">
        <v>185</v>
      </c>
      <c r="E133" s="208" t="s">
        <v>1472</v>
      </c>
      <c r="F133" s="209" t="s">
        <v>1473</v>
      </c>
      <c r="G133" s="210" t="s">
        <v>188</v>
      </c>
      <c r="H133" s="211">
        <v>2</v>
      </c>
      <c r="I133" s="212"/>
      <c r="J133" s="213">
        <f t="shared" si="0"/>
        <v>0</v>
      </c>
      <c r="K133" s="214"/>
      <c r="L133" s="38"/>
      <c r="M133" s="215" t="s">
        <v>1</v>
      </c>
      <c r="N133" s="216" t="s">
        <v>38</v>
      </c>
      <c r="O133" s="70"/>
      <c r="P133" s="217">
        <f t="shared" si="1"/>
        <v>0</v>
      </c>
      <c r="Q133" s="217">
        <v>0</v>
      </c>
      <c r="R133" s="217">
        <f t="shared" si="2"/>
        <v>0</v>
      </c>
      <c r="S133" s="217">
        <v>0</v>
      </c>
      <c r="T133" s="217">
        <f t="shared" si="3"/>
        <v>0</v>
      </c>
      <c r="U133" s="218" t="s">
        <v>1</v>
      </c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19" t="s">
        <v>189</v>
      </c>
      <c r="AT133" s="219" t="s">
        <v>185</v>
      </c>
      <c r="AU133" s="219" t="s">
        <v>82</v>
      </c>
      <c r="AY133" s="16" t="s">
        <v>181</v>
      </c>
      <c r="BE133" s="220">
        <f t="shared" si="4"/>
        <v>0</v>
      </c>
      <c r="BF133" s="220">
        <f t="shared" si="5"/>
        <v>0</v>
      </c>
      <c r="BG133" s="220">
        <f t="shared" si="6"/>
        <v>0</v>
      </c>
      <c r="BH133" s="220">
        <f t="shared" si="7"/>
        <v>0</v>
      </c>
      <c r="BI133" s="220">
        <f t="shared" si="8"/>
        <v>0</v>
      </c>
      <c r="BJ133" s="16" t="s">
        <v>80</v>
      </c>
      <c r="BK133" s="220">
        <f t="shared" si="9"/>
        <v>0</v>
      </c>
      <c r="BL133" s="16" t="s">
        <v>189</v>
      </c>
      <c r="BM133" s="219" t="s">
        <v>1474</v>
      </c>
    </row>
    <row r="134" spans="1:65" s="2" customFormat="1" ht="14.4" customHeight="1">
      <c r="A134" s="33"/>
      <c r="B134" s="34"/>
      <c r="C134" s="207" t="s">
        <v>396</v>
      </c>
      <c r="D134" s="207" t="s">
        <v>185</v>
      </c>
      <c r="E134" s="208" t="s">
        <v>1475</v>
      </c>
      <c r="F134" s="209" t="s">
        <v>1476</v>
      </c>
      <c r="G134" s="210" t="s">
        <v>267</v>
      </c>
      <c r="H134" s="211">
        <v>26</v>
      </c>
      <c r="I134" s="212"/>
      <c r="J134" s="213">
        <f t="shared" si="0"/>
        <v>0</v>
      </c>
      <c r="K134" s="214"/>
      <c r="L134" s="38"/>
      <c r="M134" s="215" t="s">
        <v>1</v>
      </c>
      <c r="N134" s="216" t="s">
        <v>38</v>
      </c>
      <c r="O134" s="70"/>
      <c r="P134" s="217">
        <f t="shared" si="1"/>
        <v>0</v>
      </c>
      <c r="Q134" s="217">
        <v>3.1199999999999999E-3</v>
      </c>
      <c r="R134" s="217">
        <f t="shared" si="2"/>
        <v>8.1119999999999998E-2</v>
      </c>
      <c r="S134" s="217">
        <v>0</v>
      </c>
      <c r="T134" s="217">
        <f t="shared" si="3"/>
        <v>0</v>
      </c>
      <c r="U134" s="218" t="s">
        <v>1</v>
      </c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19" t="s">
        <v>189</v>
      </c>
      <c r="AT134" s="219" t="s">
        <v>185</v>
      </c>
      <c r="AU134" s="219" t="s">
        <v>82</v>
      </c>
      <c r="AY134" s="16" t="s">
        <v>181</v>
      </c>
      <c r="BE134" s="220">
        <f t="shared" si="4"/>
        <v>0</v>
      </c>
      <c r="BF134" s="220">
        <f t="shared" si="5"/>
        <v>0</v>
      </c>
      <c r="BG134" s="220">
        <f t="shared" si="6"/>
        <v>0</v>
      </c>
      <c r="BH134" s="220">
        <f t="shared" si="7"/>
        <v>0</v>
      </c>
      <c r="BI134" s="220">
        <f t="shared" si="8"/>
        <v>0</v>
      </c>
      <c r="BJ134" s="16" t="s">
        <v>80</v>
      </c>
      <c r="BK134" s="220">
        <f t="shared" si="9"/>
        <v>0</v>
      </c>
      <c r="BL134" s="16" t="s">
        <v>189</v>
      </c>
      <c r="BM134" s="219" t="s">
        <v>1477</v>
      </c>
    </row>
    <row r="135" spans="1:65" s="2" customFormat="1" ht="14.4" customHeight="1">
      <c r="A135" s="33"/>
      <c r="B135" s="34"/>
      <c r="C135" s="221" t="s">
        <v>546</v>
      </c>
      <c r="D135" s="221" t="s">
        <v>192</v>
      </c>
      <c r="E135" s="222" t="s">
        <v>1478</v>
      </c>
      <c r="F135" s="223" t="s">
        <v>1479</v>
      </c>
      <c r="G135" s="224" t="s">
        <v>1480</v>
      </c>
      <c r="H135" s="225">
        <v>12</v>
      </c>
      <c r="I135" s="226"/>
      <c r="J135" s="227">
        <f t="shared" si="0"/>
        <v>0</v>
      </c>
      <c r="K135" s="228"/>
      <c r="L135" s="229"/>
      <c r="M135" s="230" t="s">
        <v>1</v>
      </c>
      <c r="N135" s="231" t="s">
        <v>38</v>
      </c>
      <c r="O135" s="70"/>
      <c r="P135" s="217">
        <f t="shared" si="1"/>
        <v>0</v>
      </c>
      <c r="Q135" s="217">
        <v>0</v>
      </c>
      <c r="R135" s="217">
        <f t="shared" si="2"/>
        <v>0</v>
      </c>
      <c r="S135" s="217">
        <v>0</v>
      </c>
      <c r="T135" s="217">
        <f t="shared" si="3"/>
        <v>0</v>
      </c>
      <c r="U135" s="218" t="s">
        <v>1</v>
      </c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9" t="s">
        <v>196</v>
      </c>
      <c r="AT135" s="219" t="s">
        <v>192</v>
      </c>
      <c r="AU135" s="219" t="s">
        <v>82</v>
      </c>
      <c r="AY135" s="16" t="s">
        <v>181</v>
      </c>
      <c r="BE135" s="220">
        <f t="shared" si="4"/>
        <v>0</v>
      </c>
      <c r="BF135" s="220">
        <f t="shared" si="5"/>
        <v>0</v>
      </c>
      <c r="BG135" s="220">
        <f t="shared" si="6"/>
        <v>0</v>
      </c>
      <c r="BH135" s="220">
        <f t="shared" si="7"/>
        <v>0</v>
      </c>
      <c r="BI135" s="220">
        <f t="shared" si="8"/>
        <v>0</v>
      </c>
      <c r="BJ135" s="16" t="s">
        <v>80</v>
      </c>
      <c r="BK135" s="220">
        <f t="shared" si="9"/>
        <v>0</v>
      </c>
      <c r="BL135" s="16" t="s">
        <v>189</v>
      </c>
      <c r="BM135" s="219" t="s">
        <v>1481</v>
      </c>
    </row>
    <row r="136" spans="1:65" s="2" customFormat="1" ht="14.4" customHeight="1">
      <c r="A136" s="33"/>
      <c r="B136" s="34"/>
      <c r="C136" s="207" t="s">
        <v>672</v>
      </c>
      <c r="D136" s="207" t="s">
        <v>185</v>
      </c>
      <c r="E136" s="208" t="s">
        <v>1482</v>
      </c>
      <c r="F136" s="209" t="s">
        <v>1483</v>
      </c>
      <c r="G136" s="210" t="s">
        <v>267</v>
      </c>
      <c r="H136" s="211">
        <v>12</v>
      </c>
      <c r="I136" s="212"/>
      <c r="J136" s="213">
        <f t="shared" si="0"/>
        <v>0</v>
      </c>
      <c r="K136" s="214"/>
      <c r="L136" s="38"/>
      <c r="M136" s="215" t="s">
        <v>1</v>
      </c>
      <c r="N136" s="216" t="s">
        <v>38</v>
      </c>
      <c r="O136" s="70"/>
      <c r="P136" s="217">
        <f t="shared" si="1"/>
        <v>0</v>
      </c>
      <c r="Q136" s="217">
        <v>0</v>
      </c>
      <c r="R136" s="217">
        <f t="shared" si="2"/>
        <v>0</v>
      </c>
      <c r="S136" s="217">
        <v>0</v>
      </c>
      <c r="T136" s="217">
        <f t="shared" si="3"/>
        <v>0</v>
      </c>
      <c r="U136" s="218" t="s">
        <v>1</v>
      </c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19" t="s">
        <v>189</v>
      </c>
      <c r="AT136" s="219" t="s">
        <v>185</v>
      </c>
      <c r="AU136" s="219" t="s">
        <v>82</v>
      </c>
      <c r="AY136" s="16" t="s">
        <v>181</v>
      </c>
      <c r="BE136" s="220">
        <f t="shared" si="4"/>
        <v>0</v>
      </c>
      <c r="BF136" s="220">
        <f t="shared" si="5"/>
        <v>0</v>
      </c>
      <c r="BG136" s="220">
        <f t="shared" si="6"/>
        <v>0</v>
      </c>
      <c r="BH136" s="220">
        <f t="shared" si="7"/>
        <v>0</v>
      </c>
      <c r="BI136" s="220">
        <f t="shared" si="8"/>
        <v>0</v>
      </c>
      <c r="BJ136" s="16" t="s">
        <v>80</v>
      </c>
      <c r="BK136" s="220">
        <f t="shared" si="9"/>
        <v>0</v>
      </c>
      <c r="BL136" s="16" t="s">
        <v>189</v>
      </c>
      <c r="BM136" s="219" t="s">
        <v>1484</v>
      </c>
    </row>
    <row r="137" spans="1:65" s="2" customFormat="1" ht="14.4" customHeight="1">
      <c r="A137" s="33"/>
      <c r="B137" s="34"/>
      <c r="C137" s="207" t="s">
        <v>683</v>
      </c>
      <c r="D137" s="207" t="s">
        <v>185</v>
      </c>
      <c r="E137" s="208" t="s">
        <v>1485</v>
      </c>
      <c r="F137" s="209" t="s">
        <v>1486</v>
      </c>
      <c r="G137" s="210" t="s">
        <v>267</v>
      </c>
      <c r="H137" s="211">
        <v>26</v>
      </c>
      <c r="I137" s="212"/>
      <c r="J137" s="213">
        <f t="shared" si="0"/>
        <v>0</v>
      </c>
      <c r="K137" s="214"/>
      <c r="L137" s="38"/>
      <c r="M137" s="215" t="s">
        <v>1</v>
      </c>
      <c r="N137" s="216" t="s">
        <v>38</v>
      </c>
      <c r="O137" s="70"/>
      <c r="P137" s="217">
        <f t="shared" si="1"/>
        <v>0</v>
      </c>
      <c r="Q137" s="217">
        <v>2.2000000000000001E-4</v>
      </c>
      <c r="R137" s="217">
        <f t="shared" si="2"/>
        <v>5.7200000000000003E-3</v>
      </c>
      <c r="S137" s="217">
        <v>0</v>
      </c>
      <c r="T137" s="217">
        <f t="shared" si="3"/>
        <v>0</v>
      </c>
      <c r="U137" s="218" t="s">
        <v>1</v>
      </c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19" t="s">
        <v>189</v>
      </c>
      <c r="AT137" s="219" t="s">
        <v>185</v>
      </c>
      <c r="AU137" s="219" t="s">
        <v>82</v>
      </c>
      <c r="AY137" s="16" t="s">
        <v>181</v>
      </c>
      <c r="BE137" s="220">
        <f t="shared" si="4"/>
        <v>0</v>
      </c>
      <c r="BF137" s="220">
        <f t="shared" si="5"/>
        <v>0</v>
      </c>
      <c r="BG137" s="220">
        <f t="shared" si="6"/>
        <v>0</v>
      </c>
      <c r="BH137" s="220">
        <f t="shared" si="7"/>
        <v>0</v>
      </c>
      <c r="BI137" s="220">
        <f t="shared" si="8"/>
        <v>0</v>
      </c>
      <c r="BJ137" s="16" t="s">
        <v>80</v>
      </c>
      <c r="BK137" s="220">
        <f t="shared" si="9"/>
        <v>0</v>
      </c>
      <c r="BL137" s="16" t="s">
        <v>189</v>
      </c>
      <c r="BM137" s="219" t="s">
        <v>1487</v>
      </c>
    </row>
    <row r="138" spans="1:65" s="2" customFormat="1" ht="14.4" customHeight="1">
      <c r="A138" s="33"/>
      <c r="B138" s="34"/>
      <c r="C138" s="207" t="s">
        <v>688</v>
      </c>
      <c r="D138" s="207" t="s">
        <v>185</v>
      </c>
      <c r="E138" s="208" t="s">
        <v>1488</v>
      </c>
      <c r="F138" s="209" t="s">
        <v>1489</v>
      </c>
      <c r="G138" s="210" t="s">
        <v>188</v>
      </c>
      <c r="H138" s="211">
        <v>12</v>
      </c>
      <c r="I138" s="212"/>
      <c r="J138" s="213">
        <f t="shared" si="0"/>
        <v>0</v>
      </c>
      <c r="K138" s="214"/>
      <c r="L138" s="38"/>
      <c r="M138" s="215" t="s">
        <v>1</v>
      </c>
      <c r="N138" s="216" t="s">
        <v>38</v>
      </c>
      <c r="O138" s="70"/>
      <c r="P138" s="217">
        <f t="shared" si="1"/>
        <v>0</v>
      </c>
      <c r="Q138" s="217">
        <v>0</v>
      </c>
      <c r="R138" s="217">
        <f t="shared" si="2"/>
        <v>0</v>
      </c>
      <c r="S138" s="217">
        <v>0</v>
      </c>
      <c r="T138" s="217">
        <f t="shared" si="3"/>
        <v>0</v>
      </c>
      <c r="U138" s="218" t="s">
        <v>1</v>
      </c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19" t="s">
        <v>189</v>
      </c>
      <c r="AT138" s="219" t="s">
        <v>185</v>
      </c>
      <c r="AU138" s="219" t="s">
        <v>82</v>
      </c>
      <c r="AY138" s="16" t="s">
        <v>181</v>
      </c>
      <c r="BE138" s="220">
        <f t="shared" si="4"/>
        <v>0</v>
      </c>
      <c r="BF138" s="220">
        <f t="shared" si="5"/>
        <v>0</v>
      </c>
      <c r="BG138" s="220">
        <f t="shared" si="6"/>
        <v>0</v>
      </c>
      <c r="BH138" s="220">
        <f t="shared" si="7"/>
        <v>0</v>
      </c>
      <c r="BI138" s="220">
        <f t="shared" si="8"/>
        <v>0</v>
      </c>
      <c r="BJ138" s="16" t="s">
        <v>80</v>
      </c>
      <c r="BK138" s="220">
        <f t="shared" si="9"/>
        <v>0</v>
      </c>
      <c r="BL138" s="16" t="s">
        <v>189</v>
      </c>
      <c r="BM138" s="219" t="s">
        <v>1490</v>
      </c>
    </row>
    <row r="139" spans="1:65" s="12" customFormat="1" ht="25.95" customHeight="1">
      <c r="B139" s="191"/>
      <c r="C139" s="192"/>
      <c r="D139" s="193" t="s">
        <v>72</v>
      </c>
      <c r="E139" s="194" t="s">
        <v>536</v>
      </c>
      <c r="F139" s="194" t="s">
        <v>537</v>
      </c>
      <c r="G139" s="192"/>
      <c r="H139" s="192"/>
      <c r="I139" s="195"/>
      <c r="J139" s="196">
        <f>BK139</f>
        <v>0</v>
      </c>
      <c r="K139" s="192"/>
      <c r="L139" s="197"/>
      <c r="M139" s="198"/>
      <c r="N139" s="199"/>
      <c r="O139" s="199"/>
      <c r="P139" s="200">
        <f>SUM(P140:P143)</f>
        <v>0</v>
      </c>
      <c r="Q139" s="199"/>
      <c r="R139" s="200">
        <f>SUM(R140:R143)</f>
        <v>0</v>
      </c>
      <c r="S139" s="199"/>
      <c r="T139" s="200">
        <f>SUM(T140:T143)</f>
        <v>0</v>
      </c>
      <c r="U139" s="201"/>
      <c r="AR139" s="202" t="s">
        <v>390</v>
      </c>
      <c r="AT139" s="203" t="s">
        <v>72</v>
      </c>
      <c r="AU139" s="203" t="s">
        <v>73</v>
      </c>
      <c r="AY139" s="202" t="s">
        <v>181</v>
      </c>
      <c r="BK139" s="204">
        <f>SUM(BK140:BK143)</f>
        <v>0</v>
      </c>
    </row>
    <row r="140" spans="1:65" s="2" customFormat="1" ht="14.4" customHeight="1">
      <c r="A140" s="33"/>
      <c r="B140" s="34"/>
      <c r="C140" s="207" t="s">
        <v>367</v>
      </c>
      <c r="D140" s="207" t="s">
        <v>185</v>
      </c>
      <c r="E140" s="208" t="s">
        <v>547</v>
      </c>
      <c r="F140" s="209" t="s">
        <v>548</v>
      </c>
      <c r="G140" s="210" t="s">
        <v>385</v>
      </c>
      <c r="H140" s="211">
        <v>12</v>
      </c>
      <c r="I140" s="212"/>
      <c r="J140" s="213">
        <f>ROUND(I140*H140,2)</f>
        <v>0</v>
      </c>
      <c r="K140" s="214"/>
      <c r="L140" s="38"/>
      <c r="M140" s="215" t="s">
        <v>1</v>
      </c>
      <c r="N140" s="216" t="s">
        <v>38</v>
      </c>
      <c r="O140" s="70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7">
        <f>S140*H140</f>
        <v>0</v>
      </c>
      <c r="U140" s="218" t="s">
        <v>1</v>
      </c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19" t="s">
        <v>386</v>
      </c>
      <c r="AT140" s="219" t="s">
        <v>185</v>
      </c>
      <c r="AU140" s="219" t="s">
        <v>80</v>
      </c>
      <c r="AY140" s="16" t="s">
        <v>181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6" t="s">
        <v>80</v>
      </c>
      <c r="BK140" s="220">
        <f>ROUND(I140*H140,2)</f>
        <v>0</v>
      </c>
      <c r="BL140" s="16" t="s">
        <v>386</v>
      </c>
      <c r="BM140" s="219" t="s">
        <v>1491</v>
      </c>
    </row>
    <row r="141" spans="1:65" s="2" customFormat="1" ht="19.8" customHeight="1">
      <c r="A141" s="33"/>
      <c r="B141" s="34"/>
      <c r="C141" s="207" t="s">
        <v>373</v>
      </c>
      <c r="D141" s="207" t="s">
        <v>185</v>
      </c>
      <c r="E141" s="208" t="s">
        <v>1492</v>
      </c>
      <c r="F141" s="209" t="s">
        <v>1493</v>
      </c>
      <c r="G141" s="210" t="s">
        <v>385</v>
      </c>
      <c r="H141" s="211">
        <v>24</v>
      </c>
      <c r="I141" s="212"/>
      <c r="J141" s="213">
        <f>ROUND(I141*H141,2)</f>
        <v>0</v>
      </c>
      <c r="K141" s="214"/>
      <c r="L141" s="38"/>
      <c r="M141" s="215" t="s">
        <v>1</v>
      </c>
      <c r="N141" s="216" t="s">
        <v>38</v>
      </c>
      <c r="O141" s="70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7">
        <f>S141*H141</f>
        <v>0</v>
      </c>
      <c r="U141" s="218" t="s">
        <v>1</v>
      </c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19" t="s">
        <v>386</v>
      </c>
      <c r="AT141" s="219" t="s">
        <v>185</v>
      </c>
      <c r="AU141" s="219" t="s">
        <v>80</v>
      </c>
      <c r="AY141" s="16" t="s">
        <v>181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6" t="s">
        <v>80</v>
      </c>
      <c r="BK141" s="220">
        <f>ROUND(I141*H141,2)</f>
        <v>0</v>
      </c>
      <c r="BL141" s="16" t="s">
        <v>386</v>
      </c>
      <c r="BM141" s="219" t="s">
        <v>1494</v>
      </c>
    </row>
    <row r="142" spans="1:65" s="2" customFormat="1" ht="19.8" customHeight="1">
      <c r="A142" s="33"/>
      <c r="B142" s="34"/>
      <c r="C142" s="207" t="s">
        <v>737</v>
      </c>
      <c r="D142" s="207" t="s">
        <v>185</v>
      </c>
      <c r="E142" s="208" t="s">
        <v>1447</v>
      </c>
      <c r="F142" s="209" t="s">
        <v>1495</v>
      </c>
      <c r="G142" s="210" t="s">
        <v>385</v>
      </c>
      <c r="H142" s="211">
        <v>48</v>
      </c>
      <c r="I142" s="212"/>
      <c r="J142" s="213">
        <f>ROUND(I142*H142,2)</f>
        <v>0</v>
      </c>
      <c r="K142" s="214"/>
      <c r="L142" s="38"/>
      <c r="M142" s="215" t="s">
        <v>1</v>
      </c>
      <c r="N142" s="216" t="s">
        <v>38</v>
      </c>
      <c r="O142" s="70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7">
        <f>S142*H142</f>
        <v>0</v>
      </c>
      <c r="U142" s="218" t="s">
        <v>1</v>
      </c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19" t="s">
        <v>386</v>
      </c>
      <c r="AT142" s="219" t="s">
        <v>185</v>
      </c>
      <c r="AU142" s="219" t="s">
        <v>80</v>
      </c>
      <c r="AY142" s="16" t="s">
        <v>181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6" t="s">
        <v>80</v>
      </c>
      <c r="BK142" s="220">
        <f>ROUND(I142*H142,2)</f>
        <v>0</v>
      </c>
      <c r="BL142" s="16" t="s">
        <v>386</v>
      </c>
      <c r="BM142" s="219" t="s">
        <v>1496</v>
      </c>
    </row>
    <row r="143" spans="1:65" s="2" customFormat="1" ht="19.8" customHeight="1">
      <c r="A143" s="33"/>
      <c r="B143" s="34"/>
      <c r="C143" s="207" t="s">
        <v>699</v>
      </c>
      <c r="D143" s="207" t="s">
        <v>185</v>
      </c>
      <c r="E143" s="208" t="s">
        <v>1497</v>
      </c>
      <c r="F143" s="209" t="s">
        <v>1498</v>
      </c>
      <c r="G143" s="210" t="s">
        <v>385</v>
      </c>
      <c r="H143" s="211">
        <v>8</v>
      </c>
      <c r="I143" s="212"/>
      <c r="J143" s="213">
        <f>ROUND(I143*H143,2)</f>
        <v>0</v>
      </c>
      <c r="K143" s="214"/>
      <c r="L143" s="38"/>
      <c r="M143" s="232" t="s">
        <v>1</v>
      </c>
      <c r="N143" s="233" t="s">
        <v>38</v>
      </c>
      <c r="O143" s="234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5">
        <f>S143*H143</f>
        <v>0</v>
      </c>
      <c r="U143" s="236" t="s">
        <v>1</v>
      </c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19" t="s">
        <v>386</v>
      </c>
      <c r="AT143" s="219" t="s">
        <v>185</v>
      </c>
      <c r="AU143" s="219" t="s">
        <v>80</v>
      </c>
      <c r="AY143" s="16" t="s">
        <v>181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6" t="s">
        <v>80</v>
      </c>
      <c r="BK143" s="220">
        <f>ROUND(I143*H143,2)</f>
        <v>0</v>
      </c>
      <c r="BL143" s="16" t="s">
        <v>386</v>
      </c>
      <c r="BM143" s="219" t="s">
        <v>1499</v>
      </c>
    </row>
    <row r="144" spans="1:65" s="2" customFormat="1" ht="6.9" customHeight="1">
      <c r="A144" s="33"/>
      <c r="B144" s="53"/>
      <c r="C144" s="54"/>
      <c r="D144" s="54"/>
      <c r="E144" s="54"/>
      <c r="F144" s="54"/>
      <c r="G144" s="54"/>
      <c r="H144" s="54"/>
      <c r="I144" s="157"/>
      <c r="J144" s="54"/>
      <c r="K144" s="54"/>
      <c r="L144" s="38"/>
      <c r="M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</row>
  </sheetData>
  <sheetProtection algorithmName="SHA-512" hashValue="Kk5qJxKo80twJopg5uk6V+b/fG/lsMqZ+hsNKh3xC4tS7YtOmA0ccu2dUCOjhOT9E3e2/Vu3Ax8jaG3DyHz6Cw==" saltValue="up9jBs6BQlW6Vlj+06MLrD/+OZkGEAL1fPs+f1v1ZkmxuMY9da9n/kJfO7h8iBVtxRxTE95+jPEgPJuiNWLtTw==" spinCount="100000" sheet="1" objects="1" scenarios="1" formatColumns="0" formatRows="0" autoFilter="0"/>
  <autoFilter ref="C122:K143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7"/>
  <sheetViews>
    <sheetView showGridLines="0" workbookViewId="0"/>
  </sheetViews>
  <sheetFormatPr defaultRowHeight="10.199999999999999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86.42578125" style="1" customWidth="1"/>
    <col min="7" max="7" width="6" style="1" customWidth="1"/>
    <col min="8" max="8" width="9.85546875" style="1" customWidth="1"/>
    <col min="9" max="9" width="17.28515625" style="114" customWidth="1"/>
    <col min="10" max="10" width="17.28515625" style="1" customWidth="1"/>
    <col min="11" max="11" width="17.28515625" style="1" hidden="1" customWidth="1"/>
    <col min="12" max="12" width="8" style="1" customWidth="1"/>
    <col min="13" max="13" width="9.28515625" style="1" hidden="1" customWidth="1"/>
    <col min="14" max="14" width="9.140625" style="1" hidden="1"/>
    <col min="15" max="21" width="12.140625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114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6" t="s">
        <v>116</v>
      </c>
    </row>
    <row r="3" spans="1:46" s="1" customFormat="1" ht="6.9" customHeight="1">
      <c r="B3" s="115"/>
      <c r="C3" s="116"/>
      <c r="D3" s="116"/>
      <c r="E3" s="116"/>
      <c r="F3" s="116"/>
      <c r="G3" s="116"/>
      <c r="H3" s="116"/>
      <c r="I3" s="117"/>
      <c r="J3" s="116"/>
      <c r="K3" s="116"/>
      <c r="L3" s="19"/>
      <c r="AT3" s="16" t="s">
        <v>82</v>
      </c>
    </row>
    <row r="4" spans="1:46" s="1" customFormat="1" ht="24.9" customHeight="1">
      <c r="B4" s="19"/>
      <c r="D4" s="118" t="s">
        <v>119</v>
      </c>
      <c r="I4" s="114"/>
      <c r="L4" s="19"/>
      <c r="M4" s="119" t="s">
        <v>10</v>
      </c>
      <c r="AT4" s="16" t="s">
        <v>4</v>
      </c>
    </row>
    <row r="5" spans="1:46" s="1" customFormat="1" ht="6.9" customHeight="1">
      <c r="B5" s="19"/>
      <c r="I5" s="114"/>
      <c r="L5" s="19"/>
    </row>
    <row r="6" spans="1:46" s="1" customFormat="1" ht="12" customHeight="1">
      <c r="B6" s="19"/>
      <c r="D6" s="120" t="s">
        <v>16</v>
      </c>
      <c r="I6" s="114"/>
      <c r="L6" s="19"/>
    </row>
    <row r="7" spans="1:46" s="1" customFormat="1" ht="14.4" customHeight="1">
      <c r="B7" s="19"/>
      <c r="E7" s="308" t="str">
        <f>'Rekapitulace stavby'!K6</f>
        <v>MŠ Šumperk Prievidzská</v>
      </c>
      <c r="F7" s="309"/>
      <c r="G7" s="309"/>
      <c r="H7" s="309"/>
      <c r="I7" s="114"/>
      <c r="L7" s="19"/>
    </row>
    <row r="8" spans="1:46" s="1" customFormat="1" ht="12" customHeight="1">
      <c r="B8" s="19"/>
      <c r="D8" s="120" t="s">
        <v>120</v>
      </c>
      <c r="I8" s="114"/>
      <c r="L8" s="19"/>
    </row>
    <row r="9" spans="1:46" s="2" customFormat="1" ht="14.4" customHeight="1">
      <c r="A9" s="33"/>
      <c r="B9" s="38"/>
      <c r="C9" s="33"/>
      <c r="D9" s="33"/>
      <c r="E9" s="308" t="s">
        <v>1284</v>
      </c>
      <c r="F9" s="310"/>
      <c r="G9" s="310"/>
      <c r="H9" s="310"/>
      <c r="I9" s="121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0" t="s">
        <v>122</v>
      </c>
      <c r="E10" s="33"/>
      <c r="F10" s="33"/>
      <c r="G10" s="33"/>
      <c r="H10" s="33"/>
      <c r="I10" s="121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4.4" customHeight="1">
      <c r="A11" s="33"/>
      <c r="B11" s="38"/>
      <c r="C11" s="33"/>
      <c r="D11" s="33"/>
      <c r="E11" s="311" t="s">
        <v>1500</v>
      </c>
      <c r="F11" s="310"/>
      <c r="G11" s="310"/>
      <c r="H11" s="310"/>
      <c r="I11" s="121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121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0" t="s">
        <v>18</v>
      </c>
      <c r="E13" s="33"/>
      <c r="F13" s="109" t="s">
        <v>1</v>
      </c>
      <c r="G13" s="33"/>
      <c r="H13" s="33"/>
      <c r="I13" s="122" t="s">
        <v>19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0" t="s">
        <v>20</v>
      </c>
      <c r="E14" s="33"/>
      <c r="F14" s="109" t="s">
        <v>1286</v>
      </c>
      <c r="G14" s="33"/>
      <c r="H14" s="33"/>
      <c r="I14" s="122" t="s">
        <v>22</v>
      </c>
      <c r="J14" s="123" t="str">
        <f>'Rekapitulace stavby'!AN8</f>
        <v>3. 8. 2020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8" customHeight="1">
      <c r="A15" s="33"/>
      <c r="B15" s="38"/>
      <c r="C15" s="33"/>
      <c r="D15" s="33"/>
      <c r="E15" s="33"/>
      <c r="F15" s="33"/>
      <c r="G15" s="33"/>
      <c r="H15" s="33"/>
      <c r="I15" s="121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0" t="s">
        <v>24</v>
      </c>
      <c r="E16" s="33"/>
      <c r="F16" s="33"/>
      <c r="G16" s="33"/>
      <c r="H16" s="33"/>
      <c r="I16" s="122" t="s">
        <v>25</v>
      </c>
      <c r="J16" s="109" t="s">
        <v>1</v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9" t="s">
        <v>21</v>
      </c>
      <c r="F17" s="33"/>
      <c r="G17" s="33"/>
      <c r="H17" s="33"/>
      <c r="I17" s="122" t="s">
        <v>26</v>
      </c>
      <c r="J17" s="109" t="s">
        <v>1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8"/>
      <c r="C18" s="33"/>
      <c r="D18" s="33"/>
      <c r="E18" s="33"/>
      <c r="F18" s="33"/>
      <c r="G18" s="33"/>
      <c r="H18" s="33"/>
      <c r="I18" s="121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0" t="s">
        <v>27</v>
      </c>
      <c r="E19" s="33"/>
      <c r="F19" s="33"/>
      <c r="G19" s="33"/>
      <c r="H19" s="33"/>
      <c r="I19" s="122" t="s">
        <v>25</v>
      </c>
      <c r="J19" s="29" t="str">
        <f>'Rekapitulace stavby'!AN13</f>
        <v>Vyplň údaj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312" t="str">
        <f>'Rekapitulace stavby'!E14</f>
        <v>Vyplň údaj</v>
      </c>
      <c r="F20" s="313"/>
      <c r="G20" s="313"/>
      <c r="H20" s="313"/>
      <c r="I20" s="122" t="s">
        <v>26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8"/>
      <c r="C21" s="33"/>
      <c r="D21" s="33"/>
      <c r="E21" s="33"/>
      <c r="F21" s="33"/>
      <c r="G21" s="33"/>
      <c r="H21" s="33"/>
      <c r="I21" s="121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0" t="s">
        <v>29</v>
      </c>
      <c r="E22" s="33"/>
      <c r="F22" s="33"/>
      <c r="G22" s="33"/>
      <c r="H22" s="33"/>
      <c r="I22" s="122" t="s">
        <v>25</v>
      </c>
      <c r="J22" s="109" t="s">
        <v>1</v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9" t="s">
        <v>21</v>
      </c>
      <c r="F23" s="33"/>
      <c r="G23" s="33"/>
      <c r="H23" s="33"/>
      <c r="I23" s="122" t="s">
        <v>26</v>
      </c>
      <c r="J23" s="109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8"/>
      <c r="C24" s="33"/>
      <c r="D24" s="33"/>
      <c r="E24" s="33"/>
      <c r="F24" s="33"/>
      <c r="G24" s="33"/>
      <c r="H24" s="33"/>
      <c r="I24" s="121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0" t="s">
        <v>31</v>
      </c>
      <c r="E25" s="33"/>
      <c r="F25" s="33"/>
      <c r="G25" s="33"/>
      <c r="H25" s="33"/>
      <c r="I25" s="122" t="s">
        <v>25</v>
      </c>
      <c r="J25" s="109" t="s">
        <v>1</v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9" t="s">
        <v>21</v>
      </c>
      <c r="F26" s="33"/>
      <c r="G26" s="33"/>
      <c r="H26" s="33"/>
      <c r="I26" s="122" t="s">
        <v>26</v>
      </c>
      <c r="J26" s="109" t="s">
        <v>1</v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8"/>
      <c r="C27" s="33"/>
      <c r="D27" s="33"/>
      <c r="E27" s="33"/>
      <c r="F27" s="33"/>
      <c r="G27" s="33"/>
      <c r="H27" s="33"/>
      <c r="I27" s="121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0" t="s">
        <v>32</v>
      </c>
      <c r="E28" s="33"/>
      <c r="F28" s="33"/>
      <c r="G28" s="33"/>
      <c r="H28" s="33"/>
      <c r="I28" s="121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4.4" customHeight="1">
      <c r="A29" s="124"/>
      <c r="B29" s="125"/>
      <c r="C29" s="124"/>
      <c r="D29" s="124"/>
      <c r="E29" s="314" t="s">
        <v>1</v>
      </c>
      <c r="F29" s="314"/>
      <c r="G29" s="314"/>
      <c r="H29" s="314"/>
      <c r="I29" s="126"/>
      <c r="J29" s="124"/>
      <c r="K29" s="124"/>
      <c r="L29" s="127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" customHeight="1">
      <c r="A30" s="33"/>
      <c r="B30" s="38"/>
      <c r="C30" s="33"/>
      <c r="D30" s="33"/>
      <c r="E30" s="33"/>
      <c r="F30" s="33"/>
      <c r="G30" s="33"/>
      <c r="H30" s="33"/>
      <c r="I30" s="121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28"/>
      <c r="E31" s="128"/>
      <c r="F31" s="128"/>
      <c r="G31" s="128"/>
      <c r="H31" s="128"/>
      <c r="I31" s="129"/>
      <c r="J31" s="128"/>
      <c r="K31" s="128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30" t="s">
        <v>33</v>
      </c>
      <c r="E32" s="33"/>
      <c r="F32" s="33"/>
      <c r="G32" s="33"/>
      <c r="H32" s="33"/>
      <c r="I32" s="121"/>
      <c r="J32" s="131">
        <f>ROUND(J129,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8"/>
      <c r="C33" s="33"/>
      <c r="D33" s="128"/>
      <c r="E33" s="128"/>
      <c r="F33" s="128"/>
      <c r="G33" s="128"/>
      <c r="H33" s="128"/>
      <c r="I33" s="129"/>
      <c r="J33" s="128"/>
      <c r="K33" s="128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33"/>
      <c r="F34" s="132" t="s">
        <v>35</v>
      </c>
      <c r="G34" s="33"/>
      <c r="H34" s="33"/>
      <c r="I34" s="133" t="s">
        <v>34</v>
      </c>
      <c r="J34" s="132" t="s">
        <v>36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8"/>
      <c r="C35" s="33"/>
      <c r="D35" s="134" t="s">
        <v>37</v>
      </c>
      <c r="E35" s="120" t="s">
        <v>38</v>
      </c>
      <c r="F35" s="135">
        <f>ROUND((SUM(BE129:BE186)),  2)</f>
        <v>0</v>
      </c>
      <c r="G35" s="33"/>
      <c r="H35" s="33"/>
      <c r="I35" s="136">
        <v>0.21</v>
      </c>
      <c r="J35" s="135">
        <f>ROUND(((SUM(BE129:BE186))*I35),  2)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8"/>
      <c r="C36" s="33"/>
      <c r="D36" s="33"/>
      <c r="E36" s="120" t="s">
        <v>39</v>
      </c>
      <c r="F36" s="135">
        <f>ROUND((SUM(BF129:BF186)),  2)</f>
        <v>0</v>
      </c>
      <c r="G36" s="33"/>
      <c r="H36" s="33"/>
      <c r="I36" s="136">
        <v>0.15</v>
      </c>
      <c r="J36" s="135">
        <f>ROUND(((SUM(BF129:BF186))*I36),  2)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20" t="s">
        <v>40</v>
      </c>
      <c r="F37" s="135">
        <f>ROUND((SUM(BG129:BG186)),  2)</f>
        <v>0</v>
      </c>
      <c r="G37" s="33"/>
      <c r="H37" s="33"/>
      <c r="I37" s="136">
        <v>0.21</v>
      </c>
      <c r="J37" s="135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8"/>
      <c r="C38" s="33"/>
      <c r="D38" s="33"/>
      <c r="E38" s="120" t="s">
        <v>41</v>
      </c>
      <c r="F38" s="135">
        <f>ROUND((SUM(BH129:BH186)),  2)</f>
        <v>0</v>
      </c>
      <c r="G38" s="33"/>
      <c r="H38" s="33"/>
      <c r="I38" s="136">
        <v>0.15</v>
      </c>
      <c r="J38" s="135">
        <f>0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8"/>
      <c r="C39" s="33"/>
      <c r="D39" s="33"/>
      <c r="E39" s="120" t="s">
        <v>42</v>
      </c>
      <c r="F39" s="135">
        <f>ROUND((SUM(BI129:BI186)),  2)</f>
        <v>0</v>
      </c>
      <c r="G39" s="33"/>
      <c r="H39" s="33"/>
      <c r="I39" s="136">
        <v>0</v>
      </c>
      <c r="J39" s="135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8"/>
      <c r="C40" s="33"/>
      <c r="D40" s="33"/>
      <c r="E40" s="33"/>
      <c r="F40" s="33"/>
      <c r="G40" s="33"/>
      <c r="H40" s="33"/>
      <c r="I40" s="121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37"/>
      <c r="D41" s="138" t="s">
        <v>43</v>
      </c>
      <c r="E41" s="139"/>
      <c r="F41" s="139"/>
      <c r="G41" s="140" t="s">
        <v>44</v>
      </c>
      <c r="H41" s="141" t="s">
        <v>45</v>
      </c>
      <c r="I41" s="142"/>
      <c r="J41" s="143">
        <f>SUM(J32:J39)</f>
        <v>0</v>
      </c>
      <c r="K41" s="144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8"/>
      <c r="C42" s="33"/>
      <c r="D42" s="33"/>
      <c r="E42" s="33"/>
      <c r="F42" s="33"/>
      <c r="G42" s="33"/>
      <c r="H42" s="33"/>
      <c r="I42" s="121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19"/>
      <c r="I43" s="114"/>
      <c r="L43" s="19"/>
    </row>
    <row r="44" spans="1:31" s="1" customFormat="1" ht="14.4" customHeight="1">
      <c r="B44" s="19"/>
      <c r="I44" s="114"/>
      <c r="L44" s="19"/>
    </row>
    <row r="45" spans="1:31" s="1" customFormat="1" ht="14.4" customHeight="1">
      <c r="B45" s="19"/>
      <c r="I45" s="114"/>
      <c r="L45" s="19"/>
    </row>
    <row r="46" spans="1:31" s="1" customFormat="1" ht="14.4" customHeight="1">
      <c r="B46" s="19"/>
      <c r="I46" s="114"/>
      <c r="L46" s="19"/>
    </row>
    <row r="47" spans="1:31" s="1" customFormat="1" ht="14.4" customHeight="1">
      <c r="B47" s="19"/>
      <c r="I47" s="114"/>
      <c r="L47" s="19"/>
    </row>
    <row r="48" spans="1:31" s="1" customFormat="1" ht="14.4" customHeight="1">
      <c r="B48" s="19"/>
      <c r="I48" s="114"/>
      <c r="L48" s="19"/>
    </row>
    <row r="49" spans="1:31" s="1" customFormat="1" ht="14.4" customHeight="1">
      <c r="B49" s="19"/>
      <c r="I49" s="114"/>
      <c r="L49" s="19"/>
    </row>
    <row r="50" spans="1:31" s="2" customFormat="1" ht="14.4" customHeight="1">
      <c r="B50" s="50"/>
      <c r="D50" s="145" t="s">
        <v>46</v>
      </c>
      <c r="E50" s="146"/>
      <c r="F50" s="146"/>
      <c r="G50" s="145" t="s">
        <v>47</v>
      </c>
      <c r="H50" s="146"/>
      <c r="I50" s="147"/>
      <c r="J50" s="146"/>
      <c r="K50" s="146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8" t="s">
        <v>48</v>
      </c>
      <c r="E61" s="149"/>
      <c r="F61" s="150" t="s">
        <v>49</v>
      </c>
      <c r="G61" s="148" t="s">
        <v>48</v>
      </c>
      <c r="H61" s="149"/>
      <c r="I61" s="151"/>
      <c r="J61" s="152" t="s">
        <v>49</v>
      </c>
      <c r="K61" s="149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45" t="s">
        <v>50</v>
      </c>
      <c r="E65" s="153"/>
      <c r="F65" s="153"/>
      <c r="G65" s="145" t="s">
        <v>51</v>
      </c>
      <c r="H65" s="153"/>
      <c r="I65" s="154"/>
      <c r="J65" s="153"/>
      <c r="K65" s="15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8" t="s">
        <v>48</v>
      </c>
      <c r="E76" s="149"/>
      <c r="F76" s="150" t="s">
        <v>49</v>
      </c>
      <c r="G76" s="148" t="s">
        <v>48</v>
      </c>
      <c r="H76" s="149"/>
      <c r="I76" s="151"/>
      <c r="J76" s="152" t="s">
        <v>49</v>
      </c>
      <c r="K76" s="149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155"/>
      <c r="C77" s="156"/>
      <c r="D77" s="156"/>
      <c r="E77" s="156"/>
      <c r="F77" s="156"/>
      <c r="G77" s="156"/>
      <c r="H77" s="156"/>
      <c r="I77" s="157"/>
      <c r="J77" s="156"/>
      <c r="K77" s="156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158"/>
      <c r="C81" s="159"/>
      <c r="D81" s="159"/>
      <c r="E81" s="159"/>
      <c r="F81" s="159"/>
      <c r="G81" s="159"/>
      <c r="H81" s="159"/>
      <c r="I81" s="160"/>
      <c r="J81" s="159"/>
      <c r="K81" s="159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127</v>
      </c>
      <c r="D82" s="35"/>
      <c r="E82" s="35"/>
      <c r="F82" s="35"/>
      <c r="G82" s="35"/>
      <c r="H82" s="35"/>
      <c r="I82" s="121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5"/>
      <c r="D83" s="35"/>
      <c r="E83" s="35"/>
      <c r="F83" s="35"/>
      <c r="G83" s="35"/>
      <c r="H83" s="35"/>
      <c r="I83" s="121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121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4.4" customHeight="1">
      <c r="A85" s="33"/>
      <c r="B85" s="34"/>
      <c r="C85" s="35"/>
      <c r="D85" s="35"/>
      <c r="E85" s="306" t="str">
        <f>E7</f>
        <v>MŠ Šumperk Prievidzská</v>
      </c>
      <c r="F85" s="307"/>
      <c r="G85" s="307"/>
      <c r="H85" s="307"/>
      <c r="I85" s="121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120</v>
      </c>
      <c r="D86" s="21"/>
      <c r="E86" s="21"/>
      <c r="F86" s="21"/>
      <c r="G86" s="21"/>
      <c r="H86" s="21"/>
      <c r="I86" s="114"/>
      <c r="J86" s="21"/>
      <c r="K86" s="21"/>
      <c r="L86" s="19"/>
    </row>
    <row r="87" spans="1:31" s="2" customFormat="1" ht="14.4" customHeight="1">
      <c r="A87" s="33"/>
      <c r="B87" s="34"/>
      <c r="C87" s="35"/>
      <c r="D87" s="35"/>
      <c r="E87" s="306" t="s">
        <v>1284</v>
      </c>
      <c r="F87" s="305"/>
      <c r="G87" s="305"/>
      <c r="H87" s="305"/>
      <c r="I87" s="121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122</v>
      </c>
      <c r="D88" s="35"/>
      <c r="E88" s="35"/>
      <c r="F88" s="35"/>
      <c r="G88" s="35"/>
      <c r="H88" s="35"/>
      <c r="I88" s="121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4.4" customHeight="1">
      <c r="A89" s="33"/>
      <c r="B89" s="34"/>
      <c r="C89" s="35"/>
      <c r="D89" s="35"/>
      <c r="E89" s="298" t="str">
        <f>E11</f>
        <v>A2-D.1.4.1 - ZTI</v>
      </c>
      <c r="F89" s="305"/>
      <c r="G89" s="305"/>
      <c r="H89" s="305"/>
      <c r="I89" s="121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" customHeight="1">
      <c r="A90" s="33"/>
      <c r="B90" s="34"/>
      <c r="C90" s="35"/>
      <c r="D90" s="35"/>
      <c r="E90" s="35"/>
      <c r="F90" s="35"/>
      <c r="G90" s="35"/>
      <c r="H90" s="35"/>
      <c r="I90" s="121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5"/>
      <c r="E91" s="35"/>
      <c r="F91" s="26" t="str">
        <f>F14</f>
        <v>Šumperk</v>
      </c>
      <c r="G91" s="35"/>
      <c r="H91" s="35"/>
      <c r="I91" s="122" t="s">
        <v>22</v>
      </c>
      <c r="J91" s="65" t="str">
        <f>IF(J14="","",J14)</f>
        <v>3. 8. 2020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5"/>
      <c r="D92" s="35"/>
      <c r="E92" s="35"/>
      <c r="F92" s="35"/>
      <c r="G92" s="35"/>
      <c r="H92" s="35"/>
      <c r="I92" s="121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6" customHeight="1">
      <c r="A93" s="33"/>
      <c r="B93" s="34"/>
      <c r="C93" s="28" t="s">
        <v>24</v>
      </c>
      <c r="D93" s="35"/>
      <c r="E93" s="35"/>
      <c r="F93" s="26" t="str">
        <f>E17</f>
        <v xml:space="preserve"> </v>
      </c>
      <c r="G93" s="35"/>
      <c r="H93" s="35"/>
      <c r="I93" s="122" t="s">
        <v>29</v>
      </c>
      <c r="J93" s="31" t="str">
        <f>E23</f>
        <v xml:space="preserve"> 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6" customHeight="1">
      <c r="A94" s="33"/>
      <c r="B94" s="34"/>
      <c r="C94" s="28" t="s">
        <v>27</v>
      </c>
      <c r="D94" s="35"/>
      <c r="E94" s="35"/>
      <c r="F94" s="26" t="str">
        <f>IF(E20="","",E20)</f>
        <v>Vyplň údaj</v>
      </c>
      <c r="G94" s="35"/>
      <c r="H94" s="35"/>
      <c r="I94" s="122" t="s">
        <v>31</v>
      </c>
      <c r="J94" s="31" t="str">
        <f>E26</f>
        <v xml:space="preserve"> 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21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61" t="s">
        <v>128</v>
      </c>
      <c r="D96" s="162"/>
      <c r="E96" s="162"/>
      <c r="F96" s="162"/>
      <c r="G96" s="162"/>
      <c r="H96" s="162"/>
      <c r="I96" s="163"/>
      <c r="J96" s="164" t="s">
        <v>129</v>
      </c>
      <c r="K96" s="162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121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8" customHeight="1">
      <c r="A98" s="33"/>
      <c r="B98" s="34"/>
      <c r="C98" s="165" t="s">
        <v>130</v>
      </c>
      <c r="D98" s="35"/>
      <c r="E98" s="35"/>
      <c r="F98" s="35"/>
      <c r="G98" s="35"/>
      <c r="H98" s="35"/>
      <c r="I98" s="121"/>
      <c r="J98" s="83">
        <f>J129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131</v>
      </c>
    </row>
    <row r="99" spans="1:47" s="9" customFormat="1" ht="24.9" customHeight="1">
      <c r="B99" s="166"/>
      <c r="C99" s="167"/>
      <c r="D99" s="168" t="s">
        <v>630</v>
      </c>
      <c r="E99" s="169"/>
      <c r="F99" s="169"/>
      <c r="G99" s="169"/>
      <c r="H99" s="169"/>
      <c r="I99" s="170"/>
      <c r="J99" s="171">
        <f>J130</f>
        <v>0</v>
      </c>
      <c r="K99" s="167"/>
      <c r="L99" s="172"/>
    </row>
    <row r="100" spans="1:47" s="9" customFormat="1" ht="24.9" customHeight="1">
      <c r="B100" s="166"/>
      <c r="C100" s="167"/>
      <c r="D100" s="168" t="s">
        <v>132</v>
      </c>
      <c r="E100" s="169"/>
      <c r="F100" s="169"/>
      <c r="G100" s="169"/>
      <c r="H100" s="169"/>
      <c r="I100" s="170"/>
      <c r="J100" s="171">
        <f>J131</f>
        <v>0</v>
      </c>
      <c r="K100" s="167"/>
      <c r="L100" s="172"/>
    </row>
    <row r="101" spans="1:47" s="10" customFormat="1" ht="19.95" customHeight="1">
      <c r="B101" s="173"/>
      <c r="C101" s="103"/>
      <c r="D101" s="174" t="s">
        <v>1287</v>
      </c>
      <c r="E101" s="175"/>
      <c r="F101" s="175"/>
      <c r="G101" s="175"/>
      <c r="H101" s="175"/>
      <c r="I101" s="176"/>
      <c r="J101" s="177">
        <f>J132</f>
        <v>0</v>
      </c>
      <c r="K101" s="103"/>
      <c r="L101" s="178"/>
    </row>
    <row r="102" spans="1:47" s="10" customFormat="1" ht="19.95" customHeight="1">
      <c r="B102" s="173"/>
      <c r="C102" s="103"/>
      <c r="D102" s="174" t="s">
        <v>1288</v>
      </c>
      <c r="E102" s="175"/>
      <c r="F102" s="175"/>
      <c r="G102" s="175"/>
      <c r="H102" s="175"/>
      <c r="I102" s="176"/>
      <c r="J102" s="177">
        <f>J138</f>
        <v>0</v>
      </c>
      <c r="K102" s="103"/>
      <c r="L102" s="178"/>
    </row>
    <row r="103" spans="1:47" s="10" customFormat="1" ht="19.95" customHeight="1">
      <c r="B103" s="173"/>
      <c r="C103" s="103"/>
      <c r="D103" s="174" t="s">
        <v>1289</v>
      </c>
      <c r="E103" s="175"/>
      <c r="F103" s="175"/>
      <c r="G103" s="175"/>
      <c r="H103" s="175"/>
      <c r="I103" s="176"/>
      <c r="J103" s="177">
        <f>J148</f>
        <v>0</v>
      </c>
      <c r="K103" s="103"/>
      <c r="L103" s="178"/>
    </row>
    <row r="104" spans="1:47" s="10" customFormat="1" ht="19.95" customHeight="1">
      <c r="B104" s="173"/>
      <c r="C104" s="103"/>
      <c r="D104" s="174" t="s">
        <v>1290</v>
      </c>
      <c r="E104" s="175"/>
      <c r="F104" s="175"/>
      <c r="G104" s="175"/>
      <c r="H104" s="175"/>
      <c r="I104" s="176"/>
      <c r="J104" s="177">
        <f>J165</f>
        <v>0</v>
      </c>
      <c r="K104" s="103"/>
      <c r="L104" s="178"/>
    </row>
    <row r="105" spans="1:47" s="10" customFormat="1" ht="19.95" customHeight="1">
      <c r="B105" s="173"/>
      <c r="C105" s="103"/>
      <c r="D105" s="174" t="s">
        <v>1291</v>
      </c>
      <c r="E105" s="175"/>
      <c r="F105" s="175"/>
      <c r="G105" s="175"/>
      <c r="H105" s="175"/>
      <c r="I105" s="176"/>
      <c r="J105" s="177">
        <f>J179</f>
        <v>0</v>
      </c>
      <c r="K105" s="103"/>
      <c r="L105" s="178"/>
    </row>
    <row r="106" spans="1:47" s="10" customFormat="1" ht="19.95" customHeight="1">
      <c r="B106" s="173"/>
      <c r="C106" s="103"/>
      <c r="D106" s="174" t="s">
        <v>1292</v>
      </c>
      <c r="E106" s="175"/>
      <c r="F106" s="175"/>
      <c r="G106" s="175"/>
      <c r="H106" s="175"/>
      <c r="I106" s="176"/>
      <c r="J106" s="177">
        <f>J181</f>
        <v>0</v>
      </c>
      <c r="K106" s="103"/>
      <c r="L106" s="178"/>
    </row>
    <row r="107" spans="1:47" s="9" customFormat="1" ht="24.9" customHeight="1">
      <c r="B107" s="166"/>
      <c r="C107" s="167"/>
      <c r="D107" s="168" t="s">
        <v>162</v>
      </c>
      <c r="E107" s="169"/>
      <c r="F107" s="169"/>
      <c r="G107" s="169"/>
      <c r="H107" s="169"/>
      <c r="I107" s="170"/>
      <c r="J107" s="171">
        <f>J183</f>
        <v>0</v>
      </c>
      <c r="K107" s="167"/>
      <c r="L107" s="172"/>
    </row>
    <row r="108" spans="1:47" s="2" customFormat="1" ht="21.75" customHeight="1">
      <c r="A108" s="33"/>
      <c r="B108" s="34"/>
      <c r="C108" s="35"/>
      <c r="D108" s="35"/>
      <c r="E108" s="35"/>
      <c r="F108" s="35"/>
      <c r="G108" s="35"/>
      <c r="H108" s="35"/>
      <c r="I108" s="121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" customHeight="1">
      <c r="A109" s="33"/>
      <c r="B109" s="53"/>
      <c r="C109" s="54"/>
      <c r="D109" s="54"/>
      <c r="E109" s="54"/>
      <c r="F109" s="54"/>
      <c r="G109" s="54"/>
      <c r="H109" s="54"/>
      <c r="I109" s="157"/>
      <c r="J109" s="54"/>
      <c r="K109" s="54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31" s="2" customFormat="1" ht="6.9" customHeight="1">
      <c r="A113" s="33"/>
      <c r="B113" s="55"/>
      <c r="C113" s="56"/>
      <c r="D113" s="56"/>
      <c r="E113" s="56"/>
      <c r="F113" s="56"/>
      <c r="G113" s="56"/>
      <c r="H113" s="56"/>
      <c r="I113" s="160"/>
      <c r="J113" s="56"/>
      <c r="K113" s="56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24.9" customHeight="1">
      <c r="A114" s="33"/>
      <c r="B114" s="34"/>
      <c r="C114" s="22" t="s">
        <v>165</v>
      </c>
      <c r="D114" s="35"/>
      <c r="E114" s="35"/>
      <c r="F114" s="35"/>
      <c r="G114" s="35"/>
      <c r="H114" s="35"/>
      <c r="I114" s="121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" customHeight="1">
      <c r="A115" s="33"/>
      <c r="B115" s="34"/>
      <c r="C115" s="35"/>
      <c r="D115" s="35"/>
      <c r="E115" s="35"/>
      <c r="F115" s="35"/>
      <c r="G115" s="35"/>
      <c r="H115" s="35"/>
      <c r="I115" s="121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12" customHeight="1">
      <c r="A116" s="33"/>
      <c r="B116" s="34"/>
      <c r="C116" s="28" t="s">
        <v>16</v>
      </c>
      <c r="D116" s="35"/>
      <c r="E116" s="35"/>
      <c r="F116" s="35"/>
      <c r="G116" s="35"/>
      <c r="H116" s="35"/>
      <c r="I116" s="121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14.4" customHeight="1">
      <c r="A117" s="33"/>
      <c r="B117" s="34"/>
      <c r="C117" s="35"/>
      <c r="D117" s="35"/>
      <c r="E117" s="306" t="str">
        <f>E7</f>
        <v>MŠ Šumperk Prievidzská</v>
      </c>
      <c r="F117" s="307"/>
      <c r="G117" s="307"/>
      <c r="H117" s="307"/>
      <c r="I117" s="121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1" customFormat="1" ht="12" customHeight="1">
      <c r="B118" s="20"/>
      <c r="C118" s="28" t="s">
        <v>120</v>
      </c>
      <c r="D118" s="21"/>
      <c r="E118" s="21"/>
      <c r="F118" s="21"/>
      <c r="G118" s="21"/>
      <c r="H118" s="21"/>
      <c r="I118" s="114"/>
      <c r="J118" s="21"/>
      <c r="K118" s="21"/>
      <c r="L118" s="19"/>
    </row>
    <row r="119" spans="1:31" s="2" customFormat="1" ht="14.4" customHeight="1">
      <c r="A119" s="33"/>
      <c r="B119" s="34"/>
      <c r="C119" s="35"/>
      <c r="D119" s="35"/>
      <c r="E119" s="306" t="s">
        <v>1284</v>
      </c>
      <c r="F119" s="305"/>
      <c r="G119" s="305"/>
      <c r="H119" s="305"/>
      <c r="I119" s="121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122</v>
      </c>
      <c r="D120" s="35"/>
      <c r="E120" s="35"/>
      <c r="F120" s="35"/>
      <c r="G120" s="35"/>
      <c r="H120" s="35"/>
      <c r="I120" s="121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4.4" customHeight="1">
      <c r="A121" s="33"/>
      <c r="B121" s="34"/>
      <c r="C121" s="35"/>
      <c r="D121" s="35"/>
      <c r="E121" s="298" t="str">
        <f>E11</f>
        <v>A2-D.1.4.1 - ZTI</v>
      </c>
      <c r="F121" s="305"/>
      <c r="G121" s="305"/>
      <c r="H121" s="305"/>
      <c r="I121" s="121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" customHeight="1">
      <c r="A122" s="33"/>
      <c r="B122" s="34"/>
      <c r="C122" s="35"/>
      <c r="D122" s="35"/>
      <c r="E122" s="35"/>
      <c r="F122" s="35"/>
      <c r="G122" s="35"/>
      <c r="H122" s="35"/>
      <c r="I122" s="121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20</v>
      </c>
      <c r="D123" s="35"/>
      <c r="E123" s="35"/>
      <c r="F123" s="26" t="str">
        <f>F14</f>
        <v>Šumperk</v>
      </c>
      <c r="G123" s="35"/>
      <c r="H123" s="35"/>
      <c r="I123" s="122" t="s">
        <v>22</v>
      </c>
      <c r="J123" s="65" t="str">
        <f>IF(J14="","",J14)</f>
        <v>3. 8. 2020</v>
      </c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" customHeight="1">
      <c r="A124" s="33"/>
      <c r="B124" s="34"/>
      <c r="C124" s="35"/>
      <c r="D124" s="35"/>
      <c r="E124" s="35"/>
      <c r="F124" s="35"/>
      <c r="G124" s="35"/>
      <c r="H124" s="35"/>
      <c r="I124" s="121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5.6" customHeight="1">
      <c r="A125" s="33"/>
      <c r="B125" s="34"/>
      <c r="C125" s="28" t="s">
        <v>24</v>
      </c>
      <c r="D125" s="35"/>
      <c r="E125" s="35"/>
      <c r="F125" s="26" t="str">
        <f>E17</f>
        <v xml:space="preserve"> </v>
      </c>
      <c r="G125" s="35"/>
      <c r="H125" s="35"/>
      <c r="I125" s="122" t="s">
        <v>29</v>
      </c>
      <c r="J125" s="31" t="str">
        <f>E23</f>
        <v xml:space="preserve"> </v>
      </c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6" customHeight="1">
      <c r="A126" s="33"/>
      <c r="B126" s="34"/>
      <c r="C126" s="28" t="s">
        <v>27</v>
      </c>
      <c r="D126" s="35"/>
      <c r="E126" s="35"/>
      <c r="F126" s="26" t="str">
        <f>IF(E20="","",E20)</f>
        <v>Vyplň údaj</v>
      </c>
      <c r="G126" s="35"/>
      <c r="H126" s="35"/>
      <c r="I126" s="122" t="s">
        <v>31</v>
      </c>
      <c r="J126" s="31" t="str">
        <f>E26</f>
        <v xml:space="preserve"> </v>
      </c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35" customHeight="1">
      <c r="A127" s="33"/>
      <c r="B127" s="34"/>
      <c r="C127" s="35"/>
      <c r="D127" s="35"/>
      <c r="E127" s="35"/>
      <c r="F127" s="35"/>
      <c r="G127" s="35"/>
      <c r="H127" s="35"/>
      <c r="I127" s="121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79"/>
      <c r="B128" s="180"/>
      <c r="C128" s="181" t="s">
        <v>166</v>
      </c>
      <c r="D128" s="182" t="s">
        <v>58</v>
      </c>
      <c r="E128" s="182" t="s">
        <v>54</v>
      </c>
      <c r="F128" s="182" t="s">
        <v>55</v>
      </c>
      <c r="G128" s="182" t="s">
        <v>167</v>
      </c>
      <c r="H128" s="182" t="s">
        <v>168</v>
      </c>
      <c r="I128" s="183" t="s">
        <v>169</v>
      </c>
      <c r="J128" s="184" t="s">
        <v>129</v>
      </c>
      <c r="K128" s="185" t="s">
        <v>170</v>
      </c>
      <c r="L128" s="186"/>
      <c r="M128" s="74" t="s">
        <v>1</v>
      </c>
      <c r="N128" s="75" t="s">
        <v>37</v>
      </c>
      <c r="O128" s="75" t="s">
        <v>171</v>
      </c>
      <c r="P128" s="75" t="s">
        <v>172</v>
      </c>
      <c r="Q128" s="75" t="s">
        <v>173</v>
      </c>
      <c r="R128" s="75" t="s">
        <v>174</v>
      </c>
      <c r="S128" s="75" t="s">
        <v>175</v>
      </c>
      <c r="T128" s="75" t="s">
        <v>176</v>
      </c>
      <c r="U128" s="76" t="s">
        <v>177</v>
      </c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</row>
    <row r="129" spans="1:65" s="2" customFormat="1" ht="22.8" customHeight="1">
      <c r="A129" s="33"/>
      <c r="B129" s="34"/>
      <c r="C129" s="81" t="s">
        <v>178</v>
      </c>
      <c r="D129" s="35"/>
      <c r="E129" s="35"/>
      <c r="F129" s="35"/>
      <c r="G129" s="35"/>
      <c r="H129" s="35"/>
      <c r="I129" s="121"/>
      <c r="J129" s="187">
        <f>BK129</f>
        <v>0</v>
      </c>
      <c r="K129" s="35"/>
      <c r="L129" s="38"/>
      <c r="M129" s="77"/>
      <c r="N129" s="188"/>
      <c r="O129" s="78"/>
      <c r="P129" s="189">
        <f>P130+P131+P183</f>
        <v>0</v>
      </c>
      <c r="Q129" s="78"/>
      <c r="R129" s="189">
        <f>R130+R131+R183</f>
        <v>0.65198</v>
      </c>
      <c r="S129" s="78"/>
      <c r="T129" s="189">
        <f>T130+T131+T183</f>
        <v>0</v>
      </c>
      <c r="U129" s="79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6" t="s">
        <v>72</v>
      </c>
      <c r="AU129" s="16" t="s">
        <v>131</v>
      </c>
      <c r="BK129" s="190">
        <f>BK130+BK131+BK183</f>
        <v>0</v>
      </c>
    </row>
    <row r="130" spans="1:65" s="12" customFormat="1" ht="25.95" customHeight="1">
      <c r="B130" s="191"/>
      <c r="C130" s="192"/>
      <c r="D130" s="193" t="s">
        <v>72</v>
      </c>
      <c r="E130" s="194" t="s">
        <v>642</v>
      </c>
      <c r="F130" s="194" t="s">
        <v>643</v>
      </c>
      <c r="G130" s="192"/>
      <c r="H130" s="192"/>
      <c r="I130" s="195"/>
      <c r="J130" s="196">
        <f>BK130</f>
        <v>0</v>
      </c>
      <c r="K130" s="192"/>
      <c r="L130" s="197"/>
      <c r="M130" s="198"/>
      <c r="N130" s="199"/>
      <c r="O130" s="199"/>
      <c r="P130" s="200">
        <v>0</v>
      </c>
      <c r="Q130" s="199"/>
      <c r="R130" s="200">
        <v>0</v>
      </c>
      <c r="S130" s="199"/>
      <c r="T130" s="200">
        <v>0</v>
      </c>
      <c r="U130" s="201"/>
      <c r="AR130" s="202" t="s">
        <v>80</v>
      </c>
      <c r="AT130" s="203" t="s">
        <v>72</v>
      </c>
      <c r="AU130" s="203" t="s">
        <v>73</v>
      </c>
      <c r="AY130" s="202" t="s">
        <v>181</v>
      </c>
      <c r="BK130" s="204">
        <v>0</v>
      </c>
    </row>
    <row r="131" spans="1:65" s="12" customFormat="1" ht="25.95" customHeight="1">
      <c r="B131" s="191"/>
      <c r="C131" s="192"/>
      <c r="D131" s="193" t="s">
        <v>72</v>
      </c>
      <c r="E131" s="194" t="s">
        <v>179</v>
      </c>
      <c r="F131" s="194" t="s">
        <v>180</v>
      </c>
      <c r="G131" s="192"/>
      <c r="H131" s="192"/>
      <c r="I131" s="195"/>
      <c r="J131" s="196">
        <f>BK131</f>
        <v>0</v>
      </c>
      <c r="K131" s="192"/>
      <c r="L131" s="197"/>
      <c r="M131" s="198"/>
      <c r="N131" s="199"/>
      <c r="O131" s="199"/>
      <c r="P131" s="200">
        <f>P132+P138+P148+P165+P179+P181</f>
        <v>0</v>
      </c>
      <c r="Q131" s="199"/>
      <c r="R131" s="200">
        <f>R132+R138+R148+R165+R179+R181</f>
        <v>0.65198</v>
      </c>
      <c r="S131" s="199"/>
      <c r="T131" s="200">
        <f>T132+T138+T148+T165+T179+T181</f>
        <v>0</v>
      </c>
      <c r="U131" s="201"/>
      <c r="AR131" s="202" t="s">
        <v>82</v>
      </c>
      <c r="AT131" s="203" t="s">
        <v>72</v>
      </c>
      <c r="AU131" s="203" t="s">
        <v>73</v>
      </c>
      <c r="AY131" s="202" t="s">
        <v>181</v>
      </c>
      <c r="BK131" s="204">
        <f>BK132+BK138+BK148+BK165+BK179+BK181</f>
        <v>0</v>
      </c>
    </row>
    <row r="132" spans="1:65" s="12" customFormat="1" ht="22.8" customHeight="1">
      <c r="B132" s="191"/>
      <c r="C132" s="192"/>
      <c r="D132" s="193" t="s">
        <v>72</v>
      </c>
      <c r="E132" s="205" t="s">
        <v>1293</v>
      </c>
      <c r="F132" s="205" t="s">
        <v>1294</v>
      </c>
      <c r="G132" s="192"/>
      <c r="H132" s="192"/>
      <c r="I132" s="195"/>
      <c r="J132" s="206">
        <f>BK132</f>
        <v>0</v>
      </c>
      <c r="K132" s="192"/>
      <c r="L132" s="197"/>
      <c r="M132" s="198"/>
      <c r="N132" s="199"/>
      <c r="O132" s="199"/>
      <c r="P132" s="200">
        <f>SUM(P133:P137)</f>
        <v>0</v>
      </c>
      <c r="Q132" s="199"/>
      <c r="R132" s="200">
        <f>SUM(R133:R137)</f>
        <v>1.0120000000000001E-2</v>
      </c>
      <c r="S132" s="199"/>
      <c r="T132" s="200">
        <f>SUM(T133:T137)</f>
        <v>0</v>
      </c>
      <c r="U132" s="201"/>
      <c r="AR132" s="202" t="s">
        <v>82</v>
      </c>
      <c r="AT132" s="203" t="s">
        <v>72</v>
      </c>
      <c r="AU132" s="203" t="s">
        <v>80</v>
      </c>
      <c r="AY132" s="202" t="s">
        <v>181</v>
      </c>
      <c r="BK132" s="204">
        <f>SUM(BK133:BK137)</f>
        <v>0</v>
      </c>
    </row>
    <row r="133" spans="1:65" s="2" customFormat="1" ht="14.4" customHeight="1">
      <c r="A133" s="33"/>
      <c r="B133" s="34"/>
      <c r="C133" s="221" t="s">
        <v>390</v>
      </c>
      <c r="D133" s="221" t="s">
        <v>192</v>
      </c>
      <c r="E133" s="222" t="s">
        <v>1295</v>
      </c>
      <c r="F133" s="223" t="s">
        <v>1296</v>
      </c>
      <c r="G133" s="224" t="s">
        <v>267</v>
      </c>
      <c r="H133" s="225">
        <v>10</v>
      </c>
      <c r="I133" s="226"/>
      <c r="J133" s="227">
        <f>ROUND(I133*H133,2)</f>
        <v>0</v>
      </c>
      <c r="K133" s="228"/>
      <c r="L133" s="229"/>
      <c r="M133" s="230" t="s">
        <v>1</v>
      </c>
      <c r="N133" s="231" t="s">
        <v>38</v>
      </c>
      <c r="O133" s="70"/>
      <c r="P133" s="217">
        <f>O133*H133</f>
        <v>0</v>
      </c>
      <c r="Q133" s="217">
        <v>6.9999999999999994E-5</v>
      </c>
      <c r="R133" s="217">
        <f>Q133*H133</f>
        <v>6.9999999999999988E-4</v>
      </c>
      <c r="S133" s="217">
        <v>0</v>
      </c>
      <c r="T133" s="217">
        <f>S133*H133</f>
        <v>0</v>
      </c>
      <c r="U133" s="218" t="s">
        <v>1</v>
      </c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19" t="s">
        <v>196</v>
      </c>
      <c r="AT133" s="219" t="s">
        <v>192</v>
      </c>
      <c r="AU133" s="219" t="s">
        <v>82</v>
      </c>
      <c r="AY133" s="16" t="s">
        <v>181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6" t="s">
        <v>80</v>
      </c>
      <c r="BK133" s="220">
        <f>ROUND(I133*H133,2)</f>
        <v>0</v>
      </c>
      <c r="BL133" s="16" t="s">
        <v>189</v>
      </c>
      <c r="BM133" s="219" t="s">
        <v>1501</v>
      </c>
    </row>
    <row r="134" spans="1:65" s="2" customFormat="1" ht="14.4" customHeight="1">
      <c r="A134" s="33"/>
      <c r="B134" s="34"/>
      <c r="C134" s="221" t="s">
        <v>396</v>
      </c>
      <c r="D134" s="221" t="s">
        <v>192</v>
      </c>
      <c r="E134" s="222" t="s">
        <v>1298</v>
      </c>
      <c r="F134" s="223" t="s">
        <v>1299</v>
      </c>
      <c r="G134" s="224" t="s">
        <v>267</v>
      </c>
      <c r="H134" s="225">
        <v>20</v>
      </c>
      <c r="I134" s="226"/>
      <c r="J134" s="227">
        <f>ROUND(I134*H134,2)</f>
        <v>0</v>
      </c>
      <c r="K134" s="228"/>
      <c r="L134" s="229"/>
      <c r="M134" s="230" t="s">
        <v>1</v>
      </c>
      <c r="N134" s="231" t="s">
        <v>38</v>
      </c>
      <c r="O134" s="70"/>
      <c r="P134" s="217">
        <f>O134*H134</f>
        <v>0</v>
      </c>
      <c r="Q134" s="217">
        <v>8.0000000000000007E-5</v>
      </c>
      <c r="R134" s="217">
        <f>Q134*H134</f>
        <v>1.6000000000000001E-3</v>
      </c>
      <c r="S134" s="217">
        <v>0</v>
      </c>
      <c r="T134" s="217">
        <f>S134*H134</f>
        <v>0</v>
      </c>
      <c r="U134" s="218" t="s">
        <v>1</v>
      </c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19" t="s">
        <v>196</v>
      </c>
      <c r="AT134" s="219" t="s">
        <v>192</v>
      </c>
      <c r="AU134" s="219" t="s">
        <v>82</v>
      </c>
      <c r="AY134" s="16" t="s">
        <v>181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6" t="s">
        <v>80</v>
      </c>
      <c r="BK134" s="220">
        <f>ROUND(I134*H134,2)</f>
        <v>0</v>
      </c>
      <c r="BL134" s="16" t="s">
        <v>189</v>
      </c>
      <c r="BM134" s="219" t="s">
        <v>1502</v>
      </c>
    </row>
    <row r="135" spans="1:65" s="2" customFormat="1" ht="14.4" customHeight="1">
      <c r="A135" s="33"/>
      <c r="B135" s="34"/>
      <c r="C135" s="221" t="s">
        <v>540</v>
      </c>
      <c r="D135" s="221" t="s">
        <v>192</v>
      </c>
      <c r="E135" s="222" t="s">
        <v>1301</v>
      </c>
      <c r="F135" s="223" t="s">
        <v>1302</v>
      </c>
      <c r="G135" s="224" t="s">
        <v>267</v>
      </c>
      <c r="H135" s="225">
        <v>46</v>
      </c>
      <c r="I135" s="226"/>
      <c r="J135" s="227">
        <f>ROUND(I135*H135,2)</f>
        <v>0</v>
      </c>
      <c r="K135" s="228"/>
      <c r="L135" s="229"/>
      <c r="M135" s="230" t="s">
        <v>1</v>
      </c>
      <c r="N135" s="231" t="s">
        <v>38</v>
      </c>
      <c r="O135" s="70"/>
      <c r="P135" s="217">
        <f>O135*H135</f>
        <v>0</v>
      </c>
      <c r="Q135" s="217">
        <v>1.6000000000000001E-4</v>
      </c>
      <c r="R135" s="217">
        <f>Q135*H135</f>
        <v>7.3600000000000002E-3</v>
      </c>
      <c r="S135" s="217">
        <v>0</v>
      </c>
      <c r="T135" s="217">
        <f>S135*H135</f>
        <v>0</v>
      </c>
      <c r="U135" s="218" t="s">
        <v>1</v>
      </c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9" t="s">
        <v>196</v>
      </c>
      <c r="AT135" s="219" t="s">
        <v>192</v>
      </c>
      <c r="AU135" s="219" t="s">
        <v>82</v>
      </c>
      <c r="AY135" s="16" t="s">
        <v>181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6" t="s">
        <v>80</v>
      </c>
      <c r="BK135" s="220">
        <f>ROUND(I135*H135,2)</f>
        <v>0</v>
      </c>
      <c r="BL135" s="16" t="s">
        <v>189</v>
      </c>
      <c r="BM135" s="219" t="s">
        <v>1503</v>
      </c>
    </row>
    <row r="136" spans="1:65" s="2" customFormat="1" ht="19.8" customHeight="1">
      <c r="A136" s="33"/>
      <c r="B136" s="34"/>
      <c r="C136" s="207" t="s">
        <v>672</v>
      </c>
      <c r="D136" s="207" t="s">
        <v>185</v>
      </c>
      <c r="E136" s="208" t="s">
        <v>1304</v>
      </c>
      <c r="F136" s="209" t="s">
        <v>1305</v>
      </c>
      <c r="G136" s="210" t="s">
        <v>267</v>
      </c>
      <c r="H136" s="211">
        <v>30</v>
      </c>
      <c r="I136" s="212"/>
      <c r="J136" s="213">
        <f>ROUND(I136*H136,2)</f>
        <v>0</v>
      </c>
      <c r="K136" s="214"/>
      <c r="L136" s="38"/>
      <c r="M136" s="215" t="s">
        <v>1</v>
      </c>
      <c r="N136" s="216" t="s">
        <v>38</v>
      </c>
      <c r="O136" s="70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7">
        <f>S136*H136</f>
        <v>0</v>
      </c>
      <c r="U136" s="218" t="s">
        <v>1</v>
      </c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19" t="s">
        <v>189</v>
      </c>
      <c r="AT136" s="219" t="s">
        <v>185</v>
      </c>
      <c r="AU136" s="219" t="s">
        <v>82</v>
      </c>
      <c r="AY136" s="16" t="s">
        <v>181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6" t="s">
        <v>80</v>
      </c>
      <c r="BK136" s="220">
        <f>ROUND(I136*H136,2)</f>
        <v>0</v>
      </c>
      <c r="BL136" s="16" t="s">
        <v>189</v>
      </c>
      <c r="BM136" s="219" t="s">
        <v>1504</v>
      </c>
    </row>
    <row r="137" spans="1:65" s="2" customFormat="1" ht="19.8" customHeight="1">
      <c r="A137" s="33"/>
      <c r="B137" s="34"/>
      <c r="C137" s="207" t="s">
        <v>683</v>
      </c>
      <c r="D137" s="207" t="s">
        <v>185</v>
      </c>
      <c r="E137" s="208" t="s">
        <v>1307</v>
      </c>
      <c r="F137" s="209" t="s">
        <v>1308</v>
      </c>
      <c r="G137" s="210" t="s">
        <v>267</v>
      </c>
      <c r="H137" s="211">
        <v>46</v>
      </c>
      <c r="I137" s="212"/>
      <c r="J137" s="213">
        <f>ROUND(I137*H137,2)</f>
        <v>0</v>
      </c>
      <c r="K137" s="214"/>
      <c r="L137" s="38"/>
      <c r="M137" s="215" t="s">
        <v>1</v>
      </c>
      <c r="N137" s="216" t="s">
        <v>38</v>
      </c>
      <c r="O137" s="70"/>
      <c r="P137" s="217">
        <f>O137*H137</f>
        <v>0</v>
      </c>
      <c r="Q137" s="217">
        <v>1.0000000000000001E-5</v>
      </c>
      <c r="R137" s="217">
        <f>Q137*H137</f>
        <v>4.6000000000000001E-4</v>
      </c>
      <c r="S137" s="217">
        <v>0</v>
      </c>
      <c r="T137" s="217">
        <f>S137*H137</f>
        <v>0</v>
      </c>
      <c r="U137" s="218" t="s">
        <v>1</v>
      </c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19" t="s">
        <v>189</v>
      </c>
      <c r="AT137" s="219" t="s">
        <v>185</v>
      </c>
      <c r="AU137" s="219" t="s">
        <v>82</v>
      </c>
      <c r="AY137" s="16" t="s">
        <v>181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6" t="s">
        <v>80</v>
      </c>
      <c r="BK137" s="220">
        <f>ROUND(I137*H137,2)</f>
        <v>0</v>
      </c>
      <c r="BL137" s="16" t="s">
        <v>189</v>
      </c>
      <c r="BM137" s="219" t="s">
        <v>1505</v>
      </c>
    </row>
    <row r="138" spans="1:65" s="12" customFormat="1" ht="22.8" customHeight="1">
      <c r="B138" s="191"/>
      <c r="C138" s="192"/>
      <c r="D138" s="193" t="s">
        <v>72</v>
      </c>
      <c r="E138" s="205" t="s">
        <v>1310</v>
      </c>
      <c r="F138" s="205" t="s">
        <v>1311</v>
      </c>
      <c r="G138" s="192"/>
      <c r="H138" s="192"/>
      <c r="I138" s="195"/>
      <c r="J138" s="206">
        <f>BK138</f>
        <v>0</v>
      </c>
      <c r="K138" s="192"/>
      <c r="L138" s="197"/>
      <c r="M138" s="198"/>
      <c r="N138" s="199"/>
      <c r="O138" s="199"/>
      <c r="P138" s="200">
        <f>SUM(P139:P147)</f>
        <v>0</v>
      </c>
      <c r="Q138" s="199"/>
      <c r="R138" s="200">
        <f>SUM(R139:R147)</f>
        <v>6.3960000000000003E-2</v>
      </c>
      <c r="S138" s="199"/>
      <c r="T138" s="200">
        <f>SUM(T139:T147)</f>
        <v>0</v>
      </c>
      <c r="U138" s="201"/>
      <c r="AR138" s="202" t="s">
        <v>82</v>
      </c>
      <c r="AT138" s="203" t="s">
        <v>72</v>
      </c>
      <c r="AU138" s="203" t="s">
        <v>80</v>
      </c>
      <c r="AY138" s="202" t="s">
        <v>181</v>
      </c>
      <c r="BK138" s="204">
        <f>SUM(BK139:BK147)</f>
        <v>0</v>
      </c>
    </row>
    <row r="139" spans="1:65" s="2" customFormat="1" ht="14.4" customHeight="1">
      <c r="A139" s="33"/>
      <c r="B139" s="34"/>
      <c r="C139" s="207" t="s">
        <v>699</v>
      </c>
      <c r="D139" s="207" t="s">
        <v>185</v>
      </c>
      <c r="E139" s="208" t="s">
        <v>1312</v>
      </c>
      <c r="F139" s="209" t="s">
        <v>1313</v>
      </c>
      <c r="G139" s="210" t="s">
        <v>267</v>
      </c>
      <c r="H139" s="211">
        <v>24</v>
      </c>
      <c r="I139" s="212"/>
      <c r="J139" s="213">
        <f t="shared" ref="J139:J147" si="0">ROUND(I139*H139,2)</f>
        <v>0</v>
      </c>
      <c r="K139" s="214"/>
      <c r="L139" s="38"/>
      <c r="M139" s="215" t="s">
        <v>1</v>
      </c>
      <c r="N139" s="216" t="s">
        <v>38</v>
      </c>
      <c r="O139" s="70"/>
      <c r="P139" s="217">
        <f t="shared" ref="P139:P147" si="1">O139*H139</f>
        <v>0</v>
      </c>
      <c r="Q139" s="217">
        <v>1.1999999999999999E-3</v>
      </c>
      <c r="R139" s="217">
        <f t="shared" ref="R139:R147" si="2">Q139*H139</f>
        <v>2.8799999999999999E-2</v>
      </c>
      <c r="S139" s="217">
        <v>0</v>
      </c>
      <c r="T139" s="217">
        <f t="shared" ref="T139:T147" si="3">S139*H139</f>
        <v>0</v>
      </c>
      <c r="U139" s="218" t="s">
        <v>1</v>
      </c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19" t="s">
        <v>189</v>
      </c>
      <c r="AT139" s="219" t="s">
        <v>185</v>
      </c>
      <c r="AU139" s="219" t="s">
        <v>82</v>
      </c>
      <c r="AY139" s="16" t="s">
        <v>181</v>
      </c>
      <c r="BE139" s="220">
        <f t="shared" ref="BE139:BE147" si="4">IF(N139="základní",J139,0)</f>
        <v>0</v>
      </c>
      <c r="BF139" s="220">
        <f t="shared" ref="BF139:BF147" si="5">IF(N139="snížená",J139,0)</f>
        <v>0</v>
      </c>
      <c r="BG139" s="220">
        <f t="shared" ref="BG139:BG147" si="6">IF(N139="zákl. přenesená",J139,0)</f>
        <v>0</v>
      </c>
      <c r="BH139" s="220">
        <f t="shared" ref="BH139:BH147" si="7">IF(N139="sníž. přenesená",J139,0)</f>
        <v>0</v>
      </c>
      <c r="BI139" s="220">
        <f t="shared" ref="BI139:BI147" si="8">IF(N139="nulová",J139,0)</f>
        <v>0</v>
      </c>
      <c r="BJ139" s="16" t="s">
        <v>80</v>
      </c>
      <c r="BK139" s="220">
        <f t="shared" ref="BK139:BK147" si="9">ROUND(I139*H139,2)</f>
        <v>0</v>
      </c>
      <c r="BL139" s="16" t="s">
        <v>189</v>
      </c>
      <c r="BM139" s="219" t="s">
        <v>1506</v>
      </c>
    </row>
    <row r="140" spans="1:65" s="2" customFormat="1" ht="14.4" customHeight="1">
      <c r="A140" s="33"/>
      <c r="B140" s="34"/>
      <c r="C140" s="207" t="s">
        <v>8</v>
      </c>
      <c r="D140" s="207" t="s">
        <v>185</v>
      </c>
      <c r="E140" s="208" t="s">
        <v>1315</v>
      </c>
      <c r="F140" s="209" t="s">
        <v>1316</v>
      </c>
      <c r="G140" s="210" t="s">
        <v>267</v>
      </c>
      <c r="H140" s="211">
        <v>10</v>
      </c>
      <c r="I140" s="212"/>
      <c r="J140" s="213">
        <f t="shared" si="0"/>
        <v>0</v>
      </c>
      <c r="K140" s="214"/>
      <c r="L140" s="38"/>
      <c r="M140" s="215" t="s">
        <v>1</v>
      </c>
      <c r="N140" s="216" t="s">
        <v>38</v>
      </c>
      <c r="O140" s="70"/>
      <c r="P140" s="217">
        <f t="shared" si="1"/>
        <v>0</v>
      </c>
      <c r="Q140" s="217">
        <v>2.9E-4</v>
      </c>
      <c r="R140" s="217">
        <f t="shared" si="2"/>
        <v>2.8999999999999998E-3</v>
      </c>
      <c r="S140" s="217">
        <v>0</v>
      </c>
      <c r="T140" s="217">
        <f t="shared" si="3"/>
        <v>0</v>
      </c>
      <c r="U140" s="218" t="s">
        <v>1</v>
      </c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19" t="s">
        <v>189</v>
      </c>
      <c r="AT140" s="219" t="s">
        <v>185</v>
      </c>
      <c r="AU140" s="219" t="s">
        <v>82</v>
      </c>
      <c r="AY140" s="16" t="s">
        <v>181</v>
      </c>
      <c r="BE140" s="220">
        <f t="shared" si="4"/>
        <v>0</v>
      </c>
      <c r="BF140" s="220">
        <f t="shared" si="5"/>
        <v>0</v>
      </c>
      <c r="BG140" s="220">
        <f t="shared" si="6"/>
        <v>0</v>
      </c>
      <c r="BH140" s="220">
        <f t="shared" si="7"/>
        <v>0</v>
      </c>
      <c r="BI140" s="220">
        <f t="shared" si="8"/>
        <v>0</v>
      </c>
      <c r="BJ140" s="16" t="s">
        <v>80</v>
      </c>
      <c r="BK140" s="220">
        <f t="shared" si="9"/>
        <v>0</v>
      </c>
      <c r="BL140" s="16" t="s">
        <v>189</v>
      </c>
      <c r="BM140" s="219" t="s">
        <v>1507</v>
      </c>
    </row>
    <row r="141" spans="1:65" s="2" customFormat="1" ht="14.4" customHeight="1">
      <c r="A141" s="33"/>
      <c r="B141" s="34"/>
      <c r="C141" s="207" t="s">
        <v>189</v>
      </c>
      <c r="D141" s="207" t="s">
        <v>185</v>
      </c>
      <c r="E141" s="208" t="s">
        <v>1318</v>
      </c>
      <c r="F141" s="209" t="s">
        <v>1319</v>
      </c>
      <c r="G141" s="210" t="s">
        <v>267</v>
      </c>
      <c r="H141" s="211">
        <v>20</v>
      </c>
      <c r="I141" s="212"/>
      <c r="J141" s="213">
        <f t="shared" si="0"/>
        <v>0</v>
      </c>
      <c r="K141" s="214"/>
      <c r="L141" s="38"/>
      <c r="M141" s="215" t="s">
        <v>1</v>
      </c>
      <c r="N141" s="216" t="s">
        <v>38</v>
      </c>
      <c r="O141" s="70"/>
      <c r="P141" s="217">
        <f t="shared" si="1"/>
        <v>0</v>
      </c>
      <c r="Q141" s="217">
        <v>3.5E-4</v>
      </c>
      <c r="R141" s="217">
        <f t="shared" si="2"/>
        <v>7.0000000000000001E-3</v>
      </c>
      <c r="S141" s="217">
        <v>0</v>
      </c>
      <c r="T141" s="217">
        <f t="shared" si="3"/>
        <v>0</v>
      </c>
      <c r="U141" s="218" t="s">
        <v>1</v>
      </c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19" t="s">
        <v>189</v>
      </c>
      <c r="AT141" s="219" t="s">
        <v>185</v>
      </c>
      <c r="AU141" s="219" t="s">
        <v>82</v>
      </c>
      <c r="AY141" s="16" t="s">
        <v>181</v>
      </c>
      <c r="BE141" s="220">
        <f t="shared" si="4"/>
        <v>0</v>
      </c>
      <c r="BF141" s="220">
        <f t="shared" si="5"/>
        <v>0</v>
      </c>
      <c r="BG141" s="220">
        <f t="shared" si="6"/>
        <v>0</v>
      </c>
      <c r="BH141" s="220">
        <f t="shared" si="7"/>
        <v>0</v>
      </c>
      <c r="BI141" s="220">
        <f t="shared" si="8"/>
        <v>0</v>
      </c>
      <c r="BJ141" s="16" t="s">
        <v>80</v>
      </c>
      <c r="BK141" s="220">
        <f t="shared" si="9"/>
        <v>0</v>
      </c>
      <c r="BL141" s="16" t="s">
        <v>189</v>
      </c>
      <c r="BM141" s="219" t="s">
        <v>1508</v>
      </c>
    </row>
    <row r="142" spans="1:65" s="2" customFormat="1" ht="14.4" customHeight="1">
      <c r="A142" s="33"/>
      <c r="B142" s="34"/>
      <c r="C142" s="207" t="s">
        <v>307</v>
      </c>
      <c r="D142" s="207" t="s">
        <v>185</v>
      </c>
      <c r="E142" s="208" t="s">
        <v>1321</v>
      </c>
      <c r="F142" s="209" t="s">
        <v>1322</v>
      </c>
      <c r="G142" s="210" t="s">
        <v>267</v>
      </c>
      <c r="H142" s="211">
        <v>22</v>
      </c>
      <c r="I142" s="212"/>
      <c r="J142" s="213">
        <f t="shared" si="0"/>
        <v>0</v>
      </c>
      <c r="K142" s="214"/>
      <c r="L142" s="38"/>
      <c r="M142" s="215" t="s">
        <v>1</v>
      </c>
      <c r="N142" s="216" t="s">
        <v>38</v>
      </c>
      <c r="O142" s="70"/>
      <c r="P142" s="217">
        <f t="shared" si="1"/>
        <v>0</v>
      </c>
      <c r="Q142" s="217">
        <v>1.14E-3</v>
      </c>
      <c r="R142" s="217">
        <f t="shared" si="2"/>
        <v>2.5079999999999998E-2</v>
      </c>
      <c r="S142" s="217">
        <v>0</v>
      </c>
      <c r="T142" s="217">
        <f t="shared" si="3"/>
        <v>0</v>
      </c>
      <c r="U142" s="218" t="s">
        <v>1</v>
      </c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19" t="s">
        <v>189</v>
      </c>
      <c r="AT142" s="219" t="s">
        <v>185</v>
      </c>
      <c r="AU142" s="219" t="s">
        <v>82</v>
      </c>
      <c r="AY142" s="16" t="s">
        <v>181</v>
      </c>
      <c r="BE142" s="220">
        <f t="shared" si="4"/>
        <v>0</v>
      </c>
      <c r="BF142" s="220">
        <f t="shared" si="5"/>
        <v>0</v>
      </c>
      <c r="BG142" s="220">
        <f t="shared" si="6"/>
        <v>0</v>
      </c>
      <c r="BH142" s="220">
        <f t="shared" si="7"/>
        <v>0</v>
      </c>
      <c r="BI142" s="220">
        <f t="shared" si="8"/>
        <v>0</v>
      </c>
      <c r="BJ142" s="16" t="s">
        <v>80</v>
      </c>
      <c r="BK142" s="220">
        <f t="shared" si="9"/>
        <v>0</v>
      </c>
      <c r="BL142" s="16" t="s">
        <v>189</v>
      </c>
      <c r="BM142" s="219" t="s">
        <v>1509</v>
      </c>
    </row>
    <row r="143" spans="1:65" s="2" customFormat="1" ht="14.4" customHeight="1">
      <c r="A143" s="33"/>
      <c r="B143" s="34"/>
      <c r="C143" s="207" t="s">
        <v>718</v>
      </c>
      <c r="D143" s="207" t="s">
        <v>185</v>
      </c>
      <c r="E143" s="208" t="s">
        <v>1324</v>
      </c>
      <c r="F143" s="209" t="s">
        <v>1325</v>
      </c>
      <c r="G143" s="210" t="s">
        <v>188</v>
      </c>
      <c r="H143" s="211">
        <v>14</v>
      </c>
      <c r="I143" s="212"/>
      <c r="J143" s="213">
        <f t="shared" si="0"/>
        <v>0</v>
      </c>
      <c r="K143" s="214"/>
      <c r="L143" s="38"/>
      <c r="M143" s="215" t="s">
        <v>1</v>
      </c>
      <c r="N143" s="216" t="s">
        <v>38</v>
      </c>
      <c r="O143" s="70"/>
      <c r="P143" s="217">
        <f t="shared" si="1"/>
        <v>0</v>
      </c>
      <c r="Q143" s="217">
        <v>0</v>
      </c>
      <c r="R143" s="217">
        <f t="shared" si="2"/>
        <v>0</v>
      </c>
      <c r="S143" s="217">
        <v>0</v>
      </c>
      <c r="T143" s="217">
        <f t="shared" si="3"/>
        <v>0</v>
      </c>
      <c r="U143" s="218" t="s">
        <v>1</v>
      </c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19" t="s">
        <v>189</v>
      </c>
      <c r="AT143" s="219" t="s">
        <v>185</v>
      </c>
      <c r="AU143" s="219" t="s">
        <v>82</v>
      </c>
      <c r="AY143" s="16" t="s">
        <v>181</v>
      </c>
      <c r="BE143" s="220">
        <f t="shared" si="4"/>
        <v>0</v>
      </c>
      <c r="BF143" s="220">
        <f t="shared" si="5"/>
        <v>0</v>
      </c>
      <c r="BG143" s="220">
        <f t="shared" si="6"/>
        <v>0</v>
      </c>
      <c r="BH143" s="220">
        <f t="shared" si="7"/>
        <v>0</v>
      </c>
      <c r="BI143" s="220">
        <f t="shared" si="8"/>
        <v>0</v>
      </c>
      <c r="BJ143" s="16" t="s">
        <v>80</v>
      </c>
      <c r="BK143" s="220">
        <f t="shared" si="9"/>
        <v>0</v>
      </c>
      <c r="BL143" s="16" t="s">
        <v>189</v>
      </c>
      <c r="BM143" s="219" t="s">
        <v>1510</v>
      </c>
    </row>
    <row r="144" spans="1:65" s="2" customFormat="1" ht="14.4" customHeight="1">
      <c r="A144" s="33"/>
      <c r="B144" s="34"/>
      <c r="C144" s="207" t="s">
        <v>722</v>
      </c>
      <c r="D144" s="207" t="s">
        <v>185</v>
      </c>
      <c r="E144" s="208" t="s">
        <v>1327</v>
      </c>
      <c r="F144" s="209" t="s">
        <v>1328</v>
      </c>
      <c r="G144" s="210" t="s">
        <v>188</v>
      </c>
      <c r="H144" s="211">
        <v>6</v>
      </c>
      <c r="I144" s="212"/>
      <c r="J144" s="213">
        <f t="shared" si="0"/>
        <v>0</v>
      </c>
      <c r="K144" s="214"/>
      <c r="L144" s="38"/>
      <c r="M144" s="215" t="s">
        <v>1</v>
      </c>
      <c r="N144" s="216" t="s">
        <v>38</v>
      </c>
      <c r="O144" s="70"/>
      <c r="P144" s="217">
        <f t="shared" si="1"/>
        <v>0</v>
      </c>
      <c r="Q144" s="217">
        <v>0</v>
      </c>
      <c r="R144" s="217">
        <f t="shared" si="2"/>
        <v>0</v>
      </c>
      <c r="S144" s="217">
        <v>0</v>
      </c>
      <c r="T144" s="217">
        <f t="shared" si="3"/>
        <v>0</v>
      </c>
      <c r="U144" s="218" t="s">
        <v>1</v>
      </c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19" t="s">
        <v>189</v>
      </c>
      <c r="AT144" s="219" t="s">
        <v>185</v>
      </c>
      <c r="AU144" s="219" t="s">
        <v>82</v>
      </c>
      <c r="AY144" s="16" t="s">
        <v>181</v>
      </c>
      <c r="BE144" s="220">
        <f t="shared" si="4"/>
        <v>0</v>
      </c>
      <c r="BF144" s="220">
        <f t="shared" si="5"/>
        <v>0</v>
      </c>
      <c r="BG144" s="220">
        <f t="shared" si="6"/>
        <v>0</v>
      </c>
      <c r="BH144" s="220">
        <f t="shared" si="7"/>
        <v>0</v>
      </c>
      <c r="BI144" s="220">
        <f t="shared" si="8"/>
        <v>0</v>
      </c>
      <c r="BJ144" s="16" t="s">
        <v>80</v>
      </c>
      <c r="BK144" s="220">
        <f t="shared" si="9"/>
        <v>0</v>
      </c>
      <c r="BL144" s="16" t="s">
        <v>189</v>
      </c>
      <c r="BM144" s="219" t="s">
        <v>1511</v>
      </c>
    </row>
    <row r="145" spans="1:65" s="2" customFormat="1" ht="14.4" customHeight="1">
      <c r="A145" s="33"/>
      <c r="B145" s="34"/>
      <c r="C145" s="207" t="s">
        <v>7</v>
      </c>
      <c r="D145" s="207" t="s">
        <v>185</v>
      </c>
      <c r="E145" s="208" t="s">
        <v>1330</v>
      </c>
      <c r="F145" s="209" t="s">
        <v>1331</v>
      </c>
      <c r="G145" s="210" t="s">
        <v>188</v>
      </c>
      <c r="H145" s="211">
        <v>12</v>
      </c>
      <c r="I145" s="212"/>
      <c r="J145" s="213">
        <f t="shared" si="0"/>
        <v>0</v>
      </c>
      <c r="K145" s="214"/>
      <c r="L145" s="38"/>
      <c r="M145" s="215" t="s">
        <v>1</v>
      </c>
      <c r="N145" s="216" t="s">
        <v>38</v>
      </c>
      <c r="O145" s="70"/>
      <c r="P145" s="217">
        <f t="shared" si="1"/>
        <v>0</v>
      </c>
      <c r="Q145" s="217">
        <v>0</v>
      </c>
      <c r="R145" s="217">
        <f t="shared" si="2"/>
        <v>0</v>
      </c>
      <c r="S145" s="217">
        <v>0</v>
      </c>
      <c r="T145" s="217">
        <f t="shared" si="3"/>
        <v>0</v>
      </c>
      <c r="U145" s="218" t="s">
        <v>1</v>
      </c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19" t="s">
        <v>189</v>
      </c>
      <c r="AT145" s="219" t="s">
        <v>185</v>
      </c>
      <c r="AU145" s="219" t="s">
        <v>82</v>
      </c>
      <c r="AY145" s="16" t="s">
        <v>181</v>
      </c>
      <c r="BE145" s="220">
        <f t="shared" si="4"/>
        <v>0</v>
      </c>
      <c r="BF145" s="220">
        <f t="shared" si="5"/>
        <v>0</v>
      </c>
      <c r="BG145" s="220">
        <f t="shared" si="6"/>
        <v>0</v>
      </c>
      <c r="BH145" s="220">
        <f t="shared" si="7"/>
        <v>0</v>
      </c>
      <c r="BI145" s="220">
        <f t="shared" si="8"/>
        <v>0</v>
      </c>
      <c r="BJ145" s="16" t="s">
        <v>80</v>
      </c>
      <c r="BK145" s="220">
        <f t="shared" si="9"/>
        <v>0</v>
      </c>
      <c r="BL145" s="16" t="s">
        <v>189</v>
      </c>
      <c r="BM145" s="219" t="s">
        <v>1512</v>
      </c>
    </row>
    <row r="146" spans="1:65" s="2" customFormat="1" ht="14.4" customHeight="1">
      <c r="A146" s="33"/>
      <c r="B146" s="34"/>
      <c r="C146" s="207" t="s">
        <v>743</v>
      </c>
      <c r="D146" s="207" t="s">
        <v>185</v>
      </c>
      <c r="E146" s="208" t="s">
        <v>1333</v>
      </c>
      <c r="F146" s="209" t="s">
        <v>1334</v>
      </c>
      <c r="G146" s="210" t="s">
        <v>188</v>
      </c>
      <c r="H146" s="211">
        <v>1</v>
      </c>
      <c r="I146" s="212"/>
      <c r="J146" s="213">
        <f t="shared" si="0"/>
        <v>0</v>
      </c>
      <c r="K146" s="214"/>
      <c r="L146" s="38"/>
      <c r="M146" s="215" t="s">
        <v>1</v>
      </c>
      <c r="N146" s="216" t="s">
        <v>38</v>
      </c>
      <c r="O146" s="70"/>
      <c r="P146" s="217">
        <f t="shared" si="1"/>
        <v>0</v>
      </c>
      <c r="Q146" s="217">
        <v>1.8000000000000001E-4</v>
      </c>
      <c r="R146" s="217">
        <f t="shared" si="2"/>
        <v>1.8000000000000001E-4</v>
      </c>
      <c r="S146" s="217">
        <v>0</v>
      </c>
      <c r="T146" s="217">
        <f t="shared" si="3"/>
        <v>0</v>
      </c>
      <c r="U146" s="218" t="s">
        <v>1</v>
      </c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19" t="s">
        <v>189</v>
      </c>
      <c r="AT146" s="219" t="s">
        <v>185</v>
      </c>
      <c r="AU146" s="219" t="s">
        <v>82</v>
      </c>
      <c r="AY146" s="16" t="s">
        <v>181</v>
      </c>
      <c r="BE146" s="220">
        <f t="shared" si="4"/>
        <v>0</v>
      </c>
      <c r="BF146" s="220">
        <f t="shared" si="5"/>
        <v>0</v>
      </c>
      <c r="BG146" s="220">
        <f t="shared" si="6"/>
        <v>0</v>
      </c>
      <c r="BH146" s="220">
        <f t="shared" si="7"/>
        <v>0</v>
      </c>
      <c r="BI146" s="220">
        <f t="shared" si="8"/>
        <v>0</v>
      </c>
      <c r="BJ146" s="16" t="s">
        <v>80</v>
      </c>
      <c r="BK146" s="220">
        <f t="shared" si="9"/>
        <v>0</v>
      </c>
      <c r="BL146" s="16" t="s">
        <v>189</v>
      </c>
      <c r="BM146" s="219" t="s">
        <v>1513</v>
      </c>
    </row>
    <row r="147" spans="1:65" s="2" customFormat="1" ht="14.4" customHeight="1">
      <c r="A147" s="33"/>
      <c r="B147" s="34"/>
      <c r="C147" s="207" t="s">
        <v>748</v>
      </c>
      <c r="D147" s="207" t="s">
        <v>185</v>
      </c>
      <c r="E147" s="208" t="s">
        <v>1336</v>
      </c>
      <c r="F147" s="209" t="s">
        <v>1337</v>
      </c>
      <c r="G147" s="210" t="s">
        <v>267</v>
      </c>
      <c r="H147" s="211">
        <v>76</v>
      </c>
      <c r="I147" s="212"/>
      <c r="J147" s="213">
        <f t="shared" si="0"/>
        <v>0</v>
      </c>
      <c r="K147" s="214"/>
      <c r="L147" s="38"/>
      <c r="M147" s="215" t="s">
        <v>1</v>
      </c>
      <c r="N147" s="216" t="s">
        <v>38</v>
      </c>
      <c r="O147" s="70"/>
      <c r="P147" s="217">
        <f t="shared" si="1"/>
        <v>0</v>
      </c>
      <c r="Q147" s="217">
        <v>0</v>
      </c>
      <c r="R147" s="217">
        <f t="shared" si="2"/>
        <v>0</v>
      </c>
      <c r="S147" s="217">
        <v>0</v>
      </c>
      <c r="T147" s="217">
        <f t="shared" si="3"/>
        <v>0</v>
      </c>
      <c r="U147" s="218" t="s">
        <v>1</v>
      </c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19" t="s">
        <v>189</v>
      </c>
      <c r="AT147" s="219" t="s">
        <v>185</v>
      </c>
      <c r="AU147" s="219" t="s">
        <v>82</v>
      </c>
      <c r="AY147" s="16" t="s">
        <v>181</v>
      </c>
      <c r="BE147" s="220">
        <f t="shared" si="4"/>
        <v>0</v>
      </c>
      <c r="BF147" s="220">
        <f t="shared" si="5"/>
        <v>0</v>
      </c>
      <c r="BG147" s="220">
        <f t="shared" si="6"/>
        <v>0</v>
      </c>
      <c r="BH147" s="220">
        <f t="shared" si="7"/>
        <v>0</v>
      </c>
      <c r="BI147" s="220">
        <f t="shared" si="8"/>
        <v>0</v>
      </c>
      <c r="BJ147" s="16" t="s">
        <v>80</v>
      </c>
      <c r="BK147" s="220">
        <f t="shared" si="9"/>
        <v>0</v>
      </c>
      <c r="BL147" s="16" t="s">
        <v>189</v>
      </c>
      <c r="BM147" s="219" t="s">
        <v>1514</v>
      </c>
    </row>
    <row r="148" spans="1:65" s="12" customFormat="1" ht="22.8" customHeight="1">
      <c r="B148" s="191"/>
      <c r="C148" s="192"/>
      <c r="D148" s="193" t="s">
        <v>72</v>
      </c>
      <c r="E148" s="205" t="s">
        <v>1339</v>
      </c>
      <c r="F148" s="205" t="s">
        <v>1340</v>
      </c>
      <c r="G148" s="192"/>
      <c r="H148" s="192"/>
      <c r="I148" s="195"/>
      <c r="J148" s="206">
        <f>BK148</f>
        <v>0</v>
      </c>
      <c r="K148" s="192"/>
      <c r="L148" s="197"/>
      <c r="M148" s="198"/>
      <c r="N148" s="199"/>
      <c r="O148" s="199"/>
      <c r="P148" s="200">
        <f>SUM(P149:P164)</f>
        <v>0</v>
      </c>
      <c r="Q148" s="199"/>
      <c r="R148" s="200">
        <f>SUM(R149:R164)</f>
        <v>0.16023999999999999</v>
      </c>
      <c r="S148" s="199"/>
      <c r="T148" s="200">
        <f>SUM(T149:T164)</f>
        <v>0</v>
      </c>
      <c r="U148" s="201"/>
      <c r="AR148" s="202" t="s">
        <v>82</v>
      </c>
      <c r="AT148" s="203" t="s">
        <v>72</v>
      </c>
      <c r="AU148" s="203" t="s">
        <v>80</v>
      </c>
      <c r="AY148" s="202" t="s">
        <v>181</v>
      </c>
      <c r="BK148" s="204">
        <f>SUM(BK149:BK164)</f>
        <v>0</v>
      </c>
    </row>
    <row r="149" spans="1:65" s="2" customFormat="1" ht="14.4" customHeight="1">
      <c r="A149" s="33"/>
      <c r="B149" s="34"/>
      <c r="C149" s="207" t="s">
        <v>756</v>
      </c>
      <c r="D149" s="207" t="s">
        <v>185</v>
      </c>
      <c r="E149" s="208" t="s">
        <v>1341</v>
      </c>
      <c r="F149" s="209" t="s">
        <v>1342</v>
      </c>
      <c r="G149" s="210" t="s">
        <v>267</v>
      </c>
      <c r="H149" s="211">
        <v>60</v>
      </c>
      <c r="I149" s="212"/>
      <c r="J149" s="213">
        <f t="shared" ref="J149:J164" si="10">ROUND(I149*H149,2)</f>
        <v>0</v>
      </c>
      <c r="K149" s="214"/>
      <c r="L149" s="38"/>
      <c r="M149" s="215" t="s">
        <v>1</v>
      </c>
      <c r="N149" s="216" t="s">
        <v>38</v>
      </c>
      <c r="O149" s="70"/>
      <c r="P149" s="217">
        <f t="shared" ref="P149:P164" si="11">O149*H149</f>
        <v>0</v>
      </c>
      <c r="Q149" s="217">
        <v>6.6E-4</v>
      </c>
      <c r="R149" s="217">
        <f t="shared" ref="R149:R164" si="12">Q149*H149</f>
        <v>3.9599999999999996E-2</v>
      </c>
      <c r="S149" s="217">
        <v>0</v>
      </c>
      <c r="T149" s="217">
        <f t="shared" ref="T149:T164" si="13">S149*H149</f>
        <v>0</v>
      </c>
      <c r="U149" s="218" t="s">
        <v>1</v>
      </c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19" t="s">
        <v>189</v>
      </c>
      <c r="AT149" s="219" t="s">
        <v>185</v>
      </c>
      <c r="AU149" s="219" t="s">
        <v>82</v>
      </c>
      <c r="AY149" s="16" t="s">
        <v>181</v>
      </c>
      <c r="BE149" s="220">
        <f t="shared" ref="BE149:BE164" si="14">IF(N149="základní",J149,0)</f>
        <v>0</v>
      </c>
      <c r="BF149" s="220">
        <f t="shared" ref="BF149:BF164" si="15">IF(N149="snížená",J149,0)</f>
        <v>0</v>
      </c>
      <c r="BG149" s="220">
        <f t="shared" ref="BG149:BG164" si="16">IF(N149="zákl. přenesená",J149,0)</f>
        <v>0</v>
      </c>
      <c r="BH149" s="220">
        <f t="shared" ref="BH149:BH164" si="17">IF(N149="sníž. přenesená",J149,0)</f>
        <v>0</v>
      </c>
      <c r="BI149" s="220">
        <f t="shared" ref="BI149:BI164" si="18">IF(N149="nulová",J149,0)</f>
        <v>0</v>
      </c>
      <c r="BJ149" s="16" t="s">
        <v>80</v>
      </c>
      <c r="BK149" s="220">
        <f t="shared" ref="BK149:BK164" si="19">ROUND(I149*H149,2)</f>
        <v>0</v>
      </c>
      <c r="BL149" s="16" t="s">
        <v>189</v>
      </c>
      <c r="BM149" s="219" t="s">
        <v>1515</v>
      </c>
    </row>
    <row r="150" spans="1:65" s="2" customFormat="1" ht="14.4" customHeight="1">
      <c r="A150" s="33"/>
      <c r="B150" s="34"/>
      <c r="C150" s="207" t="s">
        <v>760</v>
      </c>
      <c r="D150" s="207" t="s">
        <v>185</v>
      </c>
      <c r="E150" s="208" t="s">
        <v>1344</v>
      </c>
      <c r="F150" s="209" t="s">
        <v>1345</v>
      </c>
      <c r="G150" s="210" t="s">
        <v>267</v>
      </c>
      <c r="H150" s="211">
        <v>20</v>
      </c>
      <c r="I150" s="212"/>
      <c r="J150" s="213">
        <f t="shared" si="10"/>
        <v>0</v>
      </c>
      <c r="K150" s="214"/>
      <c r="L150" s="38"/>
      <c r="M150" s="215" t="s">
        <v>1</v>
      </c>
      <c r="N150" s="216" t="s">
        <v>38</v>
      </c>
      <c r="O150" s="70"/>
      <c r="P150" s="217">
        <f t="shared" si="11"/>
        <v>0</v>
      </c>
      <c r="Q150" s="217">
        <v>9.1E-4</v>
      </c>
      <c r="R150" s="217">
        <f t="shared" si="12"/>
        <v>1.8200000000000001E-2</v>
      </c>
      <c r="S150" s="217">
        <v>0</v>
      </c>
      <c r="T150" s="217">
        <f t="shared" si="13"/>
        <v>0</v>
      </c>
      <c r="U150" s="218" t="s">
        <v>1</v>
      </c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19" t="s">
        <v>189</v>
      </c>
      <c r="AT150" s="219" t="s">
        <v>185</v>
      </c>
      <c r="AU150" s="219" t="s">
        <v>82</v>
      </c>
      <c r="AY150" s="16" t="s">
        <v>181</v>
      </c>
      <c r="BE150" s="220">
        <f t="shared" si="14"/>
        <v>0</v>
      </c>
      <c r="BF150" s="220">
        <f t="shared" si="15"/>
        <v>0</v>
      </c>
      <c r="BG150" s="220">
        <f t="shared" si="16"/>
        <v>0</v>
      </c>
      <c r="BH150" s="220">
        <f t="shared" si="17"/>
        <v>0</v>
      </c>
      <c r="BI150" s="220">
        <f t="shared" si="18"/>
        <v>0</v>
      </c>
      <c r="BJ150" s="16" t="s">
        <v>80</v>
      </c>
      <c r="BK150" s="220">
        <f t="shared" si="19"/>
        <v>0</v>
      </c>
      <c r="BL150" s="16" t="s">
        <v>189</v>
      </c>
      <c r="BM150" s="219" t="s">
        <v>1516</v>
      </c>
    </row>
    <row r="151" spans="1:65" s="2" customFormat="1" ht="14.4" customHeight="1">
      <c r="A151" s="33"/>
      <c r="B151" s="34"/>
      <c r="C151" s="207" t="s">
        <v>764</v>
      </c>
      <c r="D151" s="207" t="s">
        <v>185</v>
      </c>
      <c r="E151" s="208" t="s">
        <v>1347</v>
      </c>
      <c r="F151" s="209" t="s">
        <v>1348</v>
      </c>
      <c r="G151" s="210" t="s">
        <v>267</v>
      </c>
      <c r="H151" s="211">
        <v>30</v>
      </c>
      <c r="I151" s="212"/>
      <c r="J151" s="213">
        <f t="shared" si="10"/>
        <v>0</v>
      </c>
      <c r="K151" s="214"/>
      <c r="L151" s="38"/>
      <c r="M151" s="215" t="s">
        <v>1</v>
      </c>
      <c r="N151" s="216" t="s">
        <v>38</v>
      </c>
      <c r="O151" s="70"/>
      <c r="P151" s="217">
        <f t="shared" si="11"/>
        <v>0</v>
      </c>
      <c r="Q151" s="217">
        <v>1.1900000000000001E-3</v>
      </c>
      <c r="R151" s="217">
        <f t="shared" si="12"/>
        <v>3.5700000000000003E-2</v>
      </c>
      <c r="S151" s="217">
        <v>0</v>
      </c>
      <c r="T151" s="217">
        <f t="shared" si="13"/>
        <v>0</v>
      </c>
      <c r="U151" s="218" t="s">
        <v>1</v>
      </c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19" t="s">
        <v>189</v>
      </c>
      <c r="AT151" s="219" t="s">
        <v>185</v>
      </c>
      <c r="AU151" s="219" t="s">
        <v>82</v>
      </c>
      <c r="AY151" s="16" t="s">
        <v>181</v>
      </c>
      <c r="BE151" s="220">
        <f t="shared" si="14"/>
        <v>0</v>
      </c>
      <c r="BF151" s="220">
        <f t="shared" si="15"/>
        <v>0</v>
      </c>
      <c r="BG151" s="220">
        <f t="shared" si="16"/>
        <v>0</v>
      </c>
      <c r="BH151" s="220">
        <f t="shared" si="17"/>
        <v>0</v>
      </c>
      <c r="BI151" s="220">
        <f t="shared" si="18"/>
        <v>0</v>
      </c>
      <c r="BJ151" s="16" t="s">
        <v>80</v>
      </c>
      <c r="BK151" s="220">
        <f t="shared" si="19"/>
        <v>0</v>
      </c>
      <c r="BL151" s="16" t="s">
        <v>189</v>
      </c>
      <c r="BM151" s="219" t="s">
        <v>1517</v>
      </c>
    </row>
    <row r="152" spans="1:65" s="2" customFormat="1" ht="19.8" customHeight="1">
      <c r="A152" s="33"/>
      <c r="B152" s="34"/>
      <c r="C152" s="207" t="s">
        <v>768</v>
      </c>
      <c r="D152" s="207" t="s">
        <v>185</v>
      </c>
      <c r="E152" s="208" t="s">
        <v>1350</v>
      </c>
      <c r="F152" s="209" t="s">
        <v>1351</v>
      </c>
      <c r="G152" s="210" t="s">
        <v>267</v>
      </c>
      <c r="H152" s="211">
        <v>60</v>
      </c>
      <c r="I152" s="212"/>
      <c r="J152" s="213">
        <f t="shared" si="10"/>
        <v>0</v>
      </c>
      <c r="K152" s="214"/>
      <c r="L152" s="38"/>
      <c r="M152" s="215" t="s">
        <v>1</v>
      </c>
      <c r="N152" s="216" t="s">
        <v>38</v>
      </c>
      <c r="O152" s="70"/>
      <c r="P152" s="217">
        <f t="shared" si="11"/>
        <v>0</v>
      </c>
      <c r="Q152" s="217">
        <v>6.9999999999999994E-5</v>
      </c>
      <c r="R152" s="217">
        <f t="shared" si="12"/>
        <v>4.1999999999999997E-3</v>
      </c>
      <c r="S152" s="217">
        <v>0</v>
      </c>
      <c r="T152" s="217">
        <f t="shared" si="13"/>
        <v>0</v>
      </c>
      <c r="U152" s="218" t="s">
        <v>1</v>
      </c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19" t="s">
        <v>189</v>
      </c>
      <c r="AT152" s="219" t="s">
        <v>185</v>
      </c>
      <c r="AU152" s="219" t="s">
        <v>82</v>
      </c>
      <c r="AY152" s="16" t="s">
        <v>181</v>
      </c>
      <c r="BE152" s="220">
        <f t="shared" si="14"/>
        <v>0</v>
      </c>
      <c r="BF152" s="220">
        <f t="shared" si="15"/>
        <v>0</v>
      </c>
      <c r="BG152" s="220">
        <f t="shared" si="16"/>
        <v>0</v>
      </c>
      <c r="BH152" s="220">
        <f t="shared" si="17"/>
        <v>0</v>
      </c>
      <c r="BI152" s="220">
        <f t="shared" si="18"/>
        <v>0</v>
      </c>
      <c r="BJ152" s="16" t="s">
        <v>80</v>
      </c>
      <c r="BK152" s="220">
        <f t="shared" si="19"/>
        <v>0</v>
      </c>
      <c r="BL152" s="16" t="s">
        <v>189</v>
      </c>
      <c r="BM152" s="219" t="s">
        <v>1518</v>
      </c>
    </row>
    <row r="153" spans="1:65" s="2" customFormat="1" ht="19.8" customHeight="1">
      <c r="A153" s="33"/>
      <c r="B153" s="34"/>
      <c r="C153" s="207" t="s">
        <v>196</v>
      </c>
      <c r="D153" s="207" t="s">
        <v>185</v>
      </c>
      <c r="E153" s="208" t="s">
        <v>1353</v>
      </c>
      <c r="F153" s="209" t="s">
        <v>1354</v>
      </c>
      <c r="G153" s="210" t="s">
        <v>267</v>
      </c>
      <c r="H153" s="211">
        <v>50</v>
      </c>
      <c r="I153" s="212"/>
      <c r="J153" s="213">
        <f t="shared" si="10"/>
        <v>0</v>
      </c>
      <c r="K153" s="214"/>
      <c r="L153" s="38"/>
      <c r="M153" s="215" t="s">
        <v>1</v>
      </c>
      <c r="N153" s="216" t="s">
        <v>38</v>
      </c>
      <c r="O153" s="70"/>
      <c r="P153" s="217">
        <f t="shared" si="11"/>
        <v>0</v>
      </c>
      <c r="Q153" s="217">
        <v>1.6000000000000001E-4</v>
      </c>
      <c r="R153" s="217">
        <f t="shared" si="12"/>
        <v>8.0000000000000002E-3</v>
      </c>
      <c r="S153" s="217">
        <v>0</v>
      </c>
      <c r="T153" s="217">
        <f t="shared" si="13"/>
        <v>0</v>
      </c>
      <c r="U153" s="218" t="s">
        <v>1</v>
      </c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19" t="s">
        <v>189</v>
      </c>
      <c r="AT153" s="219" t="s">
        <v>185</v>
      </c>
      <c r="AU153" s="219" t="s">
        <v>82</v>
      </c>
      <c r="AY153" s="16" t="s">
        <v>181</v>
      </c>
      <c r="BE153" s="220">
        <f t="shared" si="14"/>
        <v>0</v>
      </c>
      <c r="BF153" s="220">
        <f t="shared" si="15"/>
        <v>0</v>
      </c>
      <c r="BG153" s="220">
        <f t="shared" si="16"/>
        <v>0</v>
      </c>
      <c r="BH153" s="220">
        <f t="shared" si="17"/>
        <v>0</v>
      </c>
      <c r="BI153" s="220">
        <f t="shared" si="18"/>
        <v>0</v>
      </c>
      <c r="BJ153" s="16" t="s">
        <v>80</v>
      </c>
      <c r="BK153" s="220">
        <f t="shared" si="19"/>
        <v>0</v>
      </c>
      <c r="BL153" s="16" t="s">
        <v>189</v>
      </c>
      <c r="BM153" s="219" t="s">
        <v>1519</v>
      </c>
    </row>
    <row r="154" spans="1:65" s="2" customFormat="1" ht="14.4" customHeight="1">
      <c r="A154" s="33"/>
      <c r="B154" s="34"/>
      <c r="C154" s="207" t="s">
        <v>777</v>
      </c>
      <c r="D154" s="207" t="s">
        <v>185</v>
      </c>
      <c r="E154" s="208" t="s">
        <v>1356</v>
      </c>
      <c r="F154" s="209" t="s">
        <v>1357</v>
      </c>
      <c r="G154" s="210" t="s">
        <v>188</v>
      </c>
      <c r="H154" s="211">
        <v>50</v>
      </c>
      <c r="I154" s="212"/>
      <c r="J154" s="213">
        <f t="shared" si="10"/>
        <v>0</v>
      </c>
      <c r="K154" s="214"/>
      <c r="L154" s="38"/>
      <c r="M154" s="215" t="s">
        <v>1</v>
      </c>
      <c r="N154" s="216" t="s">
        <v>38</v>
      </c>
      <c r="O154" s="70"/>
      <c r="P154" s="217">
        <f t="shared" si="11"/>
        <v>0</v>
      </c>
      <c r="Q154" s="217">
        <v>0</v>
      </c>
      <c r="R154" s="217">
        <f t="shared" si="12"/>
        <v>0</v>
      </c>
      <c r="S154" s="217">
        <v>0</v>
      </c>
      <c r="T154" s="217">
        <f t="shared" si="13"/>
        <v>0</v>
      </c>
      <c r="U154" s="218" t="s">
        <v>1</v>
      </c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19" t="s">
        <v>189</v>
      </c>
      <c r="AT154" s="219" t="s">
        <v>185</v>
      </c>
      <c r="AU154" s="219" t="s">
        <v>82</v>
      </c>
      <c r="AY154" s="16" t="s">
        <v>181</v>
      </c>
      <c r="BE154" s="220">
        <f t="shared" si="14"/>
        <v>0</v>
      </c>
      <c r="BF154" s="220">
        <f t="shared" si="15"/>
        <v>0</v>
      </c>
      <c r="BG154" s="220">
        <f t="shared" si="16"/>
        <v>0</v>
      </c>
      <c r="BH154" s="220">
        <f t="shared" si="17"/>
        <v>0</v>
      </c>
      <c r="BI154" s="220">
        <f t="shared" si="18"/>
        <v>0</v>
      </c>
      <c r="BJ154" s="16" t="s">
        <v>80</v>
      </c>
      <c r="BK154" s="220">
        <f t="shared" si="19"/>
        <v>0</v>
      </c>
      <c r="BL154" s="16" t="s">
        <v>189</v>
      </c>
      <c r="BM154" s="219" t="s">
        <v>1520</v>
      </c>
    </row>
    <row r="155" spans="1:65" s="2" customFormat="1" ht="14.4" customHeight="1">
      <c r="A155" s="33"/>
      <c r="B155" s="34"/>
      <c r="C155" s="207" t="s">
        <v>782</v>
      </c>
      <c r="D155" s="207" t="s">
        <v>185</v>
      </c>
      <c r="E155" s="208" t="s">
        <v>1359</v>
      </c>
      <c r="F155" s="209" t="s">
        <v>1360</v>
      </c>
      <c r="G155" s="210" t="s">
        <v>188</v>
      </c>
      <c r="H155" s="211">
        <v>42</v>
      </c>
      <c r="I155" s="212"/>
      <c r="J155" s="213">
        <f t="shared" si="10"/>
        <v>0</v>
      </c>
      <c r="K155" s="214"/>
      <c r="L155" s="38"/>
      <c r="M155" s="215" t="s">
        <v>1</v>
      </c>
      <c r="N155" s="216" t="s">
        <v>38</v>
      </c>
      <c r="O155" s="70"/>
      <c r="P155" s="217">
        <f t="shared" si="11"/>
        <v>0</v>
      </c>
      <c r="Q155" s="217">
        <v>1.2999999999999999E-4</v>
      </c>
      <c r="R155" s="217">
        <f t="shared" si="12"/>
        <v>5.4599999999999996E-3</v>
      </c>
      <c r="S155" s="217">
        <v>0</v>
      </c>
      <c r="T155" s="217">
        <f t="shared" si="13"/>
        <v>0</v>
      </c>
      <c r="U155" s="218" t="s">
        <v>1</v>
      </c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19" t="s">
        <v>189</v>
      </c>
      <c r="AT155" s="219" t="s">
        <v>185</v>
      </c>
      <c r="AU155" s="219" t="s">
        <v>82</v>
      </c>
      <c r="AY155" s="16" t="s">
        <v>181</v>
      </c>
      <c r="BE155" s="220">
        <f t="shared" si="14"/>
        <v>0</v>
      </c>
      <c r="BF155" s="220">
        <f t="shared" si="15"/>
        <v>0</v>
      </c>
      <c r="BG155" s="220">
        <f t="shared" si="16"/>
        <v>0</v>
      </c>
      <c r="BH155" s="220">
        <f t="shared" si="17"/>
        <v>0</v>
      </c>
      <c r="BI155" s="220">
        <f t="shared" si="18"/>
        <v>0</v>
      </c>
      <c r="BJ155" s="16" t="s">
        <v>80</v>
      </c>
      <c r="BK155" s="220">
        <f t="shared" si="19"/>
        <v>0</v>
      </c>
      <c r="BL155" s="16" t="s">
        <v>189</v>
      </c>
      <c r="BM155" s="219" t="s">
        <v>1521</v>
      </c>
    </row>
    <row r="156" spans="1:65" s="2" customFormat="1" ht="14.4" customHeight="1">
      <c r="A156" s="33"/>
      <c r="B156" s="34"/>
      <c r="C156" s="207" t="s">
        <v>787</v>
      </c>
      <c r="D156" s="207" t="s">
        <v>185</v>
      </c>
      <c r="E156" s="208" t="s">
        <v>1362</v>
      </c>
      <c r="F156" s="209" t="s">
        <v>1363</v>
      </c>
      <c r="G156" s="210" t="s">
        <v>1364</v>
      </c>
      <c r="H156" s="211">
        <v>4</v>
      </c>
      <c r="I156" s="212"/>
      <c r="J156" s="213">
        <f t="shared" si="10"/>
        <v>0</v>
      </c>
      <c r="K156" s="214"/>
      <c r="L156" s="38"/>
      <c r="M156" s="215" t="s">
        <v>1</v>
      </c>
      <c r="N156" s="216" t="s">
        <v>38</v>
      </c>
      <c r="O156" s="70"/>
      <c r="P156" s="217">
        <f t="shared" si="11"/>
        <v>0</v>
      </c>
      <c r="Q156" s="217">
        <v>2.5000000000000001E-4</v>
      </c>
      <c r="R156" s="217">
        <f t="shared" si="12"/>
        <v>1E-3</v>
      </c>
      <c r="S156" s="217">
        <v>0</v>
      </c>
      <c r="T156" s="217">
        <f t="shared" si="13"/>
        <v>0</v>
      </c>
      <c r="U156" s="218" t="s">
        <v>1</v>
      </c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19" t="s">
        <v>189</v>
      </c>
      <c r="AT156" s="219" t="s">
        <v>185</v>
      </c>
      <c r="AU156" s="219" t="s">
        <v>82</v>
      </c>
      <c r="AY156" s="16" t="s">
        <v>181</v>
      </c>
      <c r="BE156" s="220">
        <f t="shared" si="14"/>
        <v>0</v>
      </c>
      <c r="BF156" s="220">
        <f t="shared" si="15"/>
        <v>0</v>
      </c>
      <c r="BG156" s="220">
        <f t="shared" si="16"/>
        <v>0</v>
      </c>
      <c r="BH156" s="220">
        <f t="shared" si="17"/>
        <v>0</v>
      </c>
      <c r="BI156" s="220">
        <f t="shared" si="18"/>
        <v>0</v>
      </c>
      <c r="BJ156" s="16" t="s">
        <v>80</v>
      </c>
      <c r="BK156" s="220">
        <f t="shared" si="19"/>
        <v>0</v>
      </c>
      <c r="BL156" s="16" t="s">
        <v>189</v>
      </c>
      <c r="BM156" s="219" t="s">
        <v>1522</v>
      </c>
    </row>
    <row r="157" spans="1:65" s="2" customFormat="1" ht="14.4" customHeight="1">
      <c r="A157" s="33"/>
      <c r="B157" s="34"/>
      <c r="C157" s="207" t="s">
        <v>793</v>
      </c>
      <c r="D157" s="207" t="s">
        <v>185</v>
      </c>
      <c r="E157" s="208" t="s">
        <v>1366</v>
      </c>
      <c r="F157" s="209" t="s">
        <v>1367</v>
      </c>
      <c r="G157" s="210" t="s">
        <v>854</v>
      </c>
      <c r="H157" s="211">
        <v>42</v>
      </c>
      <c r="I157" s="212"/>
      <c r="J157" s="213">
        <f t="shared" si="10"/>
        <v>0</v>
      </c>
      <c r="K157" s="214"/>
      <c r="L157" s="38"/>
      <c r="M157" s="215" t="s">
        <v>1</v>
      </c>
      <c r="N157" s="216" t="s">
        <v>38</v>
      </c>
      <c r="O157" s="70"/>
      <c r="P157" s="217">
        <f t="shared" si="11"/>
        <v>0</v>
      </c>
      <c r="Q157" s="217">
        <v>5.6999999999999998E-4</v>
      </c>
      <c r="R157" s="217">
        <f t="shared" si="12"/>
        <v>2.3939999999999999E-2</v>
      </c>
      <c r="S157" s="217">
        <v>0</v>
      </c>
      <c r="T157" s="217">
        <f t="shared" si="13"/>
        <v>0</v>
      </c>
      <c r="U157" s="218" t="s">
        <v>1</v>
      </c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19" t="s">
        <v>189</v>
      </c>
      <c r="AT157" s="219" t="s">
        <v>185</v>
      </c>
      <c r="AU157" s="219" t="s">
        <v>82</v>
      </c>
      <c r="AY157" s="16" t="s">
        <v>181</v>
      </c>
      <c r="BE157" s="220">
        <f t="shared" si="14"/>
        <v>0</v>
      </c>
      <c r="BF157" s="220">
        <f t="shared" si="15"/>
        <v>0</v>
      </c>
      <c r="BG157" s="220">
        <f t="shared" si="16"/>
        <v>0</v>
      </c>
      <c r="BH157" s="220">
        <f t="shared" si="17"/>
        <v>0</v>
      </c>
      <c r="BI157" s="220">
        <f t="shared" si="18"/>
        <v>0</v>
      </c>
      <c r="BJ157" s="16" t="s">
        <v>80</v>
      </c>
      <c r="BK157" s="220">
        <f t="shared" si="19"/>
        <v>0</v>
      </c>
      <c r="BL157" s="16" t="s">
        <v>189</v>
      </c>
      <c r="BM157" s="219" t="s">
        <v>1523</v>
      </c>
    </row>
    <row r="158" spans="1:65" s="2" customFormat="1" ht="14.4" customHeight="1">
      <c r="A158" s="33"/>
      <c r="B158" s="34"/>
      <c r="C158" s="207" t="s">
        <v>814</v>
      </c>
      <c r="D158" s="207" t="s">
        <v>185</v>
      </c>
      <c r="E158" s="208" t="s">
        <v>1369</v>
      </c>
      <c r="F158" s="209" t="s">
        <v>1370</v>
      </c>
      <c r="G158" s="210" t="s">
        <v>188</v>
      </c>
      <c r="H158" s="211">
        <v>2</v>
      </c>
      <c r="I158" s="212"/>
      <c r="J158" s="213">
        <f t="shared" si="10"/>
        <v>0</v>
      </c>
      <c r="K158" s="214"/>
      <c r="L158" s="38"/>
      <c r="M158" s="215" t="s">
        <v>1</v>
      </c>
      <c r="N158" s="216" t="s">
        <v>38</v>
      </c>
      <c r="O158" s="70"/>
      <c r="P158" s="217">
        <f t="shared" si="11"/>
        <v>0</v>
      </c>
      <c r="Q158" s="217">
        <v>2.1000000000000001E-4</v>
      </c>
      <c r="R158" s="217">
        <f t="shared" si="12"/>
        <v>4.2000000000000002E-4</v>
      </c>
      <c r="S158" s="217">
        <v>0</v>
      </c>
      <c r="T158" s="217">
        <f t="shared" si="13"/>
        <v>0</v>
      </c>
      <c r="U158" s="218" t="s">
        <v>1</v>
      </c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19" t="s">
        <v>189</v>
      </c>
      <c r="AT158" s="219" t="s">
        <v>185</v>
      </c>
      <c r="AU158" s="219" t="s">
        <v>82</v>
      </c>
      <c r="AY158" s="16" t="s">
        <v>181</v>
      </c>
      <c r="BE158" s="220">
        <f t="shared" si="14"/>
        <v>0</v>
      </c>
      <c r="BF158" s="220">
        <f t="shared" si="15"/>
        <v>0</v>
      </c>
      <c r="BG158" s="220">
        <f t="shared" si="16"/>
        <v>0</v>
      </c>
      <c r="BH158" s="220">
        <f t="shared" si="17"/>
        <v>0</v>
      </c>
      <c r="BI158" s="220">
        <f t="shared" si="18"/>
        <v>0</v>
      </c>
      <c r="BJ158" s="16" t="s">
        <v>80</v>
      </c>
      <c r="BK158" s="220">
        <f t="shared" si="19"/>
        <v>0</v>
      </c>
      <c r="BL158" s="16" t="s">
        <v>189</v>
      </c>
      <c r="BM158" s="219" t="s">
        <v>1524</v>
      </c>
    </row>
    <row r="159" spans="1:65" s="2" customFormat="1" ht="14.4" customHeight="1">
      <c r="A159" s="33"/>
      <c r="B159" s="34"/>
      <c r="C159" s="207" t="s">
        <v>818</v>
      </c>
      <c r="D159" s="207" t="s">
        <v>185</v>
      </c>
      <c r="E159" s="208" t="s">
        <v>1372</v>
      </c>
      <c r="F159" s="209" t="s">
        <v>1373</v>
      </c>
      <c r="G159" s="210" t="s">
        <v>188</v>
      </c>
      <c r="H159" s="211">
        <v>2</v>
      </c>
      <c r="I159" s="212"/>
      <c r="J159" s="213">
        <f t="shared" si="10"/>
        <v>0</v>
      </c>
      <c r="K159" s="214"/>
      <c r="L159" s="38"/>
      <c r="M159" s="215" t="s">
        <v>1</v>
      </c>
      <c r="N159" s="216" t="s">
        <v>38</v>
      </c>
      <c r="O159" s="70"/>
      <c r="P159" s="217">
        <f t="shared" si="11"/>
        <v>0</v>
      </c>
      <c r="Q159" s="217">
        <v>3.4000000000000002E-4</v>
      </c>
      <c r="R159" s="217">
        <f t="shared" si="12"/>
        <v>6.8000000000000005E-4</v>
      </c>
      <c r="S159" s="217">
        <v>0</v>
      </c>
      <c r="T159" s="217">
        <f t="shared" si="13"/>
        <v>0</v>
      </c>
      <c r="U159" s="218" t="s">
        <v>1</v>
      </c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19" t="s">
        <v>189</v>
      </c>
      <c r="AT159" s="219" t="s">
        <v>185</v>
      </c>
      <c r="AU159" s="219" t="s">
        <v>82</v>
      </c>
      <c r="AY159" s="16" t="s">
        <v>181</v>
      </c>
      <c r="BE159" s="220">
        <f t="shared" si="14"/>
        <v>0</v>
      </c>
      <c r="BF159" s="220">
        <f t="shared" si="15"/>
        <v>0</v>
      </c>
      <c r="BG159" s="220">
        <f t="shared" si="16"/>
        <v>0</v>
      </c>
      <c r="BH159" s="220">
        <f t="shared" si="17"/>
        <v>0</v>
      </c>
      <c r="BI159" s="220">
        <f t="shared" si="18"/>
        <v>0</v>
      </c>
      <c r="BJ159" s="16" t="s">
        <v>80</v>
      </c>
      <c r="BK159" s="220">
        <f t="shared" si="19"/>
        <v>0</v>
      </c>
      <c r="BL159" s="16" t="s">
        <v>189</v>
      </c>
      <c r="BM159" s="219" t="s">
        <v>1525</v>
      </c>
    </row>
    <row r="160" spans="1:65" s="2" customFormat="1" ht="14.4" customHeight="1">
      <c r="A160" s="33"/>
      <c r="B160" s="34"/>
      <c r="C160" s="207" t="s">
        <v>822</v>
      </c>
      <c r="D160" s="207" t="s">
        <v>185</v>
      </c>
      <c r="E160" s="208" t="s">
        <v>1375</v>
      </c>
      <c r="F160" s="209" t="s">
        <v>1376</v>
      </c>
      <c r="G160" s="210" t="s">
        <v>188</v>
      </c>
      <c r="H160" s="211">
        <v>2</v>
      </c>
      <c r="I160" s="212"/>
      <c r="J160" s="213">
        <f t="shared" si="10"/>
        <v>0</v>
      </c>
      <c r="K160" s="214"/>
      <c r="L160" s="38"/>
      <c r="M160" s="215" t="s">
        <v>1</v>
      </c>
      <c r="N160" s="216" t="s">
        <v>38</v>
      </c>
      <c r="O160" s="70"/>
      <c r="P160" s="217">
        <f t="shared" si="11"/>
        <v>0</v>
      </c>
      <c r="Q160" s="217">
        <v>5.0000000000000001E-4</v>
      </c>
      <c r="R160" s="217">
        <f t="shared" si="12"/>
        <v>1E-3</v>
      </c>
      <c r="S160" s="217">
        <v>0</v>
      </c>
      <c r="T160" s="217">
        <f t="shared" si="13"/>
        <v>0</v>
      </c>
      <c r="U160" s="218" t="s">
        <v>1</v>
      </c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19" t="s">
        <v>189</v>
      </c>
      <c r="AT160" s="219" t="s">
        <v>185</v>
      </c>
      <c r="AU160" s="219" t="s">
        <v>82</v>
      </c>
      <c r="AY160" s="16" t="s">
        <v>181</v>
      </c>
      <c r="BE160" s="220">
        <f t="shared" si="14"/>
        <v>0</v>
      </c>
      <c r="BF160" s="220">
        <f t="shared" si="15"/>
        <v>0</v>
      </c>
      <c r="BG160" s="220">
        <f t="shared" si="16"/>
        <v>0</v>
      </c>
      <c r="BH160" s="220">
        <f t="shared" si="17"/>
        <v>0</v>
      </c>
      <c r="BI160" s="220">
        <f t="shared" si="18"/>
        <v>0</v>
      </c>
      <c r="BJ160" s="16" t="s">
        <v>80</v>
      </c>
      <c r="BK160" s="220">
        <f t="shared" si="19"/>
        <v>0</v>
      </c>
      <c r="BL160" s="16" t="s">
        <v>189</v>
      </c>
      <c r="BM160" s="219" t="s">
        <v>1526</v>
      </c>
    </row>
    <row r="161" spans="1:65" s="2" customFormat="1" ht="14.4" customHeight="1">
      <c r="A161" s="33"/>
      <c r="B161" s="34"/>
      <c r="C161" s="221" t="s">
        <v>287</v>
      </c>
      <c r="D161" s="221" t="s">
        <v>192</v>
      </c>
      <c r="E161" s="222" t="s">
        <v>1378</v>
      </c>
      <c r="F161" s="223" t="s">
        <v>1379</v>
      </c>
      <c r="G161" s="224" t="s">
        <v>188</v>
      </c>
      <c r="H161" s="225">
        <v>2</v>
      </c>
      <c r="I161" s="226"/>
      <c r="J161" s="227">
        <f t="shared" si="10"/>
        <v>0</v>
      </c>
      <c r="K161" s="228"/>
      <c r="L161" s="229"/>
      <c r="M161" s="230" t="s">
        <v>1</v>
      </c>
      <c r="N161" s="231" t="s">
        <v>38</v>
      </c>
      <c r="O161" s="70"/>
      <c r="P161" s="217">
        <f t="shared" si="11"/>
        <v>0</v>
      </c>
      <c r="Q161" s="217">
        <v>0</v>
      </c>
      <c r="R161" s="217">
        <f t="shared" si="12"/>
        <v>0</v>
      </c>
      <c r="S161" s="217">
        <v>0</v>
      </c>
      <c r="T161" s="217">
        <f t="shared" si="13"/>
        <v>0</v>
      </c>
      <c r="U161" s="218" t="s">
        <v>1</v>
      </c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19" t="s">
        <v>196</v>
      </c>
      <c r="AT161" s="219" t="s">
        <v>192</v>
      </c>
      <c r="AU161" s="219" t="s">
        <v>82</v>
      </c>
      <c r="AY161" s="16" t="s">
        <v>181</v>
      </c>
      <c r="BE161" s="220">
        <f t="shared" si="14"/>
        <v>0</v>
      </c>
      <c r="BF161" s="220">
        <f t="shared" si="15"/>
        <v>0</v>
      </c>
      <c r="BG161" s="220">
        <f t="shared" si="16"/>
        <v>0</v>
      </c>
      <c r="BH161" s="220">
        <f t="shared" si="17"/>
        <v>0</v>
      </c>
      <c r="BI161" s="220">
        <f t="shared" si="18"/>
        <v>0</v>
      </c>
      <c r="BJ161" s="16" t="s">
        <v>80</v>
      </c>
      <c r="BK161" s="220">
        <f t="shared" si="19"/>
        <v>0</v>
      </c>
      <c r="BL161" s="16" t="s">
        <v>189</v>
      </c>
      <c r="BM161" s="219" t="s">
        <v>1527</v>
      </c>
    </row>
    <row r="162" spans="1:65" s="2" customFormat="1" ht="14.4" customHeight="1">
      <c r="A162" s="33"/>
      <c r="B162" s="34"/>
      <c r="C162" s="207" t="s">
        <v>297</v>
      </c>
      <c r="D162" s="207" t="s">
        <v>185</v>
      </c>
      <c r="E162" s="208" t="s">
        <v>1381</v>
      </c>
      <c r="F162" s="209" t="s">
        <v>1382</v>
      </c>
      <c r="G162" s="210" t="s">
        <v>188</v>
      </c>
      <c r="H162" s="211">
        <v>2</v>
      </c>
      <c r="I162" s="212"/>
      <c r="J162" s="213">
        <f t="shared" si="10"/>
        <v>0</v>
      </c>
      <c r="K162" s="214"/>
      <c r="L162" s="38"/>
      <c r="M162" s="215" t="s">
        <v>1</v>
      </c>
      <c r="N162" s="216" t="s">
        <v>38</v>
      </c>
      <c r="O162" s="70"/>
      <c r="P162" s="217">
        <f t="shared" si="11"/>
        <v>0</v>
      </c>
      <c r="Q162" s="217">
        <v>2.0000000000000002E-5</v>
      </c>
      <c r="R162" s="217">
        <f t="shared" si="12"/>
        <v>4.0000000000000003E-5</v>
      </c>
      <c r="S162" s="217">
        <v>0</v>
      </c>
      <c r="T162" s="217">
        <f t="shared" si="13"/>
        <v>0</v>
      </c>
      <c r="U162" s="218" t="s">
        <v>1</v>
      </c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19" t="s">
        <v>189</v>
      </c>
      <c r="AT162" s="219" t="s">
        <v>185</v>
      </c>
      <c r="AU162" s="219" t="s">
        <v>82</v>
      </c>
      <c r="AY162" s="16" t="s">
        <v>181</v>
      </c>
      <c r="BE162" s="220">
        <f t="shared" si="14"/>
        <v>0</v>
      </c>
      <c r="BF162" s="220">
        <f t="shared" si="15"/>
        <v>0</v>
      </c>
      <c r="BG162" s="220">
        <f t="shared" si="16"/>
        <v>0</v>
      </c>
      <c r="BH162" s="220">
        <f t="shared" si="17"/>
        <v>0</v>
      </c>
      <c r="BI162" s="220">
        <f t="shared" si="18"/>
        <v>0</v>
      </c>
      <c r="BJ162" s="16" t="s">
        <v>80</v>
      </c>
      <c r="BK162" s="220">
        <f t="shared" si="19"/>
        <v>0</v>
      </c>
      <c r="BL162" s="16" t="s">
        <v>189</v>
      </c>
      <c r="BM162" s="219" t="s">
        <v>1528</v>
      </c>
    </row>
    <row r="163" spans="1:65" s="2" customFormat="1" ht="14.4" customHeight="1">
      <c r="A163" s="33"/>
      <c r="B163" s="34"/>
      <c r="C163" s="207" t="s">
        <v>869</v>
      </c>
      <c r="D163" s="207" t="s">
        <v>185</v>
      </c>
      <c r="E163" s="208" t="s">
        <v>1384</v>
      </c>
      <c r="F163" s="209" t="s">
        <v>1385</v>
      </c>
      <c r="G163" s="210" t="s">
        <v>267</v>
      </c>
      <c r="H163" s="211">
        <v>110</v>
      </c>
      <c r="I163" s="212"/>
      <c r="J163" s="213">
        <f t="shared" si="10"/>
        <v>0</v>
      </c>
      <c r="K163" s="214"/>
      <c r="L163" s="38"/>
      <c r="M163" s="215" t="s">
        <v>1</v>
      </c>
      <c r="N163" s="216" t="s">
        <v>38</v>
      </c>
      <c r="O163" s="70"/>
      <c r="P163" s="217">
        <f t="shared" si="11"/>
        <v>0</v>
      </c>
      <c r="Q163" s="217">
        <v>1.9000000000000001E-4</v>
      </c>
      <c r="R163" s="217">
        <f t="shared" si="12"/>
        <v>2.0900000000000002E-2</v>
      </c>
      <c r="S163" s="217">
        <v>0</v>
      </c>
      <c r="T163" s="217">
        <f t="shared" si="13"/>
        <v>0</v>
      </c>
      <c r="U163" s="218" t="s">
        <v>1</v>
      </c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19" t="s">
        <v>189</v>
      </c>
      <c r="AT163" s="219" t="s">
        <v>185</v>
      </c>
      <c r="AU163" s="219" t="s">
        <v>82</v>
      </c>
      <c r="AY163" s="16" t="s">
        <v>181</v>
      </c>
      <c r="BE163" s="220">
        <f t="shared" si="14"/>
        <v>0</v>
      </c>
      <c r="BF163" s="220">
        <f t="shared" si="15"/>
        <v>0</v>
      </c>
      <c r="BG163" s="220">
        <f t="shared" si="16"/>
        <v>0</v>
      </c>
      <c r="BH163" s="220">
        <f t="shared" si="17"/>
        <v>0</v>
      </c>
      <c r="BI163" s="220">
        <f t="shared" si="18"/>
        <v>0</v>
      </c>
      <c r="BJ163" s="16" t="s">
        <v>80</v>
      </c>
      <c r="BK163" s="220">
        <f t="shared" si="19"/>
        <v>0</v>
      </c>
      <c r="BL163" s="16" t="s">
        <v>189</v>
      </c>
      <c r="BM163" s="219" t="s">
        <v>1529</v>
      </c>
    </row>
    <row r="164" spans="1:65" s="2" customFormat="1" ht="14.4" customHeight="1">
      <c r="A164" s="33"/>
      <c r="B164" s="34"/>
      <c r="C164" s="207" t="s">
        <v>873</v>
      </c>
      <c r="D164" s="207" t="s">
        <v>185</v>
      </c>
      <c r="E164" s="208" t="s">
        <v>1387</v>
      </c>
      <c r="F164" s="209" t="s">
        <v>1388</v>
      </c>
      <c r="G164" s="210" t="s">
        <v>267</v>
      </c>
      <c r="H164" s="211">
        <v>110</v>
      </c>
      <c r="I164" s="212"/>
      <c r="J164" s="213">
        <f t="shared" si="10"/>
        <v>0</v>
      </c>
      <c r="K164" s="214"/>
      <c r="L164" s="38"/>
      <c r="M164" s="215" t="s">
        <v>1</v>
      </c>
      <c r="N164" s="216" t="s">
        <v>38</v>
      </c>
      <c r="O164" s="70"/>
      <c r="P164" s="217">
        <f t="shared" si="11"/>
        <v>0</v>
      </c>
      <c r="Q164" s="217">
        <v>1.0000000000000001E-5</v>
      </c>
      <c r="R164" s="217">
        <f t="shared" si="12"/>
        <v>1.1000000000000001E-3</v>
      </c>
      <c r="S164" s="217">
        <v>0</v>
      </c>
      <c r="T164" s="217">
        <f t="shared" si="13"/>
        <v>0</v>
      </c>
      <c r="U164" s="218" t="s">
        <v>1</v>
      </c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19" t="s">
        <v>189</v>
      </c>
      <c r="AT164" s="219" t="s">
        <v>185</v>
      </c>
      <c r="AU164" s="219" t="s">
        <v>82</v>
      </c>
      <c r="AY164" s="16" t="s">
        <v>181</v>
      </c>
      <c r="BE164" s="220">
        <f t="shared" si="14"/>
        <v>0</v>
      </c>
      <c r="BF164" s="220">
        <f t="shared" si="15"/>
        <v>0</v>
      </c>
      <c r="BG164" s="220">
        <f t="shared" si="16"/>
        <v>0</v>
      </c>
      <c r="BH164" s="220">
        <f t="shared" si="17"/>
        <v>0</v>
      </c>
      <c r="BI164" s="220">
        <f t="shared" si="18"/>
        <v>0</v>
      </c>
      <c r="BJ164" s="16" t="s">
        <v>80</v>
      </c>
      <c r="BK164" s="220">
        <f t="shared" si="19"/>
        <v>0</v>
      </c>
      <c r="BL164" s="16" t="s">
        <v>189</v>
      </c>
      <c r="BM164" s="219" t="s">
        <v>1530</v>
      </c>
    </row>
    <row r="165" spans="1:65" s="12" customFormat="1" ht="22.8" customHeight="1">
      <c r="B165" s="191"/>
      <c r="C165" s="192"/>
      <c r="D165" s="193" t="s">
        <v>72</v>
      </c>
      <c r="E165" s="205" t="s">
        <v>1390</v>
      </c>
      <c r="F165" s="205" t="s">
        <v>1391</v>
      </c>
      <c r="G165" s="192"/>
      <c r="H165" s="192"/>
      <c r="I165" s="195"/>
      <c r="J165" s="206">
        <f>BK165</f>
        <v>0</v>
      </c>
      <c r="K165" s="192"/>
      <c r="L165" s="197"/>
      <c r="M165" s="198"/>
      <c r="N165" s="199"/>
      <c r="O165" s="199"/>
      <c r="P165" s="200">
        <f>SUM(P166:P178)</f>
        <v>0</v>
      </c>
      <c r="Q165" s="199"/>
      <c r="R165" s="200">
        <f>SUM(R166:R178)</f>
        <v>0.32017999999999996</v>
      </c>
      <c r="S165" s="199"/>
      <c r="T165" s="200">
        <f>SUM(T166:T178)</f>
        <v>0</v>
      </c>
      <c r="U165" s="201"/>
      <c r="AR165" s="202" t="s">
        <v>82</v>
      </c>
      <c r="AT165" s="203" t="s">
        <v>72</v>
      </c>
      <c r="AU165" s="203" t="s">
        <v>80</v>
      </c>
      <c r="AY165" s="202" t="s">
        <v>181</v>
      </c>
      <c r="BK165" s="204">
        <f>SUM(BK166:BK178)</f>
        <v>0</v>
      </c>
    </row>
    <row r="166" spans="1:65" s="2" customFormat="1" ht="14.4" customHeight="1">
      <c r="A166" s="33"/>
      <c r="B166" s="34"/>
      <c r="C166" s="207" t="s">
        <v>877</v>
      </c>
      <c r="D166" s="207" t="s">
        <v>185</v>
      </c>
      <c r="E166" s="208" t="s">
        <v>1392</v>
      </c>
      <c r="F166" s="209" t="s">
        <v>1393</v>
      </c>
      <c r="G166" s="210" t="s">
        <v>854</v>
      </c>
      <c r="H166" s="211">
        <v>2</v>
      </c>
      <c r="I166" s="212"/>
      <c r="J166" s="213">
        <f t="shared" ref="J166:J178" si="20">ROUND(I166*H166,2)</f>
        <v>0</v>
      </c>
      <c r="K166" s="214"/>
      <c r="L166" s="38"/>
      <c r="M166" s="215" t="s">
        <v>1</v>
      </c>
      <c r="N166" s="216" t="s">
        <v>38</v>
      </c>
      <c r="O166" s="70"/>
      <c r="P166" s="217">
        <f t="shared" ref="P166:P178" si="21">O166*H166</f>
        <v>0</v>
      </c>
      <c r="Q166" s="217">
        <v>1.6920000000000001E-2</v>
      </c>
      <c r="R166" s="217">
        <f t="shared" ref="R166:R178" si="22">Q166*H166</f>
        <v>3.3840000000000002E-2</v>
      </c>
      <c r="S166" s="217">
        <v>0</v>
      </c>
      <c r="T166" s="217">
        <f t="shared" ref="T166:T178" si="23">S166*H166</f>
        <v>0</v>
      </c>
      <c r="U166" s="218" t="s">
        <v>1</v>
      </c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19" t="s">
        <v>189</v>
      </c>
      <c r="AT166" s="219" t="s">
        <v>185</v>
      </c>
      <c r="AU166" s="219" t="s">
        <v>82</v>
      </c>
      <c r="AY166" s="16" t="s">
        <v>181</v>
      </c>
      <c r="BE166" s="220">
        <f t="shared" ref="BE166:BE178" si="24">IF(N166="základní",J166,0)</f>
        <v>0</v>
      </c>
      <c r="BF166" s="220">
        <f t="shared" ref="BF166:BF178" si="25">IF(N166="snížená",J166,0)</f>
        <v>0</v>
      </c>
      <c r="BG166" s="220">
        <f t="shared" ref="BG166:BG178" si="26">IF(N166="zákl. přenesená",J166,0)</f>
        <v>0</v>
      </c>
      <c r="BH166" s="220">
        <f t="shared" ref="BH166:BH178" si="27">IF(N166="sníž. přenesená",J166,0)</f>
        <v>0</v>
      </c>
      <c r="BI166" s="220">
        <f t="shared" ref="BI166:BI178" si="28">IF(N166="nulová",J166,0)</f>
        <v>0</v>
      </c>
      <c r="BJ166" s="16" t="s">
        <v>80</v>
      </c>
      <c r="BK166" s="220">
        <f t="shared" ref="BK166:BK178" si="29">ROUND(I166*H166,2)</f>
        <v>0</v>
      </c>
      <c r="BL166" s="16" t="s">
        <v>189</v>
      </c>
      <c r="BM166" s="219" t="s">
        <v>1531</v>
      </c>
    </row>
    <row r="167" spans="1:65" s="2" customFormat="1" ht="19.8" customHeight="1">
      <c r="A167" s="33"/>
      <c r="B167" s="34"/>
      <c r="C167" s="207" t="s">
        <v>881</v>
      </c>
      <c r="D167" s="207" t="s">
        <v>185</v>
      </c>
      <c r="E167" s="208" t="s">
        <v>1395</v>
      </c>
      <c r="F167" s="209" t="s">
        <v>1396</v>
      </c>
      <c r="G167" s="210" t="s">
        <v>854</v>
      </c>
      <c r="H167" s="211">
        <v>8</v>
      </c>
      <c r="I167" s="212"/>
      <c r="J167" s="213">
        <f t="shared" si="20"/>
        <v>0</v>
      </c>
      <c r="K167" s="214"/>
      <c r="L167" s="38"/>
      <c r="M167" s="215" t="s">
        <v>1</v>
      </c>
      <c r="N167" s="216" t="s">
        <v>38</v>
      </c>
      <c r="O167" s="70"/>
      <c r="P167" s="217">
        <f t="shared" si="21"/>
        <v>0</v>
      </c>
      <c r="Q167" s="217">
        <v>2.4199999999999998E-3</v>
      </c>
      <c r="R167" s="217">
        <f t="shared" si="22"/>
        <v>1.9359999999999999E-2</v>
      </c>
      <c r="S167" s="217">
        <v>0</v>
      </c>
      <c r="T167" s="217">
        <f t="shared" si="23"/>
        <v>0</v>
      </c>
      <c r="U167" s="218" t="s">
        <v>1</v>
      </c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19" t="s">
        <v>189</v>
      </c>
      <c r="AT167" s="219" t="s">
        <v>185</v>
      </c>
      <c r="AU167" s="219" t="s">
        <v>82</v>
      </c>
      <c r="AY167" s="16" t="s">
        <v>181</v>
      </c>
      <c r="BE167" s="220">
        <f t="shared" si="24"/>
        <v>0</v>
      </c>
      <c r="BF167" s="220">
        <f t="shared" si="25"/>
        <v>0</v>
      </c>
      <c r="BG167" s="220">
        <f t="shared" si="26"/>
        <v>0</v>
      </c>
      <c r="BH167" s="220">
        <f t="shared" si="27"/>
        <v>0</v>
      </c>
      <c r="BI167" s="220">
        <f t="shared" si="28"/>
        <v>0</v>
      </c>
      <c r="BJ167" s="16" t="s">
        <v>80</v>
      </c>
      <c r="BK167" s="220">
        <f t="shared" si="29"/>
        <v>0</v>
      </c>
      <c r="BL167" s="16" t="s">
        <v>189</v>
      </c>
      <c r="BM167" s="219" t="s">
        <v>1532</v>
      </c>
    </row>
    <row r="168" spans="1:65" s="2" customFormat="1" ht="14.4" customHeight="1">
      <c r="A168" s="33"/>
      <c r="B168" s="34"/>
      <c r="C168" s="207" t="s">
        <v>886</v>
      </c>
      <c r="D168" s="207" t="s">
        <v>185</v>
      </c>
      <c r="E168" s="208" t="s">
        <v>1398</v>
      </c>
      <c r="F168" s="209" t="s">
        <v>1399</v>
      </c>
      <c r="G168" s="210" t="s">
        <v>854</v>
      </c>
      <c r="H168" s="211">
        <v>4</v>
      </c>
      <c r="I168" s="212"/>
      <c r="J168" s="213">
        <f t="shared" si="20"/>
        <v>0</v>
      </c>
      <c r="K168" s="214"/>
      <c r="L168" s="38"/>
      <c r="M168" s="215" t="s">
        <v>1</v>
      </c>
      <c r="N168" s="216" t="s">
        <v>38</v>
      </c>
      <c r="O168" s="70"/>
      <c r="P168" s="217">
        <f t="shared" si="21"/>
        <v>0</v>
      </c>
      <c r="Q168" s="217">
        <v>1.908E-2</v>
      </c>
      <c r="R168" s="217">
        <f t="shared" si="22"/>
        <v>7.6319999999999999E-2</v>
      </c>
      <c r="S168" s="217">
        <v>0</v>
      </c>
      <c r="T168" s="217">
        <f t="shared" si="23"/>
        <v>0</v>
      </c>
      <c r="U168" s="218" t="s">
        <v>1</v>
      </c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19" t="s">
        <v>189</v>
      </c>
      <c r="AT168" s="219" t="s">
        <v>185</v>
      </c>
      <c r="AU168" s="219" t="s">
        <v>82</v>
      </c>
      <c r="AY168" s="16" t="s">
        <v>181</v>
      </c>
      <c r="BE168" s="220">
        <f t="shared" si="24"/>
        <v>0</v>
      </c>
      <c r="BF168" s="220">
        <f t="shared" si="25"/>
        <v>0</v>
      </c>
      <c r="BG168" s="220">
        <f t="shared" si="26"/>
        <v>0</v>
      </c>
      <c r="BH168" s="220">
        <f t="shared" si="27"/>
        <v>0</v>
      </c>
      <c r="BI168" s="220">
        <f t="shared" si="28"/>
        <v>0</v>
      </c>
      <c r="BJ168" s="16" t="s">
        <v>80</v>
      </c>
      <c r="BK168" s="220">
        <f t="shared" si="29"/>
        <v>0</v>
      </c>
      <c r="BL168" s="16" t="s">
        <v>189</v>
      </c>
      <c r="BM168" s="219" t="s">
        <v>1533</v>
      </c>
    </row>
    <row r="169" spans="1:65" s="2" customFormat="1" ht="14.4" customHeight="1">
      <c r="A169" s="33"/>
      <c r="B169" s="34"/>
      <c r="C169" s="207" t="s">
        <v>973</v>
      </c>
      <c r="D169" s="207" t="s">
        <v>185</v>
      </c>
      <c r="E169" s="208" t="s">
        <v>1401</v>
      </c>
      <c r="F169" s="209" t="s">
        <v>1402</v>
      </c>
      <c r="G169" s="210" t="s">
        <v>854</v>
      </c>
      <c r="H169" s="211">
        <v>2</v>
      </c>
      <c r="I169" s="212"/>
      <c r="J169" s="213">
        <f t="shared" si="20"/>
        <v>0</v>
      </c>
      <c r="K169" s="214"/>
      <c r="L169" s="38"/>
      <c r="M169" s="215" t="s">
        <v>1</v>
      </c>
      <c r="N169" s="216" t="s">
        <v>38</v>
      </c>
      <c r="O169" s="70"/>
      <c r="P169" s="217">
        <f t="shared" si="21"/>
        <v>0</v>
      </c>
      <c r="Q169" s="217">
        <v>1.6469999999999999E-2</v>
      </c>
      <c r="R169" s="217">
        <f t="shared" si="22"/>
        <v>3.2939999999999997E-2</v>
      </c>
      <c r="S169" s="217">
        <v>0</v>
      </c>
      <c r="T169" s="217">
        <f t="shared" si="23"/>
        <v>0</v>
      </c>
      <c r="U169" s="218" t="s">
        <v>1</v>
      </c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19" t="s">
        <v>189</v>
      </c>
      <c r="AT169" s="219" t="s">
        <v>185</v>
      </c>
      <c r="AU169" s="219" t="s">
        <v>82</v>
      </c>
      <c r="AY169" s="16" t="s">
        <v>181</v>
      </c>
      <c r="BE169" s="220">
        <f t="shared" si="24"/>
        <v>0</v>
      </c>
      <c r="BF169" s="220">
        <f t="shared" si="25"/>
        <v>0</v>
      </c>
      <c r="BG169" s="220">
        <f t="shared" si="26"/>
        <v>0</v>
      </c>
      <c r="BH169" s="220">
        <f t="shared" si="27"/>
        <v>0</v>
      </c>
      <c r="BI169" s="220">
        <f t="shared" si="28"/>
        <v>0</v>
      </c>
      <c r="BJ169" s="16" t="s">
        <v>80</v>
      </c>
      <c r="BK169" s="220">
        <f t="shared" si="29"/>
        <v>0</v>
      </c>
      <c r="BL169" s="16" t="s">
        <v>189</v>
      </c>
      <c r="BM169" s="219" t="s">
        <v>1534</v>
      </c>
    </row>
    <row r="170" spans="1:65" s="2" customFormat="1" ht="14.4" customHeight="1">
      <c r="A170" s="33"/>
      <c r="B170" s="34"/>
      <c r="C170" s="221" t="s">
        <v>982</v>
      </c>
      <c r="D170" s="221" t="s">
        <v>192</v>
      </c>
      <c r="E170" s="222" t="s">
        <v>1404</v>
      </c>
      <c r="F170" s="223" t="s">
        <v>1405</v>
      </c>
      <c r="G170" s="224" t="s">
        <v>188</v>
      </c>
      <c r="H170" s="225">
        <v>4</v>
      </c>
      <c r="I170" s="226"/>
      <c r="J170" s="227">
        <f t="shared" si="20"/>
        <v>0</v>
      </c>
      <c r="K170" s="228"/>
      <c r="L170" s="229"/>
      <c r="M170" s="230" t="s">
        <v>1</v>
      </c>
      <c r="N170" s="231" t="s">
        <v>38</v>
      </c>
      <c r="O170" s="70"/>
      <c r="P170" s="217">
        <f t="shared" si="21"/>
        <v>0</v>
      </c>
      <c r="Q170" s="217">
        <v>0</v>
      </c>
      <c r="R170" s="217">
        <f t="shared" si="22"/>
        <v>0</v>
      </c>
      <c r="S170" s="217">
        <v>0</v>
      </c>
      <c r="T170" s="217">
        <f t="shared" si="23"/>
        <v>0</v>
      </c>
      <c r="U170" s="218" t="s">
        <v>1</v>
      </c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19" t="s">
        <v>196</v>
      </c>
      <c r="AT170" s="219" t="s">
        <v>192</v>
      </c>
      <c r="AU170" s="219" t="s">
        <v>82</v>
      </c>
      <c r="AY170" s="16" t="s">
        <v>181</v>
      </c>
      <c r="BE170" s="220">
        <f t="shared" si="24"/>
        <v>0</v>
      </c>
      <c r="BF170" s="220">
        <f t="shared" si="25"/>
        <v>0</v>
      </c>
      <c r="BG170" s="220">
        <f t="shared" si="26"/>
        <v>0</v>
      </c>
      <c r="BH170" s="220">
        <f t="shared" si="27"/>
        <v>0</v>
      </c>
      <c r="BI170" s="220">
        <f t="shared" si="28"/>
        <v>0</v>
      </c>
      <c r="BJ170" s="16" t="s">
        <v>80</v>
      </c>
      <c r="BK170" s="220">
        <f t="shared" si="29"/>
        <v>0</v>
      </c>
      <c r="BL170" s="16" t="s">
        <v>189</v>
      </c>
      <c r="BM170" s="219" t="s">
        <v>1535</v>
      </c>
    </row>
    <row r="171" spans="1:65" s="2" customFormat="1" ht="14.4" customHeight="1">
      <c r="A171" s="33"/>
      <c r="B171" s="34"/>
      <c r="C171" s="207" t="s">
        <v>978</v>
      </c>
      <c r="D171" s="207" t="s">
        <v>185</v>
      </c>
      <c r="E171" s="208" t="s">
        <v>1407</v>
      </c>
      <c r="F171" s="209" t="s">
        <v>1408</v>
      </c>
      <c r="G171" s="210" t="s">
        <v>854</v>
      </c>
      <c r="H171" s="211">
        <v>4</v>
      </c>
      <c r="I171" s="212"/>
      <c r="J171" s="213">
        <f t="shared" si="20"/>
        <v>0</v>
      </c>
      <c r="K171" s="214"/>
      <c r="L171" s="38"/>
      <c r="M171" s="215" t="s">
        <v>1</v>
      </c>
      <c r="N171" s="216" t="s">
        <v>38</v>
      </c>
      <c r="O171" s="70"/>
      <c r="P171" s="217">
        <f t="shared" si="21"/>
        <v>0</v>
      </c>
      <c r="Q171" s="217">
        <v>1.8500000000000001E-3</v>
      </c>
      <c r="R171" s="217">
        <f t="shared" si="22"/>
        <v>7.4000000000000003E-3</v>
      </c>
      <c r="S171" s="217">
        <v>0</v>
      </c>
      <c r="T171" s="217">
        <f t="shared" si="23"/>
        <v>0</v>
      </c>
      <c r="U171" s="218" t="s">
        <v>1</v>
      </c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19" t="s">
        <v>189</v>
      </c>
      <c r="AT171" s="219" t="s">
        <v>185</v>
      </c>
      <c r="AU171" s="219" t="s">
        <v>82</v>
      </c>
      <c r="AY171" s="16" t="s">
        <v>181</v>
      </c>
      <c r="BE171" s="220">
        <f t="shared" si="24"/>
        <v>0</v>
      </c>
      <c r="BF171" s="220">
        <f t="shared" si="25"/>
        <v>0</v>
      </c>
      <c r="BG171" s="220">
        <f t="shared" si="26"/>
        <v>0</v>
      </c>
      <c r="BH171" s="220">
        <f t="shared" si="27"/>
        <v>0</v>
      </c>
      <c r="BI171" s="220">
        <f t="shared" si="28"/>
        <v>0</v>
      </c>
      <c r="BJ171" s="16" t="s">
        <v>80</v>
      </c>
      <c r="BK171" s="220">
        <f t="shared" si="29"/>
        <v>0</v>
      </c>
      <c r="BL171" s="16" t="s">
        <v>189</v>
      </c>
      <c r="BM171" s="219" t="s">
        <v>1536</v>
      </c>
    </row>
    <row r="172" spans="1:65" s="2" customFormat="1" ht="14.4" customHeight="1">
      <c r="A172" s="33"/>
      <c r="B172" s="34"/>
      <c r="C172" s="207" t="s">
        <v>986</v>
      </c>
      <c r="D172" s="207" t="s">
        <v>185</v>
      </c>
      <c r="E172" s="208" t="s">
        <v>1410</v>
      </c>
      <c r="F172" s="209" t="s">
        <v>1411</v>
      </c>
      <c r="G172" s="210" t="s">
        <v>854</v>
      </c>
      <c r="H172" s="211">
        <v>2</v>
      </c>
      <c r="I172" s="212"/>
      <c r="J172" s="213">
        <f t="shared" si="20"/>
        <v>0</v>
      </c>
      <c r="K172" s="214"/>
      <c r="L172" s="38"/>
      <c r="M172" s="215" t="s">
        <v>1</v>
      </c>
      <c r="N172" s="216" t="s">
        <v>38</v>
      </c>
      <c r="O172" s="70"/>
      <c r="P172" s="217">
        <f t="shared" si="21"/>
        <v>0</v>
      </c>
      <c r="Q172" s="217">
        <v>1.0789999999999999E-2</v>
      </c>
      <c r="R172" s="217">
        <f t="shared" si="22"/>
        <v>2.1579999999999998E-2</v>
      </c>
      <c r="S172" s="217">
        <v>0</v>
      </c>
      <c r="T172" s="217">
        <f t="shared" si="23"/>
        <v>0</v>
      </c>
      <c r="U172" s="218" t="s">
        <v>1</v>
      </c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19" t="s">
        <v>189</v>
      </c>
      <c r="AT172" s="219" t="s">
        <v>185</v>
      </c>
      <c r="AU172" s="219" t="s">
        <v>82</v>
      </c>
      <c r="AY172" s="16" t="s">
        <v>181</v>
      </c>
      <c r="BE172" s="220">
        <f t="shared" si="24"/>
        <v>0</v>
      </c>
      <c r="BF172" s="220">
        <f t="shared" si="25"/>
        <v>0</v>
      </c>
      <c r="BG172" s="220">
        <f t="shared" si="26"/>
        <v>0</v>
      </c>
      <c r="BH172" s="220">
        <f t="shared" si="27"/>
        <v>0</v>
      </c>
      <c r="BI172" s="220">
        <f t="shared" si="28"/>
        <v>0</v>
      </c>
      <c r="BJ172" s="16" t="s">
        <v>80</v>
      </c>
      <c r="BK172" s="220">
        <f t="shared" si="29"/>
        <v>0</v>
      </c>
      <c r="BL172" s="16" t="s">
        <v>189</v>
      </c>
      <c r="BM172" s="219" t="s">
        <v>1537</v>
      </c>
    </row>
    <row r="173" spans="1:65" s="2" customFormat="1" ht="19.8" customHeight="1">
      <c r="A173" s="33"/>
      <c r="B173" s="34"/>
      <c r="C173" s="207" t="s">
        <v>990</v>
      </c>
      <c r="D173" s="207" t="s">
        <v>185</v>
      </c>
      <c r="E173" s="208" t="s">
        <v>1413</v>
      </c>
      <c r="F173" s="209" t="s">
        <v>1414</v>
      </c>
      <c r="G173" s="210" t="s">
        <v>854</v>
      </c>
      <c r="H173" s="211">
        <v>2</v>
      </c>
      <c r="I173" s="212"/>
      <c r="J173" s="213">
        <f t="shared" si="20"/>
        <v>0</v>
      </c>
      <c r="K173" s="214"/>
      <c r="L173" s="38"/>
      <c r="M173" s="215" t="s">
        <v>1</v>
      </c>
      <c r="N173" s="216" t="s">
        <v>38</v>
      </c>
      <c r="O173" s="70"/>
      <c r="P173" s="217">
        <f t="shared" si="21"/>
        <v>0</v>
      </c>
      <c r="Q173" s="217">
        <v>3.243E-2</v>
      </c>
      <c r="R173" s="217">
        <f t="shared" si="22"/>
        <v>6.4860000000000001E-2</v>
      </c>
      <c r="S173" s="217">
        <v>0</v>
      </c>
      <c r="T173" s="217">
        <f t="shared" si="23"/>
        <v>0</v>
      </c>
      <c r="U173" s="218" t="s">
        <v>1</v>
      </c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19" t="s">
        <v>189</v>
      </c>
      <c r="AT173" s="219" t="s">
        <v>185</v>
      </c>
      <c r="AU173" s="219" t="s">
        <v>82</v>
      </c>
      <c r="AY173" s="16" t="s">
        <v>181</v>
      </c>
      <c r="BE173" s="220">
        <f t="shared" si="24"/>
        <v>0</v>
      </c>
      <c r="BF173" s="220">
        <f t="shared" si="25"/>
        <v>0</v>
      </c>
      <c r="BG173" s="220">
        <f t="shared" si="26"/>
        <v>0</v>
      </c>
      <c r="BH173" s="220">
        <f t="shared" si="27"/>
        <v>0</v>
      </c>
      <c r="BI173" s="220">
        <f t="shared" si="28"/>
        <v>0</v>
      </c>
      <c r="BJ173" s="16" t="s">
        <v>80</v>
      </c>
      <c r="BK173" s="220">
        <f t="shared" si="29"/>
        <v>0</v>
      </c>
      <c r="BL173" s="16" t="s">
        <v>189</v>
      </c>
      <c r="BM173" s="219" t="s">
        <v>1538</v>
      </c>
    </row>
    <row r="174" spans="1:65" s="2" customFormat="1" ht="14.4" customHeight="1">
      <c r="A174" s="33"/>
      <c r="B174" s="34"/>
      <c r="C174" s="207" t="s">
        <v>911</v>
      </c>
      <c r="D174" s="207" t="s">
        <v>185</v>
      </c>
      <c r="E174" s="208" t="s">
        <v>1416</v>
      </c>
      <c r="F174" s="209" t="s">
        <v>1417</v>
      </c>
      <c r="G174" s="210" t="s">
        <v>854</v>
      </c>
      <c r="H174" s="211">
        <v>2</v>
      </c>
      <c r="I174" s="212"/>
      <c r="J174" s="213">
        <f t="shared" si="20"/>
        <v>0</v>
      </c>
      <c r="K174" s="214"/>
      <c r="L174" s="38"/>
      <c r="M174" s="215" t="s">
        <v>1</v>
      </c>
      <c r="N174" s="216" t="s">
        <v>38</v>
      </c>
      <c r="O174" s="70"/>
      <c r="P174" s="217">
        <f t="shared" si="21"/>
        <v>0</v>
      </c>
      <c r="Q174" s="217">
        <v>1.47E-2</v>
      </c>
      <c r="R174" s="217">
        <f t="shared" si="22"/>
        <v>2.9399999999999999E-2</v>
      </c>
      <c r="S174" s="217">
        <v>0</v>
      </c>
      <c r="T174" s="217">
        <f t="shared" si="23"/>
        <v>0</v>
      </c>
      <c r="U174" s="218" t="s">
        <v>1</v>
      </c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19" t="s">
        <v>189</v>
      </c>
      <c r="AT174" s="219" t="s">
        <v>185</v>
      </c>
      <c r="AU174" s="219" t="s">
        <v>82</v>
      </c>
      <c r="AY174" s="16" t="s">
        <v>181</v>
      </c>
      <c r="BE174" s="220">
        <f t="shared" si="24"/>
        <v>0</v>
      </c>
      <c r="BF174" s="220">
        <f t="shared" si="25"/>
        <v>0</v>
      </c>
      <c r="BG174" s="220">
        <f t="shared" si="26"/>
        <v>0</v>
      </c>
      <c r="BH174" s="220">
        <f t="shared" si="27"/>
        <v>0</v>
      </c>
      <c r="BI174" s="220">
        <f t="shared" si="28"/>
        <v>0</v>
      </c>
      <c r="BJ174" s="16" t="s">
        <v>80</v>
      </c>
      <c r="BK174" s="220">
        <f t="shared" si="29"/>
        <v>0</v>
      </c>
      <c r="BL174" s="16" t="s">
        <v>189</v>
      </c>
      <c r="BM174" s="219" t="s">
        <v>1539</v>
      </c>
    </row>
    <row r="175" spans="1:65" s="2" customFormat="1" ht="14.4" customHeight="1">
      <c r="A175" s="33"/>
      <c r="B175" s="34"/>
      <c r="C175" s="207" t="s">
        <v>930</v>
      </c>
      <c r="D175" s="207" t="s">
        <v>185</v>
      </c>
      <c r="E175" s="208" t="s">
        <v>1419</v>
      </c>
      <c r="F175" s="209" t="s">
        <v>1420</v>
      </c>
      <c r="G175" s="210" t="s">
        <v>854</v>
      </c>
      <c r="H175" s="211">
        <v>2</v>
      </c>
      <c r="I175" s="212"/>
      <c r="J175" s="213">
        <f t="shared" si="20"/>
        <v>0</v>
      </c>
      <c r="K175" s="214"/>
      <c r="L175" s="38"/>
      <c r="M175" s="215" t="s">
        <v>1</v>
      </c>
      <c r="N175" s="216" t="s">
        <v>38</v>
      </c>
      <c r="O175" s="70"/>
      <c r="P175" s="217">
        <f t="shared" si="21"/>
        <v>0</v>
      </c>
      <c r="Q175" s="217">
        <v>1.9599999999999999E-3</v>
      </c>
      <c r="R175" s="217">
        <f t="shared" si="22"/>
        <v>3.9199999999999999E-3</v>
      </c>
      <c r="S175" s="217">
        <v>0</v>
      </c>
      <c r="T175" s="217">
        <f t="shared" si="23"/>
        <v>0</v>
      </c>
      <c r="U175" s="218" t="s">
        <v>1</v>
      </c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19" t="s">
        <v>189</v>
      </c>
      <c r="AT175" s="219" t="s">
        <v>185</v>
      </c>
      <c r="AU175" s="219" t="s">
        <v>82</v>
      </c>
      <c r="AY175" s="16" t="s">
        <v>181</v>
      </c>
      <c r="BE175" s="220">
        <f t="shared" si="24"/>
        <v>0</v>
      </c>
      <c r="BF175" s="220">
        <f t="shared" si="25"/>
        <v>0</v>
      </c>
      <c r="BG175" s="220">
        <f t="shared" si="26"/>
        <v>0</v>
      </c>
      <c r="BH175" s="220">
        <f t="shared" si="27"/>
        <v>0</v>
      </c>
      <c r="BI175" s="220">
        <f t="shared" si="28"/>
        <v>0</v>
      </c>
      <c r="BJ175" s="16" t="s">
        <v>80</v>
      </c>
      <c r="BK175" s="220">
        <f t="shared" si="29"/>
        <v>0</v>
      </c>
      <c r="BL175" s="16" t="s">
        <v>189</v>
      </c>
      <c r="BM175" s="219" t="s">
        <v>1540</v>
      </c>
    </row>
    <row r="176" spans="1:65" s="2" customFormat="1" ht="14.4" customHeight="1">
      <c r="A176" s="33"/>
      <c r="B176" s="34"/>
      <c r="C176" s="207" t="s">
        <v>934</v>
      </c>
      <c r="D176" s="207" t="s">
        <v>185</v>
      </c>
      <c r="E176" s="208" t="s">
        <v>1422</v>
      </c>
      <c r="F176" s="209" t="s">
        <v>1423</v>
      </c>
      <c r="G176" s="210" t="s">
        <v>854</v>
      </c>
      <c r="H176" s="211">
        <v>14</v>
      </c>
      <c r="I176" s="212"/>
      <c r="J176" s="213">
        <f t="shared" si="20"/>
        <v>0</v>
      </c>
      <c r="K176" s="214"/>
      <c r="L176" s="38"/>
      <c r="M176" s="215" t="s">
        <v>1</v>
      </c>
      <c r="N176" s="216" t="s">
        <v>38</v>
      </c>
      <c r="O176" s="70"/>
      <c r="P176" s="217">
        <f t="shared" si="21"/>
        <v>0</v>
      </c>
      <c r="Q176" s="217">
        <v>1.8400000000000001E-3</v>
      </c>
      <c r="R176" s="217">
        <f t="shared" si="22"/>
        <v>2.5760000000000002E-2</v>
      </c>
      <c r="S176" s="217">
        <v>0</v>
      </c>
      <c r="T176" s="217">
        <f t="shared" si="23"/>
        <v>0</v>
      </c>
      <c r="U176" s="218" t="s">
        <v>1</v>
      </c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19" t="s">
        <v>189</v>
      </c>
      <c r="AT176" s="219" t="s">
        <v>185</v>
      </c>
      <c r="AU176" s="219" t="s">
        <v>82</v>
      </c>
      <c r="AY176" s="16" t="s">
        <v>181</v>
      </c>
      <c r="BE176" s="220">
        <f t="shared" si="24"/>
        <v>0</v>
      </c>
      <c r="BF176" s="220">
        <f t="shared" si="25"/>
        <v>0</v>
      </c>
      <c r="BG176" s="220">
        <f t="shared" si="26"/>
        <v>0</v>
      </c>
      <c r="BH176" s="220">
        <f t="shared" si="27"/>
        <v>0</v>
      </c>
      <c r="BI176" s="220">
        <f t="shared" si="28"/>
        <v>0</v>
      </c>
      <c r="BJ176" s="16" t="s">
        <v>80</v>
      </c>
      <c r="BK176" s="220">
        <f t="shared" si="29"/>
        <v>0</v>
      </c>
      <c r="BL176" s="16" t="s">
        <v>189</v>
      </c>
      <c r="BM176" s="219" t="s">
        <v>1541</v>
      </c>
    </row>
    <row r="177" spans="1:65" s="2" customFormat="1" ht="14.4" customHeight="1">
      <c r="A177" s="33"/>
      <c r="B177" s="34"/>
      <c r="C177" s="207" t="s">
        <v>323</v>
      </c>
      <c r="D177" s="207" t="s">
        <v>185</v>
      </c>
      <c r="E177" s="208" t="s">
        <v>1425</v>
      </c>
      <c r="F177" s="209" t="s">
        <v>1426</v>
      </c>
      <c r="G177" s="210" t="s">
        <v>854</v>
      </c>
      <c r="H177" s="211">
        <v>2</v>
      </c>
      <c r="I177" s="212"/>
      <c r="J177" s="213">
        <f t="shared" si="20"/>
        <v>0</v>
      </c>
      <c r="K177" s="214"/>
      <c r="L177" s="38"/>
      <c r="M177" s="215" t="s">
        <v>1</v>
      </c>
      <c r="N177" s="216" t="s">
        <v>38</v>
      </c>
      <c r="O177" s="70"/>
      <c r="P177" s="217">
        <f t="shared" si="21"/>
        <v>0</v>
      </c>
      <c r="Q177" s="217">
        <v>1.8400000000000001E-3</v>
      </c>
      <c r="R177" s="217">
        <f t="shared" si="22"/>
        <v>3.6800000000000001E-3</v>
      </c>
      <c r="S177" s="217">
        <v>0</v>
      </c>
      <c r="T177" s="217">
        <f t="shared" si="23"/>
        <v>0</v>
      </c>
      <c r="U177" s="218" t="s">
        <v>1</v>
      </c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19" t="s">
        <v>189</v>
      </c>
      <c r="AT177" s="219" t="s">
        <v>185</v>
      </c>
      <c r="AU177" s="219" t="s">
        <v>82</v>
      </c>
      <c r="AY177" s="16" t="s">
        <v>181</v>
      </c>
      <c r="BE177" s="220">
        <f t="shared" si="24"/>
        <v>0</v>
      </c>
      <c r="BF177" s="220">
        <f t="shared" si="25"/>
        <v>0</v>
      </c>
      <c r="BG177" s="220">
        <f t="shared" si="26"/>
        <v>0</v>
      </c>
      <c r="BH177" s="220">
        <f t="shared" si="27"/>
        <v>0</v>
      </c>
      <c r="BI177" s="220">
        <f t="shared" si="28"/>
        <v>0</v>
      </c>
      <c r="BJ177" s="16" t="s">
        <v>80</v>
      </c>
      <c r="BK177" s="220">
        <f t="shared" si="29"/>
        <v>0</v>
      </c>
      <c r="BL177" s="16" t="s">
        <v>189</v>
      </c>
      <c r="BM177" s="219" t="s">
        <v>1542</v>
      </c>
    </row>
    <row r="178" spans="1:65" s="2" customFormat="1" ht="14.4" customHeight="1">
      <c r="A178" s="33"/>
      <c r="B178" s="34"/>
      <c r="C178" s="207" t="s">
        <v>327</v>
      </c>
      <c r="D178" s="207" t="s">
        <v>185</v>
      </c>
      <c r="E178" s="208" t="s">
        <v>1428</v>
      </c>
      <c r="F178" s="209" t="s">
        <v>1429</v>
      </c>
      <c r="G178" s="210" t="s">
        <v>188</v>
      </c>
      <c r="H178" s="211">
        <v>4</v>
      </c>
      <c r="I178" s="212"/>
      <c r="J178" s="213">
        <f t="shared" si="20"/>
        <v>0</v>
      </c>
      <c r="K178" s="214"/>
      <c r="L178" s="38"/>
      <c r="M178" s="215" t="s">
        <v>1</v>
      </c>
      <c r="N178" s="216" t="s">
        <v>38</v>
      </c>
      <c r="O178" s="70"/>
      <c r="P178" s="217">
        <f t="shared" si="21"/>
        <v>0</v>
      </c>
      <c r="Q178" s="217">
        <v>2.7999999999999998E-4</v>
      </c>
      <c r="R178" s="217">
        <f t="shared" si="22"/>
        <v>1.1199999999999999E-3</v>
      </c>
      <c r="S178" s="217">
        <v>0</v>
      </c>
      <c r="T178" s="217">
        <f t="shared" si="23"/>
        <v>0</v>
      </c>
      <c r="U178" s="218" t="s">
        <v>1</v>
      </c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19" t="s">
        <v>189</v>
      </c>
      <c r="AT178" s="219" t="s">
        <v>185</v>
      </c>
      <c r="AU178" s="219" t="s">
        <v>82</v>
      </c>
      <c r="AY178" s="16" t="s">
        <v>181</v>
      </c>
      <c r="BE178" s="220">
        <f t="shared" si="24"/>
        <v>0</v>
      </c>
      <c r="BF178" s="220">
        <f t="shared" si="25"/>
        <v>0</v>
      </c>
      <c r="BG178" s="220">
        <f t="shared" si="26"/>
        <v>0</v>
      </c>
      <c r="BH178" s="220">
        <f t="shared" si="27"/>
        <v>0</v>
      </c>
      <c r="BI178" s="220">
        <f t="shared" si="28"/>
        <v>0</v>
      </c>
      <c r="BJ178" s="16" t="s">
        <v>80</v>
      </c>
      <c r="BK178" s="220">
        <f t="shared" si="29"/>
        <v>0</v>
      </c>
      <c r="BL178" s="16" t="s">
        <v>189</v>
      </c>
      <c r="BM178" s="219" t="s">
        <v>1543</v>
      </c>
    </row>
    <row r="179" spans="1:65" s="12" customFormat="1" ht="22.8" customHeight="1">
      <c r="B179" s="191"/>
      <c r="C179" s="192"/>
      <c r="D179" s="193" t="s">
        <v>72</v>
      </c>
      <c r="E179" s="205" t="s">
        <v>1431</v>
      </c>
      <c r="F179" s="205" t="s">
        <v>1432</v>
      </c>
      <c r="G179" s="192"/>
      <c r="H179" s="192"/>
      <c r="I179" s="195"/>
      <c r="J179" s="206">
        <f>BK179</f>
        <v>0</v>
      </c>
      <c r="K179" s="192"/>
      <c r="L179" s="197"/>
      <c r="M179" s="198"/>
      <c r="N179" s="199"/>
      <c r="O179" s="199"/>
      <c r="P179" s="200">
        <f>P180</f>
        <v>0</v>
      </c>
      <c r="Q179" s="199"/>
      <c r="R179" s="200">
        <f>R180</f>
        <v>9.1999999999999998E-2</v>
      </c>
      <c r="S179" s="199"/>
      <c r="T179" s="200">
        <f>T180</f>
        <v>0</v>
      </c>
      <c r="U179" s="201"/>
      <c r="AR179" s="202" t="s">
        <v>82</v>
      </c>
      <c r="AT179" s="203" t="s">
        <v>72</v>
      </c>
      <c r="AU179" s="203" t="s">
        <v>80</v>
      </c>
      <c r="AY179" s="202" t="s">
        <v>181</v>
      </c>
      <c r="BK179" s="204">
        <f>BK180</f>
        <v>0</v>
      </c>
    </row>
    <row r="180" spans="1:65" s="2" customFormat="1" ht="19.8" customHeight="1">
      <c r="A180" s="33"/>
      <c r="B180" s="34"/>
      <c r="C180" s="207" t="s">
        <v>944</v>
      </c>
      <c r="D180" s="207" t="s">
        <v>185</v>
      </c>
      <c r="E180" s="208" t="s">
        <v>1433</v>
      </c>
      <c r="F180" s="209" t="s">
        <v>1434</v>
      </c>
      <c r="G180" s="210" t="s">
        <v>854</v>
      </c>
      <c r="H180" s="211">
        <v>10</v>
      </c>
      <c r="I180" s="212"/>
      <c r="J180" s="213">
        <f>ROUND(I180*H180,2)</f>
        <v>0</v>
      </c>
      <c r="K180" s="214"/>
      <c r="L180" s="38"/>
      <c r="M180" s="215" t="s">
        <v>1</v>
      </c>
      <c r="N180" s="216" t="s">
        <v>38</v>
      </c>
      <c r="O180" s="70"/>
      <c r="P180" s="217">
        <f>O180*H180</f>
        <v>0</v>
      </c>
      <c r="Q180" s="217">
        <v>9.1999999999999998E-3</v>
      </c>
      <c r="R180" s="217">
        <f>Q180*H180</f>
        <v>9.1999999999999998E-2</v>
      </c>
      <c r="S180" s="217">
        <v>0</v>
      </c>
      <c r="T180" s="217">
        <f>S180*H180</f>
        <v>0</v>
      </c>
      <c r="U180" s="218" t="s">
        <v>1</v>
      </c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19" t="s">
        <v>189</v>
      </c>
      <c r="AT180" s="219" t="s">
        <v>185</v>
      </c>
      <c r="AU180" s="219" t="s">
        <v>82</v>
      </c>
      <c r="AY180" s="16" t="s">
        <v>181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6" t="s">
        <v>80</v>
      </c>
      <c r="BK180" s="220">
        <f>ROUND(I180*H180,2)</f>
        <v>0</v>
      </c>
      <c r="BL180" s="16" t="s">
        <v>189</v>
      </c>
      <c r="BM180" s="219" t="s">
        <v>1544</v>
      </c>
    </row>
    <row r="181" spans="1:65" s="12" customFormat="1" ht="22.8" customHeight="1">
      <c r="B181" s="191"/>
      <c r="C181" s="192"/>
      <c r="D181" s="193" t="s">
        <v>72</v>
      </c>
      <c r="E181" s="205" t="s">
        <v>1436</v>
      </c>
      <c r="F181" s="205" t="s">
        <v>1437</v>
      </c>
      <c r="G181" s="192"/>
      <c r="H181" s="192"/>
      <c r="I181" s="195"/>
      <c r="J181" s="206">
        <f>BK181</f>
        <v>0</v>
      </c>
      <c r="K181" s="192"/>
      <c r="L181" s="197"/>
      <c r="M181" s="198"/>
      <c r="N181" s="199"/>
      <c r="O181" s="199"/>
      <c r="P181" s="200">
        <f>P182</f>
        <v>0</v>
      </c>
      <c r="Q181" s="199"/>
      <c r="R181" s="200">
        <f>R182</f>
        <v>5.4799999999999996E-3</v>
      </c>
      <c r="S181" s="199"/>
      <c r="T181" s="200">
        <f>T182</f>
        <v>0</v>
      </c>
      <c r="U181" s="201"/>
      <c r="AR181" s="202" t="s">
        <v>82</v>
      </c>
      <c r="AT181" s="203" t="s">
        <v>72</v>
      </c>
      <c r="AU181" s="203" t="s">
        <v>80</v>
      </c>
      <c r="AY181" s="202" t="s">
        <v>181</v>
      </c>
      <c r="BK181" s="204">
        <f>BK182</f>
        <v>0</v>
      </c>
    </row>
    <row r="182" spans="1:65" s="2" customFormat="1" ht="19.8" customHeight="1">
      <c r="A182" s="33"/>
      <c r="B182" s="34"/>
      <c r="C182" s="207" t="s">
        <v>1002</v>
      </c>
      <c r="D182" s="207" t="s">
        <v>185</v>
      </c>
      <c r="E182" s="208" t="s">
        <v>1438</v>
      </c>
      <c r="F182" s="209" t="s">
        <v>1439</v>
      </c>
      <c r="G182" s="210" t="s">
        <v>854</v>
      </c>
      <c r="H182" s="211">
        <v>1</v>
      </c>
      <c r="I182" s="212"/>
      <c r="J182" s="213">
        <f>ROUND(I182*H182,2)</f>
        <v>0</v>
      </c>
      <c r="K182" s="214"/>
      <c r="L182" s="38"/>
      <c r="M182" s="215" t="s">
        <v>1</v>
      </c>
      <c r="N182" s="216" t="s">
        <v>38</v>
      </c>
      <c r="O182" s="70"/>
      <c r="P182" s="217">
        <f>O182*H182</f>
        <v>0</v>
      </c>
      <c r="Q182" s="217">
        <v>5.4799999999999996E-3</v>
      </c>
      <c r="R182" s="217">
        <f>Q182*H182</f>
        <v>5.4799999999999996E-3</v>
      </c>
      <c r="S182" s="217">
        <v>0</v>
      </c>
      <c r="T182" s="217">
        <f>S182*H182</f>
        <v>0</v>
      </c>
      <c r="U182" s="218" t="s">
        <v>1</v>
      </c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19" t="s">
        <v>189</v>
      </c>
      <c r="AT182" s="219" t="s">
        <v>185</v>
      </c>
      <c r="AU182" s="219" t="s">
        <v>82</v>
      </c>
      <c r="AY182" s="16" t="s">
        <v>181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16" t="s">
        <v>80</v>
      </c>
      <c r="BK182" s="220">
        <f>ROUND(I182*H182,2)</f>
        <v>0</v>
      </c>
      <c r="BL182" s="16" t="s">
        <v>189</v>
      </c>
      <c r="BM182" s="219" t="s">
        <v>1545</v>
      </c>
    </row>
    <row r="183" spans="1:65" s="12" customFormat="1" ht="25.95" customHeight="1">
      <c r="B183" s="191"/>
      <c r="C183" s="192"/>
      <c r="D183" s="193" t="s">
        <v>72</v>
      </c>
      <c r="E183" s="194" t="s">
        <v>536</v>
      </c>
      <c r="F183" s="194" t="s">
        <v>537</v>
      </c>
      <c r="G183" s="192"/>
      <c r="H183" s="192"/>
      <c r="I183" s="195"/>
      <c r="J183" s="196">
        <f>BK183</f>
        <v>0</v>
      </c>
      <c r="K183" s="192"/>
      <c r="L183" s="197"/>
      <c r="M183" s="198"/>
      <c r="N183" s="199"/>
      <c r="O183" s="199"/>
      <c r="P183" s="200">
        <f>SUM(P184:P186)</f>
        <v>0</v>
      </c>
      <c r="Q183" s="199"/>
      <c r="R183" s="200">
        <f>SUM(R184:R186)</f>
        <v>0</v>
      </c>
      <c r="S183" s="199"/>
      <c r="T183" s="200">
        <f>SUM(T184:T186)</f>
        <v>0</v>
      </c>
      <c r="U183" s="201"/>
      <c r="AR183" s="202" t="s">
        <v>390</v>
      </c>
      <c r="AT183" s="203" t="s">
        <v>72</v>
      </c>
      <c r="AU183" s="203" t="s">
        <v>73</v>
      </c>
      <c r="AY183" s="202" t="s">
        <v>181</v>
      </c>
      <c r="BK183" s="204">
        <f>SUM(BK184:BK186)</f>
        <v>0</v>
      </c>
    </row>
    <row r="184" spans="1:65" s="2" customFormat="1" ht="19.8" customHeight="1">
      <c r="A184" s="33"/>
      <c r="B184" s="34"/>
      <c r="C184" s="207" t="s">
        <v>998</v>
      </c>
      <c r="D184" s="207" t="s">
        <v>185</v>
      </c>
      <c r="E184" s="208" t="s">
        <v>1441</v>
      </c>
      <c r="F184" s="209" t="s">
        <v>1442</v>
      </c>
      <c r="G184" s="210" t="s">
        <v>385</v>
      </c>
      <c r="H184" s="211">
        <v>64</v>
      </c>
      <c r="I184" s="212"/>
      <c r="J184" s="213">
        <f>ROUND(I184*H184,2)</f>
        <v>0</v>
      </c>
      <c r="K184" s="214"/>
      <c r="L184" s="38"/>
      <c r="M184" s="215" t="s">
        <v>1</v>
      </c>
      <c r="N184" s="216" t="s">
        <v>38</v>
      </c>
      <c r="O184" s="70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7">
        <f>S184*H184</f>
        <v>0</v>
      </c>
      <c r="U184" s="218" t="s">
        <v>1</v>
      </c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19" t="s">
        <v>386</v>
      </c>
      <c r="AT184" s="219" t="s">
        <v>185</v>
      </c>
      <c r="AU184" s="219" t="s">
        <v>80</v>
      </c>
      <c r="AY184" s="16" t="s">
        <v>181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16" t="s">
        <v>80</v>
      </c>
      <c r="BK184" s="220">
        <f>ROUND(I184*H184,2)</f>
        <v>0</v>
      </c>
      <c r="BL184" s="16" t="s">
        <v>386</v>
      </c>
      <c r="BM184" s="219" t="s">
        <v>1546</v>
      </c>
    </row>
    <row r="185" spans="1:65" s="2" customFormat="1" ht="14.4" customHeight="1">
      <c r="A185" s="33"/>
      <c r="B185" s="34"/>
      <c r="C185" s="207" t="s">
        <v>964</v>
      </c>
      <c r="D185" s="207" t="s">
        <v>185</v>
      </c>
      <c r="E185" s="208" t="s">
        <v>1444</v>
      </c>
      <c r="F185" s="209" t="s">
        <v>1445</v>
      </c>
      <c r="G185" s="210" t="s">
        <v>385</v>
      </c>
      <c r="H185" s="211">
        <v>24</v>
      </c>
      <c r="I185" s="212"/>
      <c r="J185" s="213">
        <f>ROUND(I185*H185,2)</f>
        <v>0</v>
      </c>
      <c r="K185" s="214"/>
      <c r="L185" s="38"/>
      <c r="M185" s="215" t="s">
        <v>1</v>
      </c>
      <c r="N185" s="216" t="s">
        <v>38</v>
      </c>
      <c r="O185" s="70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7">
        <f>S185*H185</f>
        <v>0</v>
      </c>
      <c r="U185" s="218" t="s">
        <v>1</v>
      </c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19" t="s">
        <v>386</v>
      </c>
      <c r="AT185" s="219" t="s">
        <v>185</v>
      </c>
      <c r="AU185" s="219" t="s">
        <v>80</v>
      </c>
      <c r="AY185" s="16" t="s">
        <v>181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16" t="s">
        <v>80</v>
      </c>
      <c r="BK185" s="220">
        <f>ROUND(I185*H185,2)</f>
        <v>0</v>
      </c>
      <c r="BL185" s="16" t="s">
        <v>386</v>
      </c>
      <c r="BM185" s="219" t="s">
        <v>1547</v>
      </c>
    </row>
    <row r="186" spans="1:65" s="2" customFormat="1" ht="19.8" customHeight="1">
      <c r="A186" s="33"/>
      <c r="B186" s="34"/>
      <c r="C186" s="207" t="s">
        <v>994</v>
      </c>
      <c r="D186" s="207" t="s">
        <v>185</v>
      </c>
      <c r="E186" s="208" t="s">
        <v>1447</v>
      </c>
      <c r="F186" s="209" t="s">
        <v>1448</v>
      </c>
      <c r="G186" s="210" t="s">
        <v>385</v>
      </c>
      <c r="H186" s="211">
        <v>64</v>
      </c>
      <c r="I186" s="212"/>
      <c r="J186" s="213">
        <f>ROUND(I186*H186,2)</f>
        <v>0</v>
      </c>
      <c r="K186" s="214"/>
      <c r="L186" s="38"/>
      <c r="M186" s="232" t="s">
        <v>1</v>
      </c>
      <c r="N186" s="233" t="s">
        <v>38</v>
      </c>
      <c r="O186" s="234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5">
        <f>S186*H186</f>
        <v>0</v>
      </c>
      <c r="U186" s="236" t="s">
        <v>1</v>
      </c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19" t="s">
        <v>386</v>
      </c>
      <c r="AT186" s="219" t="s">
        <v>185</v>
      </c>
      <c r="AU186" s="219" t="s">
        <v>80</v>
      </c>
      <c r="AY186" s="16" t="s">
        <v>181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16" t="s">
        <v>80</v>
      </c>
      <c r="BK186" s="220">
        <f>ROUND(I186*H186,2)</f>
        <v>0</v>
      </c>
      <c r="BL186" s="16" t="s">
        <v>386</v>
      </c>
      <c r="BM186" s="219" t="s">
        <v>1548</v>
      </c>
    </row>
    <row r="187" spans="1:65" s="2" customFormat="1" ht="6.9" customHeight="1">
      <c r="A187" s="33"/>
      <c r="B187" s="53"/>
      <c r="C187" s="54"/>
      <c r="D187" s="54"/>
      <c r="E187" s="54"/>
      <c r="F187" s="54"/>
      <c r="G187" s="54"/>
      <c r="H187" s="54"/>
      <c r="I187" s="157"/>
      <c r="J187" s="54"/>
      <c r="K187" s="54"/>
      <c r="L187" s="38"/>
      <c r="M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</row>
  </sheetData>
  <sheetProtection algorithmName="SHA-512" hashValue="bLJOAUJc18/Jg9L7jC8YyCEc4byPW9m4hY+InYxaKbx2jjGTrTUqQgt7yPzixLMumxKTH2Da6bbj+BZnojqilA==" saltValue="97r7X+AyR4bNxuSAD97X+cU/mzipFFbDrAIfHuSOQs0uB9NWEdmwCegagS3h9rL/h2k12OpxEmViQFV/U9WSdg==" spinCount="100000" sheet="1" objects="1" scenarios="1" formatColumns="0" formatRows="0" autoFilter="0"/>
  <autoFilter ref="C128:K186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4"/>
  <sheetViews>
    <sheetView showGridLines="0" workbookViewId="0"/>
  </sheetViews>
  <sheetFormatPr defaultRowHeight="10.199999999999999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86.42578125" style="1" customWidth="1"/>
    <col min="7" max="7" width="6" style="1" customWidth="1"/>
    <col min="8" max="8" width="9.85546875" style="1" customWidth="1"/>
    <col min="9" max="9" width="17.28515625" style="114" customWidth="1"/>
    <col min="10" max="10" width="17.28515625" style="1" customWidth="1"/>
    <col min="11" max="11" width="17.28515625" style="1" hidden="1" customWidth="1"/>
    <col min="12" max="12" width="8" style="1" customWidth="1"/>
    <col min="13" max="13" width="9.28515625" style="1" hidden="1" customWidth="1"/>
    <col min="14" max="14" width="9.140625" style="1" hidden="1"/>
    <col min="15" max="21" width="12.140625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114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6" t="s">
        <v>118</v>
      </c>
    </row>
    <row r="3" spans="1:46" s="1" customFormat="1" ht="6.9" customHeight="1">
      <c r="B3" s="115"/>
      <c r="C3" s="116"/>
      <c r="D3" s="116"/>
      <c r="E3" s="116"/>
      <c r="F3" s="116"/>
      <c r="G3" s="116"/>
      <c r="H3" s="116"/>
      <c r="I3" s="117"/>
      <c r="J3" s="116"/>
      <c r="K3" s="116"/>
      <c r="L3" s="19"/>
      <c r="AT3" s="16" t="s">
        <v>82</v>
      </c>
    </row>
    <row r="4" spans="1:46" s="1" customFormat="1" ht="24.9" customHeight="1">
      <c r="B4" s="19"/>
      <c r="D4" s="118" t="s">
        <v>119</v>
      </c>
      <c r="I4" s="114"/>
      <c r="L4" s="19"/>
      <c r="M4" s="119" t="s">
        <v>10</v>
      </c>
      <c r="AT4" s="16" t="s">
        <v>4</v>
      </c>
    </row>
    <row r="5" spans="1:46" s="1" customFormat="1" ht="6.9" customHeight="1">
      <c r="B5" s="19"/>
      <c r="I5" s="114"/>
      <c r="L5" s="19"/>
    </row>
    <row r="6" spans="1:46" s="1" customFormat="1" ht="12" customHeight="1">
      <c r="B6" s="19"/>
      <c r="D6" s="120" t="s">
        <v>16</v>
      </c>
      <c r="I6" s="114"/>
      <c r="L6" s="19"/>
    </row>
    <row r="7" spans="1:46" s="1" customFormat="1" ht="14.4" customHeight="1">
      <c r="B7" s="19"/>
      <c r="E7" s="308" t="str">
        <f>'Rekapitulace stavby'!K6</f>
        <v>MŠ Šumperk Prievidzská</v>
      </c>
      <c r="F7" s="309"/>
      <c r="G7" s="309"/>
      <c r="H7" s="309"/>
      <c r="I7" s="114"/>
      <c r="L7" s="19"/>
    </row>
    <row r="8" spans="1:46" s="1" customFormat="1" ht="12" customHeight="1">
      <c r="B8" s="19"/>
      <c r="D8" s="120" t="s">
        <v>120</v>
      </c>
      <c r="I8" s="114"/>
      <c r="L8" s="19"/>
    </row>
    <row r="9" spans="1:46" s="2" customFormat="1" ht="14.4" customHeight="1">
      <c r="A9" s="33"/>
      <c r="B9" s="38"/>
      <c r="C9" s="33"/>
      <c r="D9" s="33"/>
      <c r="E9" s="308" t="s">
        <v>1284</v>
      </c>
      <c r="F9" s="310"/>
      <c r="G9" s="310"/>
      <c r="H9" s="310"/>
      <c r="I9" s="121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0" t="s">
        <v>122</v>
      </c>
      <c r="E10" s="33"/>
      <c r="F10" s="33"/>
      <c r="G10" s="33"/>
      <c r="H10" s="33"/>
      <c r="I10" s="121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4.4" customHeight="1">
      <c r="A11" s="33"/>
      <c r="B11" s="38"/>
      <c r="C11" s="33"/>
      <c r="D11" s="33"/>
      <c r="E11" s="311" t="s">
        <v>1549</v>
      </c>
      <c r="F11" s="310"/>
      <c r="G11" s="310"/>
      <c r="H11" s="310"/>
      <c r="I11" s="121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121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0" t="s">
        <v>18</v>
      </c>
      <c r="E13" s="33"/>
      <c r="F13" s="109" t="s">
        <v>1</v>
      </c>
      <c r="G13" s="33"/>
      <c r="H13" s="33"/>
      <c r="I13" s="122" t="s">
        <v>19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0" t="s">
        <v>20</v>
      </c>
      <c r="E14" s="33"/>
      <c r="F14" s="109" t="s">
        <v>1286</v>
      </c>
      <c r="G14" s="33"/>
      <c r="H14" s="33"/>
      <c r="I14" s="122" t="s">
        <v>22</v>
      </c>
      <c r="J14" s="123" t="str">
        <f>'Rekapitulace stavby'!AN8</f>
        <v>3. 8. 2020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8" customHeight="1">
      <c r="A15" s="33"/>
      <c r="B15" s="38"/>
      <c r="C15" s="33"/>
      <c r="D15" s="33"/>
      <c r="E15" s="33"/>
      <c r="F15" s="33"/>
      <c r="G15" s="33"/>
      <c r="H15" s="33"/>
      <c r="I15" s="121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0" t="s">
        <v>24</v>
      </c>
      <c r="E16" s="33"/>
      <c r="F16" s="33"/>
      <c r="G16" s="33"/>
      <c r="H16" s="33"/>
      <c r="I16" s="122" t="s">
        <v>25</v>
      </c>
      <c r="J16" s="109" t="s">
        <v>1</v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9" t="s">
        <v>21</v>
      </c>
      <c r="F17" s="33"/>
      <c r="G17" s="33"/>
      <c r="H17" s="33"/>
      <c r="I17" s="122" t="s">
        <v>26</v>
      </c>
      <c r="J17" s="109" t="s">
        <v>1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8"/>
      <c r="C18" s="33"/>
      <c r="D18" s="33"/>
      <c r="E18" s="33"/>
      <c r="F18" s="33"/>
      <c r="G18" s="33"/>
      <c r="H18" s="33"/>
      <c r="I18" s="121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0" t="s">
        <v>27</v>
      </c>
      <c r="E19" s="33"/>
      <c r="F19" s="33"/>
      <c r="G19" s="33"/>
      <c r="H19" s="33"/>
      <c r="I19" s="122" t="s">
        <v>25</v>
      </c>
      <c r="J19" s="29" t="str">
        <f>'Rekapitulace stavby'!AN13</f>
        <v>Vyplň údaj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312" t="str">
        <f>'Rekapitulace stavby'!E14</f>
        <v>Vyplň údaj</v>
      </c>
      <c r="F20" s="313"/>
      <c r="G20" s="313"/>
      <c r="H20" s="313"/>
      <c r="I20" s="122" t="s">
        <v>26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8"/>
      <c r="C21" s="33"/>
      <c r="D21" s="33"/>
      <c r="E21" s="33"/>
      <c r="F21" s="33"/>
      <c r="G21" s="33"/>
      <c r="H21" s="33"/>
      <c r="I21" s="121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0" t="s">
        <v>29</v>
      </c>
      <c r="E22" s="33"/>
      <c r="F22" s="33"/>
      <c r="G22" s="33"/>
      <c r="H22" s="33"/>
      <c r="I22" s="122" t="s">
        <v>25</v>
      </c>
      <c r="J22" s="109" t="s">
        <v>1</v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9" t="s">
        <v>21</v>
      </c>
      <c r="F23" s="33"/>
      <c r="G23" s="33"/>
      <c r="H23" s="33"/>
      <c r="I23" s="122" t="s">
        <v>26</v>
      </c>
      <c r="J23" s="109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8"/>
      <c r="C24" s="33"/>
      <c r="D24" s="33"/>
      <c r="E24" s="33"/>
      <c r="F24" s="33"/>
      <c r="G24" s="33"/>
      <c r="H24" s="33"/>
      <c r="I24" s="121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0" t="s">
        <v>31</v>
      </c>
      <c r="E25" s="33"/>
      <c r="F25" s="33"/>
      <c r="G25" s="33"/>
      <c r="H25" s="33"/>
      <c r="I25" s="122" t="s">
        <v>25</v>
      </c>
      <c r="J25" s="109" t="s">
        <v>1</v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9" t="s">
        <v>21</v>
      </c>
      <c r="F26" s="33"/>
      <c r="G26" s="33"/>
      <c r="H26" s="33"/>
      <c r="I26" s="122" t="s">
        <v>26</v>
      </c>
      <c r="J26" s="109" t="s">
        <v>1</v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8"/>
      <c r="C27" s="33"/>
      <c r="D27" s="33"/>
      <c r="E27" s="33"/>
      <c r="F27" s="33"/>
      <c r="G27" s="33"/>
      <c r="H27" s="33"/>
      <c r="I27" s="121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0" t="s">
        <v>32</v>
      </c>
      <c r="E28" s="33"/>
      <c r="F28" s="33"/>
      <c r="G28" s="33"/>
      <c r="H28" s="33"/>
      <c r="I28" s="121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4.4" customHeight="1">
      <c r="A29" s="124"/>
      <c r="B29" s="125"/>
      <c r="C29" s="124"/>
      <c r="D29" s="124"/>
      <c r="E29" s="314" t="s">
        <v>1</v>
      </c>
      <c r="F29" s="314"/>
      <c r="G29" s="314"/>
      <c r="H29" s="314"/>
      <c r="I29" s="126"/>
      <c r="J29" s="124"/>
      <c r="K29" s="124"/>
      <c r="L29" s="127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" customHeight="1">
      <c r="A30" s="33"/>
      <c r="B30" s="38"/>
      <c r="C30" s="33"/>
      <c r="D30" s="33"/>
      <c r="E30" s="33"/>
      <c r="F30" s="33"/>
      <c r="G30" s="33"/>
      <c r="H30" s="33"/>
      <c r="I30" s="121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28"/>
      <c r="E31" s="128"/>
      <c r="F31" s="128"/>
      <c r="G31" s="128"/>
      <c r="H31" s="128"/>
      <c r="I31" s="129"/>
      <c r="J31" s="128"/>
      <c r="K31" s="128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30" t="s">
        <v>33</v>
      </c>
      <c r="E32" s="33"/>
      <c r="F32" s="33"/>
      <c r="G32" s="33"/>
      <c r="H32" s="33"/>
      <c r="I32" s="121"/>
      <c r="J32" s="131">
        <f>ROUND(J123,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8"/>
      <c r="C33" s="33"/>
      <c r="D33" s="128"/>
      <c r="E33" s="128"/>
      <c r="F33" s="128"/>
      <c r="G33" s="128"/>
      <c r="H33" s="128"/>
      <c r="I33" s="129"/>
      <c r="J33" s="128"/>
      <c r="K33" s="128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33"/>
      <c r="F34" s="132" t="s">
        <v>35</v>
      </c>
      <c r="G34" s="33"/>
      <c r="H34" s="33"/>
      <c r="I34" s="133" t="s">
        <v>34</v>
      </c>
      <c r="J34" s="132" t="s">
        <v>36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8"/>
      <c r="C35" s="33"/>
      <c r="D35" s="134" t="s">
        <v>37</v>
      </c>
      <c r="E35" s="120" t="s">
        <v>38</v>
      </c>
      <c r="F35" s="135">
        <f>ROUND((SUM(BE123:BE143)),  2)</f>
        <v>0</v>
      </c>
      <c r="G35" s="33"/>
      <c r="H35" s="33"/>
      <c r="I35" s="136">
        <v>0.21</v>
      </c>
      <c r="J35" s="135">
        <f>ROUND(((SUM(BE123:BE143))*I35),  2)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8"/>
      <c r="C36" s="33"/>
      <c r="D36" s="33"/>
      <c r="E36" s="120" t="s">
        <v>39</v>
      </c>
      <c r="F36" s="135">
        <f>ROUND((SUM(BF123:BF143)),  2)</f>
        <v>0</v>
      </c>
      <c r="G36" s="33"/>
      <c r="H36" s="33"/>
      <c r="I36" s="136">
        <v>0.15</v>
      </c>
      <c r="J36" s="135">
        <f>ROUND(((SUM(BF123:BF143))*I36),  2)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20" t="s">
        <v>40</v>
      </c>
      <c r="F37" s="135">
        <f>ROUND((SUM(BG123:BG143)),  2)</f>
        <v>0</v>
      </c>
      <c r="G37" s="33"/>
      <c r="H37" s="33"/>
      <c r="I37" s="136">
        <v>0.21</v>
      </c>
      <c r="J37" s="135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8"/>
      <c r="C38" s="33"/>
      <c r="D38" s="33"/>
      <c r="E38" s="120" t="s">
        <v>41</v>
      </c>
      <c r="F38" s="135">
        <f>ROUND((SUM(BH123:BH143)),  2)</f>
        <v>0</v>
      </c>
      <c r="G38" s="33"/>
      <c r="H38" s="33"/>
      <c r="I38" s="136">
        <v>0.15</v>
      </c>
      <c r="J38" s="135">
        <f>0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8"/>
      <c r="C39" s="33"/>
      <c r="D39" s="33"/>
      <c r="E39" s="120" t="s">
        <v>42</v>
      </c>
      <c r="F39" s="135">
        <f>ROUND((SUM(BI123:BI143)),  2)</f>
        <v>0</v>
      </c>
      <c r="G39" s="33"/>
      <c r="H39" s="33"/>
      <c r="I39" s="136">
        <v>0</v>
      </c>
      <c r="J39" s="135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8"/>
      <c r="C40" s="33"/>
      <c r="D40" s="33"/>
      <c r="E40" s="33"/>
      <c r="F40" s="33"/>
      <c r="G40" s="33"/>
      <c r="H40" s="33"/>
      <c r="I40" s="121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37"/>
      <c r="D41" s="138" t="s">
        <v>43</v>
      </c>
      <c r="E41" s="139"/>
      <c r="F41" s="139"/>
      <c r="G41" s="140" t="s">
        <v>44</v>
      </c>
      <c r="H41" s="141" t="s">
        <v>45</v>
      </c>
      <c r="I41" s="142"/>
      <c r="J41" s="143">
        <f>SUM(J32:J39)</f>
        <v>0</v>
      </c>
      <c r="K41" s="144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8"/>
      <c r="C42" s="33"/>
      <c r="D42" s="33"/>
      <c r="E42" s="33"/>
      <c r="F42" s="33"/>
      <c r="G42" s="33"/>
      <c r="H42" s="33"/>
      <c r="I42" s="121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19"/>
      <c r="I43" s="114"/>
      <c r="L43" s="19"/>
    </row>
    <row r="44" spans="1:31" s="1" customFormat="1" ht="14.4" customHeight="1">
      <c r="B44" s="19"/>
      <c r="I44" s="114"/>
      <c r="L44" s="19"/>
    </row>
    <row r="45" spans="1:31" s="1" customFormat="1" ht="14.4" customHeight="1">
      <c r="B45" s="19"/>
      <c r="I45" s="114"/>
      <c r="L45" s="19"/>
    </row>
    <row r="46" spans="1:31" s="1" customFormat="1" ht="14.4" customHeight="1">
      <c r="B46" s="19"/>
      <c r="I46" s="114"/>
      <c r="L46" s="19"/>
    </row>
    <row r="47" spans="1:31" s="1" customFormat="1" ht="14.4" customHeight="1">
      <c r="B47" s="19"/>
      <c r="I47" s="114"/>
      <c r="L47" s="19"/>
    </row>
    <row r="48" spans="1:31" s="1" customFormat="1" ht="14.4" customHeight="1">
      <c r="B48" s="19"/>
      <c r="I48" s="114"/>
      <c r="L48" s="19"/>
    </row>
    <row r="49" spans="1:31" s="1" customFormat="1" ht="14.4" customHeight="1">
      <c r="B49" s="19"/>
      <c r="I49" s="114"/>
      <c r="L49" s="19"/>
    </row>
    <row r="50" spans="1:31" s="2" customFormat="1" ht="14.4" customHeight="1">
      <c r="B50" s="50"/>
      <c r="D50" s="145" t="s">
        <v>46</v>
      </c>
      <c r="E50" s="146"/>
      <c r="F50" s="146"/>
      <c r="G50" s="145" t="s">
        <v>47</v>
      </c>
      <c r="H50" s="146"/>
      <c r="I50" s="147"/>
      <c r="J50" s="146"/>
      <c r="K50" s="146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8"/>
      <c r="C61" s="33"/>
      <c r="D61" s="148" t="s">
        <v>48</v>
      </c>
      <c r="E61" s="149"/>
      <c r="F61" s="150" t="s">
        <v>49</v>
      </c>
      <c r="G61" s="148" t="s">
        <v>48</v>
      </c>
      <c r="H61" s="149"/>
      <c r="I61" s="151"/>
      <c r="J61" s="152" t="s">
        <v>49</v>
      </c>
      <c r="K61" s="149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8"/>
      <c r="C65" s="33"/>
      <c r="D65" s="145" t="s">
        <v>50</v>
      </c>
      <c r="E65" s="153"/>
      <c r="F65" s="153"/>
      <c r="G65" s="145" t="s">
        <v>51</v>
      </c>
      <c r="H65" s="153"/>
      <c r="I65" s="154"/>
      <c r="J65" s="153"/>
      <c r="K65" s="15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8"/>
      <c r="C76" s="33"/>
      <c r="D76" s="148" t="s">
        <v>48</v>
      </c>
      <c r="E76" s="149"/>
      <c r="F76" s="150" t="s">
        <v>49</v>
      </c>
      <c r="G76" s="148" t="s">
        <v>48</v>
      </c>
      <c r="H76" s="149"/>
      <c r="I76" s="151"/>
      <c r="J76" s="152" t="s">
        <v>49</v>
      </c>
      <c r="K76" s="149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155"/>
      <c r="C77" s="156"/>
      <c r="D77" s="156"/>
      <c r="E77" s="156"/>
      <c r="F77" s="156"/>
      <c r="G77" s="156"/>
      <c r="H77" s="156"/>
      <c r="I77" s="157"/>
      <c r="J77" s="156"/>
      <c r="K77" s="156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158"/>
      <c r="C81" s="159"/>
      <c r="D81" s="159"/>
      <c r="E81" s="159"/>
      <c r="F81" s="159"/>
      <c r="G81" s="159"/>
      <c r="H81" s="159"/>
      <c r="I81" s="160"/>
      <c r="J81" s="159"/>
      <c r="K81" s="159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127</v>
      </c>
      <c r="D82" s="35"/>
      <c r="E82" s="35"/>
      <c r="F82" s="35"/>
      <c r="G82" s="35"/>
      <c r="H82" s="35"/>
      <c r="I82" s="121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5"/>
      <c r="D83" s="35"/>
      <c r="E83" s="35"/>
      <c r="F83" s="35"/>
      <c r="G83" s="35"/>
      <c r="H83" s="35"/>
      <c r="I83" s="121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121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4.4" customHeight="1">
      <c r="A85" s="33"/>
      <c r="B85" s="34"/>
      <c r="C85" s="35"/>
      <c r="D85" s="35"/>
      <c r="E85" s="306" t="str">
        <f>E7</f>
        <v>MŠ Šumperk Prievidzská</v>
      </c>
      <c r="F85" s="307"/>
      <c r="G85" s="307"/>
      <c r="H85" s="307"/>
      <c r="I85" s="121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120</v>
      </c>
      <c r="D86" s="21"/>
      <c r="E86" s="21"/>
      <c r="F86" s="21"/>
      <c r="G86" s="21"/>
      <c r="H86" s="21"/>
      <c r="I86" s="114"/>
      <c r="J86" s="21"/>
      <c r="K86" s="21"/>
      <c r="L86" s="19"/>
    </row>
    <row r="87" spans="1:31" s="2" customFormat="1" ht="14.4" customHeight="1">
      <c r="A87" s="33"/>
      <c r="B87" s="34"/>
      <c r="C87" s="35"/>
      <c r="D87" s="35"/>
      <c r="E87" s="306" t="s">
        <v>1284</v>
      </c>
      <c r="F87" s="305"/>
      <c r="G87" s="305"/>
      <c r="H87" s="305"/>
      <c r="I87" s="121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122</v>
      </c>
      <c r="D88" s="35"/>
      <c r="E88" s="35"/>
      <c r="F88" s="35"/>
      <c r="G88" s="35"/>
      <c r="H88" s="35"/>
      <c r="I88" s="121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4.4" customHeight="1">
      <c r="A89" s="33"/>
      <c r="B89" s="34"/>
      <c r="C89" s="35"/>
      <c r="D89" s="35"/>
      <c r="E89" s="298" t="str">
        <f>E11</f>
        <v>A2-D.1.4.2 - VZT</v>
      </c>
      <c r="F89" s="305"/>
      <c r="G89" s="305"/>
      <c r="H89" s="305"/>
      <c r="I89" s="121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" customHeight="1">
      <c r="A90" s="33"/>
      <c r="B90" s="34"/>
      <c r="C90" s="35"/>
      <c r="D90" s="35"/>
      <c r="E90" s="35"/>
      <c r="F90" s="35"/>
      <c r="G90" s="35"/>
      <c r="H90" s="35"/>
      <c r="I90" s="121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5"/>
      <c r="E91" s="35"/>
      <c r="F91" s="26" t="str">
        <f>F14</f>
        <v>Šumperk</v>
      </c>
      <c r="G91" s="35"/>
      <c r="H91" s="35"/>
      <c r="I91" s="122" t="s">
        <v>22</v>
      </c>
      <c r="J91" s="65" t="str">
        <f>IF(J14="","",J14)</f>
        <v>3. 8. 2020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5"/>
      <c r="D92" s="35"/>
      <c r="E92" s="35"/>
      <c r="F92" s="35"/>
      <c r="G92" s="35"/>
      <c r="H92" s="35"/>
      <c r="I92" s="121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6" customHeight="1">
      <c r="A93" s="33"/>
      <c r="B93" s="34"/>
      <c r="C93" s="28" t="s">
        <v>24</v>
      </c>
      <c r="D93" s="35"/>
      <c r="E93" s="35"/>
      <c r="F93" s="26" t="str">
        <f>E17</f>
        <v xml:space="preserve"> </v>
      </c>
      <c r="G93" s="35"/>
      <c r="H93" s="35"/>
      <c r="I93" s="122" t="s">
        <v>29</v>
      </c>
      <c r="J93" s="31" t="str">
        <f>E23</f>
        <v xml:space="preserve"> 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6" customHeight="1">
      <c r="A94" s="33"/>
      <c r="B94" s="34"/>
      <c r="C94" s="28" t="s">
        <v>27</v>
      </c>
      <c r="D94" s="35"/>
      <c r="E94" s="35"/>
      <c r="F94" s="26" t="str">
        <f>IF(E20="","",E20)</f>
        <v>Vyplň údaj</v>
      </c>
      <c r="G94" s="35"/>
      <c r="H94" s="35"/>
      <c r="I94" s="122" t="s">
        <v>31</v>
      </c>
      <c r="J94" s="31" t="str">
        <f>E26</f>
        <v xml:space="preserve"> 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21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61" t="s">
        <v>128</v>
      </c>
      <c r="D96" s="162"/>
      <c r="E96" s="162"/>
      <c r="F96" s="162"/>
      <c r="G96" s="162"/>
      <c r="H96" s="162"/>
      <c r="I96" s="163"/>
      <c r="J96" s="164" t="s">
        <v>129</v>
      </c>
      <c r="K96" s="162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121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8" customHeight="1">
      <c r="A98" s="33"/>
      <c r="B98" s="34"/>
      <c r="C98" s="165" t="s">
        <v>130</v>
      </c>
      <c r="D98" s="35"/>
      <c r="E98" s="35"/>
      <c r="F98" s="35"/>
      <c r="G98" s="35"/>
      <c r="H98" s="35"/>
      <c r="I98" s="121"/>
      <c r="J98" s="83">
        <f>J123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131</v>
      </c>
    </row>
    <row r="99" spans="1:47" s="9" customFormat="1" ht="24.9" customHeight="1">
      <c r="B99" s="166"/>
      <c r="C99" s="167"/>
      <c r="D99" s="168" t="s">
        <v>132</v>
      </c>
      <c r="E99" s="169"/>
      <c r="F99" s="169"/>
      <c r="G99" s="169"/>
      <c r="H99" s="169"/>
      <c r="I99" s="170"/>
      <c r="J99" s="171">
        <f>J124</f>
        <v>0</v>
      </c>
      <c r="K99" s="167"/>
      <c r="L99" s="172"/>
    </row>
    <row r="100" spans="1:47" s="10" customFormat="1" ht="19.95" customHeight="1">
      <c r="B100" s="173"/>
      <c r="C100" s="103"/>
      <c r="D100" s="174" t="s">
        <v>635</v>
      </c>
      <c r="E100" s="175"/>
      <c r="F100" s="175"/>
      <c r="G100" s="175"/>
      <c r="H100" s="175"/>
      <c r="I100" s="176"/>
      <c r="J100" s="177">
        <f>J125</f>
        <v>0</v>
      </c>
      <c r="K100" s="103"/>
      <c r="L100" s="178"/>
    </row>
    <row r="101" spans="1:47" s="9" customFormat="1" ht="24.9" customHeight="1">
      <c r="B101" s="166"/>
      <c r="C101" s="167"/>
      <c r="D101" s="168" t="s">
        <v>162</v>
      </c>
      <c r="E101" s="169"/>
      <c r="F101" s="169"/>
      <c r="G101" s="169"/>
      <c r="H101" s="169"/>
      <c r="I101" s="170"/>
      <c r="J101" s="171">
        <f>J139</f>
        <v>0</v>
      </c>
      <c r="K101" s="167"/>
      <c r="L101" s="172"/>
    </row>
    <row r="102" spans="1:47" s="2" customFormat="1" ht="21.75" customHeight="1">
      <c r="A102" s="33"/>
      <c r="B102" s="34"/>
      <c r="C102" s="35"/>
      <c r="D102" s="35"/>
      <c r="E102" s="35"/>
      <c r="F102" s="35"/>
      <c r="G102" s="35"/>
      <c r="H102" s="35"/>
      <c r="I102" s="121"/>
      <c r="J102" s="35"/>
      <c r="K102" s="35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47" s="2" customFormat="1" ht="6.9" customHeight="1">
      <c r="A103" s="33"/>
      <c r="B103" s="53"/>
      <c r="C103" s="54"/>
      <c r="D103" s="54"/>
      <c r="E103" s="54"/>
      <c r="F103" s="54"/>
      <c r="G103" s="54"/>
      <c r="H103" s="54"/>
      <c r="I103" s="157"/>
      <c r="J103" s="54"/>
      <c r="K103" s="54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47" s="2" customFormat="1" ht="6.9" customHeight="1">
      <c r="A107" s="33"/>
      <c r="B107" s="55"/>
      <c r="C107" s="56"/>
      <c r="D107" s="56"/>
      <c r="E107" s="56"/>
      <c r="F107" s="56"/>
      <c r="G107" s="56"/>
      <c r="H107" s="56"/>
      <c r="I107" s="160"/>
      <c r="J107" s="56"/>
      <c r="K107" s="56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24.9" customHeight="1">
      <c r="A108" s="33"/>
      <c r="B108" s="34"/>
      <c r="C108" s="22" t="s">
        <v>165</v>
      </c>
      <c r="D108" s="35"/>
      <c r="E108" s="35"/>
      <c r="F108" s="35"/>
      <c r="G108" s="35"/>
      <c r="H108" s="35"/>
      <c r="I108" s="121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" customHeight="1">
      <c r="A109" s="33"/>
      <c r="B109" s="34"/>
      <c r="C109" s="35"/>
      <c r="D109" s="35"/>
      <c r="E109" s="35"/>
      <c r="F109" s="35"/>
      <c r="G109" s="35"/>
      <c r="H109" s="35"/>
      <c r="I109" s="121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2" customHeight="1">
      <c r="A110" s="33"/>
      <c r="B110" s="34"/>
      <c r="C110" s="28" t="s">
        <v>16</v>
      </c>
      <c r="D110" s="35"/>
      <c r="E110" s="35"/>
      <c r="F110" s="35"/>
      <c r="G110" s="35"/>
      <c r="H110" s="35"/>
      <c r="I110" s="121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14.4" customHeight="1">
      <c r="A111" s="33"/>
      <c r="B111" s="34"/>
      <c r="C111" s="35"/>
      <c r="D111" s="35"/>
      <c r="E111" s="306" t="str">
        <f>E7</f>
        <v>MŠ Šumperk Prievidzská</v>
      </c>
      <c r="F111" s="307"/>
      <c r="G111" s="307"/>
      <c r="H111" s="307"/>
      <c r="I111" s="121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1" customFormat="1" ht="12" customHeight="1">
      <c r="B112" s="20"/>
      <c r="C112" s="28" t="s">
        <v>120</v>
      </c>
      <c r="D112" s="21"/>
      <c r="E112" s="21"/>
      <c r="F112" s="21"/>
      <c r="G112" s="21"/>
      <c r="H112" s="21"/>
      <c r="I112" s="114"/>
      <c r="J112" s="21"/>
      <c r="K112" s="21"/>
      <c r="L112" s="19"/>
    </row>
    <row r="113" spans="1:65" s="2" customFormat="1" ht="14.4" customHeight="1">
      <c r="A113" s="33"/>
      <c r="B113" s="34"/>
      <c r="C113" s="35"/>
      <c r="D113" s="35"/>
      <c r="E113" s="306" t="s">
        <v>1284</v>
      </c>
      <c r="F113" s="305"/>
      <c r="G113" s="305"/>
      <c r="H113" s="305"/>
      <c r="I113" s="121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122</v>
      </c>
      <c r="D114" s="35"/>
      <c r="E114" s="35"/>
      <c r="F114" s="35"/>
      <c r="G114" s="35"/>
      <c r="H114" s="35"/>
      <c r="I114" s="121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4.4" customHeight="1">
      <c r="A115" s="33"/>
      <c r="B115" s="34"/>
      <c r="C115" s="35"/>
      <c r="D115" s="35"/>
      <c r="E115" s="298" t="str">
        <f>E11</f>
        <v>A2-D.1.4.2 - VZT</v>
      </c>
      <c r="F115" s="305"/>
      <c r="G115" s="305"/>
      <c r="H115" s="305"/>
      <c r="I115" s="121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" customHeight="1">
      <c r="A116" s="33"/>
      <c r="B116" s="34"/>
      <c r="C116" s="35"/>
      <c r="D116" s="35"/>
      <c r="E116" s="35"/>
      <c r="F116" s="35"/>
      <c r="G116" s="35"/>
      <c r="H116" s="35"/>
      <c r="I116" s="121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20</v>
      </c>
      <c r="D117" s="35"/>
      <c r="E117" s="35"/>
      <c r="F117" s="26" t="str">
        <f>F14</f>
        <v>Šumperk</v>
      </c>
      <c r="G117" s="35"/>
      <c r="H117" s="35"/>
      <c r="I117" s="122" t="s">
        <v>22</v>
      </c>
      <c r="J117" s="65" t="str">
        <f>IF(J14="","",J14)</f>
        <v>3. 8. 2020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" customHeight="1">
      <c r="A118" s="33"/>
      <c r="B118" s="34"/>
      <c r="C118" s="35"/>
      <c r="D118" s="35"/>
      <c r="E118" s="35"/>
      <c r="F118" s="35"/>
      <c r="G118" s="35"/>
      <c r="H118" s="35"/>
      <c r="I118" s="121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6" customHeight="1">
      <c r="A119" s="33"/>
      <c r="B119" s="34"/>
      <c r="C119" s="28" t="s">
        <v>24</v>
      </c>
      <c r="D119" s="35"/>
      <c r="E119" s="35"/>
      <c r="F119" s="26" t="str">
        <f>E17</f>
        <v xml:space="preserve"> </v>
      </c>
      <c r="G119" s="35"/>
      <c r="H119" s="35"/>
      <c r="I119" s="122" t="s">
        <v>29</v>
      </c>
      <c r="J119" s="31" t="str">
        <f>E23</f>
        <v xml:space="preserve"> 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6" customHeight="1">
      <c r="A120" s="33"/>
      <c r="B120" s="34"/>
      <c r="C120" s="28" t="s">
        <v>27</v>
      </c>
      <c r="D120" s="35"/>
      <c r="E120" s="35"/>
      <c r="F120" s="26" t="str">
        <f>IF(E20="","",E20)</f>
        <v>Vyplň údaj</v>
      </c>
      <c r="G120" s="35"/>
      <c r="H120" s="35"/>
      <c r="I120" s="122" t="s">
        <v>31</v>
      </c>
      <c r="J120" s="31" t="str">
        <f>E26</f>
        <v xml:space="preserve"> 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35" customHeight="1">
      <c r="A121" s="33"/>
      <c r="B121" s="34"/>
      <c r="C121" s="35"/>
      <c r="D121" s="35"/>
      <c r="E121" s="35"/>
      <c r="F121" s="35"/>
      <c r="G121" s="35"/>
      <c r="H121" s="35"/>
      <c r="I121" s="121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79"/>
      <c r="B122" s="180"/>
      <c r="C122" s="181" t="s">
        <v>166</v>
      </c>
      <c r="D122" s="182" t="s">
        <v>58</v>
      </c>
      <c r="E122" s="182" t="s">
        <v>54</v>
      </c>
      <c r="F122" s="182" t="s">
        <v>55</v>
      </c>
      <c r="G122" s="182" t="s">
        <v>167</v>
      </c>
      <c r="H122" s="182" t="s">
        <v>168</v>
      </c>
      <c r="I122" s="183" t="s">
        <v>169</v>
      </c>
      <c r="J122" s="184" t="s">
        <v>129</v>
      </c>
      <c r="K122" s="185" t="s">
        <v>170</v>
      </c>
      <c r="L122" s="186"/>
      <c r="M122" s="74" t="s">
        <v>1</v>
      </c>
      <c r="N122" s="75" t="s">
        <v>37</v>
      </c>
      <c r="O122" s="75" t="s">
        <v>171</v>
      </c>
      <c r="P122" s="75" t="s">
        <v>172</v>
      </c>
      <c r="Q122" s="75" t="s">
        <v>173</v>
      </c>
      <c r="R122" s="75" t="s">
        <v>174</v>
      </c>
      <c r="S122" s="75" t="s">
        <v>175</v>
      </c>
      <c r="T122" s="75" t="s">
        <v>176</v>
      </c>
      <c r="U122" s="76" t="s">
        <v>177</v>
      </c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</row>
    <row r="123" spans="1:65" s="2" customFormat="1" ht="22.8" customHeight="1">
      <c r="A123" s="33"/>
      <c r="B123" s="34"/>
      <c r="C123" s="81" t="s">
        <v>178</v>
      </c>
      <c r="D123" s="35"/>
      <c r="E123" s="35"/>
      <c r="F123" s="35"/>
      <c r="G123" s="35"/>
      <c r="H123" s="35"/>
      <c r="I123" s="121"/>
      <c r="J123" s="187">
        <f>BK123</f>
        <v>0</v>
      </c>
      <c r="K123" s="35"/>
      <c r="L123" s="38"/>
      <c r="M123" s="77"/>
      <c r="N123" s="188"/>
      <c r="O123" s="78"/>
      <c r="P123" s="189">
        <f>P124+P139</f>
        <v>0</v>
      </c>
      <c r="Q123" s="78"/>
      <c r="R123" s="189">
        <f>R124+R139</f>
        <v>9.0440000000000006E-2</v>
      </c>
      <c r="S123" s="78"/>
      <c r="T123" s="189">
        <f>T124+T139</f>
        <v>0</v>
      </c>
      <c r="U123" s="79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6" t="s">
        <v>72</v>
      </c>
      <c r="AU123" s="16" t="s">
        <v>131</v>
      </c>
      <c r="BK123" s="190">
        <f>BK124+BK139</f>
        <v>0</v>
      </c>
    </row>
    <row r="124" spans="1:65" s="12" customFormat="1" ht="25.95" customHeight="1">
      <c r="B124" s="191"/>
      <c r="C124" s="192"/>
      <c r="D124" s="193" t="s">
        <v>72</v>
      </c>
      <c r="E124" s="194" t="s">
        <v>179</v>
      </c>
      <c r="F124" s="194" t="s">
        <v>180</v>
      </c>
      <c r="G124" s="192"/>
      <c r="H124" s="192"/>
      <c r="I124" s="195"/>
      <c r="J124" s="196">
        <f>BK124</f>
        <v>0</v>
      </c>
      <c r="K124" s="192"/>
      <c r="L124" s="197"/>
      <c r="M124" s="198"/>
      <c r="N124" s="199"/>
      <c r="O124" s="199"/>
      <c r="P124" s="200">
        <f>P125</f>
        <v>0</v>
      </c>
      <c r="Q124" s="199"/>
      <c r="R124" s="200">
        <f>R125</f>
        <v>9.0440000000000006E-2</v>
      </c>
      <c r="S124" s="199"/>
      <c r="T124" s="200">
        <f>T125</f>
        <v>0</v>
      </c>
      <c r="U124" s="201"/>
      <c r="AR124" s="202" t="s">
        <v>82</v>
      </c>
      <c r="AT124" s="203" t="s">
        <v>72</v>
      </c>
      <c r="AU124" s="203" t="s">
        <v>73</v>
      </c>
      <c r="AY124" s="202" t="s">
        <v>181</v>
      </c>
      <c r="BK124" s="204">
        <f>BK125</f>
        <v>0</v>
      </c>
    </row>
    <row r="125" spans="1:65" s="12" customFormat="1" ht="22.8" customHeight="1">
      <c r="B125" s="191"/>
      <c r="C125" s="192"/>
      <c r="D125" s="193" t="s">
        <v>72</v>
      </c>
      <c r="E125" s="205" t="s">
        <v>791</v>
      </c>
      <c r="F125" s="205" t="s">
        <v>792</v>
      </c>
      <c r="G125" s="192"/>
      <c r="H125" s="192"/>
      <c r="I125" s="195"/>
      <c r="J125" s="206">
        <f>BK125</f>
        <v>0</v>
      </c>
      <c r="K125" s="192"/>
      <c r="L125" s="197"/>
      <c r="M125" s="198"/>
      <c r="N125" s="199"/>
      <c r="O125" s="199"/>
      <c r="P125" s="200">
        <f>SUM(P126:P138)</f>
        <v>0</v>
      </c>
      <c r="Q125" s="199"/>
      <c r="R125" s="200">
        <f>SUM(R126:R138)</f>
        <v>9.0440000000000006E-2</v>
      </c>
      <c r="S125" s="199"/>
      <c r="T125" s="200">
        <f>SUM(T126:T138)</f>
        <v>0</v>
      </c>
      <c r="U125" s="201"/>
      <c r="AR125" s="202" t="s">
        <v>82</v>
      </c>
      <c r="AT125" s="203" t="s">
        <v>72</v>
      </c>
      <c r="AU125" s="203" t="s">
        <v>80</v>
      </c>
      <c r="AY125" s="202" t="s">
        <v>181</v>
      </c>
      <c r="BK125" s="204">
        <f>SUM(BK126:BK138)</f>
        <v>0</v>
      </c>
    </row>
    <row r="126" spans="1:65" s="2" customFormat="1" ht="14.4" customHeight="1">
      <c r="A126" s="33"/>
      <c r="B126" s="34"/>
      <c r="C126" s="221" t="s">
        <v>718</v>
      </c>
      <c r="D126" s="221" t="s">
        <v>192</v>
      </c>
      <c r="E126" s="222" t="s">
        <v>1451</v>
      </c>
      <c r="F126" s="223" t="s">
        <v>1452</v>
      </c>
      <c r="G126" s="224" t="s">
        <v>188</v>
      </c>
      <c r="H126" s="225">
        <v>2</v>
      </c>
      <c r="I126" s="226"/>
      <c r="J126" s="227">
        <f t="shared" ref="J126:J138" si="0">ROUND(I126*H126,2)</f>
        <v>0</v>
      </c>
      <c r="K126" s="228"/>
      <c r="L126" s="229"/>
      <c r="M126" s="230" t="s">
        <v>1</v>
      </c>
      <c r="N126" s="231" t="s">
        <v>38</v>
      </c>
      <c r="O126" s="70"/>
      <c r="P126" s="217">
        <f t="shared" ref="P126:P138" si="1">O126*H126</f>
        <v>0</v>
      </c>
      <c r="Q126" s="217">
        <v>1.8E-3</v>
      </c>
      <c r="R126" s="217">
        <f t="shared" ref="R126:R138" si="2">Q126*H126</f>
        <v>3.5999999999999999E-3</v>
      </c>
      <c r="S126" s="217">
        <v>0</v>
      </c>
      <c r="T126" s="217">
        <f t="shared" ref="T126:T138" si="3">S126*H126</f>
        <v>0</v>
      </c>
      <c r="U126" s="218" t="s">
        <v>1</v>
      </c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19" t="s">
        <v>546</v>
      </c>
      <c r="AT126" s="219" t="s">
        <v>192</v>
      </c>
      <c r="AU126" s="219" t="s">
        <v>82</v>
      </c>
      <c r="AY126" s="16" t="s">
        <v>181</v>
      </c>
      <c r="BE126" s="220">
        <f t="shared" ref="BE126:BE138" si="4">IF(N126="základní",J126,0)</f>
        <v>0</v>
      </c>
      <c r="BF126" s="220">
        <f t="shared" ref="BF126:BF138" si="5">IF(N126="snížená",J126,0)</f>
        <v>0</v>
      </c>
      <c r="BG126" s="220">
        <f t="shared" ref="BG126:BG138" si="6">IF(N126="zákl. přenesená",J126,0)</f>
        <v>0</v>
      </c>
      <c r="BH126" s="220">
        <f t="shared" ref="BH126:BH138" si="7">IF(N126="sníž. přenesená",J126,0)</f>
        <v>0</v>
      </c>
      <c r="BI126" s="220">
        <f t="shared" ref="BI126:BI138" si="8">IF(N126="nulová",J126,0)</f>
        <v>0</v>
      </c>
      <c r="BJ126" s="16" t="s">
        <v>80</v>
      </c>
      <c r="BK126" s="220">
        <f t="shared" ref="BK126:BK138" si="9">ROUND(I126*H126,2)</f>
        <v>0</v>
      </c>
      <c r="BL126" s="16" t="s">
        <v>390</v>
      </c>
      <c r="BM126" s="219" t="s">
        <v>1550</v>
      </c>
    </row>
    <row r="127" spans="1:65" s="2" customFormat="1" ht="14.4" customHeight="1">
      <c r="A127" s="33"/>
      <c r="B127" s="34"/>
      <c r="C127" s="207" t="s">
        <v>307</v>
      </c>
      <c r="D127" s="207" t="s">
        <v>185</v>
      </c>
      <c r="E127" s="208" t="s">
        <v>1454</v>
      </c>
      <c r="F127" s="209" t="s">
        <v>1455</v>
      </c>
      <c r="G127" s="210" t="s">
        <v>188</v>
      </c>
      <c r="H127" s="211">
        <v>2</v>
      </c>
      <c r="I127" s="212"/>
      <c r="J127" s="213">
        <f t="shared" si="0"/>
        <v>0</v>
      </c>
      <c r="K127" s="214"/>
      <c r="L127" s="38"/>
      <c r="M127" s="215" t="s">
        <v>1</v>
      </c>
      <c r="N127" s="216" t="s">
        <v>38</v>
      </c>
      <c r="O127" s="70"/>
      <c r="P127" s="217">
        <f t="shared" si="1"/>
        <v>0</v>
      </c>
      <c r="Q127" s="217">
        <v>0</v>
      </c>
      <c r="R127" s="217">
        <f t="shared" si="2"/>
        <v>0</v>
      </c>
      <c r="S127" s="217">
        <v>0</v>
      </c>
      <c r="T127" s="217">
        <f t="shared" si="3"/>
        <v>0</v>
      </c>
      <c r="U127" s="218" t="s">
        <v>1</v>
      </c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19" t="s">
        <v>189</v>
      </c>
      <c r="AT127" s="219" t="s">
        <v>185</v>
      </c>
      <c r="AU127" s="219" t="s">
        <v>82</v>
      </c>
      <c r="AY127" s="16" t="s">
        <v>181</v>
      </c>
      <c r="BE127" s="220">
        <f t="shared" si="4"/>
        <v>0</v>
      </c>
      <c r="BF127" s="220">
        <f t="shared" si="5"/>
        <v>0</v>
      </c>
      <c r="BG127" s="220">
        <f t="shared" si="6"/>
        <v>0</v>
      </c>
      <c r="BH127" s="220">
        <f t="shared" si="7"/>
        <v>0</v>
      </c>
      <c r="BI127" s="220">
        <f t="shared" si="8"/>
        <v>0</v>
      </c>
      <c r="BJ127" s="16" t="s">
        <v>80</v>
      </c>
      <c r="BK127" s="220">
        <f t="shared" si="9"/>
        <v>0</v>
      </c>
      <c r="BL127" s="16" t="s">
        <v>189</v>
      </c>
      <c r="BM127" s="219" t="s">
        <v>1551</v>
      </c>
    </row>
    <row r="128" spans="1:65" s="2" customFormat="1" ht="14.4" customHeight="1">
      <c r="A128" s="33"/>
      <c r="B128" s="34"/>
      <c r="C128" s="221" t="s">
        <v>722</v>
      </c>
      <c r="D128" s="221" t="s">
        <v>192</v>
      </c>
      <c r="E128" s="222" t="s">
        <v>1457</v>
      </c>
      <c r="F128" s="223" t="s">
        <v>1458</v>
      </c>
      <c r="G128" s="224" t="s">
        <v>188</v>
      </c>
      <c r="H128" s="225">
        <v>2</v>
      </c>
      <c r="I128" s="226"/>
      <c r="J128" s="227">
        <f t="shared" si="0"/>
        <v>0</v>
      </c>
      <c r="K128" s="228"/>
      <c r="L128" s="229"/>
      <c r="M128" s="230" t="s">
        <v>1</v>
      </c>
      <c r="N128" s="231" t="s">
        <v>38</v>
      </c>
      <c r="O128" s="70"/>
      <c r="P128" s="217">
        <f t="shared" si="1"/>
        <v>0</v>
      </c>
      <c r="Q128" s="217">
        <v>0</v>
      </c>
      <c r="R128" s="217">
        <f t="shared" si="2"/>
        <v>0</v>
      </c>
      <c r="S128" s="217">
        <v>0</v>
      </c>
      <c r="T128" s="217">
        <f t="shared" si="3"/>
        <v>0</v>
      </c>
      <c r="U128" s="218" t="s">
        <v>1</v>
      </c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19" t="s">
        <v>196</v>
      </c>
      <c r="AT128" s="219" t="s">
        <v>192</v>
      </c>
      <c r="AU128" s="219" t="s">
        <v>82</v>
      </c>
      <c r="AY128" s="16" t="s">
        <v>181</v>
      </c>
      <c r="BE128" s="220">
        <f t="shared" si="4"/>
        <v>0</v>
      </c>
      <c r="BF128" s="220">
        <f t="shared" si="5"/>
        <v>0</v>
      </c>
      <c r="BG128" s="220">
        <f t="shared" si="6"/>
        <v>0</v>
      </c>
      <c r="BH128" s="220">
        <f t="shared" si="7"/>
        <v>0</v>
      </c>
      <c r="BI128" s="220">
        <f t="shared" si="8"/>
        <v>0</v>
      </c>
      <c r="BJ128" s="16" t="s">
        <v>80</v>
      </c>
      <c r="BK128" s="220">
        <f t="shared" si="9"/>
        <v>0</v>
      </c>
      <c r="BL128" s="16" t="s">
        <v>189</v>
      </c>
      <c r="BM128" s="219" t="s">
        <v>1552</v>
      </c>
    </row>
    <row r="129" spans="1:65" s="2" customFormat="1" ht="14.4" customHeight="1">
      <c r="A129" s="33"/>
      <c r="B129" s="34"/>
      <c r="C129" s="207" t="s">
        <v>82</v>
      </c>
      <c r="D129" s="207" t="s">
        <v>185</v>
      </c>
      <c r="E129" s="208" t="s">
        <v>1460</v>
      </c>
      <c r="F129" s="209" t="s">
        <v>1461</v>
      </c>
      <c r="G129" s="210" t="s">
        <v>188</v>
      </c>
      <c r="H129" s="211">
        <v>2</v>
      </c>
      <c r="I129" s="212"/>
      <c r="J129" s="213">
        <f t="shared" si="0"/>
        <v>0</v>
      </c>
      <c r="K129" s="214"/>
      <c r="L129" s="38"/>
      <c r="M129" s="215" t="s">
        <v>1</v>
      </c>
      <c r="N129" s="216" t="s">
        <v>38</v>
      </c>
      <c r="O129" s="70"/>
      <c r="P129" s="217">
        <f t="shared" si="1"/>
        <v>0</v>
      </c>
      <c r="Q129" s="217">
        <v>0</v>
      </c>
      <c r="R129" s="217">
        <f t="shared" si="2"/>
        <v>0</v>
      </c>
      <c r="S129" s="217">
        <v>0</v>
      </c>
      <c r="T129" s="217">
        <f t="shared" si="3"/>
        <v>0</v>
      </c>
      <c r="U129" s="218" t="s">
        <v>1</v>
      </c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19" t="s">
        <v>189</v>
      </c>
      <c r="AT129" s="219" t="s">
        <v>185</v>
      </c>
      <c r="AU129" s="219" t="s">
        <v>82</v>
      </c>
      <c r="AY129" s="16" t="s">
        <v>181</v>
      </c>
      <c r="BE129" s="220">
        <f t="shared" si="4"/>
        <v>0</v>
      </c>
      <c r="BF129" s="220">
        <f t="shared" si="5"/>
        <v>0</v>
      </c>
      <c r="BG129" s="220">
        <f t="shared" si="6"/>
        <v>0</v>
      </c>
      <c r="BH129" s="220">
        <f t="shared" si="7"/>
        <v>0</v>
      </c>
      <c r="BI129" s="220">
        <f t="shared" si="8"/>
        <v>0</v>
      </c>
      <c r="BJ129" s="16" t="s">
        <v>80</v>
      </c>
      <c r="BK129" s="220">
        <f t="shared" si="9"/>
        <v>0</v>
      </c>
      <c r="BL129" s="16" t="s">
        <v>189</v>
      </c>
      <c r="BM129" s="219" t="s">
        <v>1553</v>
      </c>
    </row>
    <row r="130" spans="1:65" s="2" customFormat="1" ht="14.4" customHeight="1">
      <c r="A130" s="33"/>
      <c r="B130" s="34"/>
      <c r="C130" s="221" t="s">
        <v>523</v>
      </c>
      <c r="D130" s="221" t="s">
        <v>192</v>
      </c>
      <c r="E130" s="222" t="s">
        <v>1463</v>
      </c>
      <c r="F130" s="223" t="s">
        <v>1464</v>
      </c>
      <c r="G130" s="224" t="s">
        <v>188</v>
      </c>
      <c r="H130" s="225">
        <v>12</v>
      </c>
      <c r="I130" s="226"/>
      <c r="J130" s="227">
        <f t="shared" si="0"/>
        <v>0</v>
      </c>
      <c r="K130" s="228"/>
      <c r="L130" s="229"/>
      <c r="M130" s="230" t="s">
        <v>1</v>
      </c>
      <c r="N130" s="231" t="s">
        <v>38</v>
      </c>
      <c r="O130" s="70"/>
      <c r="P130" s="217">
        <f t="shared" si="1"/>
        <v>0</v>
      </c>
      <c r="Q130" s="217">
        <v>0</v>
      </c>
      <c r="R130" s="217">
        <f t="shared" si="2"/>
        <v>0</v>
      </c>
      <c r="S130" s="217">
        <v>0</v>
      </c>
      <c r="T130" s="217">
        <f t="shared" si="3"/>
        <v>0</v>
      </c>
      <c r="U130" s="218" t="s">
        <v>1</v>
      </c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19" t="s">
        <v>196</v>
      </c>
      <c r="AT130" s="219" t="s">
        <v>192</v>
      </c>
      <c r="AU130" s="219" t="s">
        <v>82</v>
      </c>
      <c r="AY130" s="16" t="s">
        <v>181</v>
      </c>
      <c r="BE130" s="220">
        <f t="shared" si="4"/>
        <v>0</v>
      </c>
      <c r="BF130" s="220">
        <f t="shared" si="5"/>
        <v>0</v>
      </c>
      <c r="BG130" s="220">
        <f t="shared" si="6"/>
        <v>0</v>
      </c>
      <c r="BH130" s="220">
        <f t="shared" si="7"/>
        <v>0</v>
      </c>
      <c r="BI130" s="220">
        <f t="shared" si="8"/>
        <v>0</v>
      </c>
      <c r="BJ130" s="16" t="s">
        <v>80</v>
      </c>
      <c r="BK130" s="220">
        <f t="shared" si="9"/>
        <v>0</v>
      </c>
      <c r="BL130" s="16" t="s">
        <v>189</v>
      </c>
      <c r="BM130" s="219" t="s">
        <v>1554</v>
      </c>
    </row>
    <row r="131" spans="1:65" s="2" customFormat="1" ht="14.4" customHeight="1">
      <c r="A131" s="33"/>
      <c r="B131" s="34"/>
      <c r="C131" s="207" t="s">
        <v>390</v>
      </c>
      <c r="D131" s="207" t="s">
        <v>185</v>
      </c>
      <c r="E131" s="208" t="s">
        <v>1466</v>
      </c>
      <c r="F131" s="209" t="s">
        <v>1467</v>
      </c>
      <c r="G131" s="210" t="s">
        <v>188</v>
      </c>
      <c r="H131" s="211">
        <v>12</v>
      </c>
      <c r="I131" s="212"/>
      <c r="J131" s="213">
        <f t="shared" si="0"/>
        <v>0</v>
      </c>
      <c r="K131" s="214"/>
      <c r="L131" s="38"/>
      <c r="M131" s="215" t="s">
        <v>1</v>
      </c>
      <c r="N131" s="216" t="s">
        <v>38</v>
      </c>
      <c r="O131" s="70"/>
      <c r="P131" s="217">
        <f t="shared" si="1"/>
        <v>0</v>
      </c>
      <c r="Q131" s="217">
        <v>0</v>
      </c>
      <c r="R131" s="217">
        <f t="shared" si="2"/>
        <v>0</v>
      </c>
      <c r="S131" s="217">
        <v>0</v>
      </c>
      <c r="T131" s="217">
        <f t="shared" si="3"/>
        <v>0</v>
      </c>
      <c r="U131" s="218" t="s">
        <v>1</v>
      </c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19" t="s">
        <v>189</v>
      </c>
      <c r="AT131" s="219" t="s">
        <v>185</v>
      </c>
      <c r="AU131" s="219" t="s">
        <v>82</v>
      </c>
      <c r="AY131" s="16" t="s">
        <v>181</v>
      </c>
      <c r="BE131" s="220">
        <f t="shared" si="4"/>
        <v>0</v>
      </c>
      <c r="BF131" s="220">
        <f t="shared" si="5"/>
        <v>0</v>
      </c>
      <c r="BG131" s="220">
        <f t="shared" si="6"/>
        <v>0</v>
      </c>
      <c r="BH131" s="220">
        <f t="shared" si="7"/>
        <v>0</v>
      </c>
      <c r="BI131" s="220">
        <f t="shared" si="8"/>
        <v>0</v>
      </c>
      <c r="BJ131" s="16" t="s">
        <v>80</v>
      </c>
      <c r="BK131" s="220">
        <f t="shared" si="9"/>
        <v>0</v>
      </c>
      <c r="BL131" s="16" t="s">
        <v>189</v>
      </c>
      <c r="BM131" s="219" t="s">
        <v>1555</v>
      </c>
    </row>
    <row r="132" spans="1:65" s="2" customFormat="1" ht="14.4" customHeight="1">
      <c r="A132" s="33"/>
      <c r="B132" s="34"/>
      <c r="C132" s="221" t="s">
        <v>733</v>
      </c>
      <c r="D132" s="221" t="s">
        <v>192</v>
      </c>
      <c r="E132" s="222" t="s">
        <v>1469</v>
      </c>
      <c r="F132" s="223" t="s">
        <v>1470</v>
      </c>
      <c r="G132" s="224" t="s">
        <v>188</v>
      </c>
      <c r="H132" s="225">
        <v>2</v>
      </c>
      <c r="I132" s="226"/>
      <c r="J132" s="227">
        <f t="shared" si="0"/>
        <v>0</v>
      </c>
      <c r="K132" s="228"/>
      <c r="L132" s="229"/>
      <c r="M132" s="230" t="s">
        <v>1</v>
      </c>
      <c r="N132" s="231" t="s">
        <v>38</v>
      </c>
      <c r="O132" s="70"/>
      <c r="P132" s="217">
        <f t="shared" si="1"/>
        <v>0</v>
      </c>
      <c r="Q132" s="217">
        <v>0</v>
      </c>
      <c r="R132" s="217">
        <f t="shared" si="2"/>
        <v>0</v>
      </c>
      <c r="S132" s="217">
        <v>0</v>
      </c>
      <c r="T132" s="217">
        <f t="shared" si="3"/>
        <v>0</v>
      </c>
      <c r="U132" s="218" t="s">
        <v>1</v>
      </c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19" t="s">
        <v>196</v>
      </c>
      <c r="AT132" s="219" t="s">
        <v>192</v>
      </c>
      <c r="AU132" s="219" t="s">
        <v>82</v>
      </c>
      <c r="AY132" s="16" t="s">
        <v>181</v>
      </c>
      <c r="BE132" s="220">
        <f t="shared" si="4"/>
        <v>0</v>
      </c>
      <c r="BF132" s="220">
        <f t="shared" si="5"/>
        <v>0</v>
      </c>
      <c r="BG132" s="220">
        <f t="shared" si="6"/>
        <v>0</v>
      </c>
      <c r="BH132" s="220">
        <f t="shared" si="7"/>
        <v>0</v>
      </c>
      <c r="BI132" s="220">
        <f t="shared" si="8"/>
        <v>0</v>
      </c>
      <c r="BJ132" s="16" t="s">
        <v>80</v>
      </c>
      <c r="BK132" s="220">
        <f t="shared" si="9"/>
        <v>0</v>
      </c>
      <c r="BL132" s="16" t="s">
        <v>189</v>
      </c>
      <c r="BM132" s="219" t="s">
        <v>1556</v>
      </c>
    </row>
    <row r="133" spans="1:65" s="2" customFormat="1" ht="14.4" customHeight="1">
      <c r="A133" s="33"/>
      <c r="B133" s="34"/>
      <c r="C133" s="207" t="s">
        <v>729</v>
      </c>
      <c r="D133" s="207" t="s">
        <v>185</v>
      </c>
      <c r="E133" s="208" t="s">
        <v>1472</v>
      </c>
      <c r="F133" s="209" t="s">
        <v>1473</v>
      </c>
      <c r="G133" s="210" t="s">
        <v>188</v>
      </c>
      <c r="H133" s="211">
        <v>2</v>
      </c>
      <c r="I133" s="212"/>
      <c r="J133" s="213">
        <f t="shared" si="0"/>
        <v>0</v>
      </c>
      <c r="K133" s="214"/>
      <c r="L133" s="38"/>
      <c r="M133" s="215" t="s">
        <v>1</v>
      </c>
      <c r="N133" s="216" t="s">
        <v>38</v>
      </c>
      <c r="O133" s="70"/>
      <c r="P133" s="217">
        <f t="shared" si="1"/>
        <v>0</v>
      </c>
      <c r="Q133" s="217">
        <v>0</v>
      </c>
      <c r="R133" s="217">
        <f t="shared" si="2"/>
        <v>0</v>
      </c>
      <c r="S133" s="217">
        <v>0</v>
      </c>
      <c r="T133" s="217">
        <f t="shared" si="3"/>
        <v>0</v>
      </c>
      <c r="U133" s="218" t="s">
        <v>1</v>
      </c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19" t="s">
        <v>189</v>
      </c>
      <c r="AT133" s="219" t="s">
        <v>185</v>
      </c>
      <c r="AU133" s="219" t="s">
        <v>82</v>
      </c>
      <c r="AY133" s="16" t="s">
        <v>181</v>
      </c>
      <c r="BE133" s="220">
        <f t="shared" si="4"/>
        <v>0</v>
      </c>
      <c r="BF133" s="220">
        <f t="shared" si="5"/>
        <v>0</v>
      </c>
      <c r="BG133" s="220">
        <f t="shared" si="6"/>
        <v>0</v>
      </c>
      <c r="BH133" s="220">
        <f t="shared" si="7"/>
        <v>0</v>
      </c>
      <c r="BI133" s="220">
        <f t="shared" si="8"/>
        <v>0</v>
      </c>
      <c r="BJ133" s="16" t="s">
        <v>80</v>
      </c>
      <c r="BK133" s="220">
        <f t="shared" si="9"/>
        <v>0</v>
      </c>
      <c r="BL133" s="16" t="s">
        <v>189</v>
      </c>
      <c r="BM133" s="219" t="s">
        <v>1557</v>
      </c>
    </row>
    <row r="134" spans="1:65" s="2" customFormat="1" ht="14.4" customHeight="1">
      <c r="A134" s="33"/>
      <c r="B134" s="34"/>
      <c r="C134" s="207" t="s">
        <v>396</v>
      </c>
      <c r="D134" s="207" t="s">
        <v>185</v>
      </c>
      <c r="E134" s="208" t="s">
        <v>1475</v>
      </c>
      <c r="F134" s="209" t="s">
        <v>1476</v>
      </c>
      <c r="G134" s="210" t="s">
        <v>267</v>
      </c>
      <c r="H134" s="211">
        <v>26</v>
      </c>
      <c r="I134" s="212"/>
      <c r="J134" s="213">
        <f t="shared" si="0"/>
        <v>0</v>
      </c>
      <c r="K134" s="214"/>
      <c r="L134" s="38"/>
      <c r="M134" s="215" t="s">
        <v>1</v>
      </c>
      <c r="N134" s="216" t="s">
        <v>38</v>
      </c>
      <c r="O134" s="70"/>
      <c r="P134" s="217">
        <f t="shared" si="1"/>
        <v>0</v>
      </c>
      <c r="Q134" s="217">
        <v>3.1199999999999999E-3</v>
      </c>
      <c r="R134" s="217">
        <f t="shared" si="2"/>
        <v>8.1119999999999998E-2</v>
      </c>
      <c r="S134" s="217">
        <v>0</v>
      </c>
      <c r="T134" s="217">
        <f t="shared" si="3"/>
        <v>0</v>
      </c>
      <c r="U134" s="218" t="s">
        <v>1</v>
      </c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19" t="s">
        <v>189</v>
      </c>
      <c r="AT134" s="219" t="s">
        <v>185</v>
      </c>
      <c r="AU134" s="219" t="s">
        <v>82</v>
      </c>
      <c r="AY134" s="16" t="s">
        <v>181</v>
      </c>
      <c r="BE134" s="220">
        <f t="shared" si="4"/>
        <v>0</v>
      </c>
      <c r="BF134" s="220">
        <f t="shared" si="5"/>
        <v>0</v>
      </c>
      <c r="BG134" s="220">
        <f t="shared" si="6"/>
        <v>0</v>
      </c>
      <c r="BH134" s="220">
        <f t="shared" si="7"/>
        <v>0</v>
      </c>
      <c r="BI134" s="220">
        <f t="shared" si="8"/>
        <v>0</v>
      </c>
      <c r="BJ134" s="16" t="s">
        <v>80</v>
      </c>
      <c r="BK134" s="220">
        <f t="shared" si="9"/>
        <v>0</v>
      </c>
      <c r="BL134" s="16" t="s">
        <v>189</v>
      </c>
      <c r="BM134" s="219" t="s">
        <v>1558</v>
      </c>
    </row>
    <row r="135" spans="1:65" s="2" customFormat="1" ht="14.4" customHeight="1">
      <c r="A135" s="33"/>
      <c r="B135" s="34"/>
      <c r="C135" s="221" t="s">
        <v>546</v>
      </c>
      <c r="D135" s="221" t="s">
        <v>192</v>
      </c>
      <c r="E135" s="222" t="s">
        <v>1478</v>
      </c>
      <c r="F135" s="223" t="s">
        <v>1479</v>
      </c>
      <c r="G135" s="224" t="s">
        <v>1480</v>
      </c>
      <c r="H135" s="225">
        <v>12</v>
      </c>
      <c r="I135" s="226"/>
      <c r="J135" s="227">
        <f t="shared" si="0"/>
        <v>0</v>
      </c>
      <c r="K135" s="228"/>
      <c r="L135" s="229"/>
      <c r="M135" s="230" t="s">
        <v>1</v>
      </c>
      <c r="N135" s="231" t="s">
        <v>38</v>
      </c>
      <c r="O135" s="70"/>
      <c r="P135" s="217">
        <f t="shared" si="1"/>
        <v>0</v>
      </c>
      <c r="Q135" s="217">
        <v>0</v>
      </c>
      <c r="R135" s="217">
        <f t="shared" si="2"/>
        <v>0</v>
      </c>
      <c r="S135" s="217">
        <v>0</v>
      </c>
      <c r="T135" s="217">
        <f t="shared" si="3"/>
        <v>0</v>
      </c>
      <c r="U135" s="218" t="s">
        <v>1</v>
      </c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9" t="s">
        <v>196</v>
      </c>
      <c r="AT135" s="219" t="s">
        <v>192</v>
      </c>
      <c r="AU135" s="219" t="s">
        <v>82</v>
      </c>
      <c r="AY135" s="16" t="s">
        <v>181</v>
      </c>
      <c r="BE135" s="220">
        <f t="shared" si="4"/>
        <v>0</v>
      </c>
      <c r="BF135" s="220">
        <f t="shared" si="5"/>
        <v>0</v>
      </c>
      <c r="BG135" s="220">
        <f t="shared" si="6"/>
        <v>0</v>
      </c>
      <c r="BH135" s="220">
        <f t="shared" si="7"/>
        <v>0</v>
      </c>
      <c r="BI135" s="220">
        <f t="shared" si="8"/>
        <v>0</v>
      </c>
      <c r="BJ135" s="16" t="s">
        <v>80</v>
      </c>
      <c r="BK135" s="220">
        <f t="shared" si="9"/>
        <v>0</v>
      </c>
      <c r="BL135" s="16" t="s">
        <v>189</v>
      </c>
      <c r="BM135" s="219" t="s">
        <v>1559</v>
      </c>
    </row>
    <row r="136" spans="1:65" s="2" customFormat="1" ht="14.4" customHeight="1">
      <c r="A136" s="33"/>
      <c r="B136" s="34"/>
      <c r="C136" s="207" t="s">
        <v>672</v>
      </c>
      <c r="D136" s="207" t="s">
        <v>185</v>
      </c>
      <c r="E136" s="208" t="s">
        <v>1482</v>
      </c>
      <c r="F136" s="209" t="s">
        <v>1483</v>
      </c>
      <c r="G136" s="210" t="s">
        <v>267</v>
      </c>
      <c r="H136" s="211">
        <v>12</v>
      </c>
      <c r="I136" s="212"/>
      <c r="J136" s="213">
        <f t="shared" si="0"/>
        <v>0</v>
      </c>
      <c r="K136" s="214"/>
      <c r="L136" s="38"/>
      <c r="M136" s="215" t="s">
        <v>1</v>
      </c>
      <c r="N136" s="216" t="s">
        <v>38</v>
      </c>
      <c r="O136" s="70"/>
      <c r="P136" s="217">
        <f t="shared" si="1"/>
        <v>0</v>
      </c>
      <c r="Q136" s="217">
        <v>0</v>
      </c>
      <c r="R136" s="217">
        <f t="shared" si="2"/>
        <v>0</v>
      </c>
      <c r="S136" s="217">
        <v>0</v>
      </c>
      <c r="T136" s="217">
        <f t="shared" si="3"/>
        <v>0</v>
      </c>
      <c r="U136" s="218" t="s">
        <v>1</v>
      </c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19" t="s">
        <v>189</v>
      </c>
      <c r="AT136" s="219" t="s">
        <v>185</v>
      </c>
      <c r="AU136" s="219" t="s">
        <v>82</v>
      </c>
      <c r="AY136" s="16" t="s">
        <v>181</v>
      </c>
      <c r="BE136" s="220">
        <f t="shared" si="4"/>
        <v>0</v>
      </c>
      <c r="BF136" s="220">
        <f t="shared" si="5"/>
        <v>0</v>
      </c>
      <c r="BG136" s="220">
        <f t="shared" si="6"/>
        <v>0</v>
      </c>
      <c r="BH136" s="220">
        <f t="shared" si="7"/>
        <v>0</v>
      </c>
      <c r="BI136" s="220">
        <f t="shared" si="8"/>
        <v>0</v>
      </c>
      <c r="BJ136" s="16" t="s">
        <v>80</v>
      </c>
      <c r="BK136" s="220">
        <f t="shared" si="9"/>
        <v>0</v>
      </c>
      <c r="BL136" s="16" t="s">
        <v>189</v>
      </c>
      <c r="BM136" s="219" t="s">
        <v>1560</v>
      </c>
    </row>
    <row r="137" spans="1:65" s="2" customFormat="1" ht="14.4" customHeight="1">
      <c r="A137" s="33"/>
      <c r="B137" s="34"/>
      <c r="C137" s="207" t="s">
        <v>683</v>
      </c>
      <c r="D137" s="207" t="s">
        <v>185</v>
      </c>
      <c r="E137" s="208" t="s">
        <v>1485</v>
      </c>
      <c r="F137" s="209" t="s">
        <v>1486</v>
      </c>
      <c r="G137" s="210" t="s">
        <v>267</v>
      </c>
      <c r="H137" s="211">
        <v>26</v>
      </c>
      <c r="I137" s="212"/>
      <c r="J137" s="213">
        <f t="shared" si="0"/>
        <v>0</v>
      </c>
      <c r="K137" s="214"/>
      <c r="L137" s="38"/>
      <c r="M137" s="215" t="s">
        <v>1</v>
      </c>
      <c r="N137" s="216" t="s">
        <v>38</v>
      </c>
      <c r="O137" s="70"/>
      <c r="P137" s="217">
        <f t="shared" si="1"/>
        <v>0</v>
      </c>
      <c r="Q137" s="217">
        <v>2.2000000000000001E-4</v>
      </c>
      <c r="R137" s="217">
        <f t="shared" si="2"/>
        <v>5.7200000000000003E-3</v>
      </c>
      <c r="S137" s="217">
        <v>0</v>
      </c>
      <c r="T137" s="217">
        <f t="shared" si="3"/>
        <v>0</v>
      </c>
      <c r="U137" s="218" t="s">
        <v>1</v>
      </c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19" t="s">
        <v>189</v>
      </c>
      <c r="AT137" s="219" t="s">
        <v>185</v>
      </c>
      <c r="AU137" s="219" t="s">
        <v>82</v>
      </c>
      <c r="AY137" s="16" t="s">
        <v>181</v>
      </c>
      <c r="BE137" s="220">
        <f t="shared" si="4"/>
        <v>0</v>
      </c>
      <c r="BF137" s="220">
        <f t="shared" si="5"/>
        <v>0</v>
      </c>
      <c r="BG137" s="220">
        <f t="shared" si="6"/>
        <v>0</v>
      </c>
      <c r="BH137" s="220">
        <f t="shared" si="7"/>
        <v>0</v>
      </c>
      <c r="BI137" s="220">
        <f t="shared" si="8"/>
        <v>0</v>
      </c>
      <c r="BJ137" s="16" t="s">
        <v>80</v>
      </c>
      <c r="BK137" s="220">
        <f t="shared" si="9"/>
        <v>0</v>
      </c>
      <c r="BL137" s="16" t="s">
        <v>189</v>
      </c>
      <c r="BM137" s="219" t="s">
        <v>1561</v>
      </c>
    </row>
    <row r="138" spans="1:65" s="2" customFormat="1" ht="14.4" customHeight="1">
      <c r="A138" s="33"/>
      <c r="B138" s="34"/>
      <c r="C138" s="207" t="s">
        <v>688</v>
      </c>
      <c r="D138" s="207" t="s">
        <v>185</v>
      </c>
      <c r="E138" s="208" t="s">
        <v>1488</v>
      </c>
      <c r="F138" s="209" t="s">
        <v>1489</v>
      </c>
      <c r="G138" s="210" t="s">
        <v>188</v>
      </c>
      <c r="H138" s="211">
        <v>12</v>
      </c>
      <c r="I138" s="212"/>
      <c r="J138" s="213">
        <f t="shared" si="0"/>
        <v>0</v>
      </c>
      <c r="K138" s="214"/>
      <c r="L138" s="38"/>
      <c r="M138" s="215" t="s">
        <v>1</v>
      </c>
      <c r="N138" s="216" t="s">
        <v>38</v>
      </c>
      <c r="O138" s="70"/>
      <c r="P138" s="217">
        <f t="shared" si="1"/>
        <v>0</v>
      </c>
      <c r="Q138" s="217">
        <v>0</v>
      </c>
      <c r="R138" s="217">
        <f t="shared" si="2"/>
        <v>0</v>
      </c>
      <c r="S138" s="217">
        <v>0</v>
      </c>
      <c r="T138" s="217">
        <f t="shared" si="3"/>
        <v>0</v>
      </c>
      <c r="U138" s="218" t="s">
        <v>1</v>
      </c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19" t="s">
        <v>189</v>
      </c>
      <c r="AT138" s="219" t="s">
        <v>185</v>
      </c>
      <c r="AU138" s="219" t="s">
        <v>82</v>
      </c>
      <c r="AY138" s="16" t="s">
        <v>181</v>
      </c>
      <c r="BE138" s="220">
        <f t="shared" si="4"/>
        <v>0</v>
      </c>
      <c r="BF138" s="220">
        <f t="shared" si="5"/>
        <v>0</v>
      </c>
      <c r="BG138" s="220">
        <f t="shared" si="6"/>
        <v>0</v>
      </c>
      <c r="BH138" s="220">
        <f t="shared" si="7"/>
        <v>0</v>
      </c>
      <c r="BI138" s="220">
        <f t="shared" si="8"/>
        <v>0</v>
      </c>
      <c r="BJ138" s="16" t="s">
        <v>80</v>
      </c>
      <c r="BK138" s="220">
        <f t="shared" si="9"/>
        <v>0</v>
      </c>
      <c r="BL138" s="16" t="s">
        <v>189</v>
      </c>
      <c r="BM138" s="219" t="s">
        <v>1562</v>
      </c>
    </row>
    <row r="139" spans="1:65" s="12" customFormat="1" ht="25.95" customHeight="1">
      <c r="B139" s="191"/>
      <c r="C139" s="192"/>
      <c r="D139" s="193" t="s">
        <v>72</v>
      </c>
      <c r="E139" s="194" t="s">
        <v>536</v>
      </c>
      <c r="F139" s="194" t="s">
        <v>537</v>
      </c>
      <c r="G139" s="192"/>
      <c r="H139" s="192"/>
      <c r="I139" s="195"/>
      <c r="J139" s="196">
        <f>BK139</f>
        <v>0</v>
      </c>
      <c r="K139" s="192"/>
      <c r="L139" s="197"/>
      <c r="M139" s="198"/>
      <c r="N139" s="199"/>
      <c r="O139" s="199"/>
      <c r="P139" s="200">
        <f>SUM(P140:P143)</f>
        <v>0</v>
      </c>
      <c r="Q139" s="199"/>
      <c r="R139" s="200">
        <f>SUM(R140:R143)</f>
        <v>0</v>
      </c>
      <c r="S139" s="199"/>
      <c r="T139" s="200">
        <f>SUM(T140:T143)</f>
        <v>0</v>
      </c>
      <c r="U139" s="201"/>
      <c r="AR139" s="202" t="s">
        <v>390</v>
      </c>
      <c r="AT139" s="203" t="s">
        <v>72</v>
      </c>
      <c r="AU139" s="203" t="s">
        <v>73</v>
      </c>
      <c r="AY139" s="202" t="s">
        <v>181</v>
      </c>
      <c r="BK139" s="204">
        <f>SUM(BK140:BK143)</f>
        <v>0</v>
      </c>
    </row>
    <row r="140" spans="1:65" s="2" customFormat="1" ht="14.4" customHeight="1">
      <c r="A140" s="33"/>
      <c r="B140" s="34"/>
      <c r="C140" s="207" t="s">
        <v>367</v>
      </c>
      <c r="D140" s="207" t="s">
        <v>185</v>
      </c>
      <c r="E140" s="208" t="s">
        <v>547</v>
      </c>
      <c r="F140" s="209" t="s">
        <v>548</v>
      </c>
      <c r="G140" s="210" t="s">
        <v>385</v>
      </c>
      <c r="H140" s="211">
        <v>12</v>
      </c>
      <c r="I140" s="212"/>
      <c r="J140" s="213">
        <f>ROUND(I140*H140,2)</f>
        <v>0</v>
      </c>
      <c r="K140" s="214"/>
      <c r="L140" s="38"/>
      <c r="M140" s="215" t="s">
        <v>1</v>
      </c>
      <c r="N140" s="216" t="s">
        <v>38</v>
      </c>
      <c r="O140" s="70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7">
        <f>S140*H140</f>
        <v>0</v>
      </c>
      <c r="U140" s="218" t="s">
        <v>1</v>
      </c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19" t="s">
        <v>386</v>
      </c>
      <c r="AT140" s="219" t="s">
        <v>185</v>
      </c>
      <c r="AU140" s="219" t="s">
        <v>80</v>
      </c>
      <c r="AY140" s="16" t="s">
        <v>181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6" t="s">
        <v>80</v>
      </c>
      <c r="BK140" s="220">
        <f>ROUND(I140*H140,2)</f>
        <v>0</v>
      </c>
      <c r="BL140" s="16" t="s">
        <v>386</v>
      </c>
      <c r="BM140" s="219" t="s">
        <v>1563</v>
      </c>
    </row>
    <row r="141" spans="1:65" s="2" customFormat="1" ht="19.8" customHeight="1">
      <c r="A141" s="33"/>
      <c r="B141" s="34"/>
      <c r="C141" s="207" t="s">
        <v>373</v>
      </c>
      <c r="D141" s="207" t="s">
        <v>185</v>
      </c>
      <c r="E141" s="208" t="s">
        <v>1492</v>
      </c>
      <c r="F141" s="209" t="s">
        <v>1493</v>
      </c>
      <c r="G141" s="210" t="s">
        <v>385</v>
      </c>
      <c r="H141" s="211">
        <v>24</v>
      </c>
      <c r="I141" s="212"/>
      <c r="J141" s="213">
        <f>ROUND(I141*H141,2)</f>
        <v>0</v>
      </c>
      <c r="K141" s="214"/>
      <c r="L141" s="38"/>
      <c r="M141" s="215" t="s">
        <v>1</v>
      </c>
      <c r="N141" s="216" t="s">
        <v>38</v>
      </c>
      <c r="O141" s="70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7">
        <f>S141*H141</f>
        <v>0</v>
      </c>
      <c r="U141" s="218" t="s">
        <v>1</v>
      </c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19" t="s">
        <v>386</v>
      </c>
      <c r="AT141" s="219" t="s">
        <v>185</v>
      </c>
      <c r="AU141" s="219" t="s">
        <v>80</v>
      </c>
      <c r="AY141" s="16" t="s">
        <v>181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6" t="s">
        <v>80</v>
      </c>
      <c r="BK141" s="220">
        <f>ROUND(I141*H141,2)</f>
        <v>0</v>
      </c>
      <c r="BL141" s="16" t="s">
        <v>386</v>
      </c>
      <c r="BM141" s="219" t="s">
        <v>1564</v>
      </c>
    </row>
    <row r="142" spans="1:65" s="2" customFormat="1" ht="19.8" customHeight="1">
      <c r="A142" s="33"/>
      <c r="B142" s="34"/>
      <c r="C142" s="207" t="s">
        <v>737</v>
      </c>
      <c r="D142" s="207" t="s">
        <v>185</v>
      </c>
      <c r="E142" s="208" t="s">
        <v>1447</v>
      </c>
      <c r="F142" s="209" t="s">
        <v>1495</v>
      </c>
      <c r="G142" s="210" t="s">
        <v>385</v>
      </c>
      <c r="H142" s="211">
        <v>48</v>
      </c>
      <c r="I142" s="212"/>
      <c r="J142" s="213">
        <f>ROUND(I142*H142,2)</f>
        <v>0</v>
      </c>
      <c r="K142" s="214"/>
      <c r="L142" s="38"/>
      <c r="M142" s="215" t="s">
        <v>1</v>
      </c>
      <c r="N142" s="216" t="s">
        <v>38</v>
      </c>
      <c r="O142" s="70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7">
        <f>S142*H142</f>
        <v>0</v>
      </c>
      <c r="U142" s="218" t="s">
        <v>1</v>
      </c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19" t="s">
        <v>386</v>
      </c>
      <c r="AT142" s="219" t="s">
        <v>185</v>
      </c>
      <c r="AU142" s="219" t="s">
        <v>80</v>
      </c>
      <c r="AY142" s="16" t="s">
        <v>181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6" t="s">
        <v>80</v>
      </c>
      <c r="BK142" s="220">
        <f>ROUND(I142*H142,2)</f>
        <v>0</v>
      </c>
      <c r="BL142" s="16" t="s">
        <v>386</v>
      </c>
      <c r="BM142" s="219" t="s">
        <v>1565</v>
      </c>
    </row>
    <row r="143" spans="1:65" s="2" customFormat="1" ht="19.8" customHeight="1">
      <c r="A143" s="33"/>
      <c r="B143" s="34"/>
      <c r="C143" s="207" t="s">
        <v>699</v>
      </c>
      <c r="D143" s="207" t="s">
        <v>185</v>
      </c>
      <c r="E143" s="208" t="s">
        <v>1497</v>
      </c>
      <c r="F143" s="209" t="s">
        <v>1498</v>
      </c>
      <c r="G143" s="210" t="s">
        <v>385</v>
      </c>
      <c r="H143" s="211">
        <v>8</v>
      </c>
      <c r="I143" s="212"/>
      <c r="J143" s="213">
        <f>ROUND(I143*H143,2)</f>
        <v>0</v>
      </c>
      <c r="K143" s="214"/>
      <c r="L143" s="38"/>
      <c r="M143" s="232" t="s">
        <v>1</v>
      </c>
      <c r="N143" s="233" t="s">
        <v>38</v>
      </c>
      <c r="O143" s="234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5">
        <f>S143*H143</f>
        <v>0</v>
      </c>
      <c r="U143" s="236" t="s">
        <v>1</v>
      </c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19" t="s">
        <v>386</v>
      </c>
      <c r="AT143" s="219" t="s">
        <v>185</v>
      </c>
      <c r="AU143" s="219" t="s">
        <v>80</v>
      </c>
      <c r="AY143" s="16" t="s">
        <v>181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6" t="s">
        <v>80</v>
      </c>
      <c r="BK143" s="220">
        <f>ROUND(I143*H143,2)</f>
        <v>0</v>
      </c>
      <c r="BL143" s="16" t="s">
        <v>386</v>
      </c>
      <c r="BM143" s="219" t="s">
        <v>1566</v>
      </c>
    </row>
    <row r="144" spans="1:65" s="2" customFormat="1" ht="6.9" customHeight="1">
      <c r="A144" s="33"/>
      <c r="B144" s="53"/>
      <c r="C144" s="54"/>
      <c r="D144" s="54"/>
      <c r="E144" s="54"/>
      <c r="F144" s="54"/>
      <c r="G144" s="54"/>
      <c r="H144" s="54"/>
      <c r="I144" s="157"/>
      <c r="J144" s="54"/>
      <c r="K144" s="54"/>
      <c r="L144" s="38"/>
      <c r="M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</row>
  </sheetData>
  <sheetProtection algorithmName="SHA-512" hashValue="0UtYuqA5QFseFGF7AlVDeWUlLwmJrpOkbnZi69HjFj/hgMYae3kGqyIINLHDdt3uVORAmSIyxhx5X+T3rm53lQ==" saltValue="3gsYUBaD3Tbw42xYlNBifbkrT2YnrkawXwg+XYycI7dVNmxL9obmhpIPxfZ6ooADiHP78BD/EIiuSuCsSpjpKA==" spinCount="100000" sheet="1" objects="1" scenarios="1" formatColumns="0" formatRows="0" autoFilter="0"/>
  <autoFilter ref="C122:K143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22</vt:i4>
      </vt:variant>
    </vt:vector>
  </HeadingPairs>
  <TitlesOfParts>
    <vt:vector size="33" baseType="lpstr">
      <vt:lpstr>Rekapitulace stavby</vt:lpstr>
      <vt:lpstr>D.1.4 - D.1.4 Technika pr...</vt:lpstr>
      <vt:lpstr>D.1.4 - D.1.4 Technika pr..._01</vt:lpstr>
      <vt:lpstr>SO01 - Pavilon A1, 1.NP</vt:lpstr>
      <vt:lpstr>SO02 - Pavilon A1, 2.NP</vt:lpstr>
      <vt:lpstr>SO03 - Pavilon A2, 1.NP</vt:lpstr>
      <vt:lpstr>SO04 - Pavilon A2, 2.NP</vt:lpstr>
      <vt:lpstr>A1-D.1.4.1 - ZTI</vt:lpstr>
      <vt:lpstr>A1-D.1.4.2 - VZT</vt:lpstr>
      <vt:lpstr>A2-D.1.4.1 - ZTI</vt:lpstr>
      <vt:lpstr>A2-D.1.4.2 - VZT</vt:lpstr>
      <vt:lpstr>'A1-D.1.4.1 - ZTI'!Názvy_tisku</vt:lpstr>
      <vt:lpstr>'A1-D.1.4.2 - VZT'!Názvy_tisku</vt:lpstr>
      <vt:lpstr>'A2-D.1.4.1 - ZTI'!Názvy_tisku</vt:lpstr>
      <vt:lpstr>'A2-D.1.4.2 - VZT'!Názvy_tisku</vt:lpstr>
      <vt:lpstr>'D.1.4 - D.1.4 Technika pr...'!Názvy_tisku</vt:lpstr>
      <vt:lpstr>'D.1.4 - D.1.4 Technika pr..._01'!Názvy_tisku</vt:lpstr>
      <vt:lpstr>'Rekapitulace stavby'!Názvy_tisku</vt:lpstr>
      <vt:lpstr>'SO01 - Pavilon A1, 1.NP'!Názvy_tisku</vt:lpstr>
      <vt:lpstr>'SO02 - Pavilon A1, 2.NP'!Názvy_tisku</vt:lpstr>
      <vt:lpstr>'SO03 - Pavilon A2, 1.NP'!Názvy_tisku</vt:lpstr>
      <vt:lpstr>'SO04 - Pavilon A2, 2.NP'!Názvy_tisku</vt:lpstr>
      <vt:lpstr>'A1-D.1.4.1 - ZTI'!Oblast_tisku</vt:lpstr>
      <vt:lpstr>'A1-D.1.4.2 - VZT'!Oblast_tisku</vt:lpstr>
      <vt:lpstr>'A2-D.1.4.1 - ZTI'!Oblast_tisku</vt:lpstr>
      <vt:lpstr>'A2-D.1.4.2 - VZT'!Oblast_tisku</vt:lpstr>
      <vt:lpstr>'D.1.4 - D.1.4 Technika pr...'!Oblast_tisku</vt:lpstr>
      <vt:lpstr>'D.1.4 - D.1.4 Technika pr..._01'!Oblast_tisku</vt:lpstr>
      <vt:lpstr>'Rekapitulace stavby'!Oblast_tisku</vt:lpstr>
      <vt:lpstr>'SO01 - Pavilon A1, 1.NP'!Oblast_tisku</vt:lpstr>
      <vt:lpstr>'SO02 - Pavilon A1, 2.NP'!Oblast_tisku</vt:lpstr>
      <vt:lpstr>'SO03 - Pavilon A2, 1.NP'!Oblast_tisku</vt:lpstr>
      <vt:lpstr>'SO04 - Pavilon A2, 2.NP'!Oblast_tisku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Listopad-PC\Listopad</dc:creator>
  <cp:lastModifiedBy>Zatloukalová Eva, Ing.</cp:lastModifiedBy>
  <dcterms:created xsi:type="dcterms:W3CDTF">2021-04-27T15:12:29Z</dcterms:created>
  <dcterms:modified xsi:type="dcterms:W3CDTF">2021-04-28T06:01:14Z</dcterms:modified>
</cp:coreProperties>
</file>