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_DATA-PROJEKTY\DPK\Šumavská - Šumperk\III. etapa - část A\"/>
    </mc:Choice>
  </mc:AlternateContent>
  <bookViews>
    <workbookView xWindow="0" yWindow="0" windowWidth="0" windowHeight="0"/>
  </bookViews>
  <sheets>
    <sheet name="Rekapitulace stavby" sheetId="1" r:id="rId1"/>
    <sheet name="SO 001 - Vedlejší rozpočt..." sheetId="2" r:id="rId2"/>
    <sheet name="SO 100.1 - Dopravní znače..." sheetId="3" r:id="rId3"/>
    <sheet name="SO 170.1 - Komunikace čás..." sheetId="4" r:id="rId4"/>
    <sheet name="SO 171.1 - Chodníky část A." sheetId="5" r:id="rId5"/>
    <sheet name="SO 172.1 - Parkovací stán..." sheetId="6" r:id="rId6"/>
    <sheet name="SO 370.1 - Odvodnění část A." sheetId="7" r:id="rId7"/>
    <sheet name="SO 470.1 - Veřejné osvětl..." sheetId="8" r:id="rId8"/>
    <sheet name="SO 470.2 - Veřejné osvětl..." sheetId="9" r:id="rId9"/>
    <sheet name="SO 473.1 - Ochrana AQUA, ..." sheetId="10" r:id="rId10"/>
    <sheet name="SO 801.1 - Sadové úpravy ..." sheetId="11" r:id="rId11"/>
    <sheet name="SO 801.2 - Sadové úpravy ..." sheetId="12" r:id="rId12"/>
    <sheet name="SO 970 - Podzemní kontejn..." sheetId="13" r:id="rId13"/>
  </sheets>
  <definedNames>
    <definedName name="_xlnm.Print_Area" localSheetId="0">'Rekapitulace stavby'!$D$4:$AO$76,'Rekapitulace stavby'!$C$82:$AQ$107</definedName>
    <definedName name="_xlnm.Print_Titles" localSheetId="0">'Rekapitulace stavby'!$92:$92</definedName>
    <definedName name="_xlnm._FilterDatabase" localSheetId="1" hidden="1">'SO 001 - Vedlejší rozpočt...'!$C$120:$K$169</definedName>
    <definedName name="_xlnm.Print_Area" localSheetId="1">'SO 001 - Vedlejší rozpočt...'!$C$4:$J$76,'SO 001 - Vedlejší rozpočt...'!$C$82:$J$102,'SO 001 - Vedlejší rozpočt...'!$C$108:$K$169</definedName>
    <definedName name="_xlnm.Print_Titles" localSheetId="1">'SO 001 - Vedlejší rozpočt...'!$120:$120</definedName>
    <definedName name="_xlnm._FilterDatabase" localSheetId="2" hidden="1">'SO 100.1 - Dopravní znače...'!$C$118:$K$188</definedName>
    <definedName name="_xlnm.Print_Area" localSheetId="2">'SO 100.1 - Dopravní znače...'!$C$4:$J$76,'SO 100.1 - Dopravní znače...'!$C$82:$J$100,'SO 100.1 - Dopravní znače...'!$C$106:$K$188</definedName>
    <definedName name="_xlnm.Print_Titles" localSheetId="2">'SO 100.1 - Dopravní znače...'!$118:$118</definedName>
    <definedName name="_xlnm._FilterDatabase" localSheetId="3" hidden="1">'SO 170.1 - Komunikace čás...'!$C$122:$K$373</definedName>
    <definedName name="_xlnm.Print_Area" localSheetId="3">'SO 170.1 - Komunikace čás...'!$C$4:$J$76,'SO 170.1 - Komunikace čás...'!$C$82:$J$104,'SO 170.1 - Komunikace čás...'!$C$110:$K$373</definedName>
    <definedName name="_xlnm.Print_Titles" localSheetId="3">'SO 170.1 - Komunikace čás...'!$122:$122</definedName>
    <definedName name="_xlnm._FilterDatabase" localSheetId="4" hidden="1">'SO 171.1 - Chodníky část A.'!$C$123:$K$186</definedName>
    <definedName name="_xlnm.Print_Area" localSheetId="4">'SO 171.1 - Chodníky část A.'!$C$4:$J$76,'SO 171.1 - Chodníky část A.'!$C$82:$J$105,'SO 171.1 - Chodníky část A.'!$C$111:$K$186</definedName>
    <definedName name="_xlnm.Print_Titles" localSheetId="4">'SO 171.1 - Chodníky část A.'!$123:$123</definedName>
    <definedName name="_xlnm._FilterDatabase" localSheetId="5" hidden="1">'SO 172.1 - Parkovací stán...'!$C$125:$K$270</definedName>
    <definedName name="_xlnm.Print_Area" localSheetId="5">'SO 172.1 - Parkovací stán...'!$C$4:$J$76,'SO 172.1 - Parkovací stán...'!$C$82:$J$107,'SO 172.1 - Parkovací stán...'!$C$113:$K$270</definedName>
    <definedName name="_xlnm.Print_Titles" localSheetId="5">'SO 172.1 - Parkovací stán...'!$125:$125</definedName>
    <definedName name="_xlnm._FilterDatabase" localSheetId="6" hidden="1">'SO 370.1 - Odvodnění část A.'!$C$124:$K$222</definedName>
    <definedName name="_xlnm.Print_Area" localSheetId="6">'SO 370.1 - Odvodnění část A.'!$C$4:$J$76,'SO 370.1 - Odvodnění část A.'!$C$82:$J$106,'SO 370.1 - Odvodnění část A.'!$C$112:$K$222</definedName>
    <definedName name="_xlnm.Print_Titles" localSheetId="6">'SO 370.1 - Odvodnění část A.'!$124:$124</definedName>
    <definedName name="_xlnm._FilterDatabase" localSheetId="7" hidden="1">'SO 470.1 - Veřejné osvětl...'!$C$126:$K$260</definedName>
    <definedName name="_xlnm.Print_Area" localSheetId="7">'SO 470.1 - Veřejné osvětl...'!$C$4:$J$76,'SO 470.1 - Veřejné osvětl...'!$C$82:$J$108,'SO 470.1 - Veřejné osvětl...'!$C$114:$K$260</definedName>
    <definedName name="_xlnm.Print_Titles" localSheetId="7">'SO 470.1 - Veřejné osvětl...'!$126:$126</definedName>
    <definedName name="_xlnm._FilterDatabase" localSheetId="8" hidden="1">'SO 470.2 - Veřejné osvětl...'!$C$115:$K$124</definedName>
    <definedName name="_xlnm.Print_Area" localSheetId="8">'SO 470.2 - Veřejné osvětl...'!$C$4:$J$76,'SO 470.2 - Veřejné osvětl...'!$C$82:$J$97,'SO 470.2 - Veřejné osvětl...'!$C$103:$K$124</definedName>
    <definedName name="_xlnm.Print_Titles" localSheetId="8">'SO 470.2 - Veřejné osvětl...'!$115:$115</definedName>
    <definedName name="_xlnm._FilterDatabase" localSheetId="9" hidden="1">'SO 473.1 - Ochrana AQUA, ...'!$C$121:$K$180</definedName>
    <definedName name="_xlnm.Print_Area" localSheetId="9">'SO 473.1 - Ochrana AQUA, ...'!$C$4:$J$76,'SO 473.1 - Ochrana AQUA, ...'!$C$82:$J$103,'SO 473.1 - Ochrana AQUA, ...'!$C$109:$K$180</definedName>
    <definedName name="_xlnm.Print_Titles" localSheetId="9">'SO 473.1 - Ochrana AQUA, ...'!$121:$121</definedName>
    <definedName name="_xlnm._FilterDatabase" localSheetId="10" hidden="1">'SO 801.1 - Sadové úpravy ...'!$C$118:$K$288</definedName>
    <definedName name="_xlnm.Print_Area" localSheetId="10">'SO 801.1 - Sadové úpravy ...'!$C$4:$J$76,'SO 801.1 - Sadové úpravy ...'!$C$82:$J$100,'SO 801.1 - Sadové úpravy ...'!$C$106:$K$288</definedName>
    <definedName name="_xlnm.Print_Titles" localSheetId="10">'SO 801.1 - Sadové úpravy ...'!$118:$118</definedName>
    <definedName name="_xlnm._FilterDatabase" localSheetId="11" hidden="1">'SO 801.2 - Sadové úpravy ...'!$C$117:$K$151</definedName>
    <definedName name="_xlnm.Print_Area" localSheetId="11">'SO 801.2 - Sadové úpravy ...'!$C$4:$J$76,'SO 801.2 - Sadové úpravy ...'!$C$82:$J$99,'SO 801.2 - Sadové úpravy ...'!$C$105:$K$151</definedName>
    <definedName name="_xlnm.Print_Titles" localSheetId="11">'SO 801.2 - Sadové úpravy ...'!$117:$117</definedName>
    <definedName name="_xlnm._FilterDatabase" localSheetId="12" hidden="1">'SO 970 - Podzemní kontejn...'!$C$121:$K$180</definedName>
    <definedName name="_xlnm.Print_Area" localSheetId="12">'SO 970 - Podzemní kontejn...'!$C$4:$J$76,'SO 970 - Podzemní kontejn...'!$C$82:$J$103,'SO 970 - Podzemní kontejn...'!$C$109:$K$180</definedName>
    <definedName name="_xlnm.Print_Titles" localSheetId="12">'SO 970 - Podzemní kontejn...'!$121:$121</definedName>
  </definedNames>
  <calcPr/>
</workbook>
</file>

<file path=xl/calcChain.xml><?xml version="1.0" encoding="utf-8"?>
<calcChain xmlns="http://schemas.openxmlformats.org/spreadsheetml/2006/main">
  <c i="13" l="1" r="J37"/>
  <c r="J36"/>
  <c i="1" r="AY106"/>
  <c i="13" r="J35"/>
  <c i="1" r="AX106"/>
  <c i="13" r="BI179"/>
  <c r="BH179"/>
  <c r="BG179"/>
  <c r="BF179"/>
  <c r="T179"/>
  <c r="T178"/>
  <c r="R179"/>
  <c r="R178"/>
  <c r="P179"/>
  <c r="P178"/>
  <c r="BI177"/>
  <c r="BH177"/>
  <c r="BG177"/>
  <c r="BF177"/>
  <c r="T177"/>
  <c r="R177"/>
  <c r="P177"/>
  <c r="BI176"/>
  <c r="BH176"/>
  <c r="BG176"/>
  <c r="BF176"/>
  <c r="T176"/>
  <c r="R176"/>
  <c r="P176"/>
  <c r="BI170"/>
  <c r="BH170"/>
  <c r="BG170"/>
  <c r="BF170"/>
  <c r="T170"/>
  <c r="R170"/>
  <c r="P170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6"/>
  <c r="BH156"/>
  <c r="BG156"/>
  <c r="BF156"/>
  <c r="T156"/>
  <c r="T155"/>
  <c r="R156"/>
  <c r="R155"/>
  <c r="P156"/>
  <c r="P155"/>
  <c r="BI152"/>
  <c r="BH152"/>
  <c r="BG152"/>
  <c r="BF152"/>
  <c r="T152"/>
  <c r="R152"/>
  <c r="P152"/>
  <c r="BI149"/>
  <c r="BH149"/>
  <c r="BG149"/>
  <c r="BF149"/>
  <c r="T149"/>
  <c r="R149"/>
  <c r="P149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29"/>
  <c r="BH129"/>
  <c r="BG129"/>
  <c r="BF129"/>
  <c r="T129"/>
  <c r="R129"/>
  <c r="P129"/>
  <c r="BI125"/>
  <c r="BH125"/>
  <c r="BG125"/>
  <c r="BF125"/>
  <c r="T125"/>
  <c r="R125"/>
  <c r="P125"/>
  <c r="F116"/>
  <c r="E114"/>
  <c r="F89"/>
  <c r="E87"/>
  <c r="J24"/>
  <c r="E24"/>
  <c r="J119"/>
  <c r="J23"/>
  <c r="J21"/>
  <c r="E21"/>
  <c r="J91"/>
  <c r="J20"/>
  <c r="J18"/>
  <c r="E18"/>
  <c r="F92"/>
  <c r="J17"/>
  <c r="J15"/>
  <c r="E15"/>
  <c r="F118"/>
  <c r="J14"/>
  <c r="J12"/>
  <c r="J89"/>
  <c r="E7"/>
  <c r="E85"/>
  <c i="12" r="J37"/>
  <c r="J36"/>
  <c i="1" r="AY105"/>
  <c i="12" r="J35"/>
  <c i="1" r="AX105"/>
  <c i="12" r="BI150"/>
  <c r="BH150"/>
  <c r="BG150"/>
  <c r="BF150"/>
  <c r="T150"/>
  <c r="T149"/>
  <c r="R150"/>
  <c r="R149"/>
  <c r="P150"/>
  <c r="P149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BI123"/>
  <c r="BH123"/>
  <c r="BG123"/>
  <c r="BF123"/>
  <c r="T123"/>
  <c r="R123"/>
  <c r="P123"/>
  <c r="BI120"/>
  <c r="BH120"/>
  <c r="BG120"/>
  <c r="BF120"/>
  <c r="T120"/>
  <c r="R120"/>
  <c r="P120"/>
  <c r="F112"/>
  <c r="E110"/>
  <c r="F89"/>
  <c r="E87"/>
  <c r="J24"/>
  <c r="E24"/>
  <c r="J115"/>
  <c r="J23"/>
  <c r="J21"/>
  <c r="E21"/>
  <c r="J91"/>
  <c r="J20"/>
  <c r="J18"/>
  <c r="E18"/>
  <c r="F115"/>
  <c r="J17"/>
  <c r="J15"/>
  <c r="E15"/>
  <c r="F114"/>
  <c r="J14"/>
  <c r="J12"/>
  <c r="J112"/>
  <c r="E7"/>
  <c r="E85"/>
  <c i="11" r="J37"/>
  <c r="J36"/>
  <c i="1" r="AY104"/>
  <c i="11" r="J35"/>
  <c i="1" r="AX104"/>
  <c i="11" r="BI287"/>
  <c r="BH287"/>
  <c r="BG287"/>
  <c r="BF287"/>
  <c r="T287"/>
  <c r="T286"/>
  <c r="R287"/>
  <c r="R286"/>
  <c r="P287"/>
  <c r="P286"/>
  <c r="BI283"/>
  <c r="BH283"/>
  <c r="BG283"/>
  <c r="BF283"/>
  <c r="T283"/>
  <c r="R283"/>
  <c r="P283"/>
  <c r="BI280"/>
  <c r="BH280"/>
  <c r="BG280"/>
  <c r="BF280"/>
  <c r="T280"/>
  <c r="R280"/>
  <c r="P280"/>
  <c r="BI277"/>
  <c r="BH277"/>
  <c r="BG277"/>
  <c r="BF277"/>
  <c r="T277"/>
  <c r="R277"/>
  <c r="P277"/>
  <c r="BI274"/>
  <c r="BH274"/>
  <c r="BG274"/>
  <c r="BF274"/>
  <c r="T274"/>
  <c r="R274"/>
  <c r="P274"/>
  <c r="BI271"/>
  <c r="BH271"/>
  <c r="BG271"/>
  <c r="BF271"/>
  <c r="T271"/>
  <c r="R271"/>
  <c r="P271"/>
  <c r="BI268"/>
  <c r="BH268"/>
  <c r="BG268"/>
  <c r="BF268"/>
  <c r="T268"/>
  <c r="R268"/>
  <c r="P268"/>
  <c r="BI265"/>
  <c r="BH265"/>
  <c r="BG265"/>
  <c r="BF265"/>
  <c r="T265"/>
  <c r="R265"/>
  <c r="P265"/>
  <c r="BI262"/>
  <c r="BH262"/>
  <c r="BG262"/>
  <c r="BF262"/>
  <c r="T262"/>
  <c r="R262"/>
  <c r="P262"/>
  <c r="BI259"/>
  <c r="BH259"/>
  <c r="BG259"/>
  <c r="BF259"/>
  <c r="T259"/>
  <c r="R259"/>
  <c r="P259"/>
  <c r="BI256"/>
  <c r="BH256"/>
  <c r="BG256"/>
  <c r="BF256"/>
  <c r="T256"/>
  <c r="R256"/>
  <c r="P256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4"/>
  <c r="BH244"/>
  <c r="BG244"/>
  <c r="BF244"/>
  <c r="T244"/>
  <c r="R244"/>
  <c r="P244"/>
  <c r="BI241"/>
  <c r="BH241"/>
  <c r="BG241"/>
  <c r="BF241"/>
  <c r="T241"/>
  <c r="R241"/>
  <c r="P241"/>
  <c r="BI238"/>
  <c r="BH238"/>
  <c r="BG238"/>
  <c r="BF238"/>
  <c r="T238"/>
  <c r="R238"/>
  <c r="P238"/>
  <c r="BI235"/>
  <c r="BH235"/>
  <c r="BG235"/>
  <c r="BF235"/>
  <c r="T235"/>
  <c r="R235"/>
  <c r="P235"/>
  <c r="BI232"/>
  <c r="BH232"/>
  <c r="BG232"/>
  <c r="BF232"/>
  <c r="T232"/>
  <c r="R232"/>
  <c r="P232"/>
  <c r="BI229"/>
  <c r="BH229"/>
  <c r="BG229"/>
  <c r="BF229"/>
  <c r="T229"/>
  <c r="R229"/>
  <c r="P229"/>
  <c r="BI226"/>
  <c r="BH226"/>
  <c r="BG226"/>
  <c r="BF226"/>
  <c r="T226"/>
  <c r="R226"/>
  <c r="P226"/>
  <c r="BI223"/>
  <c r="BH223"/>
  <c r="BG223"/>
  <c r="BF223"/>
  <c r="T223"/>
  <c r="R223"/>
  <c r="P223"/>
  <c r="BI221"/>
  <c r="BH221"/>
  <c r="BG221"/>
  <c r="BF221"/>
  <c r="T221"/>
  <c r="R221"/>
  <c r="P221"/>
  <c r="BI218"/>
  <c r="BH218"/>
  <c r="BG218"/>
  <c r="BF218"/>
  <c r="T218"/>
  <c r="R218"/>
  <c r="P218"/>
  <c r="BI215"/>
  <c r="BH215"/>
  <c r="BG215"/>
  <c r="BF215"/>
  <c r="T215"/>
  <c r="R215"/>
  <c r="P215"/>
  <c r="BI212"/>
  <c r="BH212"/>
  <c r="BG212"/>
  <c r="BF212"/>
  <c r="T212"/>
  <c r="R212"/>
  <c r="P212"/>
  <c r="BI209"/>
  <c r="BH209"/>
  <c r="BG209"/>
  <c r="BF209"/>
  <c r="T209"/>
  <c r="R209"/>
  <c r="P209"/>
  <c r="BI205"/>
  <c r="BH205"/>
  <c r="BG205"/>
  <c r="BF205"/>
  <c r="T205"/>
  <c r="R205"/>
  <c r="P205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7"/>
  <c r="BH187"/>
  <c r="BG187"/>
  <c r="BF187"/>
  <c r="T187"/>
  <c r="R187"/>
  <c r="P187"/>
  <c r="BI184"/>
  <c r="BH184"/>
  <c r="BG184"/>
  <c r="BF184"/>
  <c r="T184"/>
  <c r="R184"/>
  <c r="P184"/>
  <c r="BI181"/>
  <c r="BH181"/>
  <c r="BG181"/>
  <c r="BF181"/>
  <c r="T181"/>
  <c r="R181"/>
  <c r="P181"/>
  <c r="BI178"/>
  <c r="BH178"/>
  <c r="BG178"/>
  <c r="BF178"/>
  <c r="T178"/>
  <c r="R178"/>
  <c r="P178"/>
  <c r="BI175"/>
  <c r="BH175"/>
  <c r="BG175"/>
  <c r="BF175"/>
  <c r="T175"/>
  <c r="R175"/>
  <c r="P175"/>
  <c r="BI172"/>
  <c r="BH172"/>
  <c r="BG172"/>
  <c r="BF172"/>
  <c r="T172"/>
  <c r="R172"/>
  <c r="P172"/>
  <c r="BI169"/>
  <c r="BH169"/>
  <c r="BG169"/>
  <c r="BF169"/>
  <c r="T169"/>
  <c r="R169"/>
  <c r="P169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51"/>
  <c r="BH151"/>
  <c r="BG151"/>
  <c r="BF151"/>
  <c r="T151"/>
  <c r="R151"/>
  <c r="P151"/>
  <c r="BI148"/>
  <c r="BH148"/>
  <c r="BG148"/>
  <c r="BF148"/>
  <c r="T148"/>
  <c r="R148"/>
  <c r="P148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R127"/>
  <c r="P127"/>
  <c r="BI124"/>
  <c r="BH124"/>
  <c r="BG124"/>
  <c r="BF124"/>
  <c r="T124"/>
  <c r="R124"/>
  <c r="P124"/>
  <c r="BI121"/>
  <c r="BH121"/>
  <c r="BG121"/>
  <c r="BF121"/>
  <c r="T121"/>
  <c r="R121"/>
  <c r="P121"/>
  <c r="F113"/>
  <c r="E111"/>
  <c r="F89"/>
  <c r="E87"/>
  <c r="J24"/>
  <c r="E24"/>
  <c r="J92"/>
  <c r="J23"/>
  <c r="J21"/>
  <c r="E21"/>
  <c r="J115"/>
  <c r="J20"/>
  <c r="J18"/>
  <c r="E18"/>
  <c r="F116"/>
  <c r="J17"/>
  <c r="J15"/>
  <c r="E15"/>
  <c r="F91"/>
  <c r="J14"/>
  <c r="J12"/>
  <c r="J113"/>
  <c r="E7"/>
  <c r="E85"/>
  <c i="10" r="J37"/>
  <c r="J36"/>
  <c i="1" r="AY103"/>
  <c i="10" r="J35"/>
  <c i="1" r="AX103"/>
  <c i="10" r="BI179"/>
  <c r="BH179"/>
  <c r="BG179"/>
  <c r="BF179"/>
  <c r="T179"/>
  <c r="R179"/>
  <c r="P179"/>
  <c r="BI176"/>
  <c r="BH176"/>
  <c r="BG176"/>
  <c r="BF176"/>
  <c r="T176"/>
  <c r="R176"/>
  <c r="P176"/>
  <c r="BI171"/>
  <c r="BH171"/>
  <c r="BG171"/>
  <c r="BF171"/>
  <c r="T171"/>
  <c r="R171"/>
  <c r="P171"/>
  <c r="BI168"/>
  <c r="BH168"/>
  <c r="BG168"/>
  <c r="BF168"/>
  <c r="T168"/>
  <c r="R168"/>
  <c r="P168"/>
  <c r="BI164"/>
  <c r="BH164"/>
  <c r="BG164"/>
  <c r="BF164"/>
  <c r="T164"/>
  <c r="R164"/>
  <c r="P164"/>
  <c r="BI161"/>
  <c r="BH161"/>
  <c r="BG161"/>
  <c r="BF161"/>
  <c r="T161"/>
  <c r="R161"/>
  <c r="P161"/>
  <c r="BI158"/>
  <c r="BH158"/>
  <c r="BG158"/>
  <c r="BF158"/>
  <c r="T158"/>
  <c r="R158"/>
  <c r="P158"/>
  <c r="BI154"/>
  <c r="BH154"/>
  <c r="BG154"/>
  <c r="BF154"/>
  <c r="T154"/>
  <c r="R154"/>
  <c r="P154"/>
  <c r="BI151"/>
  <c r="BH151"/>
  <c r="BG151"/>
  <c r="BF151"/>
  <c r="T151"/>
  <c r="R151"/>
  <c r="P151"/>
  <c r="BI148"/>
  <c r="BH148"/>
  <c r="BG148"/>
  <c r="BF148"/>
  <c r="T148"/>
  <c r="R148"/>
  <c r="P148"/>
  <c r="BI144"/>
  <c r="BH144"/>
  <c r="BG144"/>
  <c r="BF144"/>
  <c r="T144"/>
  <c r="R144"/>
  <c r="P144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29"/>
  <c r="BH129"/>
  <c r="BG129"/>
  <c r="BF129"/>
  <c r="T129"/>
  <c r="R129"/>
  <c r="P129"/>
  <c r="BI125"/>
  <c r="BH125"/>
  <c r="BG125"/>
  <c r="BF125"/>
  <c r="T125"/>
  <c r="R125"/>
  <c r="P125"/>
  <c r="F116"/>
  <c r="E114"/>
  <c r="F89"/>
  <c r="E87"/>
  <c r="J24"/>
  <c r="E24"/>
  <c r="J92"/>
  <c r="J23"/>
  <c r="J21"/>
  <c r="E21"/>
  <c r="J91"/>
  <c r="J20"/>
  <c r="J18"/>
  <c r="E18"/>
  <c r="F119"/>
  <c r="J17"/>
  <c r="J15"/>
  <c r="E15"/>
  <c r="F118"/>
  <c r="J14"/>
  <c r="J12"/>
  <c r="J89"/>
  <c r="E7"/>
  <c r="E112"/>
  <c i="9" r="J37"/>
  <c r="J36"/>
  <c i="1" r="AY102"/>
  <c i="9" r="J35"/>
  <c i="1" r="AX102"/>
  <c i="9"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F110"/>
  <c r="E108"/>
  <c r="F89"/>
  <c r="E87"/>
  <c r="J24"/>
  <c r="E24"/>
  <c r="J92"/>
  <c r="J23"/>
  <c r="J21"/>
  <c r="E21"/>
  <c r="J91"/>
  <c r="J20"/>
  <c r="J18"/>
  <c r="E18"/>
  <c r="F113"/>
  <c r="J17"/>
  <c r="J15"/>
  <c r="E15"/>
  <c r="F91"/>
  <c r="J14"/>
  <c r="J12"/>
  <c r="J110"/>
  <c r="E7"/>
  <c r="E85"/>
  <c i="8" r="J235"/>
  <c r="J167"/>
  <c r="J155"/>
  <c r="J128"/>
  <c r="J37"/>
  <c r="J36"/>
  <c i="1" r="AY101"/>
  <c i="8" r="J35"/>
  <c i="1" r="AX101"/>
  <c i="8" r="BI259"/>
  <c r="BH259"/>
  <c r="BG259"/>
  <c r="BF259"/>
  <c r="T259"/>
  <c r="R259"/>
  <c r="P259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J106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J102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J100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J97"/>
  <c r="F121"/>
  <c r="E119"/>
  <c r="F89"/>
  <c r="E87"/>
  <c r="J24"/>
  <c r="E24"/>
  <c r="J124"/>
  <c r="J23"/>
  <c r="J21"/>
  <c r="E21"/>
  <c r="J123"/>
  <c r="J20"/>
  <c r="J18"/>
  <c r="E18"/>
  <c r="F124"/>
  <c r="J17"/>
  <c r="J15"/>
  <c r="E15"/>
  <c r="F91"/>
  <c r="J14"/>
  <c r="J12"/>
  <c r="J121"/>
  <c r="E7"/>
  <c r="E117"/>
  <c i="7" r="J37"/>
  <c r="J36"/>
  <c i="1" r="AY100"/>
  <c i="7" r="J35"/>
  <c i="1" r="AX100"/>
  <c i="7" r="BI221"/>
  <c r="BH221"/>
  <c r="BG221"/>
  <c r="BF221"/>
  <c r="T221"/>
  <c r="T220"/>
  <c r="T219"/>
  <c r="R221"/>
  <c r="R220"/>
  <c r="R219"/>
  <c r="P221"/>
  <c r="P220"/>
  <c r="P219"/>
  <c r="BI217"/>
  <c r="BH217"/>
  <c r="BG217"/>
  <c r="BF217"/>
  <c r="T217"/>
  <c r="T216"/>
  <c r="R217"/>
  <c r="R216"/>
  <c r="P217"/>
  <c r="P216"/>
  <c r="BI213"/>
  <c r="BH213"/>
  <c r="BG213"/>
  <c r="BF213"/>
  <c r="T213"/>
  <c r="R213"/>
  <c r="P213"/>
  <c r="BI210"/>
  <c r="BH210"/>
  <c r="BG210"/>
  <c r="BF210"/>
  <c r="T210"/>
  <c r="R210"/>
  <c r="P210"/>
  <c r="BI207"/>
  <c r="BH207"/>
  <c r="BG207"/>
  <c r="BF207"/>
  <c r="T207"/>
  <c r="R207"/>
  <c r="P207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90"/>
  <c r="BH190"/>
  <c r="BG190"/>
  <c r="BF190"/>
  <c r="T190"/>
  <c r="R190"/>
  <c r="P190"/>
  <c r="BI187"/>
  <c r="BH187"/>
  <c r="BG187"/>
  <c r="BF187"/>
  <c r="T187"/>
  <c r="R187"/>
  <c r="P187"/>
  <c r="BI185"/>
  <c r="BH185"/>
  <c r="BG185"/>
  <c r="BF185"/>
  <c r="T185"/>
  <c r="R185"/>
  <c r="P185"/>
  <c r="BI182"/>
  <c r="BH182"/>
  <c r="BG182"/>
  <c r="BF182"/>
  <c r="T182"/>
  <c r="R182"/>
  <c r="P182"/>
  <c r="BI179"/>
  <c r="BH179"/>
  <c r="BG179"/>
  <c r="BF179"/>
  <c r="T179"/>
  <c r="R179"/>
  <c r="P179"/>
  <c r="BI176"/>
  <c r="BH176"/>
  <c r="BG176"/>
  <c r="BF176"/>
  <c r="T176"/>
  <c r="R176"/>
  <c r="P176"/>
  <c r="BI172"/>
  <c r="BH172"/>
  <c r="BG172"/>
  <c r="BF172"/>
  <c r="T172"/>
  <c r="T171"/>
  <c r="R172"/>
  <c r="R171"/>
  <c r="P172"/>
  <c r="P171"/>
  <c r="BI168"/>
  <c r="BH168"/>
  <c r="BG168"/>
  <c r="BF168"/>
  <c r="T168"/>
  <c r="T167"/>
  <c r="R168"/>
  <c r="R167"/>
  <c r="P168"/>
  <c r="P167"/>
  <c r="BI164"/>
  <c r="BH164"/>
  <c r="BG164"/>
  <c r="BF164"/>
  <c r="T164"/>
  <c r="R164"/>
  <c r="P164"/>
  <c r="BI161"/>
  <c r="BH161"/>
  <c r="BG161"/>
  <c r="BF161"/>
  <c r="T161"/>
  <c r="R161"/>
  <c r="P161"/>
  <c r="BI158"/>
  <c r="BH158"/>
  <c r="BG158"/>
  <c r="BF158"/>
  <c r="T158"/>
  <c r="R158"/>
  <c r="P158"/>
  <c r="BI153"/>
  <c r="BH153"/>
  <c r="BG153"/>
  <c r="BF153"/>
  <c r="T153"/>
  <c r="R153"/>
  <c r="P153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38"/>
  <c r="BH138"/>
  <c r="BG138"/>
  <c r="BF138"/>
  <c r="T138"/>
  <c r="R138"/>
  <c r="P138"/>
  <c r="BI136"/>
  <c r="BH136"/>
  <c r="BG136"/>
  <c r="BF136"/>
  <c r="T136"/>
  <c r="R136"/>
  <c r="P136"/>
  <c r="BI133"/>
  <c r="BH133"/>
  <c r="BG133"/>
  <c r="BF133"/>
  <c r="T133"/>
  <c r="R133"/>
  <c r="P133"/>
  <c r="BI128"/>
  <c r="BH128"/>
  <c r="BG128"/>
  <c r="BF128"/>
  <c r="T128"/>
  <c r="R128"/>
  <c r="P128"/>
  <c r="F119"/>
  <c r="E117"/>
  <c r="F89"/>
  <c r="E87"/>
  <c r="J24"/>
  <c r="E24"/>
  <c r="J122"/>
  <c r="J23"/>
  <c r="J21"/>
  <c r="E21"/>
  <c r="J121"/>
  <c r="J20"/>
  <c r="J18"/>
  <c r="E18"/>
  <c r="F92"/>
  <c r="J17"/>
  <c r="J15"/>
  <c r="E15"/>
  <c r="F121"/>
  <c r="J14"/>
  <c r="J12"/>
  <c r="J119"/>
  <c r="E7"/>
  <c r="E85"/>
  <c i="6" r="J37"/>
  <c r="J36"/>
  <c i="1" r="AY99"/>
  <c i="6" r="J35"/>
  <c i="1" r="AX99"/>
  <c i="6" r="BI269"/>
  <c r="BH269"/>
  <c r="BG269"/>
  <c r="BF269"/>
  <c r="T269"/>
  <c r="T268"/>
  <c r="T267"/>
  <c r="R269"/>
  <c r="R268"/>
  <c r="R267"/>
  <c r="P269"/>
  <c r="P268"/>
  <c r="P267"/>
  <c r="BI265"/>
  <c r="BH265"/>
  <c r="BG265"/>
  <c r="BF265"/>
  <c r="T265"/>
  <c r="T264"/>
  <c r="R265"/>
  <c r="R264"/>
  <c r="P265"/>
  <c r="P264"/>
  <c r="BI257"/>
  <c r="BH257"/>
  <c r="BG257"/>
  <c r="BF257"/>
  <c r="T257"/>
  <c r="R257"/>
  <c r="P257"/>
  <c r="BI256"/>
  <c r="BH256"/>
  <c r="BG256"/>
  <c r="BF256"/>
  <c r="T256"/>
  <c r="R256"/>
  <c r="P256"/>
  <c r="BI253"/>
  <c r="BH253"/>
  <c r="BG253"/>
  <c r="BF253"/>
  <c r="T253"/>
  <c r="R253"/>
  <c r="P253"/>
  <c r="BI250"/>
  <c r="BH250"/>
  <c r="BG250"/>
  <c r="BF250"/>
  <c r="T250"/>
  <c r="R250"/>
  <c r="P250"/>
  <c r="BI247"/>
  <c r="BH247"/>
  <c r="BG247"/>
  <c r="BF247"/>
  <c r="T247"/>
  <c r="R247"/>
  <c r="P247"/>
  <c r="BI239"/>
  <c r="BH239"/>
  <c r="BG239"/>
  <c r="BF239"/>
  <c r="T239"/>
  <c r="R239"/>
  <c r="P239"/>
  <c r="BI236"/>
  <c r="BH236"/>
  <c r="BG236"/>
  <c r="BF236"/>
  <c r="T236"/>
  <c r="R236"/>
  <c r="P236"/>
  <c r="BI234"/>
  <c r="BH234"/>
  <c r="BG234"/>
  <c r="BF234"/>
  <c r="T234"/>
  <c r="R234"/>
  <c r="P234"/>
  <c r="BI230"/>
  <c r="BH230"/>
  <c r="BG230"/>
  <c r="BF230"/>
  <c r="T230"/>
  <c r="R230"/>
  <c r="P230"/>
  <c r="BI227"/>
  <c r="BH227"/>
  <c r="BG227"/>
  <c r="BF227"/>
  <c r="T227"/>
  <c r="R227"/>
  <c r="P227"/>
  <c r="BI220"/>
  <c r="BH220"/>
  <c r="BG220"/>
  <c r="BF220"/>
  <c r="T220"/>
  <c r="R220"/>
  <c r="P220"/>
  <c r="BI217"/>
  <c r="BH217"/>
  <c r="BG217"/>
  <c r="BF217"/>
  <c r="T217"/>
  <c r="R217"/>
  <c r="P217"/>
  <c r="BI214"/>
  <c r="BH214"/>
  <c r="BG214"/>
  <c r="BF214"/>
  <c r="T214"/>
  <c r="R214"/>
  <c r="P214"/>
  <c r="BI207"/>
  <c r="BH207"/>
  <c r="BG207"/>
  <c r="BF207"/>
  <c r="T207"/>
  <c r="R207"/>
  <c r="P207"/>
  <c r="BI204"/>
  <c r="BH204"/>
  <c r="BG204"/>
  <c r="BF204"/>
  <c r="T204"/>
  <c r="R204"/>
  <c r="P204"/>
  <c r="BI201"/>
  <c r="BH201"/>
  <c r="BG201"/>
  <c r="BF201"/>
  <c r="T201"/>
  <c r="R201"/>
  <c r="P201"/>
  <c r="BI198"/>
  <c r="BH198"/>
  <c r="BG198"/>
  <c r="BF198"/>
  <c r="T198"/>
  <c r="R198"/>
  <c r="P198"/>
  <c r="BI195"/>
  <c r="BH195"/>
  <c r="BG195"/>
  <c r="BF195"/>
  <c r="T195"/>
  <c r="R195"/>
  <c r="P195"/>
  <c r="BI188"/>
  <c r="BH188"/>
  <c r="BG188"/>
  <c r="BF188"/>
  <c r="T188"/>
  <c r="R188"/>
  <c r="P188"/>
  <c r="BI180"/>
  <c r="BH180"/>
  <c r="BG180"/>
  <c r="BF180"/>
  <c r="T180"/>
  <c r="T179"/>
  <c r="R180"/>
  <c r="R179"/>
  <c r="P180"/>
  <c r="P179"/>
  <c r="BI176"/>
  <c r="BH176"/>
  <c r="BG176"/>
  <c r="BF176"/>
  <c r="T176"/>
  <c r="R176"/>
  <c r="P176"/>
  <c r="BI174"/>
  <c r="BH174"/>
  <c r="BG174"/>
  <c r="BF174"/>
  <c r="T174"/>
  <c r="R174"/>
  <c r="P174"/>
  <c r="BI171"/>
  <c r="BH171"/>
  <c r="BG171"/>
  <c r="BF171"/>
  <c r="T171"/>
  <c r="R171"/>
  <c r="P171"/>
  <c r="BI168"/>
  <c r="BH168"/>
  <c r="BG168"/>
  <c r="BF168"/>
  <c r="T168"/>
  <c r="R168"/>
  <c r="P168"/>
  <c r="BI165"/>
  <c r="BH165"/>
  <c r="BG165"/>
  <c r="BF165"/>
  <c r="T165"/>
  <c r="R165"/>
  <c r="P165"/>
  <c r="BI159"/>
  <c r="BH159"/>
  <c r="BG159"/>
  <c r="BF159"/>
  <c r="T159"/>
  <c r="R159"/>
  <c r="P159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2"/>
  <c r="BH142"/>
  <c r="BG142"/>
  <c r="BF142"/>
  <c r="T142"/>
  <c r="R142"/>
  <c r="P142"/>
  <c r="BI139"/>
  <c r="BH139"/>
  <c r="BG139"/>
  <c r="BF139"/>
  <c r="T139"/>
  <c r="R139"/>
  <c r="P139"/>
  <c r="BI133"/>
  <c r="BH133"/>
  <c r="BG133"/>
  <c r="BF133"/>
  <c r="T133"/>
  <c r="R133"/>
  <c r="P133"/>
  <c r="BI129"/>
  <c r="BH129"/>
  <c r="BG129"/>
  <c r="BF129"/>
  <c r="T129"/>
  <c r="R129"/>
  <c r="P129"/>
  <c r="F120"/>
  <c r="E118"/>
  <c r="F89"/>
  <c r="E87"/>
  <c r="J24"/>
  <c r="E24"/>
  <c r="J123"/>
  <c r="J23"/>
  <c r="J21"/>
  <c r="E21"/>
  <c r="J122"/>
  <c r="J20"/>
  <c r="J18"/>
  <c r="E18"/>
  <c r="F92"/>
  <c r="J17"/>
  <c r="J15"/>
  <c r="E15"/>
  <c r="F122"/>
  <c r="J14"/>
  <c r="J12"/>
  <c r="J120"/>
  <c r="E7"/>
  <c r="E116"/>
  <c i="5" r="J37"/>
  <c r="J36"/>
  <c i="1" r="AY98"/>
  <c i="5" r="J35"/>
  <c i="1" r="AX98"/>
  <c i="5" r="BI185"/>
  <c r="BH185"/>
  <c r="BG185"/>
  <c r="BF185"/>
  <c r="T185"/>
  <c r="T184"/>
  <c r="R185"/>
  <c r="R184"/>
  <c r="P185"/>
  <c r="P184"/>
  <c r="BI181"/>
  <c r="BH181"/>
  <c r="BG181"/>
  <c r="BF181"/>
  <c r="T181"/>
  <c r="R181"/>
  <c r="P181"/>
  <c r="BI180"/>
  <c r="BH180"/>
  <c r="BG180"/>
  <c r="BF180"/>
  <c r="T180"/>
  <c r="R180"/>
  <c r="P180"/>
  <c r="BI177"/>
  <c r="BH177"/>
  <c r="BG177"/>
  <c r="BF177"/>
  <c r="T177"/>
  <c r="R177"/>
  <c r="P177"/>
  <c r="BI176"/>
  <c r="BH176"/>
  <c r="BG176"/>
  <c r="BF176"/>
  <c r="T176"/>
  <c r="R176"/>
  <c r="P176"/>
  <c r="BI173"/>
  <c r="BH173"/>
  <c r="BG173"/>
  <c r="BF173"/>
  <c r="T173"/>
  <c r="R173"/>
  <c r="P173"/>
  <c r="BI170"/>
  <c r="BH170"/>
  <c r="BG170"/>
  <c r="BF170"/>
  <c r="T170"/>
  <c r="R170"/>
  <c r="P170"/>
  <c r="BI166"/>
  <c r="BH166"/>
  <c r="BG166"/>
  <c r="BF166"/>
  <c r="T166"/>
  <c r="R166"/>
  <c r="P166"/>
  <c r="BI162"/>
  <c r="BH162"/>
  <c r="BG162"/>
  <c r="BF162"/>
  <c r="T162"/>
  <c r="R162"/>
  <c r="P162"/>
  <c r="BI159"/>
  <c r="BH159"/>
  <c r="BG159"/>
  <c r="BF159"/>
  <c r="T159"/>
  <c r="R159"/>
  <c r="P159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R150"/>
  <c r="P150"/>
  <c r="BI146"/>
  <c r="BH146"/>
  <c r="BG146"/>
  <c r="BF146"/>
  <c r="T146"/>
  <c r="R146"/>
  <c r="P146"/>
  <c r="BI143"/>
  <c r="BH143"/>
  <c r="BG143"/>
  <c r="BF143"/>
  <c r="T143"/>
  <c r="R143"/>
  <c r="P143"/>
  <c r="BI139"/>
  <c r="BH139"/>
  <c r="BG139"/>
  <c r="BF139"/>
  <c r="T139"/>
  <c r="T138"/>
  <c r="R139"/>
  <c r="R138"/>
  <c r="P139"/>
  <c r="P138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T126"/>
  <c r="R127"/>
  <c r="R126"/>
  <c r="P127"/>
  <c r="P126"/>
  <c r="F118"/>
  <c r="E116"/>
  <c r="F89"/>
  <c r="E87"/>
  <c r="J24"/>
  <c r="E24"/>
  <c r="J121"/>
  <c r="J23"/>
  <c r="J21"/>
  <c r="E21"/>
  <c r="J91"/>
  <c r="J20"/>
  <c r="J18"/>
  <c r="E18"/>
  <c r="F121"/>
  <c r="J17"/>
  <c r="J15"/>
  <c r="E15"/>
  <c r="F120"/>
  <c r="J14"/>
  <c r="J12"/>
  <c r="J118"/>
  <c r="E7"/>
  <c r="E114"/>
  <c i="4" r="J37"/>
  <c r="J36"/>
  <c i="1" r="AY97"/>
  <c i="4" r="J35"/>
  <c i="1" r="AX97"/>
  <c i="4" r="BI372"/>
  <c r="BH372"/>
  <c r="BG372"/>
  <c r="BF372"/>
  <c r="T372"/>
  <c r="T371"/>
  <c r="R372"/>
  <c r="R371"/>
  <c r="P372"/>
  <c r="P371"/>
  <c r="BI365"/>
  <c r="BH365"/>
  <c r="BG365"/>
  <c r="BF365"/>
  <c r="T365"/>
  <c r="R365"/>
  <c r="P365"/>
  <c r="BI359"/>
  <c r="BH359"/>
  <c r="BG359"/>
  <c r="BF359"/>
  <c r="T359"/>
  <c r="R359"/>
  <c r="P359"/>
  <c r="BI356"/>
  <c r="BH356"/>
  <c r="BG356"/>
  <c r="BF356"/>
  <c r="T356"/>
  <c r="R356"/>
  <c r="P356"/>
  <c r="BI348"/>
  <c r="BH348"/>
  <c r="BG348"/>
  <c r="BF348"/>
  <c r="T348"/>
  <c r="R348"/>
  <c r="P348"/>
  <c r="BI331"/>
  <c r="BH331"/>
  <c r="BG331"/>
  <c r="BF331"/>
  <c r="T331"/>
  <c r="R331"/>
  <c r="P331"/>
  <c r="BI315"/>
  <c r="BH315"/>
  <c r="BG315"/>
  <c r="BF315"/>
  <c r="T315"/>
  <c r="R315"/>
  <c r="P315"/>
  <c r="BI311"/>
  <c r="BH311"/>
  <c r="BG311"/>
  <c r="BF311"/>
  <c r="T311"/>
  <c r="R311"/>
  <c r="P311"/>
  <c r="BI308"/>
  <c r="BH308"/>
  <c r="BG308"/>
  <c r="BF308"/>
  <c r="T308"/>
  <c r="R308"/>
  <c r="P308"/>
  <c r="BI306"/>
  <c r="BH306"/>
  <c r="BG306"/>
  <c r="BF306"/>
  <c r="T306"/>
  <c r="R306"/>
  <c r="P306"/>
  <c r="BI303"/>
  <c r="BH303"/>
  <c r="BG303"/>
  <c r="BF303"/>
  <c r="T303"/>
  <c r="R303"/>
  <c r="P303"/>
  <c r="BI300"/>
  <c r="BH300"/>
  <c r="BG300"/>
  <c r="BF300"/>
  <c r="T300"/>
  <c r="R300"/>
  <c r="P300"/>
  <c r="BI297"/>
  <c r="BH297"/>
  <c r="BG297"/>
  <c r="BF297"/>
  <c r="T297"/>
  <c r="R297"/>
  <c r="P297"/>
  <c r="BI294"/>
  <c r="BH294"/>
  <c r="BG294"/>
  <c r="BF294"/>
  <c r="T294"/>
  <c r="R294"/>
  <c r="P294"/>
  <c r="BI291"/>
  <c r="BH291"/>
  <c r="BG291"/>
  <c r="BF291"/>
  <c r="T291"/>
  <c r="R291"/>
  <c r="P291"/>
  <c r="BI287"/>
  <c r="BH287"/>
  <c r="BG287"/>
  <c r="BF287"/>
  <c r="T287"/>
  <c r="R287"/>
  <c r="P287"/>
  <c r="BI284"/>
  <c r="BH284"/>
  <c r="BG284"/>
  <c r="BF284"/>
  <c r="T284"/>
  <c r="R284"/>
  <c r="P284"/>
  <c r="BI280"/>
  <c r="BH280"/>
  <c r="BG280"/>
  <c r="BF280"/>
  <c r="T280"/>
  <c r="R280"/>
  <c r="P280"/>
  <c r="BI277"/>
  <c r="BH277"/>
  <c r="BG277"/>
  <c r="BF277"/>
  <c r="T277"/>
  <c r="R277"/>
  <c r="P277"/>
  <c r="BI274"/>
  <c r="BH274"/>
  <c r="BG274"/>
  <c r="BF274"/>
  <c r="T274"/>
  <c r="R274"/>
  <c r="P274"/>
  <c r="BI271"/>
  <c r="BH271"/>
  <c r="BG271"/>
  <c r="BF271"/>
  <c r="T271"/>
  <c r="R271"/>
  <c r="P271"/>
  <c r="BI264"/>
  <c r="BH264"/>
  <c r="BG264"/>
  <c r="BF264"/>
  <c r="T264"/>
  <c r="R264"/>
  <c r="P264"/>
  <c r="BI259"/>
  <c r="BH259"/>
  <c r="BG259"/>
  <c r="BF259"/>
  <c r="T259"/>
  <c r="R259"/>
  <c r="P259"/>
  <c r="BI255"/>
  <c r="BH255"/>
  <c r="BG255"/>
  <c r="BF255"/>
  <c r="T255"/>
  <c r="R255"/>
  <c r="P255"/>
  <c r="BI250"/>
  <c r="BH250"/>
  <c r="BG250"/>
  <c r="BF250"/>
  <c r="T250"/>
  <c r="R250"/>
  <c r="P250"/>
  <c r="BI245"/>
  <c r="BH245"/>
  <c r="BG245"/>
  <c r="BF245"/>
  <c r="T245"/>
  <c r="R245"/>
  <c r="P245"/>
  <c r="BI240"/>
  <c r="BH240"/>
  <c r="BG240"/>
  <c r="BF240"/>
  <c r="T240"/>
  <c r="R240"/>
  <c r="P240"/>
  <c r="BI236"/>
  <c r="BH236"/>
  <c r="BG236"/>
  <c r="BF236"/>
  <c r="T236"/>
  <c r="R236"/>
  <c r="P236"/>
  <c r="BI230"/>
  <c r="BH230"/>
  <c r="BG230"/>
  <c r="BF230"/>
  <c r="T230"/>
  <c r="R230"/>
  <c r="P230"/>
  <c r="BI227"/>
  <c r="BH227"/>
  <c r="BG227"/>
  <c r="BF227"/>
  <c r="T227"/>
  <c r="R227"/>
  <c r="P227"/>
  <c r="BI223"/>
  <c r="BH223"/>
  <c r="BG223"/>
  <c r="BF223"/>
  <c r="T223"/>
  <c r="T222"/>
  <c r="R223"/>
  <c r="R222"/>
  <c r="P223"/>
  <c r="P222"/>
  <c r="BI217"/>
  <c r="BH217"/>
  <c r="BG217"/>
  <c r="BF217"/>
  <c r="T217"/>
  <c r="R217"/>
  <c r="P217"/>
  <c r="BI215"/>
  <c r="BH215"/>
  <c r="BG215"/>
  <c r="BF215"/>
  <c r="T215"/>
  <c r="R215"/>
  <c r="P215"/>
  <c r="BI212"/>
  <c r="BH212"/>
  <c r="BG212"/>
  <c r="BF212"/>
  <c r="T212"/>
  <c r="R212"/>
  <c r="P212"/>
  <c r="BI209"/>
  <c r="BH209"/>
  <c r="BG209"/>
  <c r="BF209"/>
  <c r="T209"/>
  <c r="R209"/>
  <c r="P209"/>
  <c r="BI204"/>
  <c r="BH204"/>
  <c r="BG204"/>
  <c r="BF204"/>
  <c r="T204"/>
  <c r="R204"/>
  <c r="P204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2"/>
  <c r="BH182"/>
  <c r="BG182"/>
  <c r="BF182"/>
  <c r="T182"/>
  <c r="R182"/>
  <c r="P182"/>
  <c r="BI179"/>
  <c r="BH179"/>
  <c r="BG179"/>
  <c r="BF179"/>
  <c r="T179"/>
  <c r="R179"/>
  <c r="P179"/>
  <c r="BI174"/>
  <c r="BH174"/>
  <c r="BG174"/>
  <c r="BF174"/>
  <c r="T174"/>
  <c r="R174"/>
  <c r="P174"/>
  <c r="BI169"/>
  <c r="BH169"/>
  <c r="BG169"/>
  <c r="BF169"/>
  <c r="T169"/>
  <c r="R169"/>
  <c r="P169"/>
  <c r="BI164"/>
  <c r="BH164"/>
  <c r="BG164"/>
  <c r="BF164"/>
  <c r="T164"/>
  <c r="R164"/>
  <c r="P164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F117"/>
  <c r="E115"/>
  <c r="F89"/>
  <c r="E87"/>
  <c r="J24"/>
  <c r="E24"/>
  <c r="J120"/>
  <c r="J23"/>
  <c r="J21"/>
  <c r="E21"/>
  <c r="J119"/>
  <c r="J20"/>
  <c r="J18"/>
  <c r="E18"/>
  <c r="F92"/>
  <c r="J17"/>
  <c r="J15"/>
  <c r="E15"/>
  <c r="F119"/>
  <c r="J14"/>
  <c r="J12"/>
  <c r="J89"/>
  <c r="E7"/>
  <c r="E113"/>
  <c i="3" r="J37"/>
  <c r="J36"/>
  <c i="1" r="AY96"/>
  <c i="3" r="J35"/>
  <c i="1" r="AX96"/>
  <c i="3" r="BI186"/>
  <c r="BH186"/>
  <c r="BG186"/>
  <c r="BF186"/>
  <c r="T186"/>
  <c r="R186"/>
  <c r="P186"/>
  <c r="BI183"/>
  <c r="BH183"/>
  <c r="BG183"/>
  <c r="BF183"/>
  <c r="T183"/>
  <c r="R183"/>
  <c r="P183"/>
  <c r="BI177"/>
  <c r="BH177"/>
  <c r="BG177"/>
  <c r="BF177"/>
  <c r="T177"/>
  <c r="R177"/>
  <c r="P177"/>
  <c r="BI174"/>
  <c r="BH174"/>
  <c r="BG174"/>
  <c r="BF174"/>
  <c r="T174"/>
  <c r="R174"/>
  <c r="P174"/>
  <c r="BI171"/>
  <c r="BH171"/>
  <c r="BG171"/>
  <c r="BF171"/>
  <c r="T171"/>
  <c r="R171"/>
  <c r="P171"/>
  <c r="BI167"/>
  <c r="BH167"/>
  <c r="BG167"/>
  <c r="BF167"/>
  <c r="T167"/>
  <c r="R167"/>
  <c r="P167"/>
  <c r="BI164"/>
  <c r="BH164"/>
  <c r="BG164"/>
  <c r="BF164"/>
  <c r="T164"/>
  <c r="R164"/>
  <c r="P164"/>
  <c r="BI160"/>
  <c r="BH160"/>
  <c r="BG160"/>
  <c r="BF160"/>
  <c r="T160"/>
  <c r="R160"/>
  <c r="P160"/>
  <c r="BI157"/>
  <c r="BH157"/>
  <c r="BG157"/>
  <c r="BF157"/>
  <c r="T157"/>
  <c r="R157"/>
  <c r="P157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2"/>
  <c r="BH142"/>
  <c r="BG142"/>
  <c r="BF142"/>
  <c r="T142"/>
  <c r="R142"/>
  <c r="P142"/>
  <c r="BI137"/>
  <c r="BH137"/>
  <c r="BG137"/>
  <c r="BF137"/>
  <c r="T137"/>
  <c r="R137"/>
  <c r="P137"/>
  <c r="BI134"/>
  <c r="BH134"/>
  <c r="BG134"/>
  <c r="BF134"/>
  <c r="T134"/>
  <c r="R134"/>
  <c r="P134"/>
  <c r="BI130"/>
  <c r="BH130"/>
  <c r="BG130"/>
  <c r="BF130"/>
  <c r="T130"/>
  <c r="R130"/>
  <c r="P130"/>
  <c r="BI122"/>
  <c r="BH122"/>
  <c r="BG122"/>
  <c r="BF122"/>
  <c r="T122"/>
  <c r="R122"/>
  <c r="P122"/>
  <c r="F113"/>
  <c r="E111"/>
  <c r="F89"/>
  <c r="E87"/>
  <c r="J24"/>
  <c r="E24"/>
  <c r="J116"/>
  <c r="J23"/>
  <c r="J21"/>
  <c r="E21"/>
  <c r="J115"/>
  <c r="J20"/>
  <c r="J18"/>
  <c r="E18"/>
  <c r="F92"/>
  <c r="J17"/>
  <c r="J15"/>
  <c r="E15"/>
  <c r="F115"/>
  <c r="J14"/>
  <c r="J12"/>
  <c r="J113"/>
  <c r="E7"/>
  <c r="E109"/>
  <c i="2" r="J37"/>
  <c r="J36"/>
  <c i="1" r="AY95"/>
  <c i="2" r="J35"/>
  <c i="1" r="AX95"/>
  <c i="2" r="BI167"/>
  <c r="BH167"/>
  <c r="BG167"/>
  <c r="BF167"/>
  <c r="T167"/>
  <c r="T166"/>
  <c r="R167"/>
  <c r="R166"/>
  <c r="P167"/>
  <c r="P166"/>
  <c r="BI163"/>
  <c r="BH163"/>
  <c r="BG163"/>
  <c r="BF163"/>
  <c r="T163"/>
  <c r="R163"/>
  <c r="P163"/>
  <c r="BI161"/>
  <c r="BH161"/>
  <c r="BG161"/>
  <c r="BF161"/>
  <c r="T161"/>
  <c r="R161"/>
  <c r="P161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R127"/>
  <c r="P127"/>
  <c r="BI124"/>
  <c r="BH124"/>
  <c r="BG124"/>
  <c r="BF124"/>
  <c r="T124"/>
  <c r="R124"/>
  <c r="P124"/>
  <c r="F115"/>
  <c r="E113"/>
  <c r="F89"/>
  <c r="E87"/>
  <c r="J24"/>
  <c r="E24"/>
  <c r="J118"/>
  <c r="J23"/>
  <c r="J21"/>
  <c r="E21"/>
  <c r="J91"/>
  <c r="J20"/>
  <c r="J18"/>
  <c r="E18"/>
  <c r="F118"/>
  <c r="J17"/>
  <c r="J15"/>
  <c r="E15"/>
  <c r="F117"/>
  <c r="J14"/>
  <c r="J12"/>
  <c r="J89"/>
  <c r="E7"/>
  <c r="E111"/>
  <c i="1" r="L90"/>
  <c r="AM90"/>
  <c r="AM89"/>
  <c r="L89"/>
  <c r="AM87"/>
  <c r="L87"/>
  <c r="L85"/>
  <c r="L84"/>
  <c i="13" r="J177"/>
  <c r="BK170"/>
  <c r="BK166"/>
  <c r="BK163"/>
  <c r="J160"/>
  <c r="BK145"/>
  <c r="BK142"/>
  <c r="BK139"/>
  <c r="BK133"/>
  <c r="J129"/>
  <c i="12" r="J150"/>
  <c r="J143"/>
  <c r="J140"/>
  <c r="J137"/>
  <c r="BK134"/>
  <c r="J132"/>
  <c r="BK126"/>
  <c r="J123"/>
  <c i="11" r="BK287"/>
  <c r="J287"/>
  <c r="BK283"/>
  <c r="BK280"/>
  <c r="J277"/>
  <c r="J271"/>
  <c r="BK268"/>
  <c r="BK259"/>
  <c r="J253"/>
  <c r="BK238"/>
  <c r="BK229"/>
  <c r="BK223"/>
  <c r="BK221"/>
  <c r="BK218"/>
  <c r="BK212"/>
  <c r="J205"/>
  <c r="BK199"/>
  <c r="BK187"/>
  <c r="J184"/>
  <c r="J181"/>
  <c r="BK175"/>
  <c r="BK172"/>
  <c r="J169"/>
  <c r="BK160"/>
  <c r="BK145"/>
  <c r="BK142"/>
  <c r="BK133"/>
  <c r="J130"/>
  <c r="J127"/>
  <c i="10" r="J179"/>
  <c r="J171"/>
  <c r="J161"/>
  <c r="J158"/>
  <c r="J154"/>
  <c r="BK144"/>
  <c r="J140"/>
  <c r="BK137"/>
  <c r="BK125"/>
  <c i="9" r="J117"/>
  <c i="8" r="BK259"/>
  <c r="J259"/>
  <c r="J249"/>
  <c r="BK245"/>
  <c r="J241"/>
  <c r="J231"/>
  <c r="J229"/>
  <c r="BK225"/>
  <c r="J223"/>
  <c r="J213"/>
  <c r="BK211"/>
  <c r="J209"/>
  <c r="BK206"/>
  <c r="J204"/>
  <c r="BK202"/>
  <c r="J188"/>
  <c r="BK184"/>
  <c r="BK176"/>
  <c r="BK171"/>
  <c r="J169"/>
  <c r="BK163"/>
  <c r="BK159"/>
  <c r="BK153"/>
  <c r="J151"/>
  <c r="BK149"/>
  <c r="BK138"/>
  <c r="BK132"/>
  <c i="7" r="J210"/>
  <c r="J207"/>
  <c r="J202"/>
  <c r="J200"/>
  <c r="J195"/>
  <c r="BK185"/>
  <c r="J182"/>
  <c r="J176"/>
  <c r="J172"/>
  <c r="BK168"/>
  <c r="BK164"/>
  <c r="J143"/>
  <c r="J138"/>
  <c r="BK128"/>
  <c i="6" r="J265"/>
  <c r="BK257"/>
  <c r="BK256"/>
  <c r="J250"/>
  <c r="BK247"/>
  <c r="J239"/>
  <c r="J236"/>
  <c r="J217"/>
  <c r="BK214"/>
  <c r="J207"/>
  <c r="BK198"/>
  <c r="J195"/>
  <c r="BK174"/>
  <c r="BK171"/>
  <c r="J168"/>
  <c r="BK152"/>
  <c r="J142"/>
  <c r="J139"/>
  <c r="J129"/>
  <c i="5" r="BK180"/>
  <c r="J173"/>
  <c r="BK170"/>
  <c r="J166"/>
  <c r="BK162"/>
  <c r="BK159"/>
  <c r="J150"/>
  <c r="BK146"/>
  <c r="J143"/>
  <c r="J130"/>
  <c i="4" r="BK348"/>
  <c r="J331"/>
  <c r="BK306"/>
  <c r="BK284"/>
  <c r="J277"/>
  <c r="J240"/>
  <c r="BK217"/>
  <c r="BK209"/>
  <c r="J174"/>
  <c r="J155"/>
  <c r="BK152"/>
  <c r="BK149"/>
  <c r="J146"/>
  <c r="BK143"/>
  <c r="J135"/>
  <c r="J132"/>
  <c r="BK129"/>
  <c i="3" r="J186"/>
  <c r="J177"/>
  <c r="J174"/>
  <c r="J160"/>
  <c r="J149"/>
  <c r="J145"/>
  <c r="BK137"/>
  <c r="J134"/>
  <c i="2" r="J167"/>
  <c r="J161"/>
  <c r="J158"/>
  <c r="J155"/>
  <c r="J152"/>
  <c r="J146"/>
  <c r="J142"/>
  <c r="J133"/>
  <c r="BK127"/>
  <c i="13" r="J179"/>
  <c r="J166"/>
  <c r="BK156"/>
  <c r="J152"/>
  <c r="BK149"/>
  <c r="J142"/>
  <c r="J136"/>
  <c r="J133"/>
  <c r="BK129"/>
  <c r="J125"/>
  <c i="12" r="BK146"/>
  <c r="BK140"/>
  <c r="BK132"/>
  <c i="11" r="J280"/>
  <c r="BK277"/>
  <c r="J274"/>
  <c r="J268"/>
  <c r="BK265"/>
  <c r="J259"/>
  <c r="J249"/>
  <c r="J244"/>
  <c r="BK232"/>
  <c r="J229"/>
  <c r="J209"/>
  <c r="BK205"/>
  <c r="J199"/>
  <c r="BK184"/>
  <c r="J178"/>
  <c r="BK166"/>
  <c r="BK163"/>
  <c r="J160"/>
  <c r="BK157"/>
  <c r="J148"/>
  <c r="J145"/>
  <c r="J142"/>
  <c r="BK139"/>
  <c r="J136"/>
  <c r="J133"/>
  <c i="10" r="BK161"/>
  <c r="BK154"/>
  <c r="J151"/>
  <c r="BK148"/>
  <c r="BK140"/>
  <c r="J134"/>
  <c r="BK129"/>
  <c i="9" r="J123"/>
  <c r="BK121"/>
  <c r="J119"/>
  <c r="BK117"/>
  <c i="8" r="J257"/>
  <c r="BK255"/>
  <c r="BK253"/>
  <c r="BK251"/>
  <c r="BK247"/>
  <c r="J245"/>
  <c r="J243"/>
  <c r="BK239"/>
  <c r="J233"/>
  <c r="BK229"/>
  <c r="BK227"/>
  <c r="BK223"/>
  <c r="J221"/>
  <c r="BK219"/>
  <c r="BK217"/>
  <c r="BK215"/>
  <c r="J206"/>
  <c r="BK204"/>
  <c r="J198"/>
  <c r="J192"/>
  <c r="J180"/>
  <c r="J176"/>
  <c r="BK173"/>
  <c r="BK169"/>
  <c r="J163"/>
  <c r="J161"/>
  <c r="J153"/>
  <c r="J143"/>
  <c r="J140"/>
  <c r="J132"/>
  <c r="J130"/>
  <c i="7" r="J221"/>
  <c r="BK217"/>
  <c r="BK210"/>
  <c r="J204"/>
  <c r="BK198"/>
  <c r="J190"/>
  <c r="BK182"/>
  <c r="BK179"/>
  <c r="BK176"/>
  <c r="BK172"/>
  <c r="BK161"/>
  <c r="BK138"/>
  <c r="BK136"/>
  <c i="6" r="BK269"/>
  <c r="J269"/>
  <c r="J257"/>
  <c r="J256"/>
  <c r="BK236"/>
  <c r="J230"/>
  <c r="BK204"/>
  <c r="BK168"/>
  <c r="J165"/>
  <c r="BK159"/>
  <c r="BK139"/>
  <c i="5" r="J176"/>
  <c r="BK166"/>
  <c r="BK150"/>
  <c r="J139"/>
  <c r="J133"/>
  <c r="J127"/>
  <c i="4" r="BK372"/>
  <c r="J372"/>
  <c r="BK365"/>
  <c r="J356"/>
  <c r="BK331"/>
  <c r="J315"/>
  <c r="J311"/>
  <c r="J300"/>
  <c r="BK297"/>
  <c r="J284"/>
  <c r="BK277"/>
  <c r="J274"/>
  <c r="BK264"/>
  <c r="BK259"/>
  <c r="J255"/>
  <c r="BK250"/>
  <c r="J245"/>
  <c r="J230"/>
  <c r="J227"/>
  <c r="J223"/>
  <c r="J198"/>
  <c r="BK195"/>
  <c r="J192"/>
  <c r="BK189"/>
  <c r="J186"/>
  <c r="J179"/>
  <c r="BK169"/>
  <c r="BK158"/>
  <c r="BK140"/>
  <c r="BK135"/>
  <c i="3" r="J183"/>
  <c r="BK174"/>
  <c r="BK167"/>
  <c r="BK157"/>
  <c r="J151"/>
  <c r="BK147"/>
  <c r="BK142"/>
  <c r="BK134"/>
  <c r="J130"/>
  <c r="J122"/>
  <c i="2" r="BK167"/>
  <c r="BK155"/>
  <c r="BK152"/>
  <c r="J149"/>
  <c r="BK142"/>
  <c r="J139"/>
  <c r="BK136"/>
  <c r="J127"/>
  <c i="13" r="BK179"/>
  <c r="BK177"/>
  <c r="BK176"/>
  <c r="J170"/>
  <c r="BK152"/>
  <c r="J149"/>
  <c r="J145"/>
  <c r="J139"/>
  <c r="BK136"/>
  <c r="BK125"/>
  <c i="12" r="BK143"/>
  <c r="BK129"/>
  <c r="J126"/>
  <c r="BK123"/>
  <c r="BK120"/>
  <c i="11" r="BK274"/>
  <c r="BK271"/>
  <c r="J262"/>
  <c r="BK256"/>
  <c r="J251"/>
  <c r="BK247"/>
  <c r="BK244"/>
  <c r="J241"/>
  <c r="BK235"/>
  <c r="BK226"/>
  <c r="J223"/>
  <c r="J221"/>
  <c r="J215"/>
  <c r="J202"/>
  <c r="BK196"/>
  <c r="J193"/>
  <c r="J190"/>
  <c r="J172"/>
  <c r="J157"/>
  <c r="BK154"/>
  <c r="J154"/>
  <c r="BK151"/>
  <c r="J139"/>
  <c r="BK130"/>
  <c r="J124"/>
  <c r="BK121"/>
  <c i="10" r="BK179"/>
  <c r="BK176"/>
  <c r="BK171"/>
  <c r="J168"/>
  <c r="BK164"/>
  <c r="BK158"/>
  <c r="BK151"/>
  <c r="J148"/>
  <c i="9" r="BK119"/>
  <c i="8" r="BK257"/>
  <c r="BK241"/>
  <c r="J239"/>
  <c r="BK237"/>
  <c r="BK233"/>
  <c r="BK231"/>
  <c r="J225"/>
  <c r="BK221"/>
  <c r="J219"/>
  <c r="J217"/>
  <c r="J215"/>
  <c r="BK213"/>
  <c r="J211"/>
  <c r="BK200"/>
  <c r="J196"/>
  <c r="J194"/>
  <c r="BK190"/>
  <c r="BK186"/>
  <c r="J184"/>
  <c r="J182"/>
  <c r="BK178"/>
  <c r="J173"/>
  <c r="J165"/>
  <c r="BK161"/>
  <c r="J159"/>
  <c r="BK151"/>
  <c r="J147"/>
  <c r="BK145"/>
  <c r="BK143"/>
  <c r="J138"/>
  <c r="BK136"/>
  <c r="J134"/>
  <c i="7" r="BK221"/>
  <c r="BK213"/>
  <c r="BK204"/>
  <c r="BK202"/>
  <c r="BK195"/>
  <c r="BK192"/>
  <c r="BK187"/>
  <c r="J185"/>
  <c r="J168"/>
  <c r="J158"/>
  <c r="BK153"/>
  <c r="J149"/>
  <c r="BK146"/>
  <c r="J136"/>
  <c r="J133"/>
  <c r="J128"/>
  <c i="6" r="BK265"/>
  <c r="BK253"/>
  <c r="BK250"/>
  <c r="BK239"/>
  <c r="BK234"/>
  <c r="J227"/>
  <c r="BK220"/>
  <c r="BK217"/>
  <c r="J214"/>
  <c r="BK207"/>
  <c r="J204"/>
  <c r="J201"/>
  <c r="J198"/>
  <c r="BK195"/>
  <c r="BK188"/>
  <c r="J180"/>
  <c r="J176"/>
  <c r="J174"/>
  <c r="J159"/>
  <c r="BK155"/>
  <c r="J152"/>
  <c r="BK149"/>
  <c r="BK142"/>
  <c r="BK133"/>
  <c r="BK129"/>
  <c i="5" r="J185"/>
  <c r="J181"/>
  <c r="J177"/>
  <c r="J170"/>
  <c r="J156"/>
  <c r="J153"/>
  <c r="J146"/>
  <c r="BK143"/>
  <c r="BK139"/>
  <c r="BK136"/>
  <c r="BK127"/>
  <c i="4" r="BK359"/>
  <c r="J348"/>
  <c r="BK311"/>
  <c r="BK308"/>
  <c r="J306"/>
  <c r="BK303"/>
  <c r="J297"/>
  <c r="J294"/>
  <c r="J291"/>
  <c r="BK287"/>
  <c r="J280"/>
  <c r="BK274"/>
  <c r="J271"/>
  <c r="J264"/>
  <c r="J259"/>
  <c r="J236"/>
  <c r="BK230"/>
  <c r="BK227"/>
  <c r="BK215"/>
  <c r="BK212"/>
  <c r="J204"/>
  <c r="BK192"/>
  <c r="J182"/>
  <c r="BK179"/>
  <c r="BK174"/>
  <c r="J169"/>
  <c r="J164"/>
  <c r="BK146"/>
  <c r="J140"/>
  <c r="J126"/>
  <c i="3" r="BK186"/>
  <c r="BK171"/>
  <c r="J167"/>
  <c r="J164"/>
  <c r="BK160"/>
  <c r="J157"/>
  <c r="BK153"/>
  <c r="BK149"/>
  <c r="BK145"/>
  <c r="J142"/>
  <c r="BK130"/>
  <c i="2" r="BK163"/>
  <c r="BK161"/>
  <c r="BK149"/>
  <c r="BK139"/>
  <c r="J136"/>
  <c r="BK130"/>
  <c r="J124"/>
  <c i="13" r="J176"/>
  <c r="J163"/>
  <c r="BK160"/>
  <c r="J156"/>
  <c i="12" r="BK150"/>
  <c r="J146"/>
  <c r="BK137"/>
  <c r="J134"/>
  <c r="J129"/>
  <c r="J120"/>
  <c i="11" r="J283"/>
  <c r="J265"/>
  <c r="BK262"/>
  <c r="J256"/>
  <c r="BK253"/>
  <c r="BK251"/>
  <c r="BK249"/>
  <c r="J247"/>
  <c r="BK241"/>
  <c r="J238"/>
  <c r="J235"/>
  <c r="J232"/>
  <c r="J226"/>
  <c r="J218"/>
  <c r="BK215"/>
  <c r="J212"/>
  <c r="BK209"/>
  <c r="BK202"/>
  <c r="J196"/>
  <c r="BK193"/>
  <c r="BK190"/>
  <c r="J187"/>
  <c r="BK181"/>
  <c r="BK178"/>
  <c r="J175"/>
  <c r="BK169"/>
  <c r="J166"/>
  <c r="J163"/>
  <c r="J151"/>
  <c r="BK148"/>
  <c r="BK136"/>
  <c r="BK127"/>
  <c r="BK124"/>
  <c r="J121"/>
  <c i="10" r="J176"/>
  <c r="BK168"/>
  <c r="J164"/>
  <c r="J144"/>
  <c r="J137"/>
  <c r="BK134"/>
  <c r="J129"/>
  <c r="J125"/>
  <c i="9" r="BK123"/>
  <c r="J121"/>
  <c i="8" r="J255"/>
  <c r="J253"/>
  <c r="J251"/>
  <c r="BK249"/>
  <c r="J247"/>
  <c r="BK243"/>
  <c r="J237"/>
  <c r="J227"/>
  <c r="BK209"/>
  <c r="J202"/>
  <c r="J200"/>
  <c r="BK198"/>
  <c r="BK196"/>
  <c r="BK194"/>
  <c r="BK192"/>
  <c r="J190"/>
  <c r="BK188"/>
  <c r="J186"/>
  <c r="BK182"/>
  <c r="BK180"/>
  <c r="J178"/>
  <c r="J171"/>
  <c r="BK165"/>
  <c r="BK157"/>
  <c r="J157"/>
  <c r="J149"/>
  <c r="BK147"/>
  <c r="J145"/>
  <c r="BK140"/>
  <c r="J136"/>
  <c r="BK134"/>
  <c r="BK130"/>
  <c i="7" r="J217"/>
  <c r="J213"/>
  <c r="BK207"/>
  <c r="BK200"/>
  <c r="J198"/>
  <c r="J192"/>
  <c r="BK190"/>
  <c r="J187"/>
  <c r="J179"/>
  <c r="J164"/>
  <c r="J161"/>
  <c r="BK158"/>
  <c r="J153"/>
  <c r="BK149"/>
  <c r="J146"/>
  <c r="BK143"/>
  <c r="BK133"/>
  <c i="6" r="J253"/>
  <c r="J247"/>
  <c r="J234"/>
  <c r="BK230"/>
  <c r="BK227"/>
  <c r="J220"/>
  <c r="BK201"/>
  <c r="J188"/>
  <c r="BK180"/>
  <c r="BK176"/>
  <c r="J171"/>
  <c r="BK165"/>
  <c r="J155"/>
  <c r="J149"/>
  <c r="J133"/>
  <c i="5" r="BK185"/>
  <c r="BK181"/>
  <c r="J180"/>
  <c r="BK177"/>
  <c r="BK176"/>
  <c r="BK173"/>
  <c r="J162"/>
  <c r="J159"/>
  <c r="BK156"/>
  <c r="BK153"/>
  <c r="J136"/>
  <c r="BK133"/>
  <c r="BK130"/>
  <c i="4" r="J365"/>
  <c r="J359"/>
  <c r="BK356"/>
  <c r="BK315"/>
  <c r="J308"/>
  <c r="J303"/>
  <c r="BK300"/>
  <c r="BK294"/>
  <c r="BK291"/>
  <c r="J287"/>
  <c r="BK280"/>
  <c r="BK271"/>
  <c r="BK255"/>
  <c r="J250"/>
  <c r="BK245"/>
  <c r="BK240"/>
  <c r="BK236"/>
  <c r="BK223"/>
  <c r="J217"/>
  <c r="J215"/>
  <c r="J212"/>
  <c r="J209"/>
  <c r="BK204"/>
  <c r="BK198"/>
  <c r="J195"/>
  <c r="J189"/>
  <c r="BK186"/>
  <c r="BK182"/>
  <c r="BK164"/>
  <c r="J158"/>
  <c r="BK155"/>
  <c r="J152"/>
  <c r="J149"/>
  <c r="J143"/>
  <c r="BK132"/>
  <c r="J129"/>
  <c r="BK126"/>
  <c i="3" r="BK183"/>
  <c r="BK177"/>
  <c r="J171"/>
  <c r="BK164"/>
  <c r="J153"/>
  <c r="BK151"/>
  <c r="J147"/>
  <c r="J137"/>
  <c r="BK122"/>
  <c i="2" r="J163"/>
  <c r="BK158"/>
  <c r="BK146"/>
  <c r="BK133"/>
  <c r="J130"/>
  <c r="BK124"/>
  <c i="1" r="AS94"/>
  <c i="2" l="1" r="P123"/>
  <c r="T145"/>
  <c r="T154"/>
  <c i="3" r="BK121"/>
  <c r="BK120"/>
  <c r="J120"/>
  <c r="J97"/>
  <c r="BK182"/>
  <c r="J182"/>
  <c r="J99"/>
  <c i="4" r="R125"/>
  <c r="P226"/>
  <c r="T263"/>
  <c r="P314"/>
  <c i="5" r="T129"/>
  <c r="T125"/>
  <c r="T124"/>
  <c r="T142"/>
  <c r="P149"/>
  <c r="P165"/>
  <c i="6" r="R128"/>
  <c r="P170"/>
  <c r="T187"/>
  <c r="T233"/>
  <c r="T238"/>
  <c i="7" r="T127"/>
  <c r="T175"/>
  <c i="8" r="P129"/>
  <c r="R142"/>
  <c r="P156"/>
  <c r="P168"/>
  <c r="P175"/>
  <c r="R208"/>
  <c r="R236"/>
  <c i="9" r="BK116"/>
  <c r="J116"/>
  <c i="10" r="P124"/>
  <c r="T157"/>
  <c r="R167"/>
  <c r="P175"/>
  <c r="P174"/>
  <c i="11" r="T120"/>
  <c r="P208"/>
  <c i="12" r="BK119"/>
  <c i="2" r="T123"/>
  <c r="T122"/>
  <c r="T121"/>
  <c r="P145"/>
  <c r="P154"/>
  <c i="3" r="R121"/>
  <c r="T182"/>
  <c i="4" r="T125"/>
  <c r="T226"/>
  <c r="P263"/>
  <c r="R314"/>
  <c i="5" r="BK129"/>
  <c r="J129"/>
  <c r="J99"/>
  <c r="P142"/>
  <c r="T149"/>
  <c r="R165"/>
  <c i="6" r="P128"/>
  <c r="R170"/>
  <c r="P187"/>
  <c r="P233"/>
  <c r="R238"/>
  <c i="7" r="BK127"/>
  <c r="J127"/>
  <c r="J98"/>
  <c r="P175"/>
  <c r="P206"/>
  <c i="8" r="BK129"/>
  <c r="BK142"/>
  <c r="J142"/>
  <c r="J99"/>
  <c r="BK156"/>
  <c r="J156"/>
  <c r="J101"/>
  <c r="BK168"/>
  <c r="J168"/>
  <c r="J103"/>
  <c r="T168"/>
  <c r="T175"/>
  <c r="P208"/>
  <c r="BK236"/>
  <c r="J236"/>
  <c r="J107"/>
  <c i="9" r="P116"/>
  <c i="1" r="AU102"/>
  <c i="10" r="BK124"/>
  <c r="BK157"/>
  <c r="J157"/>
  <c r="J99"/>
  <c r="BK167"/>
  <c r="J167"/>
  <c r="J100"/>
  <c r="R175"/>
  <c r="R174"/>
  <c i="11" r="P120"/>
  <c r="P119"/>
  <c i="1" r="AU104"/>
  <c i="11" r="T208"/>
  <c i="12" r="T119"/>
  <c r="T118"/>
  <c i="13" r="T124"/>
  <c r="P159"/>
  <c i="2" r="BK123"/>
  <c r="BK145"/>
  <c r="J145"/>
  <c r="J99"/>
  <c r="R145"/>
  <c r="R154"/>
  <c i="3" r="P121"/>
  <c r="P120"/>
  <c r="P119"/>
  <c i="1" r="AU96"/>
  <c i="3" r="P182"/>
  <c i="4" r="P125"/>
  <c r="P124"/>
  <c r="P123"/>
  <c i="1" r="AU97"/>
  <c i="4" r="BK226"/>
  <c r="J226"/>
  <c r="J100"/>
  <c r="R263"/>
  <c r="BK314"/>
  <c r="J314"/>
  <c r="J102"/>
  <c i="5" r="R129"/>
  <c r="R125"/>
  <c r="R124"/>
  <c r="R142"/>
  <c r="R149"/>
  <c r="T165"/>
  <c i="6" r="BK128"/>
  <c r="J128"/>
  <c r="J98"/>
  <c r="BK170"/>
  <c r="J170"/>
  <c r="J99"/>
  <c r="BK187"/>
  <c r="J187"/>
  <c r="J101"/>
  <c r="BK233"/>
  <c r="J233"/>
  <c r="J102"/>
  <c r="BK238"/>
  <c r="J238"/>
  <c r="J103"/>
  <c i="7" r="P127"/>
  <c r="P126"/>
  <c r="P125"/>
  <c i="1" r="AU100"/>
  <c i="7" r="R175"/>
  <c r="T206"/>
  <c i="8" r="R129"/>
  <c r="P142"/>
  <c r="R156"/>
  <c r="BK175"/>
  <c r="J175"/>
  <c r="J104"/>
  <c r="BK208"/>
  <c r="J208"/>
  <c r="J105"/>
  <c r="P236"/>
  <c i="9" r="R116"/>
  <c i="10" r="T124"/>
  <c r="T123"/>
  <c r="T122"/>
  <c r="R157"/>
  <c r="T167"/>
  <c r="T175"/>
  <c r="T174"/>
  <c i="11" r="BK120"/>
  <c r="J120"/>
  <c r="J97"/>
  <c r="R208"/>
  <c i="12" r="R119"/>
  <c r="R118"/>
  <c i="13" r="BK124"/>
  <c r="J124"/>
  <c r="J98"/>
  <c r="R124"/>
  <c r="T159"/>
  <c i="2" r="R123"/>
  <c r="R122"/>
  <c r="R121"/>
  <c r="BK154"/>
  <c r="J154"/>
  <c r="J100"/>
  <c i="3" r="T121"/>
  <c r="T120"/>
  <c r="T119"/>
  <c r="R182"/>
  <c i="4" r="BK125"/>
  <c r="J125"/>
  <c r="J98"/>
  <c r="R226"/>
  <c r="BK263"/>
  <c r="J263"/>
  <c r="J101"/>
  <c r="T314"/>
  <c i="5" r="P129"/>
  <c r="P125"/>
  <c r="P124"/>
  <c i="1" r="AU98"/>
  <c i="5" r="BK142"/>
  <c r="J142"/>
  <c r="J101"/>
  <c r="BK149"/>
  <c r="J149"/>
  <c r="J102"/>
  <c r="BK165"/>
  <c r="J165"/>
  <c r="J103"/>
  <c i="6" r="T128"/>
  <c r="T127"/>
  <c r="T126"/>
  <c r="T170"/>
  <c r="R187"/>
  <c r="R233"/>
  <c r="P238"/>
  <c i="7" r="R127"/>
  <c r="BK175"/>
  <c r="J175"/>
  <c r="J101"/>
  <c r="BK206"/>
  <c r="J206"/>
  <c r="J102"/>
  <c r="R206"/>
  <c i="8" r="T129"/>
  <c r="T142"/>
  <c r="T156"/>
  <c r="R168"/>
  <c r="R175"/>
  <c r="T208"/>
  <c r="T236"/>
  <c i="9" r="T116"/>
  <c i="10" r="R124"/>
  <c r="R123"/>
  <c r="R122"/>
  <c r="P157"/>
  <c r="P167"/>
  <c r="BK175"/>
  <c r="J175"/>
  <c r="J102"/>
  <c i="11" r="R120"/>
  <c r="R119"/>
  <c r="BK208"/>
  <c r="J208"/>
  <c r="J98"/>
  <c i="12" r="P119"/>
  <c r="P118"/>
  <c i="1" r="AU105"/>
  <c i="13" r="P124"/>
  <c r="BK159"/>
  <c r="J159"/>
  <c r="J100"/>
  <c r="R159"/>
  <c r="BK169"/>
  <c r="J169"/>
  <c r="J101"/>
  <c r="P169"/>
  <c r="R169"/>
  <c r="T169"/>
  <c i="2" r="F92"/>
  <c r="J115"/>
  <c r="BE139"/>
  <c r="BE149"/>
  <c i="3" r="F91"/>
  <c r="J92"/>
  <c r="BE130"/>
  <c r="BE137"/>
  <c r="BE142"/>
  <c r="BE157"/>
  <c i="4" r="E85"/>
  <c r="F91"/>
  <c r="J117"/>
  <c r="F120"/>
  <c r="BE169"/>
  <c r="BE227"/>
  <c r="BE259"/>
  <c r="BE274"/>
  <c r="BE306"/>
  <c r="BE308"/>
  <c r="BE331"/>
  <c r="BE348"/>
  <c i="5" r="J89"/>
  <c r="F92"/>
  <c r="BE139"/>
  <c r="BE143"/>
  <c r="BE185"/>
  <c r="BK126"/>
  <c r="J126"/>
  <c r="J98"/>
  <c i="6" r="E85"/>
  <c r="J91"/>
  <c r="F123"/>
  <c r="BE139"/>
  <c r="BE149"/>
  <c r="BE168"/>
  <c r="BE195"/>
  <c r="BE204"/>
  <c r="BE214"/>
  <c r="BE236"/>
  <c r="BE239"/>
  <c r="BE247"/>
  <c r="BE250"/>
  <c r="BE256"/>
  <c r="BK268"/>
  <c r="BK267"/>
  <c r="J267"/>
  <c r="J105"/>
  <c i="7" r="F91"/>
  <c r="E115"/>
  <c r="BE164"/>
  <c r="BE172"/>
  <c r="BE182"/>
  <c r="BE185"/>
  <c r="BE198"/>
  <c r="BE202"/>
  <c r="BK216"/>
  <c r="J216"/>
  <c r="J103"/>
  <c i="8" r="J89"/>
  <c r="F92"/>
  <c r="F123"/>
  <c r="BE130"/>
  <c r="BE140"/>
  <c r="BE159"/>
  <c r="BE161"/>
  <c r="BE169"/>
  <c r="BE211"/>
  <c r="BE227"/>
  <c r="BE237"/>
  <c r="BE239"/>
  <c r="BE255"/>
  <c i="9" r="J89"/>
  <c r="F92"/>
  <c r="J113"/>
  <c r="BE117"/>
  <c i="10" r="E85"/>
  <c r="F91"/>
  <c r="F92"/>
  <c r="J119"/>
  <c r="BE137"/>
  <c r="BE140"/>
  <c r="BE144"/>
  <c r="BE151"/>
  <c r="BE154"/>
  <c r="BE158"/>
  <c r="BE171"/>
  <c r="BE179"/>
  <c i="11" r="F92"/>
  <c r="F115"/>
  <c r="BE133"/>
  <c r="BE139"/>
  <c r="BE145"/>
  <c r="BE151"/>
  <c r="BE154"/>
  <c r="BE181"/>
  <c r="BE184"/>
  <c r="BE196"/>
  <c r="BE221"/>
  <c r="BE249"/>
  <c r="BE256"/>
  <c r="BE265"/>
  <c r="BE274"/>
  <c i="12" r="F91"/>
  <c r="E108"/>
  <c r="J114"/>
  <c r="BE120"/>
  <c r="BE129"/>
  <c r="BE140"/>
  <c r="BE143"/>
  <c r="BK149"/>
  <c r="J149"/>
  <c r="J98"/>
  <c i="13" r="BE145"/>
  <c r="BE166"/>
  <c i="2" r="J117"/>
  <c r="BE133"/>
  <c r="BE142"/>
  <c r="BE152"/>
  <c r="BE158"/>
  <c r="BE161"/>
  <c r="BE167"/>
  <c i="3" r="E85"/>
  <c r="J89"/>
  <c r="BE122"/>
  <c r="BE134"/>
  <c r="BE177"/>
  <c r="BE183"/>
  <c r="BE186"/>
  <c i="4" r="BE126"/>
  <c r="BE132"/>
  <c r="BE140"/>
  <c r="BE149"/>
  <c r="BE158"/>
  <c r="BE186"/>
  <c r="BE195"/>
  <c r="BE204"/>
  <c r="BE217"/>
  <c r="BE223"/>
  <c r="BE240"/>
  <c r="BE284"/>
  <c r="BE315"/>
  <c i="5" r="E85"/>
  <c r="F91"/>
  <c r="BE130"/>
  <c r="BE146"/>
  <c r="BE150"/>
  <c r="BE156"/>
  <c r="BE159"/>
  <c r="BE170"/>
  <c r="BE173"/>
  <c r="BE180"/>
  <c r="BK138"/>
  <c r="J138"/>
  <c r="J100"/>
  <c i="6" r="F91"/>
  <c r="BE159"/>
  <c r="BE165"/>
  <c r="BE171"/>
  <c r="BE227"/>
  <c r="BE234"/>
  <c r="BE253"/>
  <c r="BE257"/>
  <c i="7" r="J89"/>
  <c r="J92"/>
  <c r="F122"/>
  <c r="BE138"/>
  <c r="BE143"/>
  <c r="BE158"/>
  <c r="BE179"/>
  <c r="BE187"/>
  <c r="BE190"/>
  <c r="BE195"/>
  <c r="BE200"/>
  <c r="BE207"/>
  <c r="BE210"/>
  <c r="BE217"/>
  <c r="BE221"/>
  <c r="BK167"/>
  <c r="J167"/>
  <c r="J99"/>
  <c i="8" r="E85"/>
  <c r="J92"/>
  <c r="BE149"/>
  <c r="BE151"/>
  <c r="BE173"/>
  <c r="BE190"/>
  <c r="BE194"/>
  <c r="BE196"/>
  <c r="BE200"/>
  <c r="BE204"/>
  <c r="BE206"/>
  <c r="BE209"/>
  <c r="BE215"/>
  <c r="BE217"/>
  <c r="BE219"/>
  <c r="BE229"/>
  <c r="BE233"/>
  <c r="BE247"/>
  <c r="BE249"/>
  <c i="9" r="E106"/>
  <c r="F112"/>
  <c r="BE121"/>
  <c i="10" r="BE125"/>
  <c i="11" r="J89"/>
  <c r="J91"/>
  <c r="BE136"/>
  <c r="BE142"/>
  <c r="BE157"/>
  <c r="BE166"/>
  <c r="BE175"/>
  <c r="BE178"/>
  <c r="BE202"/>
  <c r="BE218"/>
  <c r="BE229"/>
  <c r="BE251"/>
  <c r="BE268"/>
  <c r="BE277"/>
  <c i="12" r="BE132"/>
  <c r="BE134"/>
  <c r="BE137"/>
  <c r="BE146"/>
  <c r="BE150"/>
  <c i="13" r="J116"/>
  <c r="F119"/>
  <c r="BE129"/>
  <c r="BE133"/>
  <c r="BE152"/>
  <c r="BE160"/>
  <c r="BE163"/>
  <c r="BE176"/>
  <c r="BE179"/>
  <c i="2" r="E85"/>
  <c r="F91"/>
  <c r="J92"/>
  <c r="BE130"/>
  <c r="BE155"/>
  <c i="3" r="J91"/>
  <c r="F116"/>
  <c r="BE149"/>
  <c r="BE164"/>
  <c i="4" r="J92"/>
  <c r="BE129"/>
  <c r="BE143"/>
  <c r="BE146"/>
  <c r="BE152"/>
  <c r="BE164"/>
  <c r="BE182"/>
  <c r="BE209"/>
  <c r="BE215"/>
  <c r="BE230"/>
  <c r="BE255"/>
  <c r="BE277"/>
  <c r="BE287"/>
  <c r="BE303"/>
  <c r="BE359"/>
  <c r="BE365"/>
  <c r="BE372"/>
  <c r="BK371"/>
  <c r="J371"/>
  <c r="J103"/>
  <c i="5" r="J92"/>
  <c r="J120"/>
  <c r="BE127"/>
  <c r="BE162"/>
  <c r="BE176"/>
  <c r="BE177"/>
  <c i="6" r="J92"/>
  <c r="BE129"/>
  <c r="BE152"/>
  <c r="BE174"/>
  <c r="BE176"/>
  <c r="BE180"/>
  <c r="BE188"/>
  <c r="BE198"/>
  <c r="BE207"/>
  <c r="BE217"/>
  <c r="BE265"/>
  <c r="BE269"/>
  <c r="BK179"/>
  <c r="J179"/>
  <c r="J100"/>
  <c r="BK264"/>
  <c r="J264"/>
  <c r="J104"/>
  <c i="7" r="J91"/>
  <c r="BE128"/>
  <c r="BE146"/>
  <c r="BE161"/>
  <c r="BE168"/>
  <c r="BE204"/>
  <c r="BE213"/>
  <c i="8" r="J91"/>
  <c r="BE134"/>
  <c r="BE145"/>
  <c r="BE147"/>
  <c r="BE153"/>
  <c r="BE176"/>
  <c r="BE180"/>
  <c r="BE182"/>
  <c r="BE186"/>
  <c r="BE188"/>
  <c r="BE198"/>
  <c r="BE202"/>
  <c r="BE213"/>
  <c r="BE221"/>
  <c r="BE245"/>
  <c r="BE251"/>
  <c r="BE253"/>
  <c i="9" r="J112"/>
  <c i="10" r="J116"/>
  <c r="J118"/>
  <c r="BE134"/>
  <c r="BE164"/>
  <c r="BE168"/>
  <c r="BE176"/>
  <c i="11" r="E109"/>
  <c r="J116"/>
  <c r="BE121"/>
  <c r="BE124"/>
  <c r="BE127"/>
  <c r="BE130"/>
  <c r="BE148"/>
  <c r="BE160"/>
  <c r="BE169"/>
  <c r="BE172"/>
  <c r="BE187"/>
  <c r="BE190"/>
  <c r="BE199"/>
  <c r="BE215"/>
  <c r="BE223"/>
  <c r="BE226"/>
  <c r="BE235"/>
  <c r="BE238"/>
  <c r="BE244"/>
  <c r="BE259"/>
  <c r="BE262"/>
  <c i="12" r="F92"/>
  <c r="BE123"/>
  <c r="BE126"/>
  <c i="13" r="F91"/>
  <c r="E112"/>
  <c r="J118"/>
  <c r="BE125"/>
  <c r="BE139"/>
  <c r="BE142"/>
  <c r="BE156"/>
  <c r="BE170"/>
  <c r="BE177"/>
  <c i="2" r="BE124"/>
  <c r="BE127"/>
  <c r="BE136"/>
  <c r="BE146"/>
  <c r="BE163"/>
  <c r="BK166"/>
  <c r="J166"/>
  <c r="J101"/>
  <c i="3" r="BE145"/>
  <c r="BE147"/>
  <c r="BE151"/>
  <c r="BE153"/>
  <c r="BE160"/>
  <c r="BE167"/>
  <c r="BE171"/>
  <c r="BE174"/>
  <c i="4" r="J91"/>
  <c r="BE135"/>
  <c r="BE155"/>
  <c r="BE174"/>
  <c r="BE179"/>
  <c r="BE189"/>
  <c r="BE192"/>
  <c r="BE198"/>
  <c r="BE212"/>
  <c r="BE236"/>
  <c r="BE245"/>
  <c r="BE250"/>
  <c r="BE264"/>
  <c r="BE271"/>
  <c r="BE280"/>
  <c r="BE291"/>
  <c r="BE294"/>
  <c r="BE297"/>
  <c r="BE300"/>
  <c r="BE311"/>
  <c r="BE356"/>
  <c r="BK222"/>
  <c r="J222"/>
  <c r="J99"/>
  <c i="5" r="BE133"/>
  <c r="BE136"/>
  <c r="BE153"/>
  <c r="BE166"/>
  <c r="BE181"/>
  <c r="BK184"/>
  <c r="J184"/>
  <c r="J104"/>
  <c i="6" r="J89"/>
  <c r="BE133"/>
  <c r="BE142"/>
  <c r="BE155"/>
  <c r="BE201"/>
  <c r="BE220"/>
  <c r="BE230"/>
  <c i="7" r="BE133"/>
  <c r="BE136"/>
  <c r="BE149"/>
  <c r="BE153"/>
  <c r="BE176"/>
  <c r="BE192"/>
  <c r="BK171"/>
  <c r="J171"/>
  <c r="J100"/>
  <c r="BK220"/>
  <c r="J220"/>
  <c r="J105"/>
  <c i="8" r="BE132"/>
  <c r="BE136"/>
  <c r="BE138"/>
  <c r="BE143"/>
  <c r="BE157"/>
  <c r="BE163"/>
  <c r="BE165"/>
  <c r="BE171"/>
  <c r="BE178"/>
  <c r="BE184"/>
  <c r="BE192"/>
  <c r="BE223"/>
  <c r="BE225"/>
  <c r="BE231"/>
  <c r="BE241"/>
  <c r="BE243"/>
  <c r="BE257"/>
  <c r="BE259"/>
  <c i="9" r="BE119"/>
  <c r="BE123"/>
  <c i="10" r="BE129"/>
  <c r="BE148"/>
  <c r="BE161"/>
  <c i="11" r="BE163"/>
  <c r="BE193"/>
  <c r="BE205"/>
  <c r="BE209"/>
  <c r="BE212"/>
  <c r="BE232"/>
  <c r="BE241"/>
  <c r="BE247"/>
  <c r="BE253"/>
  <c r="BE271"/>
  <c r="BE280"/>
  <c r="BE283"/>
  <c r="BE287"/>
  <c r="BK286"/>
  <c r="J286"/>
  <c r="J99"/>
  <c i="12" r="J89"/>
  <c r="J92"/>
  <c i="13" r="J92"/>
  <c r="BE136"/>
  <c r="BE149"/>
  <c r="BK155"/>
  <c r="J155"/>
  <c r="J99"/>
  <c r="BK178"/>
  <c r="J178"/>
  <c r="J102"/>
  <c i="2" r="F37"/>
  <c i="1" r="BD95"/>
  <c i="4" r="F34"/>
  <c i="1" r="BA97"/>
  <c i="7" r="F36"/>
  <c i="1" r="BC100"/>
  <c i="9" r="F37"/>
  <c i="1" r="BD102"/>
  <c i="11" r="F34"/>
  <c i="1" r="BA104"/>
  <c i="4" r="F36"/>
  <c i="1" r="BC97"/>
  <c i="8" r="F36"/>
  <c i="1" r="BC101"/>
  <c i="2" r="F34"/>
  <c i="1" r="BA95"/>
  <c i="8" r="J34"/>
  <c i="1" r="AW101"/>
  <c i="10" r="F34"/>
  <c i="1" r="BA103"/>
  <c i="11" r="F36"/>
  <c i="1" r="BC104"/>
  <c i="8" r="F37"/>
  <c i="1" r="BD101"/>
  <c i="12" r="F36"/>
  <c i="1" r="BC105"/>
  <c i="13" r="J34"/>
  <c i="1" r="AW106"/>
  <c i="3" r="F35"/>
  <c i="1" r="BB96"/>
  <c i="6" r="F37"/>
  <c i="1" r="BD99"/>
  <c i="8" r="F35"/>
  <c i="1" r="BB101"/>
  <c i="12" r="F34"/>
  <c i="1" r="BA105"/>
  <c i="5" r="F34"/>
  <c i="1" r="BA98"/>
  <c i="6" r="J34"/>
  <c i="1" r="AW99"/>
  <c i="2" r="F36"/>
  <c i="1" r="BC95"/>
  <c i="7" r="F37"/>
  <c i="1" r="BD100"/>
  <c i="13" r="F36"/>
  <c i="1" r="BC106"/>
  <c i="3" r="F34"/>
  <c i="1" r="BA96"/>
  <c i="5" r="F36"/>
  <c i="1" r="BC98"/>
  <c i="6" r="F36"/>
  <c i="1" r="BC99"/>
  <c i="10" r="F36"/>
  <c i="1" r="BC103"/>
  <c i="5" r="J34"/>
  <c i="1" r="AW98"/>
  <c i="9" r="F34"/>
  <c i="1" r="BA102"/>
  <c i="10" r="J34"/>
  <c i="1" r="AW103"/>
  <c i="12" r="F37"/>
  <c i="1" r="BD105"/>
  <c i="2" r="F35"/>
  <c i="1" r="BB95"/>
  <c i="3" r="J34"/>
  <c i="1" r="AW96"/>
  <c i="7" r="J34"/>
  <c i="1" r="AW100"/>
  <c i="10" r="F35"/>
  <c i="1" r="BB103"/>
  <c i="12" r="J34"/>
  <c i="1" r="AW105"/>
  <c i="13" r="F35"/>
  <c i="1" r="BB106"/>
  <c i="3" r="F36"/>
  <c i="1" r="BC96"/>
  <c i="5" r="F35"/>
  <c i="1" r="BB98"/>
  <c i="7" r="F34"/>
  <c i="1" r="BA100"/>
  <c i="9" r="F35"/>
  <c i="1" r="BB102"/>
  <c i="10" r="F37"/>
  <c i="1" r="BD103"/>
  <c i="12" r="F35"/>
  <c i="1" r="BB105"/>
  <c i="4" r="F35"/>
  <c i="1" r="BB97"/>
  <c i="13" r="F37"/>
  <c i="1" r="BD106"/>
  <c i="4" r="J34"/>
  <c i="1" r="AW97"/>
  <c i="9" r="J30"/>
  <c i="1" r="AG102"/>
  <c i="11" r="F35"/>
  <c i="1" r="BB104"/>
  <c i="5" r="F37"/>
  <c i="1" r="BD98"/>
  <c i="9" r="F36"/>
  <c i="1" r="BC102"/>
  <c i="11" r="F37"/>
  <c i="1" r="BD104"/>
  <c i="4" r="F37"/>
  <c i="1" r="BD97"/>
  <c i="6" r="F35"/>
  <c i="1" r="BB99"/>
  <c i="8" r="F34"/>
  <c i="1" r="BA101"/>
  <c i="13" r="F34"/>
  <c i="1" r="BA106"/>
  <c i="2" r="J34"/>
  <c i="1" r="AW95"/>
  <c i="3" r="F37"/>
  <c i="1" r="BD96"/>
  <c i="6" r="F34"/>
  <c i="1" r="BA99"/>
  <c i="7" r="F35"/>
  <c i="1" r="BB100"/>
  <c i="9" r="J34"/>
  <c i="1" r="AW102"/>
  <c i="11" r="J34"/>
  <c i="1" r="AW104"/>
  <c i="2" l="1" r="BK122"/>
  <c r="BK121"/>
  <c r="J121"/>
  <c r="J96"/>
  <c i="10" r="BK123"/>
  <c i="3" r="R120"/>
  <c r="R119"/>
  <c i="8" r="P127"/>
  <c i="1" r="AU101"/>
  <c i="8" r="T127"/>
  <c i="13" r="R123"/>
  <c r="R122"/>
  <c i="6" r="P127"/>
  <c r="P126"/>
  <c i="1" r="AU99"/>
  <c i="7" r="T126"/>
  <c r="T125"/>
  <c i="8" r="R127"/>
  <c i="13" r="T123"/>
  <c r="T122"/>
  <c i="8" r="BK127"/>
  <c r="J127"/>
  <c i="4" r="T124"/>
  <c r="T123"/>
  <c i="12" r="BK118"/>
  <c r="J118"/>
  <c i="11" r="T119"/>
  <c i="4" r="R124"/>
  <c r="R123"/>
  <c i="2" r="P122"/>
  <c r="P121"/>
  <c i="1" r="AU95"/>
  <c i="13" r="P123"/>
  <c r="P122"/>
  <c i="1" r="AU106"/>
  <c i="7" r="R126"/>
  <c r="R125"/>
  <c i="10" r="P123"/>
  <c r="P122"/>
  <c i="1" r="AU103"/>
  <c i="6" r="R127"/>
  <c r="R126"/>
  <c i="3" r="J121"/>
  <c r="J98"/>
  <c i="4" r="BK124"/>
  <c r="BK123"/>
  <c r="J123"/>
  <c r="J96"/>
  <c i="6" r="BK127"/>
  <c r="J127"/>
  <c r="J97"/>
  <c r="J268"/>
  <c r="J106"/>
  <c i="7" r="BK126"/>
  <c r="J126"/>
  <c r="J97"/>
  <c i="9" r="J96"/>
  <c i="12" r="J119"/>
  <c r="J97"/>
  <c i="3" r="BK119"/>
  <c r="J119"/>
  <c i="5" r="BK125"/>
  <c r="J125"/>
  <c r="J97"/>
  <c i="7" r="BK219"/>
  <c r="J219"/>
  <c r="J104"/>
  <c i="8" r="J129"/>
  <c r="J98"/>
  <c i="10" r="J124"/>
  <c r="J98"/>
  <c i="13" r="BK123"/>
  <c r="J123"/>
  <c r="J97"/>
  <c i="2" r="J123"/>
  <c r="J98"/>
  <c i="11" r="BK119"/>
  <c r="J119"/>
  <c i="10" r="BK174"/>
  <c r="J174"/>
  <c r="J101"/>
  <c i="12" r="J30"/>
  <c i="1" r="AG105"/>
  <c i="3" r="J30"/>
  <c i="1" r="AG96"/>
  <c i="2" r="J33"/>
  <c i="1" r="AV95"/>
  <c r="AT95"/>
  <c i="8" r="F33"/>
  <c i="1" r="AZ101"/>
  <c i="11" r="J33"/>
  <c i="1" r="AV104"/>
  <c r="AT104"/>
  <c i="4" r="J33"/>
  <c i="1" r="AV97"/>
  <c r="AT97"/>
  <c i="3" r="F33"/>
  <c i="1" r="AZ96"/>
  <c r="BA94"/>
  <c r="W30"/>
  <c i="4" r="F33"/>
  <c i="1" r="AZ97"/>
  <c i="12" r="F33"/>
  <c i="1" r="AZ105"/>
  <c i="10" r="J33"/>
  <c i="1" r="AV103"/>
  <c r="AT103"/>
  <c i="8" r="J30"/>
  <c i="1" r="AG101"/>
  <c i="11" r="J30"/>
  <c i="1" r="AG104"/>
  <c r="AN104"/>
  <c i="6" r="F33"/>
  <c i="1" r="AZ99"/>
  <c i="6" r="J33"/>
  <c i="1" r="AV99"/>
  <c r="AT99"/>
  <c i="9" r="J33"/>
  <c i="1" r="AV102"/>
  <c r="AT102"/>
  <c i="10" r="F33"/>
  <c i="1" r="AZ103"/>
  <c r="BD94"/>
  <c r="W33"/>
  <c i="3" r="J33"/>
  <c i="1" r="AV96"/>
  <c r="AT96"/>
  <c i="9" r="F33"/>
  <c i="1" r="AZ102"/>
  <c i="11" r="F33"/>
  <c i="1" r="AZ104"/>
  <c r="BB94"/>
  <c r="AX94"/>
  <c i="7" r="J33"/>
  <c i="1" r="AV100"/>
  <c r="AT100"/>
  <c r="BC94"/>
  <c r="W32"/>
  <c i="7" r="F33"/>
  <c i="1" r="AZ100"/>
  <c i="8" r="J33"/>
  <c i="1" r="AV101"/>
  <c r="AT101"/>
  <c i="13" r="J33"/>
  <c i="1" r="AV106"/>
  <c r="AT106"/>
  <c i="5" r="F33"/>
  <c i="1" r="AZ98"/>
  <c i="13" r="F33"/>
  <c i="1" r="AZ106"/>
  <c i="2" r="F33"/>
  <c i="1" r="AZ95"/>
  <c i="5" r="J33"/>
  <c i="1" r="AV98"/>
  <c r="AT98"/>
  <c i="12" r="J33"/>
  <c i="1" r="AV105"/>
  <c r="AT105"/>
  <c i="10" l="1" r="BK122"/>
  <c r="J122"/>
  <c i="3" r="J39"/>
  <c i="11" r="J39"/>
  <c i="8" r="J39"/>
  <c i="12" r="J39"/>
  <c i="2" r="J122"/>
  <c r="J97"/>
  <c i="5" r="BK124"/>
  <c r="J124"/>
  <c i="7" r="BK125"/>
  <c r="J125"/>
  <c r="J96"/>
  <c i="10" r="J123"/>
  <c r="J97"/>
  <c i="12" r="J96"/>
  <c i="4" r="J124"/>
  <c r="J97"/>
  <c i="6" r="BK126"/>
  <c r="J126"/>
  <c r="J96"/>
  <c i="8" r="J96"/>
  <c i="3" r="J96"/>
  <c i="9" r="J39"/>
  <c i="11" r="J96"/>
  <c i="13" r="BK122"/>
  <c r="J122"/>
  <c r="J96"/>
  <c i="1" r="AN102"/>
  <c r="AN105"/>
  <c r="AN96"/>
  <c r="AN101"/>
  <c i="10" r="J30"/>
  <c i="1" r="AG103"/>
  <c r="AN103"/>
  <c r="AZ94"/>
  <c r="W29"/>
  <c r="W31"/>
  <c i="2" r="J30"/>
  <c i="1" r="AG95"/>
  <c r="AN95"/>
  <c r="AU94"/>
  <c r="AY94"/>
  <c r="AW94"/>
  <c r="AK30"/>
  <c i="4" r="J30"/>
  <c i="1" r="AG97"/>
  <c r="AN97"/>
  <c i="5" r="J30"/>
  <c i="1" r="AG98"/>
  <c r="AN98"/>
  <c i="10" l="1" r="J96"/>
  <c i="2" r="J39"/>
  <c i="5" r="J96"/>
  <c i="10" r="J39"/>
  <c i="4" r="J39"/>
  <c i="5" r="J39"/>
  <c i="1" r="AV94"/>
  <c r="AK29"/>
  <c i="7" r="J30"/>
  <c i="1" r="AG100"/>
  <c r="AN100"/>
  <c i="6" r="J30"/>
  <c i="1" r="AG99"/>
  <c r="AN99"/>
  <c i="13" r="J30"/>
  <c i="1" r="AG106"/>
  <c r="AN106"/>
  <c i="13" l="1" r="J39"/>
  <c i="7" r="J39"/>
  <c i="6" r="J39"/>
  <c i="1" r="AG94"/>
  <c r="AT94"/>
  <c l="1" r="AN94"/>
  <c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<sst xmlns="http://schemas.openxmlformats.org/spreadsheetml/2006/main">
  <si>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</si>
  <si>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</si>
  <si>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</si>
  <si>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</si>
  <si>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{90a25551-2464-4b89-820c-dd4635c4cb8e}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</si>
  <si>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</si>
  <si>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</si>
  <si>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</si>
  <si>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</si>
  <si>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</si>
  <si>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</si>
  <si>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</si>
  <si>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</si>
  <si>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</si>
  <si>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DPK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</si>
  <si>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</si>
  <si>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</si>
  <si>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Revitalizace ulice Šumavská - III. etapa - část A.</t>
  </si>
  <si>
    <t>KSO:</t>
  </si>
  <si>
    <t>CC-CZ:</t>
  </si>
  <si>
    <t>Místo:</t>
  </si>
  <si>
    <t xml:space="preserve"> </t>
  </si>
  <si>
    <t>Datum:</t>
  </si>
  <si>
    <t>25. 4. 2021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</si>
  <si>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</si>
  <si>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</si>
  <si>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</si>
  <si>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</si>
  <si>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</si>
  <si>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</si>
  <si>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</si>
  <si>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</si>
  <si>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</si>
  <si>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</si>
  <si>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</si>
  <si>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</si>
  <si>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</si>
  <si>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</si>
  <si>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</si>
  <si>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</si>
  <si>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</si>
  <si>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</si>
  <si>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</si>
  <si>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</si>
  <si>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</si>
  <si>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</si>
  <si>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</si>
  <si>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</si>
  <si>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</si>
  <si>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</si>
  <si>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</si>
  <si>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</si>
  <si>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</si>
  <si>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</si>
  <si>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</si>
  <si>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</si>
  <si>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</si>
  <si>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</si>
  <si>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</si>
  <si>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</si>
  <si>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</si>
  <si>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</si>
  <si>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</si>
  <si>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</si>
  <si>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</si>
  <si>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</si>
  <si>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</si>
  <si>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</si>
  <si>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</si>
  <si>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</si>
  <si>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</si>
  <si>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</si>
  <si>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</si>
  <si>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</si>
  <si>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</si>
  <si>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</si>
  <si>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</si>
  <si>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</si>
  <si>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</si>
  <si>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Vedlejší rozpočtové náklady - část A.</t>
  </si>
  <si>
    <t>STA</t>
  </si>
  <si>
    <t>1</t>
  </si>
  <si>
    <t>{70c9afe5-f255-4afb-8321-1cf655774f0d}</t>
  </si>
  <si>
    <t>2</t>
  </si>
  <si>
    <t>SO 100.1</t>
  </si>
  <si>
    <t>Dopravní značení - část A.</t>
  </si>
  <si>
    <t>{6a94281d-5c23-4c8e-94e4-a61ac908fe61}</t>
  </si>
  <si>
    <t>SO 170.1</t>
  </si>
  <si>
    <t>Komunikace část A. a bourací práce</t>
  </si>
  <si>
    <t>{6f416f33-91c1-4a72-9882-2bba366efd96}</t>
  </si>
  <si>
    <t>SO 171.1</t>
  </si>
  <si>
    <t>Chodníky část A.</t>
  </si>
  <si>
    <t>{cff295cb-3a69-4750-a4a2-1c64235b9f2a}</t>
  </si>
  <si>
    <t>SO 172.1</t>
  </si>
  <si>
    <t>Parkovací stání část A.</t>
  </si>
  <si>
    <t>{e57f021a-9e90-41ed-8669-09e21ec2af07}</t>
  </si>
  <si>
    <t>SO 370.1</t>
  </si>
  <si>
    <t>Odvodnění část A.</t>
  </si>
  <si>
    <t>{47515d96-d8de-4075-b928-aa39644541ec}</t>
  </si>
  <si>
    <t>SO 470.1</t>
  </si>
  <si>
    <t>Veřejné osvětlení - část A. - uznatelné náklady</t>
  </si>
  <si>
    <t>{9910a521-e935-46da-ac2a-f99756b63f9a}</t>
  </si>
  <si>
    <t>SO 470.2</t>
  </si>
  <si>
    <t>Veřejné osvětlení - část A. - neuznatelné náklady</t>
  </si>
  <si>
    <t>{a5831998-fd9c-4207-a56a-0726c5931d32}</t>
  </si>
  <si>
    <t>SO 473.1</t>
  </si>
  <si>
    <t>Ochrana AQUA, ochrana TEPLOVOD</t>
  </si>
  <si>
    <t>{33d3dc68-2439-4c44-b334-c1dbb0a09cda}</t>
  </si>
  <si>
    <t>SO 801.1</t>
  </si>
  <si>
    <t>Sadové úpravy část A. - uznatelné</t>
  </si>
  <si>
    <t>{4d40e57e-3103-4d77-a87e-d1b1adcf0fd6}</t>
  </si>
  <si>
    <t>SO 801.2</t>
  </si>
  <si>
    <t>Sadové úpravy část A - neuznatelné</t>
  </si>
  <si>
    <t>{d0413c7f-9cc2-4e96-83b4-ad0eff270815}</t>
  </si>
  <si>
    <t>SO 970</t>
  </si>
  <si>
    <t>Podzemní kontejnery - komunikace OSA 7</t>
  </si>
  <si>
    <t>{dbf158a9-36f1-4aa4-a721-492459422382}</t>
  </si>
  <si>
    <t>KRYCÍ LIST SOUPISU PRACÍ</t>
  </si>
  <si>
    <t>Objekt:</t>
  </si>
  <si>
    <t>SO 001 - Vedlejší rozpočtové náklady - část A.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</si>
  <si>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</si>
  <si>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</si>
  <si>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</si>
  <si>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</si>
  <si>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</si>
  <si>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</si>
  <si>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</si>
  <si>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</si>
  <si>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</si>
  <si>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</si>
  <si>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</si>
  <si>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</si>
  <si>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</si>
  <si>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</si>
  <si>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</si>
  <si>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</si>
  <si>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</si>
  <si>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</si>
  <si>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</si>
  <si>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</si>
  <si>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</si>
  <si>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</si>
  <si>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</si>
  <si>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</si>
  <si>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</si>
  <si>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</si>
  <si>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</si>
  <si>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</si>
  <si>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</si>
  <si>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</si>
  <si>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011503000</t>
  </si>
  <si>
    <t>Stavební průzkum bez rozlišení</t>
  </si>
  <si>
    <t>kpl</t>
  </si>
  <si>
    <t>CS ÚRS 2021 01</t>
  </si>
  <si>
    <t>1024</t>
  </si>
  <si>
    <t>-163116621</t>
  </si>
  <si>
    <t>PP</t>
  </si>
  <si>
    <t>VV</t>
  </si>
  <si>
    <t>"vytyčení inženýrských sítí" 1</t>
  </si>
  <si>
    <t>012103000</t>
  </si>
  <si>
    <t>Geodetické práce před výstavbou</t>
  </si>
  <si>
    <t>-888579570</t>
  </si>
  <si>
    <t>"vytyčení stavby" 1</t>
  </si>
  <si>
    <t>3</t>
  </si>
  <si>
    <t>013203000</t>
  </si>
  <si>
    <t>Dokumentace stavby bez rozlišení</t>
  </si>
  <si>
    <t>-427003782</t>
  </si>
  <si>
    <t>"geometrický plán pro majetkoprávní vypořádání" 1</t>
  </si>
  <si>
    <t>4</t>
  </si>
  <si>
    <t>012303000</t>
  </si>
  <si>
    <t>Geodetické práce po výstavbě</t>
  </si>
  <si>
    <t>-2107772169</t>
  </si>
  <si>
    <t>"geodetické zaměření skutečného provedení stavby pro všechny stavební objekty" 1</t>
  </si>
  <si>
    <t>013244000</t>
  </si>
  <si>
    <t>Dokumentace pro provádění stavby</t>
  </si>
  <si>
    <t>-2010844995</t>
  </si>
  <si>
    <t>"realizační (výrobní) dokumentace stavby" 1</t>
  </si>
  <si>
    <t>6</t>
  </si>
  <si>
    <t>013254000</t>
  </si>
  <si>
    <t>Dokumentace skutečného provedení stavby</t>
  </si>
  <si>
    <t>-1849165772</t>
  </si>
  <si>
    <t>"projekt skutečného provedení stavby" 1</t>
  </si>
  <si>
    <t>7</t>
  </si>
  <si>
    <t>013294000</t>
  </si>
  <si>
    <t>Ostatní dokumentace</t>
  </si>
  <si>
    <t>-1902921566</t>
  </si>
  <si>
    <t>"ostatní náklady - fotodokumentace průběhu výstavby" 1</t>
  </si>
  <si>
    <t>VRN3</t>
  </si>
  <si>
    <t>Zařízení staveniště</t>
  </si>
  <si>
    <t>8</t>
  </si>
  <si>
    <t>032103000</t>
  </si>
  <si>
    <t>Náklady na stavební buňky</t>
  </si>
  <si>
    <t>-1026474536</t>
  </si>
  <si>
    <t>"zařízení staveniště, mobilní WC, oplocení požadovaných částí, přejezdy přes překopy" 1</t>
  </si>
  <si>
    <t>9</t>
  </si>
  <si>
    <t>032403000</t>
  </si>
  <si>
    <t>Provizorní komunikace</t>
  </si>
  <si>
    <t>-1662304999</t>
  </si>
  <si>
    <t>"související práce pro zařízení staveniště, zajištění staveništních cest" 1</t>
  </si>
  <si>
    <t>10</t>
  </si>
  <si>
    <t>034503000</t>
  </si>
  <si>
    <t>Informační tabule na staveništi</t>
  </si>
  <si>
    <t>198403201</t>
  </si>
  <si>
    <t>VRN4</t>
  </si>
  <si>
    <t>Inženýrská činnost</t>
  </si>
  <si>
    <t>11</t>
  </si>
  <si>
    <t>041903000</t>
  </si>
  <si>
    <t>Dozor jiné osoby</t>
  </si>
  <si>
    <t>558574427</t>
  </si>
  <si>
    <t>"odborný biologický dozor stavby v souladu se závazným stanoviskem o povolení kácení" 1</t>
  </si>
  <si>
    <t>12</t>
  </si>
  <si>
    <t>042903000</t>
  </si>
  <si>
    <t>Ostatní posudky</t>
  </si>
  <si>
    <t>1423166917</t>
  </si>
  <si>
    <t>"veškeré zkoušky, testy a protokoly" 1</t>
  </si>
  <si>
    <t>13</t>
  </si>
  <si>
    <t>045203000</t>
  </si>
  <si>
    <t>Kompletační činnost</t>
  </si>
  <si>
    <t>1235530990</t>
  </si>
  <si>
    <t>14</t>
  </si>
  <si>
    <t>049103000</t>
  </si>
  <si>
    <t>Náklady vzniklé v souvislosti s realizací stavby</t>
  </si>
  <si>
    <t>1907335867</t>
  </si>
  <si>
    <t>"zajištění přechodné úpravy provozu (rozhodnutí), vč. veškerého dočasného dopravního značení, SSZ" 1</t>
  </si>
  <si>
    <t>VRN7</t>
  </si>
  <si>
    <t>Provozní vlivy</t>
  </si>
  <si>
    <t>071203000</t>
  </si>
  <si>
    <t>Provozní vlivy - ztížené podmínky při výstavbě</t>
  </si>
  <si>
    <t>1148530133</t>
  </si>
  <si>
    <t>Provoz dalšího subjektu</t>
  </si>
  <si>
    <t>"po dobu výstavby bude nutno zajistit provoz pro dopravní obsluhu stávajíícch objektů (budova školy, kotelna)" 1</t>
  </si>
  <si>
    <t>SO 100.1 - Dopravní značení - část A.</t>
  </si>
  <si>
    <t>HSV - Práce a dodávky HSV</t>
  </si>
  <si>
    <t xml:space="preserve">    9 - Ostatní konstrukce a práce, bourání</t>
  </si>
  <si>
    <t xml:space="preserve">    997 - Přesun sutě</t>
  </si>
  <si>
    <t>HSV</t>
  </si>
  <si>
    <t>Práce a dodávky HSV</t>
  </si>
  <si>
    <t>Ostatní konstrukce a práce, bourání</t>
  </si>
  <si>
    <t>914111111</t>
  </si>
  <si>
    <t>Montáž svislé dopravní značky do velikosti 1 m2 objímkami na sloupek nebo konzolu</t>
  </si>
  <si>
    <t>kus</t>
  </si>
  <si>
    <t>468198627</t>
  </si>
  <si>
    <t xml:space="preserve">Montáž svislé dopravní značky základní  velikosti do 1 m2 objímkami na sloupky nebo konzoly</t>
  </si>
  <si>
    <t>"nové značky"</t>
  </si>
  <si>
    <t>"IZ8a, IZ8b" 1+1</t>
  </si>
  <si>
    <t>"IP12" 4+1+1+1</t>
  </si>
  <si>
    <t>"E8d" 1</t>
  </si>
  <si>
    <t>"E13" 3</t>
  </si>
  <si>
    <t>Součet</t>
  </si>
  <si>
    <t>M</t>
  </si>
  <si>
    <t>40445625</t>
  </si>
  <si>
    <t>informativní značky provozní IP8, IP9, IP11-IP13 500x700mm</t>
  </si>
  <si>
    <t>-69259633</t>
  </si>
  <si>
    <t>40445627</t>
  </si>
  <si>
    <t>informativní značky provozní IP14-IP29, IP31 1000x1500mm</t>
  </si>
  <si>
    <t>2012320196</t>
  </si>
  <si>
    <t>40445650</t>
  </si>
  <si>
    <t>dodatkové tabulky E7, E12, E13 500x300mm</t>
  </si>
  <si>
    <t>-611532854</t>
  </si>
  <si>
    <t>914511112</t>
  </si>
  <si>
    <t>Montáž sloupku dopravních značek délky do 3,5 m s betonovým základem a patkou</t>
  </si>
  <si>
    <t>779757501</t>
  </si>
  <si>
    <t xml:space="preserve">Montáž sloupku dopravních značek  délky do 3,5 m do hliníkové patky</t>
  </si>
  <si>
    <t>7+2</t>
  </si>
  <si>
    <t>40445225</t>
  </si>
  <si>
    <t>sloupek pro dopravní značku Zn D 60mm v 3,5m</t>
  </si>
  <si>
    <t>-1082351808</t>
  </si>
  <si>
    <t>40445240</t>
  </si>
  <si>
    <t>patka pro sloupek Al D 60mm</t>
  </si>
  <si>
    <t>505320213</t>
  </si>
  <si>
    <t>40445256</t>
  </si>
  <si>
    <t>svorka upínací na sloupek dopravní značky D 60mm</t>
  </si>
  <si>
    <t>-1595936986</t>
  </si>
  <si>
    <t>40445253</t>
  </si>
  <si>
    <t>víčko plastové na sloupek D 60mm</t>
  </si>
  <si>
    <t>-1595148824</t>
  </si>
  <si>
    <t>915111116</t>
  </si>
  <si>
    <t>Vodorovné dopravní značení dělící čáry souvislé š 125 mm retroreflexní žlutá barva</t>
  </si>
  <si>
    <t>m</t>
  </si>
  <si>
    <t>-252344431</t>
  </si>
  <si>
    <t xml:space="preserve">Vodorovné dopravní značení stříkané barvou  dělící čára šířky 125 mm souvislá žlutá retroreflexní</t>
  </si>
  <si>
    <t>"V12a" 14+14</t>
  </si>
  <si>
    <t>915131112</t>
  </si>
  <si>
    <t>Vodorovné dopravní značení přechody pro chodce, šipky, symboly retroreflexní bílá barva</t>
  </si>
  <si>
    <t>m2</t>
  </si>
  <si>
    <t>1177533318</t>
  </si>
  <si>
    <t xml:space="preserve">Vodorovné dopravní značení stříkané barvou  přechody pro chodce, šipky, symboly bílé retroreflexní</t>
  </si>
  <si>
    <t>"symbol vozíčku" 9*1,0</t>
  </si>
  <si>
    <t>915211116</t>
  </si>
  <si>
    <t>Vodorovné dopravní značení dělící čáry souvislé š 125 mm retroreflexní žlutý plast</t>
  </si>
  <si>
    <t>60572136</t>
  </si>
  <si>
    <t xml:space="preserve">Vodorovné dopravní značení stříkaným plastem  dělící čára šířky 125 mm souvislá žlutá retroreflexní</t>
  </si>
  <si>
    <t>915231112</t>
  </si>
  <si>
    <t>Vodorovné dopravní značení přechody pro chodce, šipky, symboly retroreflexní bílý plast</t>
  </si>
  <si>
    <t>1463732377</t>
  </si>
  <si>
    <t xml:space="preserve">Vodorovné dopravní značení stříkaným plastem  přechody pro chodce, šipky, symboly nápisy bílé retroreflexní</t>
  </si>
  <si>
    <t>915611111</t>
  </si>
  <si>
    <t>Předznačení vodorovného liniového značení</t>
  </si>
  <si>
    <t>-424063111</t>
  </si>
  <si>
    <t xml:space="preserve">Předznačení pro vodorovné značení  stříkané barvou nebo prováděné z nátěrových hmot liniové dělicí čáry, vodicí proužky</t>
  </si>
  <si>
    <t>915621111</t>
  </si>
  <si>
    <t>Předznačení vodorovného plošného značení</t>
  </si>
  <si>
    <t>1430900064</t>
  </si>
  <si>
    <t xml:space="preserve">Předznačení pro vodorovné značení  stříkané barvou nebo prováděné z nátěrových hmot plošné šipky, symboly, nápisy</t>
  </si>
  <si>
    <t>16</t>
  </si>
  <si>
    <t>966006132</t>
  </si>
  <si>
    <t>Odstranění značek dopravních nebo orientačních se sloupky s betonovými patkami</t>
  </si>
  <si>
    <t>807003874</t>
  </si>
  <si>
    <t xml:space="preserve">Odstranění dopravních nebo orientačních značek se sloupkem  s uložením hmot na vzdálenost do 20 m nebo s naložením na dopravní prostředek, se zásypem jam a jeho zhutněním s betonovou patkou</t>
  </si>
  <si>
    <t>"odstranění sloupků značek vč. betonové patky" 4+5</t>
  </si>
  <si>
    <t>17</t>
  </si>
  <si>
    <t>966006211</t>
  </si>
  <si>
    <t>Odstranění svislých dopravních značek ze sloupů, sloupků nebo konzol</t>
  </si>
  <si>
    <t>488029062</t>
  </si>
  <si>
    <t xml:space="preserve">Odstranění (demontáž) svislých dopravních značek  s odklizením materiálu na skládku na vzdálenost do 20 m nebo s naložením na dopravní prostředek ze sloupů, sloupků nebo konzol</t>
  </si>
  <si>
    <t>"stávající - trvalé odstranění IP10a + B25, IP11c + E13" 4</t>
  </si>
  <si>
    <t>"stávající - budou nahrazeny novými 2x IP12+E13, E13" 5</t>
  </si>
  <si>
    <t>997</t>
  </si>
  <si>
    <t>Přesun sutě</t>
  </si>
  <si>
    <t>18</t>
  </si>
  <si>
    <t>997221571</t>
  </si>
  <si>
    <t>Vodorovná doprava vybouraných hmot do 1 km</t>
  </si>
  <si>
    <t>t</t>
  </si>
  <si>
    <t>-1489911518</t>
  </si>
  <si>
    <t xml:space="preserve">Vodorovná doprava vybouraných hmot  bez naložení, ale se složením a s hrubým urovnáním na vzdálenost do 1 km</t>
  </si>
  <si>
    <t>"vybourané značky, sloupky a patky na skládku - kovošrotu" 0,738+0,036</t>
  </si>
  <si>
    <t>19</t>
  </si>
  <si>
    <t>997221579</t>
  </si>
  <si>
    <t>Příplatek ZKD 1 km u vodorovné dopravy vybouraných hmot</t>
  </si>
  <si>
    <t>-1921734840</t>
  </si>
  <si>
    <t xml:space="preserve">Vodorovná doprava vybouraných hmot  bez naložení, ale se složením a s hrubým urovnáním na vzdálenost Příplatek k ceně za každý další i započatý 1 km přes 1 km</t>
  </si>
  <si>
    <t>"příplatek za odvoz na skládku do 20 km" 0,744*19</t>
  </si>
  <si>
    <t>SO 170.1 - Komunikace část A. a bourací práce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</si>
  <si>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</si>
  <si>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</si>
  <si>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</si>
  <si>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998 - Přesun hmot</t>
  </si>
  <si>
    <t>Zemní práce</t>
  </si>
  <si>
    <t>113106144</t>
  </si>
  <si>
    <t>Rozebrání dlažeb ze zámkových dlaždic komunikací pro pěší strojně pl přes 50 m2</t>
  </si>
  <si>
    <t>-1031571417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</si>
  <si>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</si>
  <si>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"rozebrání dlažeb chodníků pro pěší, suť 0,260 t/m2" 660</t>
  </si>
  <si>
    <t>113106293</t>
  </si>
  <si>
    <t>Rozebrání dlažeb vozovek z vegetační dlažby betonové s ložem z kameniva strojně pl přes 50 do 200 m2</t>
  </si>
  <si>
    <t>405641801</t>
  </si>
  <si>
    <t>Rozebrání dlažeb a dílců vozovek a ploch s přemístěním hmot na skládku na vzdálenost do 3 m nebo s naložením na dopravní prostředek, s jakoukoliv výplní spár strojně plochy jednotlivě přes 50 m2 do 200 m2 z vegetační dlažby s ložem z kameniva betonové</t>
  </si>
  <si>
    <t>"rozebrání dlažeb parkovišť, suť 0,260 t/m2" 158</t>
  </si>
  <si>
    <t>113107164</t>
  </si>
  <si>
    <t>Odstranění podkladu z kameniva drceného tl 400 mm strojně pl přes 50 do 200 m2</t>
  </si>
  <si>
    <t>-597528782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</si>
  <si>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</si>
  <si>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"podkladní vrstvy parkovišť tl. 37cm, suť 0,537 t/m2" 158</t>
  </si>
  <si>
    <t>113107222</t>
  </si>
  <si>
    <t>Odstranění podkladu z kameniva drceného tl 200 mm strojně pl přes 200 m2</t>
  </si>
  <si>
    <t>1313188387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</si>
  <si>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</si>
  <si>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"rozebrání podkladů chodníků v tl. 20cm, suť 0,29 t/m2" 660</t>
  </si>
  <si>
    <t>"rozebrání podkladů vozovek v tl. 20cm, suť 0,29 t/m2" 34+1066</t>
  </si>
  <si>
    <t>113107231</t>
  </si>
  <si>
    <t>Odstranění podkladu z betonu prostého tl 150 mm strojně pl přes 200 m2</t>
  </si>
  <si>
    <t>-1945235974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</si>
  <si>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</si>
  <si>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"odstranění stmelených podkladních vrstev vozovek, tl. 12cm, suť 0,260 t/m2" 999</t>
  </si>
  <si>
    <t>113154123</t>
  </si>
  <si>
    <t>Frézování živičného krytu tl 50 mm pruh š 1 m pl do 500 m2 bez překážek v trase</t>
  </si>
  <si>
    <t>-844431866</t>
  </si>
  <si>
    <t xml:space="preserve">Frézování živičného podkladu nebo krytu  s naložením na dopravní prostředek plochy do 500 m2 bez překážek v trase pruhu šířky přes 0,5 m do 1 m, tloušťky vrstvy 50 mm</t>
  </si>
  <si>
    <t>"odstranění litého asfaltu tl. 5cm, suť 0,128 t/m2" 34</t>
  </si>
  <si>
    <t>113154322</t>
  </si>
  <si>
    <t>Frézování živičného krytu tl 40 mm pruh š 1 m pl do 10000 m2 bez překážek v trase</t>
  </si>
  <si>
    <t>-371284009</t>
  </si>
  <si>
    <t xml:space="preserve">Frézování živičného podkladu nebo krytu  s naložením na dopravní prostředek plochy přes 1 000 do 10 000 m2 bez překážek v trase pruhu šířky do 1 m, tloušťky vrstvy 40 mm</t>
  </si>
  <si>
    <t>"frézování vozovky tl. 4cm, suť 0,092 t/m2" 1011</t>
  </si>
  <si>
    <t>113154324</t>
  </si>
  <si>
    <t>Frézování živičného krytu tl 100 mm pruh š 1 m pl do 10000 m2 bez překážek v trase</t>
  </si>
  <si>
    <t>1092700319</t>
  </si>
  <si>
    <t xml:space="preserve">Frézování živičného podkladu nebo krytu  s naložením na dopravní prostředek plochy přes 1 000 do 10 000 m2 bez překážek v trase pruhu šířky do 1 m, tloušťky vrstvy 100 mm</t>
  </si>
  <si>
    <t>"frézování vozovky tl. 8cm, suť 0,184 t/m2" 999</t>
  </si>
  <si>
    <t>113202111</t>
  </si>
  <si>
    <t>Vytrhání obrub krajníků obrubníků stojatých</t>
  </si>
  <si>
    <t>-255865992</t>
  </si>
  <si>
    <t xml:space="preserve">Vytrhání obrub  s vybouráním lože, s přemístěním hmot na skládku na vzdálenost do 3 m nebo s naložením na dopravní prostředek z krajníků nebo obrubníků stojatých</t>
  </si>
  <si>
    <t>"vytrhání obrub, suť 0,205 t/m" 259+622</t>
  </si>
  <si>
    <t>113203111</t>
  </si>
  <si>
    <t>Vytrhání obrub z dlažebních kostek</t>
  </si>
  <si>
    <t>1240645311</t>
  </si>
  <si>
    <t xml:space="preserve">Vytrhání obrub  s vybouráním lože, s přemístěním hmot na skládku na vzdálenost do 3 m nebo s naložením na dopravní prostředek z dlažebních kostek</t>
  </si>
  <si>
    <t>"přídlažba z žulové kostky, odvoz na úložiště investora, suť 0,115 t/m" 300*2+70</t>
  </si>
  <si>
    <t>121151123</t>
  </si>
  <si>
    <t>Sejmutí ornice plochy přes 500 m2 tl vrstvy do 200 mm strojně</t>
  </si>
  <si>
    <t>-869121069</t>
  </si>
  <si>
    <t>Sejmutí ornice strojně při souvislé ploše přes 500 m2, tl. vrstvy do 200 mm</t>
  </si>
  <si>
    <t>"sejmutí ornice dle ZPF v tl. 20cm" 159</t>
  </si>
  <si>
    <t>"sejmutí humozní části veřejné zeleně tl. 15cm" 2490</t>
  </si>
  <si>
    <t xml:space="preserve">"vč. naložení na dopravní prostředek" </t>
  </si>
  <si>
    <t>122251506</t>
  </si>
  <si>
    <t>Odkopávky a prokopávky zapažené v hornině třídy těžitelnosti I, skupiny 3 objem do 5000 m3 strojně</t>
  </si>
  <si>
    <t>m3</t>
  </si>
  <si>
    <t>1248554609</t>
  </si>
  <si>
    <t>Odkopávky a prokopávky zapažené strojně v hornině třídy těžitelnosti I skupiny 3 přes 1 000 do 5 000 m3</t>
  </si>
  <si>
    <t>"odkopávky pro konstrukční vrstvy" 666</t>
  </si>
  <si>
    <t>"odkop pro výměnu podloží pod komunikacemi" 1016*0,4</t>
  </si>
  <si>
    <t>131251102</t>
  </si>
  <si>
    <t>Hloubení jam nezapažených v hornině třídy těžitelnosti I, skupiny 3 objem do 50 m3 strojně</t>
  </si>
  <si>
    <t>640089727</t>
  </si>
  <si>
    <t>Hloubení nezapažených jam a zářezů strojně s urovnáním dna do předepsaného profilu a spádu v hornině třídy těžitelnosti I skupiny 3 přes 20 do 50 m3</t>
  </si>
  <si>
    <t>"hloubení jam pro vpusti"</t>
  </si>
  <si>
    <t>"bourané vpusti" 4*4,5</t>
  </si>
  <si>
    <t>162351103</t>
  </si>
  <si>
    <t>Vodorovné přemístění do 500 m výkopku/sypaniny z horniny třídy těžitelnosti I, skupiny 1 až 3</t>
  </si>
  <si>
    <t>1591508477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</si>
  <si>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</si>
  <si>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"přesun ornice na deponii pro zpětné ohumusování " 159*0,2</t>
  </si>
  <si>
    <t>"staveništní přesun zeminy z výkopu do násypu" 154</t>
  </si>
  <si>
    <t>162651112</t>
  </si>
  <si>
    <t>Vodorovné přemístění do 5000 m výkopku/sypaniny z horniny třídy těžitelnosti I, skupiny 1 až 3</t>
  </si>
  <si>
    <t>690583865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</si>
  <si>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</si>
  <si>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"odvoz přebytečné ornice a rozprostření na pozemku investora" 2490*0,15</t>
  </si>
  <si>
    <t>162751117</t>
  </si>
  <si>
    <t>Vodorovné přemístění do 10000 m výkopku/sypaniny z horniny třídy těžitelnosti I, skupiny 1 až 3</t>
  </si>
  <si>
    <t>-305919097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</si>
  <si>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</si>
  <si>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"odvoz přebytečné výkopové zeminy na skládku"</t>
  </si>
  <si>
    <t>1072,4+18-157</t>
  </si>
  <si>
    <t>162751119</t>
  </si>
  <si>
    <t>Příplatek k vodorovnému přemístění výkopku/sypaniny z horniny třídy těžitelnosti I, skupiny 1 až 3 ZKD 1000 m přes 10000 m</t>
  </si>
  <si>
    <t>-1638577007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</si>
  <si>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</si>
  <si>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"příplatek za odvoz na skládku vzd 20 km" 933,4*10</t>
  </si>
  <si>
    <t>167151111</t>
  </si>
  <si>
    <t>Nakládání výkopku z hornin třídy těžitelnosti I, skupiny 1 až 3 přes 100 m3</t>
  </si>
  <si>
    <t>481912674</t>
  </si>
  <si>
    <t>Nakládání, skládání a překládání neulehlého výkopku nebo sypaniny strojně nakládání, množství přes 100 m3, z hornin třídy těžitelnosti I, skupiny 1 až 3</t>
  </si>
  <si>
    <t>"naložení ornice na deponii" 159*0,2+2490*0,15</t>
  </si>
  <si>
    <t>171151103</t>
  </si>
  <si>
    <t>Uložení sypaniny z hornin soudržných do násypů zhutněných strojně</t>
  </si>
  <si>
    <t>822558949</t>
  </si>
  <si>
    <t>Uložení sypanin do násypů strojně s rozprostřením sypaniny ve vrstvách a s hrubým urovnáním zhutněných z hornin soudržných jakékoliv třídy těžitelnosti</t>
  </si>
  <si>
    <t>"násypy pod chodníky a v zelených plochách, v místě bouraných konstrukcí. Využití materiálu z výkopu" 154</t>
  </si>
  <si>
    <t>20</t>
  </si>
  <si>
    <t>171201221</t>
  </si>
  <si>
    <t>Poplatek za uložení na skládce (skládkovné) zeminy a kamení kód odpadu 17 05 04</t>
  </si>
  <si>
    <t>961675851</t>
  </si>
  <si>
    <t>Poplatek za uložení stavebního odpadu na skládce (skládkovné) zeminy a kamení zatříděného do Katalogu odpadů pod kódem 17 05 04</t>
  </si>
  <si>
    <t>933,4*1,7</t>
  </si>
  <si>
    <t>171251201</t>
  </si>
  <si>
    <t>Uložení sypaniny na skládky nebo meziskládky</t>
  </si>
  <si>
    <t>-1313420638</t>
  </si>
  <si>
    <t>Uložení sypaniny na skládky nebo meziskládky bez hutnění s upravením uložené sypaniny do předepsaného tvaru</t>
  </si>
  <si>
    <t>"uložen zeminy na skládky"</t>
  </si>
  <si>
    <t>"ornice na deponii" 373,5</t>
  </si>
  <si>
    <t>"přebytečná zemina na skládce" 933,4</t>
  </si>
  <si>
    <t>22</t>
  </si>
  <si>
    <t>174151101</t>
  </si>
  <si>
    <t>Zásyp jam, šachet rýh nebo kolem objektů sypaninou se zhutněním</t>
  </si>
  <si>
    <t>1925981528</t>
  </si>
  <si>
    <t>Zásyp sypaninou z jakékoliv horniny strojně s uložením výkopku ve vrstvách se zhutněním jam, šachet, rýh nebo kolem objektů v těchto vykopávkách</t>
  </si>
  <si>
    <t>"zásypy a obsypy uličních vpustí"</t>
  </si>
  <si>
    <t>"bourané" 4*4,5</t>
  </si>
  <si>
    <t>23</t>
  </si>
  <si>
    <t>58344197</t>
  </si>
  <si>
    <t>štěrkodrť frakce 0/63</t>
  </si>
  <si>
    <t>1883965607</t>
  </si>
  <si>
    <t>18*2 'Přepočtené koeficientem množství</t>
  </si>
  <si>
    <t>24</t>
  </si>
  <si>
    <t>181152301</t>
  </si>
  <si>
    <t>Úprava pláně pro silnice a dálnice v zářezech bez zhutnění</t>
  </si>
  <si>
    <t>-468844048</t>
  </si>
  <si>
    <t>Úprava pláně na stavbách silnic a dálnic strojně v zářezech mimo skalních bez zhutnění</t>
  </si>
  <si>
    <t>"úprava podloží před ohumusováním" 159</t>
  </si>
  <si>
    <t>25</t>
  </si>
  <si>
    <t>181152302</t>
  </si>
  <si>
    <t>Úprava pláně pro silnice a dálnice v zářezech se zhutněním</t>
  </si>
  <si>
    <t>751777385</t>
  </si>
  <si>
    <t>Úprava pláně na stavbách silnic a dálnic strojně v zářezech mimo skalních se zhutněním</t>
  </si>
  <si>
    <t>26</t>
  </si>
  <si>
    <t>181351113</t>
  </si>
  <si>
    <t>Rozprostření ornice tl vrstvy do 200 mm pl přes 500 m2 v rovině nebo ve svahu do 1:5 strojně</t>
  </si>
  <si>
    <t>1268521318</t>
  </si>
  <si>
    <t>Rozprostření a urovnání ornice v rovině nebo ve svahu sklonu do 1:5 strojně při souvislé ploše přes 500 m2, tl. vrstvy do 200 mm</t>
  </si>
  <si>
    <t>"rozprostření ornice na pozemku investora (Luže) v tl. 15cm" 373,5/0,15</t>
  </si>
  <si>
    <t>"rozprostření ornice v rámci stavby v tl. 20cm" 159</t>
  </si>
  <si>
    <t>Svislé a kompletní konstrukce</t>
  </si>
  <si>
    <t>27</t>
  </si>
  <si>
    <t>358315114</t>
  </si>
  <si>
    <t>Bourání stoky kompletní nebo vybourání otvorů z prostého betonu plochy do 4 m2</t>
  </si>
  <si>
    <t>-120066657</t>
  </si>
  <si>
    <t>Bourání stoky kompletní nebo vybourání otvorů průřezové plochy do 4 m2 ve stokách ze zdiva z prostého betonu</t>
  </si>
  <si>
    <t>"bourání ul. vpusti, vč. odkopání, naložení na dopravní prostředek, objem suti 1ks vpusti cca 0,5 m3, objem. hmot. suti 2,2 t/m3" 4*0,5</t>
  </si>
  <si>
    <t>Komunikace pozemní</t>
  </si>
  <si>
    <t>28</t>
  </si>
  <si>
    <t>564861111</t>
  </si>
  <si>
    <t>Podklad ze štěrkodrtě ŠD tl 200 mm</t>
  </si>
  <si>
    <t>-1193138761</t>
  </si>
  <si>
    <t xml:space="preserve">Podklad ze štěrkodrti ŠD  s rozprostřením a zhutněním, po zhutnění tl. 200 mm</t>
  </si>
  <si>
    <t>"sanace podloží v tl. 40cm, 2x vrstva ŠD" 1016*2</t>
  </si>
  <si>
    <t>29</t>
  </si>
  <si>
    <t>564861113</t>
  </si>
  <si>
    <t>Podklad ze štěrkodrtě ŠD tl 220 mm</t>
  </si>
  <si>
    <t>-2005559287</t>
  </si>
  <si>
    <t xml:space="preserve">Podklad ze štěrkodrti ŠD  s rozprostřením a zhutněním, po zhutnění tl. 220 mm</t>
  </si>
  <si>
    <t xml:space="preserve">"vrstva štěrkodrti fr. 0/32, prům. tl. 220mm, min. tl. 20cm, vč. vytažen pod obruby" </t>
  </si>
  <si>
    <t>"vozovka" 861</t>
  </si>
  <si>
    <t>"rozšíření o 0,5m" 309*0,5</t>
  </si>
  <si>
    <t>30</t>
  </si>
  <si>
    <t>565155101</t>
  </si>
  <si>
    <t>Asfaltový beton vrstva podkladní ACP 16+ (obalované kamenivo OKS) tl 70 mm š do 1,5 m</t>
  </si>
  <si>
    <t>1670275165</t>
  </si>
  <si>
    <t xml:space="preserve">Asfaltový beton vrstva podkladní ACP 16 (obalované kamenivo střednězrnné - OKS)  s rozprostřením a zhutněním v pruhu šířky do 1,5 m, po zhutnění tl. 70 mm</t>
  </si>
  <si>
    <t>31</t>
  </si>
  <si>
    <t>567122112</t>
  </si>
  <si>
    <t>Podklad ze směsi stmelené cementem SC C 8/10 (KSC I) tl 130 mm</t>
  </si>
  <si>
    <t>-715433181</t>
  </si>
  <si>
    <t>Podklad ze směsi stmelené cementem SC bez dilatačních spár, s rozprostřením a zhutněním SC C 8/10 (KSC I), po zhutnění tl. 130 mm</t>
  </si>
  <si>
    <t>"vrstva SC C8/10 fr. 0/32 tl. 13cm"</t>
  </si>
  <si>
    <t>32</t>
  </si>
  <si>
    <t>571901111</t>
  </si>
  <si>
    <t>Posyp krytu kamenivem drceným nebo těženým do 5 kg/m2</t>
  </si>
  <si>
    <t>-1940890044</t>
  </si>
  <si>
    <t xml:space="preserve">Posyp podkladu nebo krytu s rozprostřením a zhutněním kamenivem  drceným nebo těženým, v množství do 5 kg/m2</t>
  </si>
  <si>
    <t xml:space="preserve">"inf. postřik 0,7 kg/m2 se zadrcením povrchu DKfr. 4/8 2-3 kg/m2" </t>
  </si>
  <si>
    <t>33</t>
  </si>
  <si>
    <t>573191111</t>
  </si>
  <si>
    <t>Postřik infiltrační kationaktivní emulzí v množství 1 kg/m2</t>
  </si>
  <si>
    <t>1019889941</t>
  </si>
  <si>
    <t>Postřik infiltrační kationaktivní emulzí v množství 1,00 kg/m2</t>
  </si>
  <si>
    <t>34</t>
  </si>
  <si>
    <t>573231106</t>
  </si>
  <si>
    <t>Postřik živičný spojovací ze silniční emulze v množství 0,30 kg/m2</t>
  </si>
  <si>
    <t>358594837</t>
  </si>
  <si>
    <t>Postřik spojovací PS bez posypu kamenivem ze silniční emulze, v množství 0,30 kg/m2</t>
  </si>
  <si>
    <t>35</t>
  </si>
  <si>
    <t>577134111</t>
  </si>
  <si>
    <t>Asfaltový beton vrstva obrusná ACO 11+ (ABS) tř. I tl 40 mm š do 3 m z nemodifikovaného asfaltu</t>
  </si>
  <si>
    <t>1290772445</t>
  </si>
  <si>
    <t xml:space="preserve">Asfaltový beton vrstva obrusná ACO 11 (ABS)  s rozprostřením a se zhutněním z nemodifikovaného asfaltu v pruhu šířky do 3 m tř. I, po zhutnění tl. 40 mm</t>
  </si>
  <si>
    <t>36</t>
  </si>
  <si>
    <t>916131213</t>
  </si>
  <si>
    <t>Osazení silničního obrubníku betonového stojatého s boční opěrou do lože z betonu prostého</t>
  </si>
  <si>
    <t>111781935</t>
  </si>
  <si>
    <t>Osazení silničního obrubníku betonového se zřízením lože, s vyplněním a zatřením spár cementovou maltou stojatého s boční opěrou z betonu prostého, do lože z betonu prostého</t>
  </si>
  <si>
    <t>"osazení silničních obrub do lože z betonu s boční opěrou"</t>
  </si>
  <si>
    <t>"silniční 15/25" 39</t>
  </si>
  <si>
    <t>"nájezdový 15/15N" 8</t>
  </si>
  <si>
    <t>"přechodový" 8</t>
  </si>
  <si>
    <t>37</t>
  </si>
  <si>
    <t>59217031</t>
  </si>
  <si>
    <t>obrubník betonový silniční 1000x150x250mm</t>
  </si>
  <si>
    <t>1652891874</t>
  </si>
  <si>
    <t>39*1,03</t>
  </si>
  <si>
    <t>38</t>
  </si>
  <si>
    <t>59217029</t>
  </si>
  <si>
    <t>obrubník betonový silniční nájezdový 1000x150x150mm</t>
  </si>
  <si>
    <t>-1528889734</t>
  </si>
  <si>
    <t>8*1,03</t>
  </si>
  <si>
    <t>39</t>
  </si>
  <si>
    <t>59217030</t>
  </si>
  <si>
    <t>obrubník betonový silniční přechodový 1000x150x150-250mm</t>
  </si>
  <si>
    <t>-1902453177</t>
  </si>
  <si>
    <t>40</t>
  </si>
  <si>
    <t>916132112</t>
  </si>
  <si>
    <t>Osazení obruby z betonové přídlažby bez boční opěry do lože z betonu prostého</t>
  </si>
  <si>
    <t>-49466666</t>
  </si>
  <si>
    <t>Osazení silniční obruby z betonové přídlažby (krajníků) s ložem tl. přes 50 do 100 mm, s vyplněním a zatřením spár cementovou maltou šířky do 250 mm bez boční opěry, do lože z betonu prostého</t>
  </si>
  <si>
    <t>"osazení přídlažby, dvouřádek z dlažeb 20/10"</t>
  </si>
  <si>
    <t>"vnitřní řada" 254</t>
  </si>
  <si>
    <t>41</t>
  </si>
  <si>
    <t>59245020</t>
  </si>
  <si>
    <t>dlažba tvar obdélník betonová 200x100x80mm přírodní</t>
  </si>
  <si>
    <t>-734835274</t>
  </si>
  <si>
    <t>254*0,1*1,03</t>
  </si>
  <si>
    <t>42</t>
  </si>
  <si>
    <t>916132113</t>
  </si>
  <si>
    <t>Osazení obruby z betonové přídlažby s boční opěrou do lože z betonu prostého</t>
  </si>
  <si>
    <t>154275874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</si>
  <si>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</si>
  <si>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"vnější řada" 254</t>
  </si>
  <si>
    <t>43</t>
  </si>
  <si>
    <t>2147271103</t>
  </si>
  <si>
    <t>44</t>
  </si>
  <si>
    <t>919732211</t>
  </si>
  <si>
    <t>Styčná spára napojení nového živičného povrchu na stávající za tepla š 15 mm hl 25 mm s prořezáním</t>
  </si>
  <si>
    <t>-1903895053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</si>
  <si>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</si>
  <si>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"styčná spára, vč. prořezání komůrky a zalitím modifik. asf. zálivkou" 12</t>
  </si>
  <si>
    <t>45</t>
  </si>
  <si>
    <t>919735112</t>
  </si>
  <si>
    <t>Řezání stávajícího živičného krytu hl do 100 mm</t>
  </si>
  <si>
    <t>586259057</t>
  </si>
  <si>
    <t xml:space="preserve">Řezání stávajícího živičného krytu nebo podkladu  hloubky přes 50 do 100 mm</t>
  </si>
  <si>
    <t>"spára v asfaltu" 12</t>
  </si>
  <si>
    <t>46</t>
  </si>
  <si>
    <t>962052211</t>
  </si>
  <si>
    <t>Bourání zdiva nadzákladového ze ŽB přes 1 m3</t>
  </si>
  <si>
    <t>-582139295</t>
  </si>
  <si>
    <t xml:space="preserve">Bourání zdiva železobetonového  nadzákladového, objemu přes 1 m3</t>
  </si>
  <si>
    <t>"bourání venkovního schodiště ze ŽB vč. základu, suť 0,240 t/m3" (2*1,6*0,2+2*0,3*1*2+3*0,3*0,3)</t>
  </si>
  <si>
    <t>47</t>
  </si>
  <si>
    <t>966001211R</t>
  </si>
  <si>
    <t>Odstranění lavičky stabilní zabetonované</t>
  </si>
  <si>
    <t>328161858</t>
  </si>
  <si>
    <t xml:space="preserve">Odstranění lavičky parkové stabilní  zabetonované</t>
  </si>
  <si>
    <t>"odstranění lavičky, s naložením a odvozem na úložiště investora 5 km" 1</t>
  </si>
  <si>
    <t>48</t>
  </si>
  <si>
    <t>966001212R</t>
  </si>
  <si>
    <t>Odstraněn poštovní schránky vč. betonové patky, odvoz na skládku</t>
  </si>
  <si>
    <t>980417550</t>
  </si>
  <si>
    <t xml:space="preserve">Odstranění lavičky parkové stabilní  přichycené kotevními šrouby</t>
  </si>
  <si>
    <t>49</t>
  </si>
  <si>
    <t>966001311</t>
  </si>
  <si>
    <t>Odstranění odpadkového koše s betonovou patkou, vč. odvozu na skládku, uložení, poplatek</t>
  </si>
  <si>
    <t>1980299906</t>
  </si>
  <si>
    <t xml:space="preserve">Odstranění odpadkového koše  s betonovou patkou</t>
  </si>
  <si>
    <t>"odstranění kontejneru na odpad, popelnice, s naložením na dopravní prostředek a odvozem na pozemek investora 5 km" 18</t>
  </si>
  <si>
    <t>50</t>
  </si>
  <si>
    <t>979071121</t>
  </si>
  <si>
    <t>Očištění dlažebních kostek drobných s původním spárováním kamenivem těženým</t>
  </si>
  <si>
    <t>1900562232</t>
  </si>
  <si>
    <t xml:space="preserve">Očištění vybouraných dlažebních kostek  od spojovacího materiálu, s uložením očištěných kostek na skládku, s odklizením odpadových hmot na hromady a s odklizením vybouraných kostek na vzdálenost do 3 m drobných, s původním vyplněním spár kamenivem těženým</t>
  </si>
  <si>
    <t>670*0,1</t>
  </si>
  <si>
    <t>51</t>
  </si>
  <si>
    <t>997221551</t>
  </si>
  <si>
    <t>Vodorovná doprava suti ze sypkých materiálů do 1 km</t>
  </si>
  <si>
    <t>1089325121</t>
  </si>
  <si>
    <t xml:space="preserve">Vodorovná doprava suti  bez naložení, ale se složením a s hrubým urovnáním ze sypkých materiálů, na vzdálenost do 1 km</t>
  </si>
  <si>
    <t>"rozebrání dlažeb chodníků pro pěší, suť 0,260 t/m2" 660*0,260</t>
  </si>
  <si>
    <t>"rozebrání dlažeb parkovišť, suť 0,260 t/m2" 158*0,260</t>
  </si>
  <si>
    <t>"podkladní vrstvy parkovišť tl. 37cm, suť 0,537 t/m2" 158*0,537</t>
  </si>
  <si>
    <t>"rozebrání podkladů chodníků v tl. 20cm, suť 0,29 t/m2" 660*0,290</t>
  </si>
  <si>
    <t>"rozebrání podkladů vozovek v tl. 20cm, suť 0,29 t/m2" (34+1066)*0,290</t>
  </si>
  <si>
    <t>"odstranění stmelených podkladních vrstev vozovek, tl. 12cm, suť 0,260 t/m2" 999*0,260</t>
  </si>
  <si>
    <t>"odstranění litého asfaltu tl. 5cm, suť 0,128 t/m2" 34*0,128</t>
  </si>
  <si>
    <t>"frézování vozovky tl. 4cm, suť 0,092 t/m2" 1011*0,092</t>
  </si>
  <si>
    <t>"frézování vozovky tl. 8cm, suť 0,184 t/m2" 999*0,184</t>
  </si>
  <si>
    <t>"vytrhání obrub, suť 0,205 t/m" (259+622)*0,205</t>
  </si>
  <si>
    <t>"přídlažba z žulové kostky, odvoz na úložiště investora, suť 0,115 t/m" (300*2+70)*0,115</t>
  </si>
  <si>
    <t>"bourání ul. vpusti, vč. odkopání, naložení na dopravní prostředek, objem suti 1ks vpusti cca 0,5 m3, objem. hmot. suti 2,2 t/m3" 4*0,5*2,2</t>
  </si>
  <si>
    <t>"bourání venkovního schodiště ze ŽB vč. základu, suť 0,240 t/m3" (2*1,6*0,2+2*0,3*1*2+3*0,3*0,3)*2,4</t>
  </si>
  <si>
    <t>52</t>
  </si>
  <si>
    <t>997221559</t>
  </si>
  <si>
    <t>Příplatek ZKD 1 km u vodorovné dopravy suti ze sypkých materiálů</t>
  </si>
  <si>
    <t>2120331282</t>
  </si>
  <si>
    <t xml:space="preserve">Vodorovná doprava suti  bez naložení, ale se složením a s hrubým urovnáním Příplatek k ceně za každý další i započatý 1 km přes 1 km</t>
  </si>
  <si>
    <t>"příplatek za odvoz na skládku do 20km, kostky na úložiště investora do 5 km"</t>
  </si>
  <si>
    <t>"rozebrání dlažeb chodníků pro pěší, suť 0,260 t/m2" 660*0,260*19</t>
  </si>
  <si>
    <t>"rozebrání dlažeb parkovišť, suť 0,260 t/m2" 158*0,260*19</t>
  </si>
  <si>
    <t>"podkladní vrstvy parkovišť tl. 37cm, suť 0,537 t/m2" 158*0,537*19</t>
  </si>
  <si>
    <t>"rozebrání podkladů chodníků v tl. 20cm, suť 0,29 t/m2" 660*0,290*19</t>
  </si>
  <si>
    <t>"rozebrání podkladů vozovek v tl. 20cm, suť 0,29 t/m2" (34+1066)*0,290*19</t>
  </si>
  <si>
    <t>"odstranění stmelených podkladních vrstev vozovek, tl. 12cm, suť 0,260 t/m2" 999*0,260*19</t>
  </si>
  <si>
    <t>"odstranění litého asfaltu tl. 5cm, suť 0,128 t/m2" 34*0,128*19</t>
  </si>
  <si>
    <t>"frézování vozovky tl. 4cm, suť 0,092 t/m2" 1011*0,092*19</t>
  </si>
  <si>
    <t>"frézování vozovky tl. 8cm, suť 0,184 t/m2" 999*0,184*19</t>
  </si>
  <si>
    <t>"vytrhání obrub, suť 0,205 t/m" (259+622)*0,205*19</t>
  </si>
  <si>
    <t>"přídlažba z žulové kostky, odvoz na úložiště investora, suť 0,115 t/m" (300*2+70)*0,115*4</t>
  </si>
  <si>
    <t>"bourání ul. vpusti, vč. odkopání, naložení na dopravní prostředek, objem suti 1ks vpusti cca 0,5 m3, objem. hmot. suti 2,2 t/m3" 4*0,5*2,2*19</t>
  </si>
  <si>
    <t>"bourání venkovního schodiště ze ŽB vč. základu, suť 0,240 t/m3" (2*1,6*0,2+2*0,3*1*2+3*0,3*0,3)*2,4*19</t>
  </si>
  <si>
    <t>53</t>
  </si>
  <si>
    <t>997221615</t>
  </si>
  <si>
    <t>Poplatek za uložení na skládce (skládkovné) stavebního odpadu betonového kód odpadu 17 01 01</t>
  </si>
  <si>
    <t>1993880059</t>
  </si>
  <si>
    <t>Poplatek za uložení stavebního odpadu na skládce (skládkovné) z prostého betonu zatříděného do Katalogu odpadů pod kódem 17 01 01</t>
  </si>
  <si>
    <t>54</t>
  </si>
  <si>
    <t>997221625</t>
  </si>
  <si>
    <t>Poplatek za uložení na skládce (skládkovné) stavebního odpadu železobetonového kód odpadu 17 01 01</t>
  </si>
  <si>
    <t>938626145</t>
  </si>
  <si>
    <t>Poplatek za uložení stavebního odpadu na skládce (skládkovné) z armovaného betonu zatříděného do Katalogu odpadů pod kódem 17 01 01</t>
  </si>
  <si>
    <t>55</t>
  </si>
  <si>
    <t>997221645</t>
  </si>
  <si>
    <t>Poplatek za uložení na skládce (skládkovné) odpadu asfaltového bez dehtu kód odpadu 17 03 02</t>
  </si>
  <si>
    <t>-410676926</t>
  </si>
  <si>
    <t>Poplatek za uložení stavebního odpadu na skládce (skládkovné) asfaltového bez obsahu dehtu zatříděného do Katalogu odpadů pod kódem 17 03 02</t>
  </si>
  <si>
    <t>56</t>
  </si>
  <si>
    <t>997221655</t>
  </si>
  <si>
    <t>-625640687</t>
  </si>
  <si>
    <t>998</t>
  </si>
  <si>
    <t>Přesun hmot</t>
  </si>
  <si>
    <t>57</t>
  </si>
  <si>
    <t>998225111</t>
  </si>
  <si>
    <t>Přesun hmot pro pozemní komunikace s krytem z kamene, monolitickým betonovým nebo živičným</t>
  </si>
  <si>
    <t>1579793456</t>
  </si>
  <si>
    <t xml:space="preserve">Přesun hmot pro komunikace s krytem z kameniva, monolitickým betonovým nebo živičným  dopravní vzdálenost do 200 m jakékoliv délky objektu</t>
  </si>
  <si>
    <t>SO 171.1 - Chodníky část A.</t>
  </si>
  <si>
    <t xml:space="preserve">    2 - Zakládání</t>
  </si>
  <si>
    <t xml:space="preserve">    4 - Vodorovné konstrukce</t>
  </si>
  <si>
    <t>-1862371499</t>
  </si>
  <si>
    <t>Zakládání</t>
  </si>
  <si>
    <t>274313611</t>
  </si>
  <si>
    <t>Základové pásy z betonu tř. C 16/20</t>
  </si>
  <si>
    <t>1482591962</t>
  </si>
  <si>
    <t>Základy z betonu prostého pasy betonu kamenem neprokládaného tř. C 16/20</t>
  </si>
  <si>
    <t>"betonový základ schodiště z C16/20" 1,9*0,2*0,6*2</t>
  </si>
  <si>
    <t>274351121</t>
  </si>
  <si>
    <t>Zřízení bednění základových pasů rovného</t>
  </si>
  <si>
    <t>333354379</t>
  </si>
  <si>
    <t>Bednění základů pasů rovné zřízení</t>
  </si>
  <si>
    <t>(1,9*0,6*2+0,2*0,6*2)*2</t>
  </si>
  <si>
    <t>274351122</t>
  </si>
  <si>
    <t>Odstranění bednění základových pasů rovného</t>
  </si>
  <si>
    <t>-923003756</t>
  </si>
  <si>
    <t>Bednění základů pasů rovné odstranění</t>
  </si>
  <si>
    <t>348942131</t>
  </si>
  <si>
    <t>Zábradlí ocelové osazené do bloků z betonu ze dvou vodorovných trubek</t>
  </si>
  <si>
    <t>-1662537126</t>
  </si>
  <si>
    <t xml:space="preserve">Zábradlí ocelové přímé nebo v oblouku výšky 1,1 m  ze sloupků z válcovaných tyčí I č.10-12 s osazením do bloků z betonu prostého rozměru 200x200x500 mm ze dvou vodorovných trubek průměru 51 mm</t>
  </si>
  <si>
    <t>"zábradlí ocelové, pozinkované pro schodiště na obou stranách, 4x sloupek, výška 1,1m" 3,2</t>
  </si>
  <si>
    <t>Vodorovné konstrukce</t>
  </si>
  <si>
    <t>430362021</t>
  </si>
  <si>
    <t>Výztuž schodišťové konstrukce a rampy svařovanými sítěmi Kari</t>
  </si>
  <si>
    <t>2030021597</t>
  </si>
  <si>
    <t xml:space="preserve">Výztuž schodišťových konstrukcí a ramp  stupňů, schodnic, ramen, podest s nosníky ze svařovaných sítí z drátů typu KARI</t>
  </si>
  <si>
    <t>"výztuž podkladního betonu schodiště kari síť 100/100/6, hmotnost 4,44 kg/m2" 4*4,44/1000</t>
  </si>
  <si>
    <t>434313115</t>
  </si>
  <si>
    <t>Schody z vibrolisovaných prefabrikátů se zřízením podkladních stupňů z betonu C 20/25</t>
  </si>
  <si>
    <t>721838258</t>
  </si>
  <si>
    <t>Schody z vibrolisovaných prefabrikátů na cementovou maltu, s vyspárováním se zřízením podkladních stupňů z betonu tř. C 20/25</t>
  </si>
  <si>
    <t>"schodiště z prefab. stupňů 150x350x1000, šířka schodiště 2m, vč. podkladního bet. lože z C16/20 a bednění" 5*2</t>
  </si>
  <si>
    <t>564851111</t>
  </si>
  <si>
    <t>Podklad ze štěrkodrtě ŠD tl 150 mm</t>
  </si>
  <si>
    <t>-285126435</t>
  </si>
  <si>
    <t xml:space="preserve">Podklad ze štěrkodrti ŠD  s rozprostřením a zhutněním, po zhutnění tl. 150 mm</t>
  </si>
  <si>
    <t>"vrstva z ŠD fr. 0/32 tl. 15cm" 1077</t>
  </si>
  <si>
    <t>-908505305</t>
  </si>
  <si>
    <t>"podsyp z ŠD 0/32 tl. 20cm pod schodiště" 4,0</t>
  </si>
  <si>
    <t>596211113</t>
  </si>
  <si>
    <t>Kladení zámkové dlažby komunikací pro pěší tl 60 mm skupiny A pl přes 300 m2</t>
  </si>
  <si>
    <t>2040118858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</si>
  <si>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</si>
  <si>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"dlažba tl. 6cm do lože z DK fr. 4/8 tl. 4cm" 1064+13</t>
  </si>
  <si>
    <t>59245021</t>
  </si>
  <si>
    <t>dlažba tvar čtverec betonová 200x200x60mm přírodní</t>
  </si>
  <si>
    <t>-351661437</t>
  </si>
  <si>
    <t>1064*1,03</t>
  </si>
  <si>
    <t>59245006</t>
  </si>
  <si>
    <t>dlažba tvar obdélník betonová pro nevidomé 200x100x60mm barevná</t>
  </si>
  <si>
    <t>-116929203</t>
  </si>
  <si>
    <t>13*1,03</t>
  </si>
  <si>
    <t>916231213</t>
  </si>
  <si>
    <t>Osazení chodníkového obrubníku betonového stojatého s boční opěrou do lože z betonu prostého</t>
  </si>
  <si>
    <t>539351998</t>
  </si>
  <si>
    <t>Osazení chodníkového obrubníku betonového se zřízením lože, s vyplněním a zatřením spár cementovou maltou stojatého s boční opěrou z betonu prostého, do lože z betonu prostého</t>
  </si>
  <si>
    <t>"osazení chodníkových obrub do lože z betonu s boční opěrou"</t>
  </si>
  <si>
    <t>"obruba 10/25" 587</t>
  </si>
  <si>
    <t>59217017</t>
  </si>
  <si>
    <t>obrubník betonový chodníkový 1000x100x250mm</t>
  </si>
  <si>
    <t>512287662</t>
  </si>
  <si>
    <t>587*1,03</t>
  </si>
  <si>
    <t>936104213</t>
  </si>
  <si>
    <t>Montáž odpadkového koše kotevními šrouby na pevný podklad</t>
  </si>
  <si>
    <t>-939927001</t>
  </si>
  <si>
    <t xml:space="preserve">Montáž odpadkového koše  přichycením kotevními šrouby</t>
  </si>
  <si>
    <t>"odpadkový koš vč. zemních prací" 8</t>
  </si>
  <si>
    <t>74910120</t>
  </si>
  <si>
    <t xml:space="preserve">koš odpadkový </t>
  </si>
  <si>
    <t>-957118169</t>
  </si>
  <si>
    <t>936124112</t>
  </si>
  <si>
    <t>Montáž lavičky stabilní parkové se zabetonováním noh</t>
  </si>
  <si>
    <t>849379034</t>
  </si>
  <si>
    <t xml:space="preserve">Montáž lavičky parkové  stabilní se zabetonováním noh</t>
  </si>
  <si>
    <t>"lavička vč. zemních prací a bet. základu" 6</t>
  </si>
  <si>
    <t>74910100</t>
  </si>
  <si>
    <t>lavička parková</t>
  </si>
  <si>
    <t>-1449138785</t>
  </si>
  <si>
    <t>936174311</t>
  </si>
  <si>
    <t>Přesun stojanu na kola pro 5 kol kotevními šrouby na pevný podklad</t>
  </si>
  <si>
    <t>151709667</t>
  </si>
  <si>
    <t xml:space="preserve">Montáž stojanu na kola  přichyceného kotevními šrouby 5 kol</t>
  </si>
  <si>
    <t>"demontáž, přesun a zpětná montáž - u vstupu do bytového domu" 2</t>
  </si>
  <si>
    <t>998223011</t>
  </si>
  <si>
    <t>Přesun hmot pro pozemní komunikace s krytem dlážděným</t>
  </si>
  <si>
    <t>-1664346728</t>
  </si>
  <si>
    <t xml:space="preserve">Přesun hmot pro pozemní komunikace s krytem dlážděným  dopravní vzdálenost do 200 m jakékoliv délky objektu</t>
  </si>
  <si>
    <t>SO 172.1 - Parkovací stání část A.</t>
  </si>
  <si>
    <t xml:space="preserve">    8 - Trubní vedení</t>
  </si>
  <si>
    <t>PSV - Práce a dodávky PSV</t>
  </si>
  <si>
    <t xml:space="preserve">    721 - Kanalizace</t>
  </si>
  <si>
    <t>CS ÚRS 2020 02</t>
  </si>
  <si>
    <t>1667253915</t>
  </si>
  <si>
    <t>"odkop pro výměnu podloží pod komunikacemi" 1424*0,4</t>
  </si>
  <si>
    <t>961167486</t>
  </si>
  <si>
    <t>"trativodní šachty" 2*4,5</t>
  </si>
  <si>
    <t>"nové vpusti" 7*4,5</t>
  </si>
  <si>
    <t>132251102</t>
  </si>
  <si>
    <t xml:space="preserve">Hloubení rýh nezapažených  š do 800 mm v hornině třídy těžitelnosti I, skupiny 3 objem do 50 m3 strojně</t>
  </si>
  <si>
    <t>-150159446</t>
  </si>
  <si>
    <t>Hloubení nezapažených rýh šířky do 800 mm strojně s urovnáním dna do předepsaného profilu a spádu v hornině třídy těžitelnosti I skupiny 3 přes 20 do 50 m3</t>
  </si>
  <si>
    <t>"trativody" 143*0,2</t>
  </si>
  <si>
    <t>-1920049270</t>
  </si>
  <si>
    <t>"odkopávky" 569,6</t>
  </si>
  <si>
    <t>"hloubení jam" 40,5</t>
  </si>
  <si>
    <t>"hloubení rýh" 28,6</t>
  </si>
  <si>
    <t>1239217561</t>
  </si>
  <si>
    <t>"příplatek za odvoz na skládku vzd 20 km" 638,7*10</t>
  </si>
  <si>
    <t>-251155772</t>
  </si>
  <si>
    <t>638,7*1,7</t>
  </si>
  <si>
    <t>122188083</t>
  </si>
  <si>
    <t>"přebytečná zemina na skládce" 638,7</t>
  </si>
  <si>
    <t>-1057336049</t>
  </si>
  <si>
    <t>"nové" 7*3</t>
  </si>
  <si>
    <t>"TŠ" 2*3</t>
  </si>
  <si>
    <t>365220446</t>
  </si>
  <si>
    <t>27*2 'Přepočtené koeficientem množství</t>
  </si>
  <si>
    <t>-2064481503</t>
  </si>
  <si>
    <t>211971110</t>
  </si>
  <si>
    <t>Zřízení opláštění žeber nebo trativodů geotextilií v rýze nebo zářezu sklonu do 1:2</t>
  </si>
  <si>
    <t>157402790</t>
  </si>
  <si>
    <t xml:space="preserve">Zřízení opláštění výplně z geotextilie odvodňovacích žeber nebo trativodů  v rýze nebo zářezu se stěnami šikmými o sklonu do 1:2</t>
  </si>
  <si>
    <t>"opláštění tritivod" 237,3*2,0</t>
  </si>
  <si>
    <t>69311170</t>
  </si>
  <si>
    <t>geotextilie PP s ÚV stabilizací 250g/m2</t>
  </si>
  <si>
    <t>-1605571165</t>
  </si>
  <si>
    <t>212752103</t>
  </si>
  <si>
    <t>Trativod z drenážních trubek korugovaných PE-HD SN 4 perforace 360° včetně lože otevřený výkop DN 200 pro liniové stavby</t>
  </si>
  <si>
    <t>-1751712011</t>
  </si>
  <si>
    <t>Trativody z drenážních trubek pro liniové stavby a komunikace se zřízením štěrkového lože pod trubky a s jejich obsypem v otevřeném výkopu trubka korugovaná sendvičová PE-HD SN 4 celoperforovaná 360° DN 200</t>
  </si>
  <si>
    <t>"trativod z trub flexibilních, vč. lože a obsypu kamenivem" 21,5+37,5+21+19+44</t>
  </si>
  <si>
    <t>451577777</t>
  </si>
  <si>
    <t>Podklad nebo lože pod dlažbu vodorovný nebo do sklonu 1:5 z kameniva těženého tl do 100 mm</t>
  </si>
  <si>
    <t>-417459385</t>
  </si>
  <si>
    <t xml:space="preserve">Podklad nebo lože pod dlažbu (přídlažbu)  v ploše vodorovné nebo ve sklonu do 1:5, tloušťky od 30 do 100 mm z kameniva těženého</t>
  </si>
  <si>
    <t xml:space="preserve">"podkladní vrstva z kamenné drti fr. 4/8 tl. 5cm" </t>
  </si>
  <si>
    <t>"parkoviště" 1123</t>
  </si>
  <si>
    <t>"komunikace" 199</t>
  </si>
  <si>
    <t>"vjezd" 61</t>
  </si>
  <si>
    <t>564561111</t>
  </si>
  <si>
    <t>Zřízení podsypu nebo podkladu ze sypaniny tl 200 mm</t>
  </si>
  <si>
    <t>-243057923</t>
  </si>
  <si>
    <t xml:space="preserve">Zřízení podsypu nebo podkladu ze sypaniny  s rozprostřením, vlhčením, a zhutněním, po zhutnění tl. 200 mm</t>
  </si>
  <si>
    <t>"vegetační čistící vrstva, směs štěrku a ornice"</t>
  </si>
  <si>
    <t>10364101</t>
  </si>
  <si>
    <t xml:space="preserve">zemina pro terénní úpravy -  ornice</t>
  </si>
  <si>
    <t>-39517937</t>
  </si>
  <si>
    <t>(1383*0,2*1,7)/2</t>
  </si>
  <si>
    <t>58343872</t>
  </si>
  <si>
    <t>kamenivo drcené hrubé frakce 8/16</t>
  </si>
  <si>
    <t>34341365</t>
  </si>
  <si>
    <t>(1383*0,2*2,0)/2</t>
  </si>
  <si>
    <t>-243964538</t>
  </si>
  <si>
    <t>"vrstva z ŠD fr. 0/32 tl. 15cm, vč. rozšíření pod obruby" 1424</t>
  </si>
  <si>
    <t>1329621803</t>
  </si>
  <si>
    <t>"sanace podloží v tl. 40cm, 2x vrstva ŠD" 1424*2</t>
  </si>
  <si>
    <t>593532114</t>
  </si>
  <si>
    <t>Kladení dlažby z plastových vegetačních dlaždic pozemních komunikací se zámkem tl 60 mm pl přes 300 m2</t>
  </si>
  <si>
    <t>944057091</t>
  </si>
  <si>
    <t>Kladení dlažby z plastových vegetačních tvárnic pozemních komunikací s vyrovnávací vrstvou z kameniva tl. do 20 mm a s vyplněním vegetačních otvorů se zámkem tl. přes 30 do 60 mm, pro plochy přes 300 m2</t>
  </si>
  <si>
    <t xml:space="preserve">"parkoviště z plastových vegetačních roštů, vč. vyrovnávací vrstvy kameniva a výplně vegetačních otvorů" </t>
  </si>
  <si>
    <t>"vjezdy" 61</t>
  </si>
  <si>
    <t>56245141</t>
  </si>
  <si>
    <t>dlažba zatravňovací recyklovaný PE nosnost 350t/m2 v=60mm</t>
  </si>
  <si>
    <t>-297272702</t>
  </si>
  <si>
    <t>dlažba zatravňovací recyklovaný PE nosnost 350t/m2 330x330x50mm</t>
  </si>
  <si>
    <t>1383*1,01 'Přepočtené koeficientem množství</t>
  </si>
  <si>
    <t>10364100</t>
  </si>
  <si>
    <t>zemina pro terénní úpravy - tříděná</t>
  </si>
  <si>
    <t>660595772</t>
  </si>
  <si>
    <t>141,066*1,01 'Přepočtené koeficientem množství</t>
  </si>
  <si>
    <t>1454480786</t>
  </si>
  <si>
    <t xml:space="preserve">"dlažba do lože z DK fr. 4/8 tl. 4cm" </t>
  </si>
  <si>
    <t>"oddělení stání - šedá" 251</t>
  </si>
  <si>
    <t>"vyhrazená stání - šedá" 106</t>
  </si>
  <si>
    <t>"oddělení stání - červená" 84</t>
  </si>
  <si>
    <t>59245016</t>
  </si>
  <si>
    <t>dlažba tvar čtverec betonová 100x100x60mm přírodní</t>
  </si>
  <si>
    <t>-1590920916</t>
  </si>
  <si>
    <t>(251+106)*1,03</t>
  </si>
  <si>
    <t>59245270</t>
  </si>
  <si>
    <t>dlažba tvar čtverec betonová 100x100x60mm barevná</t>
  </si>
  <si>
    <t>924400842</t>
  </si>
  <si>
    <t>84*1,03</t>
  </si>
  <si>
    <t>Trubní vedení</t>
  </si>
  <si>
    <t>894811241R</t>
  </si>
  <si>
    <t>Trativodní šachtice</t>
  </si>
  <si>
    <t>-721382453</t>
  </si>
  <si>
    <t>"trativodní šachtice, zat. B125" 2</t>
  </si>
  <si>
    <t>895941111R</t>
  </si>
  <si>
    <t>Dodávka a montáž bet. prefabrikové uliční vpust, mříž zat. D400</t>
  </si>
  <si>
    <t>-1359405055</t>
  </si>
  <si>
    <t>Kompletní dodávka a montáž bet. prefabrikované ul. vpusti, kaliště vysoké, integrovaná protizápach uzávěra, kalový koš, mříž lit. zat. D400, vč. podsypu štěrkopískem</t>
  </si>
  <si>
    <t>-1741640165</t>
  </si>
  <si>
    <t>"silniční 15/25" 276</t>
  </si>
  <si>
    <t>"nájezdový 15/15N" 7</t>
  </si>
  <si>
    <t>"přechodový" 18</t>
  </si>
  <si>
    <t>"rohový" 6*0,78</t>
  </si>
  <si>
    <t>749835364</t>
  </si>
  <si>
    <t>276*1,03</t>
  </si>
  <si>
    <t>-1275049903</t>
  </si>
  <si>
    <t>7*1,03</t>
  </si>
  <si>
    <t>-156017769</t>
  </si>
  <si>
    <t>18*1,03</t>
  </si>
  <si>
    <t>BET.M25RV1</t>
  </si>
  <si>
    <t>OBRUBNÍK II ROHOVÝ,VNITŘNÍ/25CM PŘÍRODNÍ</t>
  </si>
  <si>
    <t>860484885</t>
  </si>
  <si>
    <t>919726122</t>
  </si>
  <si>
    <t>Geotextilie pro ochranu, separaci a filtraci netkaná měrná hmotnost do 300 g/m2</t>
  </si>
  <si>
    <t>-1839802797</t>
  </si>
  <si>
    <t>Geotextilie netkaná pro ochranu, separaci nebo filtraci měrná hmotnost přes 200 do 300 g/m2</t>
  </si>
  <si>
    <t>"geotextilie pro separaci a filtraci"</t>
  </si>
  <si>
    <t>-375719316</t>
  </si>
  <si>
    <t>PSV</t>
  </si>
  <si>
    <t>Práce a dodávky PSV</t>
  </si>
  <si>
    <t>721</t>
  </si>
  <si>
    <t>Kanalizace</t>
  </si>
  <si>
    <t>721100913</t>
  </si>
  <si>
    <t>Vysekání otvoru - navrtávka připojení na přípojku uliční vpusti</t>
  </si>
  <si>
    <t>-984019490</t>
  </si>
  <si>
    <t xml:space="preserve">Opravy potrubí hrdlového  vysekání do trouby betonové nebo kameninové čisticího otvoru</t>
  </si>
  <si>
    <t>SO 370.1 - Odvodnění část A.</t>
  </si>
  <si>
    <t>132251254</t>
  </si>
  <si>
    <t>Hloubení rýh nezapažených š do 2000 mm v hornině třídy těžitelnosti I, skupiny 3 objem do 500 m3 strojně</t>
  </si>
  <si>
    <t>1731334033</t>
  </si>
  <si>
    <t>Hloubení nezapažených rýh šířky přes 800 do 2 000 mm strojně s urovnáním dna do předepsaného profilu a spádu v hornině třídy těžitelnosti I skupiny 3 přes 100 do 500 m3</t>
  </si>
  <si>
    <t>"hloubení rýh pro přípojky" 1,0*2,0*40</t>
  </si>
  <si>
    <t>"pro odstranění stáv. přípojek" 1,0*2,0*(1+6+12+14)</t>
  </si>
  <si>
    <t>151101101</t>
  </si>
  <si>
    <t>Zřízení příložného pažení a rozepření stěn rýh hl do 2 m</t>
  </si>
  <si>
    <t>-1405914115</t>
  </si>
  <si>
    <t>Zřízení pažení a rozepření stěn rýh pro podzemní vedení příložné pro jakoukoliv mezerovitost, hloubky do 2 m</t>
  </si>
  <si>
    <t>"pažení rýh" 40*2,0*2+33*2,0*2</t>
  </si>
  <si>
    <t>151101111</t>
  </si>
  <si>
    <t>Odstranění příložného pažení a rozepření stěn rýh hl do 2 m</t>
  </si>
  <si>
    <t>-393412114</t>
  </si>
  <si>
    <t>Odstranění pažení a rozepření stěn rýh pro podzemní vedení s uložením materiálu na vzdálenost do 3 m od kraje výkopu příložné, hloubky do 2 m</t>
  </si>
  <si>
    <t>-1170928758</t>
  </si>
  <si>
    <t>"hloubení rýh" 146</t>
  </si>
  <si>
    <t>-1073733862</t>
  </si>
  <si>
    <t>"příplatek za odvoz na skládku vzd 20 km" 146*10</t>
  </si>
  <si>
    <t>-1305210575</t>
  </si>
  <si>
    <t>146*1,7</t>
  </si>
  <si>
    <t>-326608407</t>
  </si>
  <si>
    <t>"přebytečná zemina na skládce" 146</t>
  </si>
  <si>
    <t>1247213198</t>
  </si>
  <si>
    <t>"zásypy přípojek UV" 1*1,7*40</t>
  </si>
  <si>
    <t>"zásyp rýh po stáv. přípojkách" 1*2*33</t>
  </si>
  <si>
    <t>-1203832661</t>
  </si>
  <si>
    <t>134*2 'Přepočtené koeficientem množství</t>
  </si>
  <si>
    <t>175151101</t>
  </si>
  <si>
    <t>Obsypání potrubí strojně sypaninou bez prohození, uloženou do 3 m</t>
  </si>
  <si>
    <t>663719175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</si>
  <si>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</si>
  <si>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"obsyp potrubí přípojek štěrkopískem" 0,5*0,8*40</t>
  </si>
  <si>
    <t>58337310</t>
  </si>
  <si>
    <t>štěrkopísek frakce 0/4</t>
  </si>
  <si>
    <t>-2025658864</t>
  </si>
  <si>
    <t>16*2 'Přepočtené koeficientem množství</t>
  </si>
  <si>
    <t>-994465878</t>
  </si>
  <si>
    <t>"vybourání stáv. bet. přípojek, suť 2,2 t/m3" 33*0,1</t>
  </si>
  <si>
    <t>451572111</t>
  </si>
  <si>
    <t>Lože pod potrubí otevřený výkop z kameniva drobného těženého</t>
  </si>
  <si>
    <t>-596434192</t>
  </si>
  <si>
    <t>Lože pod potrubí, stoky a drobné objekty v otevřeném výkopu z kameniva drobného těženého 0 až 4 mm</t>
  </si>
  <si>
    <t>"pískové lože pod přípojkami" 40*0,8*0,1</t>
  </si>
  <si>
    <t>871350310</t>
  </si>
  <si>
    <t>Montáž kanalizačního potrubí hladkého plnostěnného SN 10 z polypropylenu DN 200</t>
  </si>
  <si>
    <t>-676864512</t>
  </si>
  <si>
    <t>Montáž kanalizačního potrubí z plastů z polypropylenu PP hladkého plnostěnného SN 10 DN 200</t>
  </si>
  <si>
    <t>"plastové přípojky" 6+2+4+9+11+8</t>
  </si>
  <si>
    <t>28617004</t>
  </si>
  <si>
    <t>trubka kanalizační PP plnostěnná třívrstvá DN 200x1000mm SN10</t>
  </si>
  <si>
    <t>1545693160</t>
  </si>
  <si>
    <t>40*1,015 'Přepočtené koeficientem množství</t>
  </si>
  <si>
    <t>877350310</t>
  </si>
  <si>
    <t>Montáž kolen na kanalizačním potrubí z PP trub hladkých plnostěnných DN 200</t>
  </si>
  <si>
    <t>208548214</t>
  </si>
  <si>
    <t>Montáž tvarovek na kanalizačním plastovém potrubí z polypropylenu PP hladkého plnostěnného kolen DN 200</t>
  </si>
  <si>
    <t>"předpoklad 1 koleno na přípojku" 6</t>
  </si>
  <si>
    <t>28617173</t>
  </si>
  <si>
    <t>koleno kanalizační PP SN16 30° DN 200</t>
  </si>
  <si>
    <t>-871871111</t>
  </si>
  <si>
    <t>877350330</t>
  </si>
  <si>
    <t>Montáž spojek na kanalizačním potrubí z PP trub hladkých plnostěnných DN 200</t>
  </si>
  <si>
    <t>1133497441</t>
  </si>
  <si>
    <t>Montáž tvarovek na kanalizačním plastovém potrubí z polypropylenu PP hladkého plnostěnného spojek nebo redukcí DN 200</t>
  </si>
  <si>
    <t>"zaslepení stáv. přípojek betonových plastovou krytkou" 4</t>
  </si>
  <si>
    <t>28611726</t>
  </si>
  <si>
    <t>víčko kanalizace plastové KG DN 250</t>
  </si>
  <si>
    <t>1593639183</t>
  </si>
  <si>
    <t>899102211</t>
  </si>
  <si>
    <t>Demontáž poklopů litinových nebo ocelových včetně rámů hmotnosti přes 50 do 100 kg</t>
  </si>
  <si>
    <t>-311700680</t>
  </si>
  <si>
    <t>Demontáž poklopů litinových a ocelových včetně rámů, hmotnosti jednotlivě přes 50 do 100 Kg</t>
  </si>
  <si>
    <t>"odstranění poškozených poklopů, vč. odvozu a likvidace" 1+1</t>
  </si>
  <si>
    <t>899103112</t>
  </si>
  <si>
    <t>Osazení poklopů litinových nebo ocelových včetně rámů pro třídu zatížení B125, C250</t>
  </si>
  <si>
    <t>-943131212</t>
  </si>
  <si>
    <t>Osazení poklopů litinových a ocelových včetně rámů pro třídu zatížení B125, C250</t>
  </si>
  <si>
    <t>"osazení nových poklopů" 1+1</t>
  </si>
  <si>
    <t>28661777</t>
  </si>
  <si>
    <t>poklop šachtový litinový DN 425 do teleskopu pro třídu zatížení B125</t>
  </si>
  <si>
    <t>505343041</t>
  </si>
  <si>
    <t>28661935</t>
  </si>
  <si>
    <t xml:space="preserve">poklop šachtový litinový  DN 600 pro třídu zatížení D400</t>
  </si>
  <si>
    <t>713494953</t>
  </si>
  <si>
    <t>899331111</t>
  </si>
  <si>
    <t>Výšková úprava uličního vstupu nebo vpusti do 200 mm zvýšením poklopu</t>
  </si>
  <si>
    <t>770448748</t>
  </si>
  <si>
    <t xml:space="preserve">Výšková úprava uličního vstupu nebo vpusti do 200 mm  zvýšením poklopu</t>
  </si>
  <si>
    <t>899722114</t>
  </si>
  <si>
    <t>Krytí potrubí z plastů výstražnou fólií z PVC 40 cm</t>
  </si>
  <si>
    <t>306688053</t>
  </si>
  <si>
    <t>Krytí potrubí z plastů výstražnou fólií z PVC šířky 40 cm</t>
  </si>
  <si>
    <t>2003735959</t>
  </si>
  <si>
    <t>"odvoz bet. suti - přípojky, suť 2,2 t/m3" 3,3*2,2</t>
  </si>
  <si>
    <t>-828257203</t>
  </si>
  <si>
    <t>"příplatek za odvoz na skládku vzd do 20 km" 3,3*2,2*19</t>
  </si>
  <si>
    <t>-1719302285</t>
  </si>
  <si>
    <t>998276101</t>
  </si>
  <si>
    <t>Přesun hmot pro trubní vedení z trub z plastických hmot otevřený výkop</t>
  </si>
  <si>
    <t>1119084574</t>
  </si>
  <si>
    <t>Přesun hmot pro trubní vedení hloubené z trub z plastických hmot nebo sklolaminátových pro vodovody nebo kanalizace v otevřeném výkopu dopravní vzdálenost do 15 m</t>
  </si>
  <si>
    <t>-1435936257</t>
  </si>
  <si>
    <t>SO 470.1 - Veřejné osvětlení - část A. - uznatelné náklady</t>
  </si>
  <si>
    <t xml:space="preserve">D1 - Trubkování pro Smart City  veřejné osvětlení</t>
  </si>
  <si>
    <t>M22 - Montáže sdělovací a zabezpečovací techniky</t>
  </si>
  <si>
    <t>D2 - Ostatní materiál</t>
  </si>
  <si>
    <t xml:space="preserve">D3 - Zemní práce pro trubkování pro Smart City  VO</t>
  </si>
  <si>
    <t>M46 - Zemní práce při montážích</t>
  </si>
  <si>
    <t>D4 - Elektromontáže</t>
  </si>
  <si>
    <t>90 - Hodinové zúčtovací sazby (HZS)</t>
  </si>
  <si>
    <t>M21 - Elektromontáže</t>
  </si>
  <si>
    <t>D5 - Zemní práce VO</t>
  </si>
  <si>
    <t>D1</t>
  </si>
  <si>
    <t xml:space="preserve">Trubkování pro Smart City  veřejné osvětlení</t>
  </si>
  <si>
    <t>M22</t>
  </si>
  <si>
    <t>Montáže sdělovací a zabezpečovací techniky</t>
  </si>
  <si>
    <t>222085005R00</t>
  </si>
  <si>
    <t>Trubka HDPE do D40 v kabelové rýze</t>
  </si>
  <si>
    <t>RTS I / 2021</t>
  </si>
  <si>
    <t>222085101R00</t>
  </si>
  <si>
    <t>Spojka trubky HDPE mechanická rozebíratelná</t>
  </si>
  <si>
    <t>222085111R00</t>
  </si>
  <si>
    <t>Koncovka trubky HDPE</t>
  </si>
  <si>
    <t>220110347R00</t>
  </si>
  <si>
    <t>Marker pro určení trasy kabelů HDPE</t>
  </si>
  <si>
    <t>222086051R00</t>
  </si>
  <si>
    <t>Mikrotrubička zelená 12/8</t>
  </si>
  <si>
    <t>898011111RAA</t>
  </si>
  <si>
    <t>Kabelová komora z montáž</t>
  </si>
  <si>
    <t>D2</t>
  </si>
  <si>
    <t>Ostatní materiál</t>
  </si>
  <si>
    <t>R345-R</t>
  </si>
  <si>
    <t>HDPE zelená 40/33</t>
  </si>
  <si>
    <t>VL</t>
  </si>
  <si>
    <t>R345-2</t>
  </si>
  <si>
    <t>R345-3</t>
  </si>
  <si>
    <t>R345-4</t>
  </si>
  <si>
    <t>R345-5</t>
  </si>
  <si>
    <t>Mikrotrubička zeelná D12/8</t>
  </si>
  <si>
    <t>R345-5.1</t>
  </si>
  <si>
    <t>komory Integrál 2436 - rozměry 800x1095xx1060, pozinkované dno</t>
  </si>
  <si>
    <t>D3</t>
  </si>
  <si>
    <t xml:space="preserve">Zemní práce pro trubkování pro Smart City  VO</t>
  </si>
  <si>
    <t>M46</t>
  </si>
  <si>
    <t>Zemní práce při montážích</t>
  </si>
  <si>
    <t>460010011RT2IMIM</t>
  </si>
  <si>
    <t>Vytýčení trasy nn vedení v přehled.terénu, v obci</t>
  </si>
  <si>
    <t>km</t>
  </si>
  <si>
    <t>460200163RT1IMIM</t>
  </si>
  <si>
    <t xml:space="preserve">Výkop kabelové rýhy 35/80 cm  hor.3</t>
  </si>
  <si>
    <t>460570163R00IMIM</t>
  </si>
  <si>
    <t>Zához rýhy 35/80 cm, hornina třídy 3, se zhutněním</t>
  </si>
  <si>
    <t>460620013RT1IMIM</t>
  </si>
  <si>
    <t>Provizorní úprava terénu v přírodní hornině 3</t>
  </si>
  <si>
    <t>133201101R00</t>
  </si>
  <si>
    <t>Hloubení šachet v hor.3 do 100 m3</t>
  </si>
  <si>
    <t>D4</t>
  </si>
  <si>
    <t>Elektromontáže</t>
  </si>
  <si>
    <t>90</t>
  </si>
  <si>
    <t>Hodinové zúčtovací sazby (HZS)</t>
  </si>
  <si>
    <t xml:space="preserve">905      R01IMIM</t>
  </si>
  <si>
    <t>Hzs-revize provoz.souboru a st.obj.</t>
  </si>
  <si>
    <t>h</t>
  </si>
  <si>
    <t xml:space="preserve">900      R04IMIM</t>
  </si>
  <si>
    <t>HZS-vytýčení stavajících sítí</t>
  </si>
  <si>
    <t xml:space="preserve">908      R00IMIM</t>
  </si>
  <si>
    <t>Hzs-geodetické zaměření</t>
  </si>
  <si>
    <t>M21</t>
  </si>
  <si>
    <t>210220022R00IM</t>
  </si>
  <si>
    <t>Vedení uzemňovací v zemi FeZn, D 8 - 10 mm</t>
  </si>
  <si>
    <t>210220302R00IM</t>
  </si>
  <si>
    <t>Svorka hromosvodová nad 2 šrouby /ST, SJ, SR, atd/</t>
  </si>
  <si>
    <t>210950201R00IM</t>
  </si>
  <si>
    <t>Příplatek na zatahování kabelů váhy do 0,75 kg</t>
  </si>
  <si>
    <t>210100258R00IM</t>
  </si>
  <si>
    <t>Ukončení celoplast. kabelů zákl./pás.do 5x4 mm2</t>
  </si>
  <si>
    <t>210100252R00IM</t>
  </si>
  <si>
    <t>Ukončení celoplast. kabelů zákl./pás.do 4x25 mm2</t>
  </si>
  <si>
    <t>210810045R00IM</t>
  </si>
  <si>
    <t>Kabel CYKY-m 750 V 3 x 1,5 mm2 pevně uložený</t>
  </si>
  <si>
    <t>210810014R00IM</t>
  </si>
  <si>
    <t>Kabel CYKY-m 750 V 4 žíly,16-25 mm2, volně uložený</t>
  </si>
  <si>
    <t>210204201R00</t>
  </si>
  <si>
    <t>Elektrovýzbroj stožáru pro 1 okruh</t>
  </si>
  <si>
    <t>210204002R00IM</t>
  </si>
  <si>
    <t>Stožár osvětlovací sadový - ocelový-demontáž</t>
  </si>
  <si>
    <t>58</t>
  </si>
  <si>
    <t>210204002R00IM.1</t>
  </si>
  <si>
    <t>Stožár osvětlovací sadový - ocelový</t>
  </si>
  <si>
    <t>60</t>
  </si>
  <si>
    <t>210204011RS2IM</t>
  </si>
  <si>
    <t>Stožár osvětlovací ocelový délky do 12 m</t>
  </si>
  <si>
    <t>62</t>
  </si>
  <si>
    <t>210204103RS2IM</t>
  </si>
  <si>
    <t>Výložník ocelový 1ramenný do 35 kg</t>
  </si>
  <si>
    <t>64</t>
  </si>
  <si>
    <t>210202115R00IM</t>
  </si>
  <si>
    <t>Svítidlo veřejného osvětlení parkové-demontáž</t>
  </si>
  <si>
    <t>66</t>
  </si>
  <si>
    <t>210202115R00IM.1</t>
  </si>
  <si>
    <t>Svítidlo veřejného osvětlen led</t>
  </si>
  <si>
    <t>68</t>
  </si>
  <si>
    <t>210100252R00IM.1</t>
  </si>
  <si>
    <t>Ukončení celoplast. kabelů zákl./pás.do 4x25 mm2 demontáž</t>
  </si>
  <si>
    <t>70</t>
  </si>
  <si>
    <t>210810014R00IM.1</t>
  </si>
  <si>
    <t>Kabel volně uložený - demontáž</t>
  </si>
  <si>
    <t>72</t>
  </si>
  <si>
    <t>34111032IM</t>
  </si>
  <si>
    <t>Kabel silový s Cu jádrem 750 V CYKY 3 C x 1,5 mm2</t>
  </si>
  <si>
    <t>74</t>
  </si>
  <si>
    <t>34111080IM</t>
  </si>
  <si>
    <t>Kabel silový s Cu jádrem 750 V CYKY 4 x16 mm2</t>
  </si>
  <si>
    <t>76</t>
  </si>
  <si>
    <t>15615235IM</t>
  </si>
  <si>
    <t xml:space="preserve">Drát tažený pozinkovaný 11343  D 10,00 mm</t>
  </si>
  <si>
    <t>kg</t>
  </si>
  <si>
    <t>78</t>
  </si>
  <si>
    <t>35441895IM</t>
  </si>
  <si>
    <t xml:space="preserve">Svorka připojovací SP  kovových částí d 6-12 mm</t>
  </si>
  <si>
    <t>80</t>
  </si>
  <si>
    <t>35441996IM</t>
  </si>
  <si>
    <t>Svorka SR 3a</t>
  </si>
  <si>
    <t>82</t>
  </si>
  <si>
    <t>3457114702IM</t>
  </si>
  <si>
    <t>chránička 63</t>
  </si>
  <si>
    <t>84</t>
  </si>
  <si>
    <t>3457114700IM</t>
  </si>
  <si>
    <t>kabelová chránička 40</t>
  </si>
  <si>
    <t>86</t>
  </si>
  <si>
    <t>3457114705IM</t>
  </si>
  <si>
    <t>kabelová chránička 110</t>
  </si>
  <si>
    <t>88</t>
  </si>
  <si>
    <t>31672185.AIM</t>
  </si>
  <si>
    <t xml:space="preserve">Stožár  sadový  5 m nad zemí ocelový pozinkovaný</t>
  </si>
  <si>
    <t>31672199.AIM</t>
  </si>
  <si>
    <t>Stožár JB 8 S</t>
  </si>
  <si>
    <t>92</t>
  </si>
  <si>
    <t>31677142IM</t>
  </si>
  <si>
    <t>Výložník V 1/89 - 1500</t>
  </si>
  <si>
    <t>94</t>
  </si>
  <si>
    <t>31678615.AIM</t>
  </si>
  <si>
    <t>Svorkovnice stožárová EKM 1271</t>
  </si>
  <si>
    <t>96</t>
  </si>
  <si>
    <t>348141074IM</t>
  </si>
  <si>
    <t>Led svítidlo pouliční - stejný typ jako v lokalitě dle výpočtu osvětlení</t>
  </si>
  <si>
    <t>98</t>
  </si>
  <si>
    <t>D5</t>
  </si>
  <si>
    <t>Zemní práce VO</t>
  </si>
  <si>
    <t>100</t>
  </si>
  <si>
    <t>460100001RT1IMIM</t>
  </si>
  <si>
    <t>Pouzdrový základ 250x800 mm mimo osu trasy-demontáž</t>
  </si>
  <si>
    <t>102</t>
  </si>
  <si>
    <t>104</t>
  </si>
  <si>
    <t>460100001RT1IM</t>
  </si>
  <si>
    <t>Pouzdrový základ 250x800 mm mimo osu trasy</t>
  </si>
  <si>
    <t>106</t>
  </si>
  <si>
    <t>460100005RT1IM</t>
  </si>
  <si>
    <t>Pouzdrový základ 400x1500 mm mimo osu trasy</t>
  </si>
  <si>
    <t>108</t>
  </si>
  <si>
    <t>460520039R00IMIM</t>
  </si>
  <si>
    <t>osazení chrániček do výkopu včetně dopravy</t>
  </si>
  <si>
    <t>110</t>
  </si>
  <si>
    <t>460200304RT2IMIM</t>
  </si>
  <si>
    <t>Výkop kabelové rýhy 50/120 cm hor.4</t>
  </si>
  <si>
    <t>112</t>
  </si>
  <si>
    <t>114</t>
  </si>
  <si>
    <t>460570284R00IMIM</t>
  </si>
  <si>
    <t>Zához rýhy 50/100 cm, hornina tř. 4, se zhutněním</t>
  </si>
  <si>
    <t>116</t>
  </si>
  <si>
    <t>59</t>
  </si>
  <si>
    <t>460600001RT8IMIM</t>
  </si>
  <si>
    <t>Naložení a odvoz zeminy</t>
  </si>
  <si>
    <t>118</t>
  </si>
  <si>
    <t>120</t>
  </si>
  <si>
    <t>61</t>
  </si>
  <si>
    <t>46001VDIMIM</t>
  </si>
  <si>
    <t>Poplatek za skladku</t>
  </si>
  <si>
    <t>122</t>
  </si>
  <si>
    <t>SO 470.2 - Veřejné osvětlení - část A. - neuznatelné náklady</t>
  </si>
  <si>
    <t xml:space="preserve">905      R01IM</t>
  </si>
  <si>
    <t>RTS II / 2020</t>
  </si>
  <si>
    <t xml:space="preserve">900      R04IM</t>
  </si>
  <si>
    <t xml:space="preserve">908      R00IM</t>
  </si>
  <si>
    <t>460010011RT2IM</t>
  </si>
  <si>
    <t>SO 473.1 - Ochrana AQUA, ochrana TEPLOVOD</t>
  </si>
  <si>
    <t>M - Práce a dodávky M</t>
  </si>
  <si>
    <t xml:space="preserve">    46-M - Zemní práce při extr.mont.pracích</t>
  </si>
  <si>
    <t>132254104</t>
  </si>
  <si>
    <t>Hloubení rýh zapažených š do 800 mm v hornině třídy těžitelnosti I, skupiny 3 objem přes 100 m3 strojně</t>
  </si>
  <si>
    <t>-185703544</t>
  </si>
  <si>
    <t>Hloubení zapažených rýh šířky do 800 mm strojně s urovnáním dna do předepsaného profilu a spádu v hornině třídy těžitelnosti I skupiny 3 přes 100 m3</t>
  </si>
  <si>
    <t>"hloubení rýh pro osazení chrániček sdělovacího vedení Aqua" 15*1,0*0,75</t>
  </si>
  <si>
    <t>-373475191</t>
  </si>
  <si>
    <t>"hloubení rýh" 11,25</t>
  </si>
  <si>
    <t>478573963</t>
  </si>
  <si>
    <t>"příplatek za odvoz na skládku vzd 20 km"11,25*10</t>
  </si>
  <si>
    <t>-1925922711</t>
  </si>
  <si>
    <t>11,25*1,7</t>
  </si>
  <si>
    <t>-1213215008</t>
  </si>
  <si>
    <t>"přebytečná zemina na skládce" 11,25</t>
  </si>
  <si>
    <t>-1779684430</t>
  </si>
  <si>
    <t>"zásyp rýhy po osazení kabelu AQUA" 5,62</t>
  </si>
  <si>
    <t>-976363048</t>
  </si>
  <si>
    <t>5,62*2 'Přepočtené koeficientem množství</t>
  </si>
  <si>
    <t>13368664</t>
  </si>
  <si>
    <t>"štěrkopískový obsyp pro osazení chráničky" 0,5*0,75*15</t>
  </si>
  <si>
    <t>526515450</t>
  </si>
  <si>
    <t>5,625*2 'Přepočtené koeficientem množství</t>
  </si>
  <si>
    <t>564231111</t>
  </si>
  <si>
    <t>Podklad nebo podsyp ze štěrkopísku ŠP tl 100 mm</t>
  </si>
  <si>
    <t>-501747719</t>
  </si>
  <si>
    <t xml:space="preserve">Podklad nebo podsyp ze štěrkopísku ŠP  s rozprostřením, vlhčením a zhutněním, po zhutnění tl. 100 mm</t>
  </si>
  <si>
    <t>"podsyp ze ŠP fr. 4/8 pro uložení stropní desky" 24*1,5</t>
  </si>
  <si>
    <t>584121111</t>
  </si>
  <si>
    <t>Osazení silničních dílců z ŽB do lože z kameniva těženého tl 40 mm plochy do 200 m2</t>
  </si>
  <si>
    <t>-816852647</t>
  </si>
  <si>
    <t xml:space="preserve">Osazení silničních dílců ze železového betonu  s podkladem z kameniva těženého do tl. 40 mm jakéhokoliv druhu a velikosti, na plochu jednotlivě přes 50 do 200 m2</t>
  </si>
  <si>
    <t>"osazení stropních panelů jako ochrana teplovodu" 1,5*0,3*80</t>
  </si>
  <si>
    <t>59341120</t>
  </si>
  <si>
    <t>deska stropní plná PZD 1490x290x100mm</t>
  </si>
  <si>
    <t>-1792506848</t>
  </si>
  <si>
    <t>80*1,03 'Přepočtené koeficientem množství</t>
  </si>
  <si>
    <t>899722111</t>
  </si>
  <si>
    <t>Krytí potrubí z plastů výstražnou fólií z PVC 20 cm</t>
  </si>
  <si>
    <t>-275841367</t>
  </si>
  <si>
    <t>Krytí potrubí z plastů výstražnou fólií z PVC šířky 20 cm</t>
  </si>
  <si>
    <t>"výstražná folie nad chráničkou" 15</t>
  </si>
  <si>
    <t>-1824529731</t>
  </si>
  <si>
    <t>"výstražná folie nad teplovodem, délka 24m, šířka 1,5m, celkem 36m2" 36/0,4</t>
  </si>
  <si>
    <t>Práce a dodávky M</t>
  </si>
  <si>
    <t>46-M</t>
  </si>
  <si>
    <t>Zemní práce při extr.mont.pracích</t>
  </si>
  <si>
    <t>460520166</t>
  </si>
  <si>
    <t>Montáž trubek ochranných plastových tuhých D do 172 mm uložených do rýhy</t>
  </si>
  <si>
    <t>1728176375</t>
  </si>
  <si>
    <t>Montáž trubek ochranných uložených volně do rýhy plastových tuhých,vnitřního průměru přes 133 do 172 mm</t>
  </si>
  <si>
    <t>"chránička dělená, osazena na nepřerušené stávající vedení" 15</t>
  </si>
  <si>
    <t>1169886</t>
  </si>
  <si>
    <t>CHRANICKA PŮLENÁ 160MM 06160/2 CA</t>
  </si>
  <si>
    <t>256</t>
  </si>
  <si>
    <t>-2037273739</t>
  </si>
  <si>
    <t>SO 801.1 - Sadové úpravy část A. - uznatelné</t>
  </si>
  <si>
    <t>1 - Zemní práce</t>
  </si>
  <si>
    <t>823-1 - Plochy a úpravy území</t>
  </si>
  <si>
    <t>99 - Staveništní přesun hmot</t>
  </si>
  <si>
    <t>167101101R00</t>
  </si>
  <si>
    <t>Nakládání neulehlého výkopku. v hor.1-2 do 100m3(zemina pro ohumusování)</t>
  </si>
  <si>
    <t>P</t>
  </si>
  <si>
    <t>Poznámka k položce:_x000d_
ornice z deponie na staveništi</t>
  </si>
  <si>
    <t>SML.CENA</t>
  </si>
  <si>
    <t>Nakládání neulehlého výkopku. v hor.1-2 přes 100m3(zemina pro ohumusování) včetně ceny zeminy</t>
  </si>
  <si>
    <t>Poznámka k položce:_x000d_
ornice nákup</t>
  </si>
  <si>
    <t>162301101R00</t>
  </si>
  <si>
    <t xml:space="preserve">Vodorovné přemístění výkopku z hor.1-4 do 500m  (ornice pro ohumusování)</t>
  </si>
  <si>
    <t>162701105R00</t>
  </si>
  <si>
    <t xml:space="preserve">Vodorovné přemístění výkopku z hor.1-4 do 10000m  (ornice pro ohumusování)</t>
  </si>
  <si>
    <t>111201101R00</t>
  </si>
  <si>
    <t>Odstr křovin s odstr.kořenů</t>
  </si>
  <si>
    <t>Poznámka k položce:_x000d_
počty kácených dřevin viz protokol inventarizace v TZ(bilance kácení)</t>
  </si>
  <si>
    <t>112101101R00</t>
  </si>
  <si>
    <t>Kácení stromů listnatých o průměru kmene 10-30 cm</t>
  </si>
  <si>
    <t>112101102R00</t>
  </si>
  <si>
    <t>Kácení stromů listnatých o průměru kmene 30-50 cm</t>
  </si>
  <si>
    <t>112101103R00</t>
  </si>
  <si>
    <t>Kácení stromů listnatých o průměru kmene 50-70m</t>
  </si>
  <si>
    <t>112101121R00</t>
  </si>
  <si>
    <t>Kácení stromů jehličnatých o průměru kmene 10-30 cm</t>
  </si>
  <si>
    <t>112101122R00</t>
  </si>
  <si>
    <t>Kácení stromů jehličnatých o průměru kmene 30-50cm</t>
  </si>
  <si>
    <t>112201101R00</t>
  </si>
  <si>
    <t>Odstranění pařezů pod úrovní, o průměru 10 - 30 cm</t>
  </si>
  <si>
    <t>112201102R00</t>
  </si>
  <si>
    <t>Odstranění pařezů pod úrovní, o průměru 30 - 50 cm</t>
  </si>
  <si>
    <t>112201103R00</t>
  </si>
  <si>
    <t>Odstranění pařezů pod úrovní, o průměru 50-70 cm</t>
  </si>
  <si>
    <t>162301401R00</t>
  </si>
  <si>
    <t xml:space="preserve">Vod.přemístění větví listnatých, D 30cm  do 5000 m</t>
  </si>
  <si>
    <t>162301402R00</t>
  </si>
  <si>
    <t xml:space="preserve">Vod.přemístění větví listnatých, D 50cm  do 5000 m</t>
  </si>
  <si>
    <t>162301403R00</t>
  </si>
  <si>
    <t xml:space="preserve">Vod.přemístění větví listnatých, D 70 cm  do 5000 m</t>
  </si>
  <si>
    <t>162301405R00</t>
  </si>
  <si>
    <t xml:space="preserve">Vod.přemístění větví jehl., D 30cm  do 5000 m</t>
  </si>
  <si>
    <t>162301406R00</t>
  </si>
  <si>
    <t xml:space="preserve">Vod.přemístění větví jehl., D 50cm  do 5000 m</t>
  </si>
  <si>
    <t>162301411R00</t>
  </si>
  <si>
    <t xml:space="preserve">Vod.přemístění kmenů listnatých, D 30cm  do 5000 m</t>
  </si>
  <si>
    <t>162301412R00</t>
  </si>
  <si>
    <t xml:space="preserve">Vod.přemístění kmenů listnatých, D 50cm  do 5000 m</t>
  </si>
  <si>
    <t>162301413R00</t>
  </si>
  <si>
    <t xml:space="preserve">Vod.přemístění kmenů listnatých, D 70cm  do 5000 m</t>
  </si>
  <si>
    <t>162301415R00</t>
  </si>
  <si>
    <t xml:space="preserve">Vod.přemístění kmenů jehl., D 30cm  do 5000 m</t>
  </si>
  <si>
    <t>162301416R00</t>
  </si>
  <si>
    <t xml:space="preserve">Vod.přemístění kmenů jehl., D 50cm  do 5000 m</t>
  </si>
  <si>
    <t>162301421R00</t>
  </si>
  <si>
    <t xml:space="preserve">Vodorovné přemístění pařezů  D 30 cm do 5000 m</t>
  </si>
  <si>
    <t>162301422R00</t>
  </si>
  <si>
    <t xml:space="preserve">Vodorovné přemístění pařezů  D 50 cm do 5000 m</t>
  </si>
  <si>
    <t>162301423R00</t>
  </si>
  <si>
    <t xml:space="preserve">Vodorovné přemístění pařezů  D 70 cm do 5000 m</t>
  </si>
  <si>
    <t>162301501R00</t>
  </si>
  <si>
    <t xml:space="preserve">Vodorovné přemístění křovin do  5000 m</t>
  </si>
  <si>
    <t>SML.CENA.1</t>
  </si>
  <si>
    <t>Poplatek za skládku - dřevní hmota</t>
  </si>
  <si>
    <t>Poznámka k položce:_x000d_
stromy.prům.do 30cm - 12*200kg_x000d_
stromy.prům.do 50cm - 12*500kg_x000d_
stromy.prům.do 70cm - 1*1000kg_x000d_
křoviny 49m2*10kg_x000d_
pařezy do 30cm 12*40kg_x000d_
pařezy do 50cm 12*80kg_x000d_
pařezy do 70cm 1*150kg</t>
  </si>
  <si>
    <t>181301113R00</t>
  </si>
  <si>
    <t>Rozprostření ornice, rovina, tl.do20cm, nad 500m2</t>
  </si>
  <si>
    <t>Poznámka k položce:_x000d_
viz trávník</t>
  </si>
  <si>
    <t>823-1</t>
  </si>
  <si>
    <t>Plochy a úpravy území</t>
  </si>
  <si>
    <t>SML.CENA.2</t>
  </si>
  <si>
    <t>Chemické odplevelení před založením kultury postřikem vč.postřiku</t>
  </si>
  <si>
    <t>Poznámka k položce:_x000d_
trávník</t>
  </si>
  <si>
    <t>183402111R00</t>
  </si>
  <si>
    <t>Rozrušení půdy na hloubku do 15 cm</t>
  </si>
  <si>
    <t>183403153R00</t>
  </si>
  <si>
    <t>Obdělání půdy hrabáním v rovině</t>
  </si>
  <si>
    <t>183403161R00</t>
  </si>
  <si>
    <t>Obdělání půdy válením v rovině</t>
  </si>
  <si>
    <t>180402111R00</t>
  </si>
  <si>
    <t>Založení trávníku parkového výsevem v rovině vč 1.pokosení</t>
  </si>
  <si>
    <t>183101215R00</t>
  </si>
  <si>
    <t>Hloub. jamek s výměnou 50% půdy do 0,4m3 v rovině</t>
  </si>
  <si>
    <t>Poznámka k položce:_x000d_
stromy</t>
  </si>
  <si>
    <t>184102113R00</t>
  </si>
  <si>
    <t>Výsadba dřevin s balem D do 40 cm, v rovině</t>
  </si>
  <si>
    <t>184501111R00</t>
  </si>
  <si>
    <t>Zhotovení obalu kmene z rákosu</t>
  </si>
  <si>
    <t>Poznámka k položce:_x000d_
0,5m2*17</t>
  </si>
  <si>
    <t>184202112R00</t>
  </si>
  <si>
    <t xml:space="preserve">Osazení  3 kůlů k dřevině s uvázáním, dl. kůlů do 3 m,prům 8-10cm</t>
  </si>
  <si>
    <t>Poznámka k položce:_x000d_
list.stromy</t>
  </si>
  <si>
    <t>184921093R00</t>
  </si>
  <si>
    <t xml:space="preserve">Mulčování rostlin borkou  tl. do 0,1 m rovina</t>
  </si>
  <si>
    <t>Poznámka k položce:_x000d_
stromy -0,64m2*17</t>
  </si>
  <si>
    <t>185802114R00</t>
  </si>
  <si>
    <t>Přihnojení tabl.hnojivem-stromy</t>
  </si>
  <si>
    <t>Poznámka k položce:_x000d_
stromy 17*5ks tablet (a10g)</t>
  </si>
  <si>
    <t>185802113R00</t>
  </si>
  <si>
    <t>Hnojení půdy umělým hnojivem v rovině</t>
  </si>
  <si>
    <t>Poznámka k položce:_x000d_
trávník - 1528m2*20g</t>
  </si>
  <si>
    <t>185851111R00</t>
  </si>
  <si>
    <t>Dovoz vody pro zálivku rostlin do 6 km</t>
  </si>
  <si>
    <t>Poznámka k položce:_x000d_
stromy 17*100l_x000d_
_x000d_
počty rostlin v technické zprávě</t>
  </si>
  <si>
    <t>001</t>
  </si>
  <si>
    <t xml:space="preserve">javor mléč - Acer platanoides  "Olmsted" obv.km.18-20cm   ZB(zemní bal)</t>
  </si>
  <si>
    <t>002</t>
  </si>
  <si>
    <t xml:space="preserve">javor mléč - Acer platanoides "Royal Red"  obv.km.18-20cm   ZB(zemní bal)</t>
  </si>
  <si>
    <t>003</t>
  </si>
  <si>
    <t xml:space="preserve">třešeň sakura - Prunus serrulata"Shiro-fugen"  obv.km.18-20cm   ZB(zemní bal)</t>
  </si>
  <si>
    <t>SML.CENA.3</t>
  </si>
  <si>
    <t>Budka pro netopýry</t>
  </si>
  <si>
    <t>ks</t>
  </si>
  <si>
    <t>Poznámka k položce:_x000d_
v souladu se závazným stanoviskem o povolení kácení. Přesné umístění určí biologický dozor stavby</t>
  </si>
  <si>
    <t>SML.CENA.4</t>
  </si>
  <si>
    <t>Směs travní parková</t>
  </si>
  <si>
    <t>Poznámka k položce:_x000d_
1528m2*0,03kg</t>
  </si>
  <si>
    <t>SML.CENA.5</t>
  </si>
  <si>
    <t>Tyč jehličnatá prům. 6-8 cm 3m odkorněná</t>
  </si>
  <si>
    <t>Poznámka k položce:_x000d_
17 stromy*3</t>
  </si>
  <si>
    <t>08211320</t>
  </si>
  <si>
    <t>Voda pitná - vodné</t>
  </si>
  <si>
    <t>Poznámka k položce:_x000d_
17*100l</t>
  </si>
  <si>
    <t>SML.CENA.6</t>
  </si>
  <si>
    <t>Úvazek pružný</t>
  </si>
  <si>
    <t>Poznámka k položce:_x000d_
17 stromy*1,50m</t>
  </si>
  <si>
    <t>SML.CENA.7</t>
  </si>
  <si>
    <t>Rákos(1000g/m2)</t>
  </si>
  <si>
    <t>Poznámka k položce:_x000d_
17 stromy*0,5m2</t>
  </si>
  <si>
    <t>SML.CENA.8</t>
  </si>
  <si>
    <t>Dřevěné příčky</t>
  </si>
  <si>
    <t>Poznámka k položce:_x000d_
17 stromy* 3ks</t>
  </si>
  <si>
    <t>SML.CENA.9</t>
  </si>
  <si>
    <t>Substrát zahradnický (800kg/m3)</t>
  </si>
  <si>
    <t>Poznámka k položce:_x000d_
výměna půdy v jamkách u stromů 17*0,15m3</t>
  </si>
  <si>
    <t>SML.CENA.10</t>
  </si>
  <si>
    <t>Kůra mulčovací (500kg/m3)</t>
  </si>
  <si>
    <t>Poznámka k položce:_x000d_
viz pol.39 - 10,88*0,1m</t>
  </si>
  <si>
    <t>SML.CENA.11</t>
  </si>
  <si>
    <t>hnojivo NPK(dusík, fosfor,draslík)</t>
  </si>
  <si>
    <t>Poznámka k položce:_x000d_
1528m2*20g</t>
  </si>
  <si>
    <t>SML.CENA.12</t>
  </si>
  <si>
    <t>Tablet.hnojivo 10 g</t>
  </si>
  <si>
    <t>Poznámka k položce:_x000d_
stromy 17*5ks tablet</t>
  </si>
  <si>
    <t>99</t>
  </si>
  <si>
    <t>Staveništní přesun hmot</t>
  </si>
  <si>
    <t>998231311R00</t>
  </si>
  <si>
    <t>Přesun hmot pro sadovnické a krajin. úpravy do 5km</t>
  </si>
  <si>
    <t>SO 801.2 - Sadové úpravy část A - neuznatelné</t>
  </si>
  <si>
    <t>100 - Záruční údržba výsadby 5 let</t>
  </si>
  <si>
    <t>Záruční údržba výsadby 5 let</t>
  </si>
  <si>
    <t>184806111R00</t>
  </si>
  <si>
    <t>Ŕez stromů alejových prům koruny do 2m</t>
  </si>
  <si>
    <t>Poznámka k položce:_x000d_
1*za 1 rok - 17ks*5</t>
  </si>
  <si>
    <t>185804213R00</t>
  </si>
  <si>
    <t>Vypletí dřevin solitérních</t>
  </si>
  <si>
    <t>Poznámka k položce:_x000d_
0,64m2*17*2*5</t>
  </si>
  <si>
    <t>185804312R00</t>
  </si>
  <si>
    <t>Zalití vodou plochy jednotlivě přes 20m2</t>
  </si>
  <si>
    <t>Poznámka k položce:_x000d_
1,7m3*8*5 let</t>
  </si>
  <si>
    <t xml:space="preserve">Odstranění ochrany kmene a  kotvení stromů</t>
  </si>
  <si>
    <t>Poznámka k položce:_x000d_
17 stromů*1</t>
  </si>
  <si>
    <t xml:space="preserve">Mulčování rostlin borkou  tl. do 0,1 m rovina (1x ročně*5 let)</t>
  </si>
  <si>
    <t>Poznámka k položce:_x000d_
doplnění mulče - stromy (17*0,64m2)*1*5let</t>
  </si>
  <si>
    <t>Poznámka k položce:_x000d_
mulčovací kůra na ploše 54,4m2*0,05m</t>
  </si>
  <si>
    <t>Chemické ošetření proti houbovým chorobám a savému a žravému hmyzu; 17 ks stromů</t>
  </si>
  <si>
    <t>Poznámka k položce:_x000d_
17* 1x ročně*5let</t>
  </si>
  <si>
    <t>Kontrola kotvení</t>
  </si>
  <si>
    <t>Poznámka k položce:_x000d_
17ks*1x ročně*5let</t>
  </si>
  <si>
    <t>SO 970 - Podzemní kontejnery - komunikace OSA 7</t>
  </si>
  <si>
    <t>-507644361</t>
  </si>
  <si>
    <t>"odkop pro kontejnery, hloubka do 2,2m" 81+65</t>
  </si>
  <si>
    <t>337845773</t>
  </si>
  <si>
    <t>"odkopávky" 146</t>
  </si>
  <si>
    <t>1177457374</t>
  </si>
  <si>
    <t>-1050835839</t>
  </si>
  <si>
    <t>"násypy nad objekty, vrchní vrstva z ŠD vč. hutnění" 7+7</t>
  </si>
  <si>
    <t>58343903</t>
  </si>
  <si>
    <t>kamenivo drcené hrubé frakce 11/16</t>
  </si>
  <si>
    <t>-659683977</t>
  </si>
  <si>
    <t>14*2 'Přepočtené koeficientem množství</t>
  </si>
  <si>
    <t>1849673852</t>
  </si>
  <si>
    <t>799708109</t>
  </si>
  <si>
    <t>-294557479</t>
  </si>
  <si>
    <t>"zásypy štěrkodrtí" 15+15</t>
  </si>
  <si>
    <t>58343930</t>
  </si>
  <si>
    <t>kamenivo drcené hrubé frakce 16/32</t>
  </si>
  <si>
    <t>1106095479</t>
  </si>
  <si>
    <t>30*2 'Přepočtené koeficientem množství</t>
  </si>
  <si>
    <t>451573111</t>
  </si>
  <si>
    <t>Lože pod objekty otevřený výkop ze štěrkopísku</t>
  </si>
  <si>
    <t>2141065073</t>
  </si>
  <si>
    <t>Lože pod potrubí, stoky a drobné objekty v otevřeném výkopu z písku a štěrkopísku do 63 mm</t>
  </si>
  <si>
    <t>"lože z ŠP 4/8 vč. hutnění" 6+6</t>
  </si>
  <si>
    <t>-377111179</t>
  </si>
  <si>
    <t>"vrstva z ŠD fr. 0/32 tl. 15cm" 34+32</t>
  </si>
  <si>
    <t>-745840608</t>
  </si>
  <si>
    <t>"dlažba do lože z DK fr. 4/8 tl. 4cm" 34+32</t>
  </si>
  <si>
    <t>1601608403</t>
  </si>
  <si>
    <t>(34+32)*1,03</t>
  </si>
  <si>
    <t>897171121R</t>
  </si>
  <si>
    <t>Montáž podzemních kontejnerů</t>
  </si>
  <si>
    <t>-1697832636</t>
  </si>
  <si>
    <t xml:space="preserve">"kompletní dodávka a montáž vč. doplňujícího materiálu, přepážek apod." </t>
  </si>
  <si>
    <t xml:space="preserve">"podzemní kontejener 5m3 - 11ks" 8*5 </t>
  </si>
  <si>
    <t>"podzemní kontejenr 3m3 - 3ks" 2*3</t>
  </si>
  <si>
    <t>53360001R</t>
  </si>
  <si>
    <t>podzemní kontejner vč. dopravy na místo uložení objem 3,0 m3</t>
  </si>
  <si>
    <t>1044701577</t>
  </si>
  <si>
    <t>53360003R</t>
  </si>
  <si>
    <t>podzemní kontejner vč. dopravy na místo uložení objem 5,0 m3</t>
  </si>
  <si>
    <t>-1510239163</t>
  </si>
  <si>
    <t>1915153160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</si>
</sst>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8" fillId="0" borderId="0" xfId="0" applyFont="1" applyAlignment="1">
      <alignment vertical="center" wrapText="1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theme" Target="theme/theme1.xml" /><Relationship Id="rId16" Type="http://schemas.openxmlformats.org/officeDocument/2006/relationships/calcChain" Target="calcChain.xml" /><Relationship Id="rId1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="1" customFormat="1" ht="36.96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="1" customFormat="1" ht="14.4" customHeight="1">
      <c r="B9" s="21"/>
      <c r="AR9" s="21"/>
      <c r="BE9" s="30"/>
      <c r="BS9" s="18" t="s">
        <v>6</v>
      </c>
    </row>
    <row r="10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="1" customFormat="1" ht="18.48" customHeight="1">
      <c r="B11" s="21"/>
      <c r="E11" s="26" t="s">
        <v>21</v>
      </c>
      <c r="AK11" s="31" t="s">
        <v>26</v>
      </c>
      <c r="AN11" s="26" t="s">
        <v>1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6</v>
      </c>
    </row>
    <row r="13" s="1" customFormat="1" ht="12" customHeight="1">
      <c r="B13" s="21"/>
      <c r="D13" s="31" t="s">
        <v>27</v>
      </c>
      <c r="AK13" s="31" t="s">
        <v>25</v>
      </c>
      <c r="AN13" s="33" t="s">
        <v>28</v>
      </c>
      <c r="AR13" s="21"/>
      <c r="BE13" s="30"/>
      <c r="BS13" s="18" t="s">
        <v>6</v>
      </c>
    </row>
    <row r="14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29</v>
      </c>
      <c r="AK16" s="31" t="s">
        <v>25</v>
      </c>
      <c r="AN16" s="26" t="s">
        <v>1</v>
      </c>
      <c r="AR16" s="21"/>
      <c r="BE16" s="30"/>
      <c r="BS16" s="18" t="s">
        <v>3</v>
      </c>
    </row>
    <row r="17" s="1" customFormat="1" ht="18.48" customHeight="1">
      <c r="B17" s="21"/>
      <c r="E17" s="26" t="s">
        <v>21</v>
      </c>
      <c r="AK17" s="31" t="s">
        <v>26</v>
      </c>
      <c r="AN17" s="26" t="s">
        <v>1</v>
      </c>
      <c r="AR17" s="21"/>
      <c r="BE17" s="30"/>
      <c r="BS17" s="18" t="s">
        <v>30</v>
      </c>
    </row>
    <row r="18" s="1" customFormat="1" ht="6.96" customHeight="1">
      <c r="B18" s="21"/>
      <c r="AR18" s="21"/>
      <c r="BE18" s="30"/>
      <c r="BS18" s="18" t="s">
        <v>6</v>
      </c>
    </row>
    <row r="19" s="1" customFormat="1" ht="12" customHeight="1">
      <c r="B19" s="21"/>
      <c r="D19" s="31" t="s">
        <v>31</v>
      </c>
      <c r="AK19" s="31" t="s">
        <v>25</v>
      </c>
      <c r="AN19" s="26" t="s">
        <v>1</v>
      </c>
      <c r="AR19" s="21"/>
      <c r="BE19" s="30"/>
      <c r="BS19" s="18" t="s">
        <v>6</v>
      </c>
    </row>
    <row r="20" s="1" customFormat="1" ht="18.48" customHeight="1">
      <c r="B20" s="21"/>
      <c r="E20" s="26" t="s">
        <v>21</v>
      </c>
      <c r="AK20" s="31" t="s">
        <v>26</v>
      </c>
      <c r="AN20" s="26" t="s">
        <v>1</v>
      </c>
      <c r="AR20" s="21"/>
      <c r="BE20" s="30"/>
      <c r="BS20" s="18" t="s">
        <v>30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32</v>
      </c>
      <c r="AR22" s="21"/>
      <c r="BE22" s="30"/>
    </row>
    <row r="23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37</v>
      </c>
      <c r="E29" s="3"/>
      <c r="F29" s="31" t="s">
        <v>38</v>
      </c>
      <c r="G29" s="3"/>
      <c r="H29" s="3"/>
      <c r="I29" s="3"/>
      <c r="J29" s="3"/>
      <c r="K29" s="3"/>
      <c r="L29" s="44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 2)</f>
        <v>0</v>
      </c>
      <c r="AL29" s="3"/>
      <c r="AM29" s="3"/>
      <c r="AN29" s="3"/>
      <c r="AO29" s="3"/>
      <c r="AP29" s="3"/>
      <c r="AQ29" s="3"/>
      <c r="AR29" s="43"/>
      <c r="BE29" s="46"/>
    </row>
    <row r="30" s="3" customFormat="1" ht="14.4" customHeight="1">
      <c r="A30" s="3"/>
      <c r="B30" s="43"/>
      <c r="C30" s="3"/>
      <c r="D30" s="3"/>
      <c r="E30" s="3"/>
      <c r="F30" s="31" t="s">
        <v>39</v>
      </c>
      <c r="G30" s="3"/>
      <c r="H30" s="3"/>
      <c r="I30" s="3"/>
      <c r="J30" s="3"/>
      <c r="K30" s="3"/>
      <c r="L30" s="44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 2)</f>
        <v>0</v>
      </c>
      <c r="AL30" s="3"/>
      <c r="AM30" s="3"/>
      <c r="AN30" s="3"/>
      <c r="AO30" s="3"/>
      <c r="AP30" s="3"/>
      <c r="AQ30" s="3"/>
      <c r="AR30" s="43"/>
      <c r="BE30" s="46"/>
    </row>
    <row r="31" hidden="1" s="3" customFormat="1" ht="14.4" customHeight="1">
      <c r="A31" s="3"/>
      <c r="B31" s="43"/>
      <c r="C31" s="3"/>
      <c r="D31" s="3"/>
      <c r="E31" s="3"/>
      <c r="F31" s="31" t="s">
        <v>40</v>
      </c>
      <c r="G31" s="3"/>
      <c r="H31" s="3"/>
      <c r="I31" s="3"/>
      <c r="J31" s="3"/>
      <c r="K31" s="3"/>
      <c r="L31" s="44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hidden="1" s="3" customFormat="1" ht="14.4" customHeight="1">
      <c r="A32" s="3"/>
      <c r="B32" s="43"/>
      <c r="C32" s="3"/>
      <c r="D32" s="3"/>
      <c r="E32" s="3"/>
      <c r="F32" s="31" t="s">
        <v>41</v>
      </c>
      <c r="G32" s="3"/>
      <c r="H32" s="3"/>
      <c r="I32" s="3"/>
      <c r="J32" s="3"/>
      <c r="K32" s="3"/>
      <c r="L32" s="44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hidden="1" s="3" customFormat="1" ht="14.4" customHeight="1">
      <c r="A33" s="3"/>
      <c r="B33" s="43"/>
      <c r="C33" s="3"/>
      <c r="D33" s="3"/>
      <c r="E33" s="3"/>
      <c r="F33" s="31" t="s">
        <v>42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4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R49" s="54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57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48</v>
      </c>
      <c r="AI60" s="40"/>
      <c r="AJ60" s="40"/>
      <c r="AK60" s="40"/>
      <c r="AL60" s="40"/>
      <c r="AM60" s="57" t="s">
        <v>49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55" t="s">
        <v>50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51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57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48</v>
      </c>
      <c r="AI75" s="40"/>
      <c r="AJ75" s="40"/>
      <c r="AK75" s="40"/>
      <c r="AL75" s="40"/>
      <c r="AM75" s="57" t="s">
        <v>49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="2" customFormat="1" ht="24.96" customHeight="1">
      <c r="A82" s="37"/>
      <c r="B82" s="38"/>
      <c r="C82" s="22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DPK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="5" customFormat="1" ht="36.96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Revitalizace ulice Šumavská - III. etapa - část A.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 "","",AN8)</f>
        <v>25. 4. 2021</v>
      </c>
      <c r="AN87" s="68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 xml:space="preserve"> </v>
      </c>
      <c r="AN89" s="4"/>
      <c r="AO89" s="4"/>
      <c r="AP89" s="4"/>
      <c r="AQ89" s="37"/>
      <c r="AR89" s="38"/>
      <c r="AS89" s="70" t="s">
        <v>53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31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="2" customFormat="1" ht="29.28" customHeight="1">
      <c r="A92" s="37"/>
      <c r="B92" s="38"/>
      <c r="C92" s="78" t="s">
        <v>54</v>
      </c>
      <c r="D92" s="79"/>
      <c r="E92" s="79"/>
      <c r="F92" s="79"/>
      <c r="G92" s="79"/>
      <c r="H92" s="80"/>
      <c r="I92" s="81" t="s">
        <v>55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56</v>
      </c>
      <c r="AH92" s="79"/>
      <c r="AI92" s="79"/>
      <c r="AJ92" s="79"/>
      <c r="AK92" s="79"/>
      <c r="AL92" s="79"/>
      <c r="AM92" s="79"/>
      <c r="AN92" s="81" t="s">
        <v>57</v>
      </c>
      <c r="AO92" s="79"/>
      <c r="AP92" s="83"/>
      <c r="AQ92" s="84" t="s">
        <v>58</v>
      </c>
      <c r="AR92" s="38"/>
      <c r="AS92" s="85" t="s">
        <v>59</v>
      </c>
      <c r="AT92" s="86" t="s">
        <v>60</v>
      </c>
      <c r="AU92" s="86" t="s">
        <v>61</v>
      </c>
      <c r="AV92" s="86" t="s">
        <v>62</v>
      </c>
      <c r="AW92" s="86" t="s">
        <v>63</v>
      </c>
      <c r="AX92" s="86" t="s">
        <v>64</v>
      </c>
      <c r="AY92" s="86" t="s">
        <v>65</v>
      </c>
      <c r="AZ92" s="86" t="s">
        <v>66</v>
      </c>
      <c r="BA92" s="86" t="s">
        <v>67</v>
      </c>
      <c r="BB92" s="86" t="s">
        <v>68</v>
      </c>
      <c r="BC92" s="86" t="s">
        <v>69</v>
      </c>
      <c r="BD92" s="87" t="s">
        <v>70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="6" customFormat="1" ht="32.4" customHeight="1">
      <c r="A94" s="6"/>
      <c r="B94" s="91"/>
      <c r="C94" s="92" t="s">
        <v>71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ROUND(SUM(AG95:AG106),2)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ROUND(SUM(AS95:AS106),2)</f>
        <v>0</v>
      </c>
      <c r="AT94" s="98">
        <f>ROUND(SUM(AV94:AW94),2)</f>
        <v>0</v>
      </c>
      <c r="AU94" s="99">
        <f>ROUND(SUM(AU95:AU106),5)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ROUND(SUM(AZ95:AZ106),2)</f>
        <v>0</v>
      </c>
      <c r="BA94" s="98">
        <f>ROUND(SUM(BA95:BA106),2)</f>
        <v>0</v>
      </c>
      <c r="BB94" s="98">
        <f>ROUND(SUM(BB95:BB106),2)</f>
        <v>0</v>
      </c>
      <c r="BC94" s="98">
        <f>ROUND(SUM(BC95:BC106),2)</f>
        <v>0</v>
      </c>
      <c r="BD94" s="100">
        <f>ROUND(SUM(BD95:BD106),2)</f>
        <v>0</v>
      </c>
      <c r="BE94" s="6"/>
      <c r="BS94" s="101" t="s">
        <v>72</v>
      </c>
      <c r="BT94" s="101" t="s">
        <v>73</v>
      </c>
      <c r="BU94" s="102" t="s">
        <v>74</v>
      </c>
      <c r="BV94" s="101" t="s">
        <v>75</v>
      </c>
      <c r="BW94" s="101" t="s">
        <v>4</v>
      </c>
      <c r="BX94" s="101" t="s">
        <v>76</v>
      </c>
      <c r="CL94" s="101" t="s">
        <v>1</v>
      </c>
    </row>
    <row r="95" s="7" customFormat="1" ht="16.5" customHeight="1">
      <c r="A95" s="103" t="s">
        <v>77</v>
      </c>
      <c r="B95" s="104"/>
      <c r="C95" s="105"/>
      <c r="D95" s="106" t="s">
        <v>78</v>
      </c>
      <c r="E95" s="106"/>
      <c r="F95" s="106"/>
      <c r="G95" s="106"/>
      <c r="H95" s="106"/>
      <c r="I95" s="107"/>
      <c r="J95" s="106" t="s">
        <v>79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'SO 001 - Vedlejší rozpočt...'!J30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80</v>
      </c>
      <c r="AR95" s="104"/>
      <c r="AS95" s="110">
        <v>0</v>
      </c>
      <c r="AT95" s="111">
        <f>ROUND(SUM(AV95:AW95),2)</f>
        <v>0</v>
      </c>
      <c r="AU95" s="112">
        <f>'SO 001 - Vedlejší rozpočt...'!P121</f>
        <v>0</v>
      </c>
      <c r="AV95" s="111">
        <f>'SO 001 - Vedlejší rozpočt...'!J33</f>
        <v>0</v>
      </c>
      <c r="AW95" s="111">
        <f>'SO 001 - Vedlejší rozpočt...'!J34</f>
        <v>0</v>
      </c>
      <c r="AX95" s="111">
        <f>'SO 001 - Vedlejší rozpočt...'!J35</f>
        <v>0</v>
      </c>
      <c r="AY95" s="111">
        <f>'SO 001 - Vedlejší rozpočt...'!J36</f>
        <v>0</v>
      </c>
      <c r="AZ95" s="111">
        <f>'SO 001 - Vedlejší rozpočt...'!F33</f>
        <v>0</v>
      </c>
      <c r="BA95" s="111">
        <f>'SO 001 - Vedlejší rozpočt...'!F34</f>
        <v>0</v>
      </c>
      <c r="BB95" s="111">
        <f>'SO 001 - Vedlejší rozpočt...'!F35</f>
        <v>0</v>
      </c>
      <c r="BC95" s="111">
        <f>'SO 001 - Vedlejší rozpočt...'!F36</f>
        <v>0</v>
      </c>
      <c r="BD95" s="113">
        <f>'SO 001 - Vedlejší rozpočt...'!F37</f>
        <v>0</v>
      </c>
      <c r="BE95" s="7"/>
      <c r="BT95" s="114" t="s">
        <v>81</v>
      </c>
      <c r="BV95" s="114" t="s">
        <v>75</v>
      </c>
      <c r="BW95" s="114" t="s">
        <v>82</v>
      </c>
      <c r="BX95" s="114" t="s">
        <v>4</v>
      </c>
      <c r="CL95" s="114" t="s">
        <v>1</v>
      </c>
      <c r="CM95" s="114" t="s">
        <v>83</v>
      </c>
    </row>
    <row r="96" s="7" customFormat="1" ht="24.75" customHeight="1">
      <c r="A96" s="103" t="s">
        <v>77</v>
      </c>
      <c r="B96" s="104"/>
      <c r="C96" s="105"/>
      <c r="D96" s="106" t="s">
        <v>84</v>
      </c>
      <c r="E96" s="106"/>
      <c r="F96" s="106"/>
      <c r="G96" s="106"/>
      <c r="H96" s="106"/>
      <c r="I96" s="107"/>
      <c r="J96" s="106" t="s">
        <v>85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'SO 100.1 - Dopravní znače...'!J30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80</v>
      </c>
      <c r="AR96" s="104"/>
      <c r="AS96" s="110">
        <v>0</v>
      </c>
      <c r="AT96" s="111">
        <f>ROUND(SUM(AV96:AW96),2)</f>
        <v>0</v>
      </c>
      <c r="AU96" s="112">
        <f>'SO 100.1 - Dopravní znače...'!P119</f>
        <v>0</v>
      </c>
      <c r="AV96" s="111">
        <f>'SO 100.1 - Dopravní znače...'!J33</f>
        <v>0</v>
      </c>
      <c r="AW96" s="111">
        <f>'SO 100.1 - Dopravní znače...'!J34</f>
        <v>0</v>
      </c>
      <c r="AX96" s="111">
        <f>'SO 100.1 - Dopravní znače...'!J35</f>
        <v>0</v>
      </c>
      <c r="AY96" s="111">
        <f>'SO 100.1 - Dopravní znače...'!J36</f>
        <v>0</v>
      </c>
      <c r="AZ96" s="111">
        <f>'SO 100.1 - Dopravní znače...'!F33</f>
        <v>0</v>
      </c>
      <c r="BA96" s="111">
        <f>'SO 100.1 - Dopravní znače...'!F34</f>
        <v>0</v>
      </c>
      <c r="BB96" s="111">
        <f>'SO 100.1 - Dopravní znače...'!F35</f>
        <v>0</v>
      </c>
      <c r="BC96" s="111">
        <f>'SO 100.1 - Dopravní znače...'!F36</f>
        <v>0</v>
      </c>
      <c r="BD96" s="113">
        <f>'SO 100.1 - Dopravní znače...'!F37</f>
        <v>0</v>
      </c>
      <c r="BE96" s="7"/>
      <c r="BT96" s="114" t="s">
        <v>81</v>
      </c>
      <c r="BV96" s="114" t="s">
        <v>75</v>
      </c>
      <c r="BW96" s="114" t="s">
        <v>86</v>
      </c>
      <c r="BX96" s="114" t="s">
        <v>4</v>
      </c>
      <c r="CL96" s="114" t="s">
        <v>1</v>
      </c>
      <c r="CM96" s="114" t="s">
        <v>83</v>
      </c>
    </row>
    <row r="97" s="7" customFormat="1" ht="24.75" customHeight="1">
      <c r="A97" s="103" t="s">
        <v>77</v>
      </c>
      <c r="B97" s="104"/>
      <c r="C97" s="105"/>
      <c r="D97" s="106" t="s">
        <v>87</v>
      </c>
      <c r="E97" s="106"/>
      <c r="F97" s="106"/>
      <c r="G97" s="106"/>
      <c r="H97" s="106"/>
      <c r="I97" s="107"/>
      <c r="J97" s="106" t="s">
        <v>88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>
        <f>'SO 170.1 - Komunikace čás...'!J30</f>
        <v>0</v>
      </c>
      <c r="AH97" s="107"/>
      <c r="AI97" s="107"/>
      <c r="AJ97" s="107"/>
      <c r="AK97" s="107"/>
      <c r="AL97" s="107"/>
      <c r="AM97" s="107"/>
      <c r="AN97" s="108">
        <f>SUM(AG97,AT97)</f>
        <v>0</v>
      </c>
      <c r="AO97" s="107"/>
      <c r="AP97" s="107"/>
      <c r="AQ97" s="109" t="s">
        <v>80</v>
      </c>
      <c r="AR97" s="104"/>
      <c r="AS97" s="110">
        <v>0</v>
      </c>
      <c r="AT97" s="111">
        <f>ROUND(SUM(AV97:AW97),2)</f>
        <v>0</v>
      </c>
      <c r="AU97" s="112">
        <f>'SO 170.1 - Komunikace čás...'!P123</f>
        <v>0</v>
      </c>
      <c r="AV97" s="111">
        <f>'SO 170.1 - Komunikace čás...'!J33</f>
        <v>0</v>
      </c>
      <c r="AW97" s="111">
        <f>'SO 170.1 - Komunikace čás...'!J34</f>
        <v>0</v>
      </c>
      <c r="AX97" s="111">
        <f>'SO 170.1 - Komunikace čás...'!J35</f>
        <v>0</v>
      </c>
      <c r="AY97" s="111">
        <f>'SO 170.1 - Komunikace čás...'!J36</f>
        <v>0</v>
      </c>
      <c r="AZ97" s="111">
        <f>'SO 170.1 - Komunikace čás...'!F33</f>
        <v>0</v>
      </c>
      <c r="BA97" s="111">
        <f>'SO 170.1 - Komunikace čás...'!F34</f>
        <v>0</v>
      </c>
      <c r="BB97" s="111">
        <f>'SO 170.1 - Komunikace čás...'!F35</f>
        <v>0</v>
      </c>
      <c r="BC97" s="111">
        <f>'SO 170.1 - Komunikace čás...'!F36</f>
        <v>0</v>
      </c>
      <c r="BD97" s="113">
        <f>'SO 170.1 - Komunikace čás...'!F37</f>
        <v>0</v>
      </c>
      <c r="BE97" s="7"/>
      <c r="BT97" s="114" t="s">
        <v>81</v>
      </c>
      <c r="BV97" s="114" t="s">
        <v>75</v>
      </c>
      <c r="BW97" s="114" t="s">
        <v>89</v>
      </c>
      <c r="BX97" s="114" t="s">
        <v>4</v>
      </c>
      <c r="CL97" s="114" t="s">
        <v>1</v>
      </c>
      <c r="CM97" s="114" t="s">
        <v>83</v>
      </c>
    </row>
    <row r="98" s="7" customFormat="1" ht="24.75" customHeight="1">
      <c r="A98" s="103" t="s">
        <v>77</v>
      </c>
      <c r="B98" s="104"/>
      <c r="C98" s="105"/>
      <c r="D98" s="106" t="s">
        <v>90</v>
      </c>
      <c r="E98" s="106"/>
      <c r="F98" s="106"/>
      <c r="G98" s="106"/>
      <c r="H98" s="106"/>
      <c r="I98" s="107"/>
      <c r="J98" s="106" t="s">
        <v>91</v>
      </c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8">
        <f>'SO 171.1 - Chodníky část A.'!J30</f>
        <v>0</v>
      </c>
      <c r="AH98" s="107"/>
      <c r="AI98" s="107"/>
      <c r="AJ98" s="107"/>
      <c r="AK98" s="107"/>
      <c r="AL98" s="107"/>
      <c r="AM98" s="107"/>
      <c r="AN98" s="108">
        <f>SUM(AG98,AT98)</f>
        <v>0</v>
      </c>
      <c r="AO98" s="107"/>
      <c r="AP98" s="107"/>
      <c r="AQ98" s="109" t="s">
        <v>80</v>
      </c>
      <c r="AR98" s="104"/>
      <c r="AS98" s="110">
        <v>0</v>
      </c>
      <c r="AT98" s="111">
        <f>ROUND(SUM(AV98:AW98),2)</f>
        <v>0</v>
      </c>
      <c r="AU98" s="112">
        <f>'SO 171.1 - Chodníky část A.'!P124</f>
        <v>0</v>
      </c>
      <c r="AV98" s="111">
        <f>'SO 171.1 - Chodníky část A.'!J33</f>
        <v>0</v>
      </c>
      <c r="AW98" s="111">
        <f>'SO 171.1 - Chodníky část A.'!J34</f>
        <v>0</v>
      </c>
      <c r="AX98" s="111">
        <f>'SO 171.1 - Chodníky část A.'!J35</f>
        <v>0</v>
      </c>
      <c r="AY98" s="111">
        <f>'SO 171.1 - Chodníky část A.'!J36</f>
        <v>0</v>
      </c>
      <c r="AZ98" s="111">
        <f>'SO 171.1 - Chodníky část A.'!F33</f>
        <v>0</v>
      </c>
      <c r="BA98" s="111">
        <f>'SO 171.1 - Chodníky část A.'!F34</f>
        <v>0</v>
      </c>
      <c r="BB98" s="111">
        <f>'SO 171.1 - Chodníky část A.'!F35</f>
        <v>0</v>
      </c>
      <c r="BC98" s="111">
        <f>'SO 171.1 - Chodníky část A.'!F36</f>
        <v>0</v>
      </c>
      <c r="BD98" s="113">
        <f>'SO 171.1 - Chodníky část A.'!F37</f>
        <v>0</v>
      </c>
      <c r="BE98" s="7"/>
      <c r="BT98" s="114" t="s">
        <v>81</v>
      </c>
      <c r="BV98" s="114" t="s">
        <v>75</v>
      </c>
      <c r="BW98" s="114" t="s">
        <v>92</v>
      </c>
      <c r="BX98" s="114" t="s">
        <v>4</v>
      </c>
      <c r="CL98" s="114" t="s">
        <v>1</v>
      </c>
      <c r="CM98" s="114" t="s">
        <v>83</v>
      </c>
    </row>
    <row r="99" s="7" customFormat="1" ht="24.75" customHeight="1">
      <c r="A99" s="103" t="s">
        <v>77</v>
      </c>
      <c r="B99" s="104"/>
      <c r="C99" s="105"/>
      <c r="D99" s="106" t="s">
        <v>93</v>
      </c>
      <c r="E99" s="106"/>
      <c r="F99" s="106"/>
      <c r="G99" s="106"/>
      <c r="H99" s="106"/>
      <c r="I99" s="107"/>
      <c r="J99" s="106" t="s">
        <v>94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8">
        <f>'SO 172.1 - Parkovací stán...'!J30</f>
        <v>0</v>
      </c>
      <c r="AH99" s="107"/>
      <c r="AI99" s="107"/>
      <c r="AJ99" s="107"/>
      <c r="AK99" s="107"/>
      <c r="AL99" s="107"/>
      <c r="AM99" s="107"/>
      <c r="AN99" s="108">
        <f>SUM(AG99,AT99)</f>
        <v>0</v>
      </c>
      <c r="AO99" s="107"/>
      <c r="AP99" s="107"/>
      <c r="AQ99" s="109" t="s">
        <v>80</v>
      </c>
      <c r="AR99" s="104"/>
      <c r="AS99" s="110">
        <v>0</v>
      </c>
      <c r="AT99" s="111">
        <f>ROUND(SUM(AV99:AW99),2)</f>
        <v>0</v>
      </c>
      <c r="AU99" s="112">
        <f>'SO 172.1 - Parkovací stán...'!P126</f>
        <v>0</v>
      </c>
      <c r="AV99" s="111">
        <f>'SO 172.1 - Parkovací stán...'!J33</f>
        <v>0</v>
      </c>
      <c r="AW99" s="111">
        <f>'SO 172.1 - Parkovací stán...'!J34</f>
        <v>0</v>
      </c>
      <c r="AX99" s="111">
        <f>'SO 172.1 - Parkovací stán...'!J35</f>
        <v>0</v>
      </c>
      <c r="AY99" s="111">
        <f>'SO 172.1 - Parkovací stán...'!J36</f>
        <v>0</v>
      </c>
      <c r="AZ99" s="111">
        <f>'SO 172.1 - Parkovací stán...'!F33</f>
        <v>0</v>
      </c>
      <c r="BA99" s="111">
        <f>'SO 172.1 - Parkovací stán...'!F34</f>
        <v>0</v>
      </c>
      <c r="BB99" s="111">
        <f>'SO 172.1 - Parkovací stán...'!F35</f>
        <v>0</v>
      </c>
      <c r="BC99" s="111">
        <f>'SO 172.1 - Parkovací stán...'!F36</f>
        <v>0</v>
      </c>
      <c r="BD99" s="113">
        <f>'SO 172.1 - Parkovací stán...'!F37</f>
        <v>0</v>
      </c>
      <c r="BE99" s="7"/>
      <c r="BT99" s="114" t="s">
        <v>81</v>
      </c>
      <c r="BV99" s="114" t="s">
        <v>75</v>
      </c>
      <c r="BW99" s="114" t="s">
        <v>95</v>
      </c>
      <c r="BX99" s="114" t="s">
        <v>4</v>
      </c>
      <c r="CL99" s="114" t="s">
        <v>1</v>
      </c>
      <c r="CM99" s="114" t="s">
        <v>83</v>
      </c>
    </row>
    <row r="100" s="7" customFormat="1" ht="24.75" customHeight="1">
      <c r="A100" s="103" t="s">
        <v>77</v>
      </c>
      <c r="B100" s="104"/>
      <c r="C100" s="105"/>
      <c r="D100" s="106" t="s">
        <v>96</v>
      </c>
      <c r="E100" s="106"/>
      <c r="F100" s="106"/>
      <c r="G100" s="106"/>
      <c r="H100" s="106"/>
      <c r="I100" s="107"/>
      <c r="J100" s="106" t="s">
        <v>97</v>
      </c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8">
        <f>'SO 370.1 - Odvodnění část A.'!J30</f>
        <v>0</v>
      </c>
      <c r="AH100" s="107"/>
      <c r="AI100" s="107"/>
      <c r="AJ100" s="107"/>
      <c r="AK100" s="107"/>
      <c r="AL100" s="107"/>
      <c r="AM100" s="107"/>
      <c r="AN100" s="108">
        <f>SUM(AG100,AT100)</f>
        <v>0</v>
      </c>
      <c r="AO100" s="107"/>
      <c r="AP100" s="107"/>
      <c r="AQ100" s="109" t="s">
        <v>80</v>
      </c>
      <c r="AR100" s="104"/>
      <c r="AS100" s="110">
        <v>0</v>
      </c>
      <c r="AT100" s="111">
        <f>ROUND(SUM(AV100:AW100),2)</f>
        <v>0</v>
      </c>
      <c r="AU100" s="112">
        <f>'SO 370.1 - Odvodnění část A.'!P125</f>
        <v>0</v>
      </c>
      <c r="AV100" s="111">
        <f>'SO 370.1 - Odvodnění část A.'!J33</f>
        <v>0</v>
      </c>
      <c r="AW100" s="111">
        <f>'SO 370.1 - Odvodnění část A.'!J34</f>
        <v>0</v>
      </c>
      <c r="AX100" s="111">
        <f>'SO 370.1 - Odvodnění část A.'!J35</f>
        <v>0</v>
      </c>
      <c r="AY100" s="111">
        <f>'SO 370.1 - Odvodnění část A.'!J36</f>
        <v>0</v>
      </c>
      <c r="AZ100" s="111">
        <f>'SO 370.1 - Odvodnění část A.'!F33</f>
        <v>0</v>
      </c>
      <c r="BA100" s="111">
        <f>'SO 370.1 - Odvodnění část A.'!F34</f>
        <v>0</v>
      </c>
      <c r="BB100" s="111">
        <f>'SO 370.1 - Odvodnění část A.'!F35</f>
        <v>0</v>
      </c>
      <c r="BC100" s="111">
        <f>'SO 370.1 - Odvodnění část A.'!F36</f>
        <v>0</v>
      </c>
      <c r="BD100" s="113">
        <f>'SO 370.1 - Odvodnění část A.'!F37</f>
        <v>0</v>
      </c>
      <c r="BE100" s="7"/>
      <c r="BT100" s="114" t="s">
        <v>81</v>
      </c>
      <c r="BV100" s="114" t="s">
        <v>75</v>
      </c>
      <c r="BW100" s="114" t="s">
        <v>98</v>
      </c>
      <c r="BX100" s="114" t="s">
        <v>4</v>
      </c>
      <c r="CL100" s="114" t="s">
        <v>1</v>
      </c>
      <c r="CM100" s="114" t="s">
        <v>83</v>
      </c>
    </row>
    <row r="101" s="7" customFormat="1" ht="24.75" customHeight="1">
      <c r="A101" s="103" t="s">
        <v>77</v>
      </c>
      <c r="B101" s="104"/>
      <c r="C101" s="105"/>
      <c r="D101" s="106" t="s">
        <v>99</v>
      </c>
      <c r="E101" s="106"/>
      <c r="F101" s="106"/>
      <c r="G101" s="106"/>
      <c r="H101" s="106"/>
      <c r="I101" s="107"/>
      <c r="J101" s="106" t="s">
        <v>100</v>
      </c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8">
        <f>'SO 470.1 - Veřejné osvětl...'!J30</f>
        <v>0</v>
      </c>
      <c r="AH101" s="107"/>
      <c r="AI101" s="107"/>
      <c r="AJ101" s="107"/>
      <c r="AK101" s="107"/>
      <c r="AL101" s="107"/>
      <c r="AM101" s="107"/>
      <c r="AN101" s="108">
        <f>SUM(AG101,AT101)</f>
        <v>0</v>
      </c>
      <c r="AO101" s="107"/>
      <c r="AP101" s="107"/>
      <c r="AQ101" s="109" t="s">
        <v>80</v>
      </c>
      <c r="AR101" s="104"/>
      <c r="AS101" s="110">
        <v>0</v>
      </c>
      <c r="AT101" s="111">
        <f>ROUND(SUM(AV101:AW101),2)</f>
        <v>0</v>
      </c>
      <c r="AU101" s="112">
        <f>'SO 470.1 - Veřejné osvětl...'!P127</f>
        <v>0</v>
      </c>
      <c r="AV101" s="111">
        <f>'SO 470.1 - Veřejné osvětl...'!J33</f>
        <v>0</v>
      </c>
      <c r="AW101" s="111">
        <f>'SO 470.1 - Veřejné osvětl...'!J34</f>
        <v>0</v>
      </c>
      <c r="AX101" s="111">
        <f>'SO 470.1 - Veřejné osvětl...'!J35</f>
        <v>0</v>
      </c>
      <c r="AY101" s="111">
        <f>'SO 470.1 - Veřejné osvětl...'!J36</f>
        <v>0</v>
      </c>
      <c r="AZ101" s="111">
        <f>'SO 470.1 - Veřejné osvětl...'!F33</f>
        <v>0</v>
      </c>
      <c r="BA101" s="111">
        <f>'SO 470.1 - Veřejné osvětl...'!F34</f>
        <v>0</v>
      </c>
      <c r="BB101" s="111">
        <f>'SO 470.1 - Veřejné osvětl...'!F35</f>
        <v>0</v>
      </c>
      <c r="BC101" s="111">
        <f>'SO 470.1 - Veřejné osvětl...'!F36</f>
        <v>0</v>
      </c>
      <c r="BD101" s="113">
        <f>'SO 470.1 - Veřejné osvětl...'!F37</f>
        <v>0</v>
      </c>
      <c r="BE101" s="7"/>
      <c r="BT101" s="114" t="s">
        <v>81</v>
      </c>
      <c r="BV101" s="114" t="s">
        <v>75</v>
      </c>
      <c r="BW101" s="114" t="s">
        <v>101</v>
      </c>
      <c r="BX101" s="114" t="s">
        <v>4</v>
      </c>
      <c r="CL101" s="114" t="s">
        <v>1</v>
      </c>
      <c r="CM101" s="114" t="s">
        <v>83</v>
      </c>
    </row>
    <row r="102" s="7" customFormat="1" ht="24.75" customHeight="1">
      <c r="A102" s="103" t="s">
        <v>77</v>
      </c>
      <c r="B102" s="104"/>
      <c r="C102" s="105"/>
      <c r="D102" s="106" t="s">
        <v>102</v>
      </c>
      <c r="E102" s="106"/>
      <c r="F102" s="106"/>
      <c r="G102" s="106"/>
      <c r="H102" s="106"/>
      <c r="I102" s="107"/>
      <c r="J102" s="106" t="s">
        <v>103</v>
      </c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8">
        <f>'SO 470.2 - Veřejné osvětl...'!J30</f>
        <v>0</v>
      </c>
      <c r="AH102" s="107"/>
      <c r="AI102" s="107"/>
      <c r="AJ102" s="107"/>
      <c r="AK102" s="107"/>
      <c r="AL102" s="107"/>
      <c r="AM102" s="107"/>
      <c r="AN102" s="108">
        <f>SUM(AG102,AT102)</f>
        <v>0</v>
      </c>
      <c r="AO102" s="107"/>
      <c r="AP102" s="107"/>
      <c r="AQ102" s="109" t="s">
        <v>80</v>
      </c>
      <c r="AR102" s="104"/>
      <c r="AS102" s="110">
        <v>0</v>
      </c>
      <c r="AT102" s="111">
        <f>ROUND(SUM(AV102:AW102),2)</f>
        <v>0</v>
      </c>
      <c r="AU102" s="112">
        <f>'SO 470.2 - Veřejné osvětl...'!P116</f>
        <v>0</v>
      </c>
      <c r="AV102" s="111">
        <f>'SO 470.2 - Veřejné osvětl...'!J33</f>
        <v>0</v>
      </c>
      <c r="AW102" s="111">
        <f>'SO 470.2 - Veřejné osvětl...'!J34</f>
        <v>0</v>
      </c>
      <c r="AX102" s="111">
        <f>'SO 470.2 - Veřejné osvětl...'!J35</f>
        <v>0</v>
      </c>
      <c r="AY102" s="111">
        <f>'SO 470.2 - Veřejné osvětl...'!J36</f>
        <v>0</v>
      </c>
      <c r="AZ102" s="111">
        <f>'SO 470.2 - Veřejné osvětl...'!F33</f>
        <v>0</v>
      </c>
      <c r="BA102" s="111">
        <f>'SO 470.2 - Veřejné osvětl...'!F34</f>
        <v>0</v>
      </c>
      <c r="BB102" s="111">
        <f>'SO 470.2 - Veřejné osvětl...'!F35</f>
        <v>0</v>
      </c>
      <c r="BC102" s="111">
        <f>'SO 470.2 - Veřejné osvětl...'!F36</f>
        <v>0</v>
      </c>
      <c r="BD102" s="113">
        <f>'SO 470.2 - Veřejné osvětl...'!F37</f>
        <v>0</v>
      </c>
      <c r="BE102" s="7"/>
      <c r="BT102" s="114" t="s">
        <v>81</v>
      </c>
      <c r="BV102" s="114" t="s">
        <v>75</v>
      </c>
      <c r="BW102" s="114" t="s">
        <v>104</v>
      </c>
      <c r="BX102" s="114" t="s">
        <v>4</v>
      </c>
      <c r="CL102" s="114" t="s">
        <v>1</v>
      </c>
      <c r="CM102" s="114" t="s">
        <v>83</v>
      </c>
    </row>
    <row r="103" s="7" customFormat="1" ht="24.75" customHeight="1">
      <c r="A103" s="103" t="s">
        <v>77</v>
      </c>
      <c r="B103" s="104"/>
      <c r="C103" s="105"/>
      <c r="D103" s="106" t="s">
        <v>105</v>
      </c>
      <c r="E103" s="106"/>
      <c r="F103" s="106"/>
      <c r="G103" s="106"/>
      <c r="H103" s="106"/>
      <c r="I103" s="107"/>
      <c r="J103" s="106" t="s">
        <v>106</v>
      </c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8">
        <f>'SO 473.1 - Ochrana AQUA, ...'!J30</f>
        <v>0</v>
      </c>
      <c r="AH103" s="107"/>
      <c r="AI103" s="107"/>
      <c r="AJ103" s="107"/>
      <c r="AK103" s="107"/>
      <c r="AL103" s="107"/>
      <c r="AM103" s="107"/>
      <c r="AN103" s="108">
        <f>SUM(AG103,AT103)</f>
        <v>0</v>
      </c>
      <c r="AO103" s="107"/>
      <c r="AP103" s="107"/>
      <c r="AQ103" s="109" t="s">
        <v>80</v>
      </c>
      <c r="AR103" s="104"/>
      <c r="AS103" s="110">
        <v>0</v>
      </c>
      <c r="AT103" s="111">
        <f>ROUND(SUM(AV103:AW103),2)</f>
        <v>0</v>
      </c>
      <c r="AU103" s="112">
        <f>'SO 473.1 - Ochrana AQUA, ...'!P122</f>
        <v>0</v>
      </c>
      <c r="AV103" s="111">
        <f>'SO 473.1 - Ochrana AQUA, ...'!J33</f>
        <v>0</v>
      </c>
      <c r="AW103" s="111">
        <f>'SO 473.1 - Ochrana AQUA, ...'!J34</f>
        <v>0</v>
      </c>
      <c r="AX103" s="111">
        <f>'SO 473.1 - Ochrana AQUA, ...'!J35</f>
        <v>0</v>
      </c>
      <c r="AY103" s="111">
        <f>'SO 473.1 - Ochrana AQUA, ...'!J36</f>
        <v>0</v>
      </c>
      <c r="AZ103" s="111">
        <f>'SO 473.1 - Ochrana AQUA, ...'!F33</f>
        <v>0</v>
      </c>
      <c r="BA103" s="111">
        <f>'SO 473.1 - Ochrana AQUA, ...'!F34</f>
        <v>0</v>
      </c>
      <c r="BB103" s="111">
        <f>'SO 473.1 - Ochrana AQUA, ...'!F35</f>
        <v>0</v>
      </c>
      <c r="BC103" s="111">
        <f>'SO 473.1 - Ochrana AQUA, ...'!F36</f>
        <v>0</v>
      </c>
      <c r="BD103" s="113">
        <f>'SO 473.1 - Ochrana AQUA, ...'!F37</f>
        <v>0</v>
      </c>
      <c r="BE103" s="7"/>
      <c r="BT103" s="114" t="s">
        <v>81</v>
      </c>
      <c r="BV103" s="114" t="s">
        <v>75</v>
      </c>
      <c r="BW103" s="114" t="s">
        <v>107</v>
      </c>
      <c r="BX103" s="114" t="s">
        <v>4</v>
      </c>
      <c r="CL103" s="114" t="s">
        <v>1</v>
      </c>
      <c r="CM103" s="114" t="s">
        <v>83</v>
      </c>
    </row>
    <row r="104" s="7" customFormat="1" ht="24.75" customHeight="1">
      <c r="A104" s="103" t="s">
        <v>77</v>
      </c>
      <c r="B104" s="104"/>
      <c r="C104" s="105"/>
      <c r="D104" s="106" t="s">
        <v>108</v>
      </c>
      <c r="E104" s="106"/>
      <c r="F104" s="106"/>
      <c r="G104" s="106"/>
      <c r="H104" s="106"/>
      <c r="I104" s="107"/>
      <c r="J104" s="106" t="s">
        <v>109</v>
      </c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8">
        <f>'SO 801.1 - Sadové úpravy ...'!J30</f>
        <v>0</v>
      </c>
      <c r="AH104" s="107"/>
      <c r="AI104" s="107"/>
      <c r="AJ104" s="107"/>
      <c r="AK104" s="107"/>
      <c r="AL104" s="107"/>
      <c r="AM104" s="107"/>
      <c r="AN104" s="108">
        <f>SUM(AG104,AT104)</f>
        <v>0</v>
      </c>
      <c r="AO104" s="107"/>
      <c r="AP104" s="107"/>
      <c r="AQ104" s="109" t="s">
        <v>80</v>
      </c>
      <c r="AR104" s="104"/>
      <c r="AS104" s="110">
        <v>0</v>
      </c>
      <c r="AT104" s="111">
        <f>ROUND(SUM(AV104:AW104),2)</f>
        <v>0</v>
      </c>
      <c r="AU104" s="112">
        <f>'SO 801.1 - Sadové úpravy ...'!P119</f>
        <v>0</v>
      </c>
      <c r="AV104" s="111">
        <f>'SO 801.1 - Sadové úpravy ...'!J33</f>
        <v>0</v>
      </c>
      <c r="AW104" s="111">
        <f>'SO 801.1 - Sadové úpravy ...'!J34</f>
        <v>0</v>
      </c>
      <c r="AX104" s="111">
        <f>'SO 801.1 - Sadové úpravy ...'!J35</f>
        <v>0</v>
      </c>
      <c r="AY104" s="111">
        <f>'SO 801.1 - Sadové úpravy ...'!J36</f>
        <v>0</v>
      </c>
      <c r="AZ104" s="111">
        <f>'SO 801.1 - Sadové úpravy ...'!F33</f>
        <v>0</v>
      </c>
      <c r="BA104" s="111">
        <f>'SO 801.1 - Sadové úpravy ...'!F34</f>
        <v>0</v>
      </c>
      <c r="BB104" s="111">
        <f>'SO 801.1 - Sadové úpravy ...'!F35</f>
        <v>0</v>
      </c>
      <c r="BC104" s="111">
        <f>'SO 801.1 - Sadové úpravy ...'!F36</f>
        <v>0</v>
      </c>
      <c r="BD104" s="113">
        <f>'SO 801.1 - Sadové úpravy ...'!F37</f>
        <v>0</v>
      </c>
      <c r="BE104" s="7"/>
      <c r="BT104" s="114" t="s">
        <v>81</v>
      </c>
      <c r="BV104" s="114" t="s">
        <v>75</v>
      </c>
      <c r="BW104" s="114" t="s">
        <v>110</v>
      </c>
      <c r="BX104" s="114" t="s">
        <v>4</v>
      </c>
      <c r="CL104" s="114" t="s">
        <v>1</v>
      </c>
      <c r="CM104" s="114" t="s">
        <v>83</v>
      </c>
    </row>
    <row r="105" s="7" customFormat="1" ht="24.75" customHeight="1">
      <c r="A105" s="103" t="s">
        <v>77</v>
      </c>
      <c r="B105" s="104"/>
      <c r="C105" s="105"/>
      <c r="D105" s="106" t="s">
        <v>111</v>
      </c>
      <c r="E105" s="106"/>
      <c r="F105" s="106"/>
      <c r="G105" s="106"/>
      <c r="H105" s="106"/>
      <c r="I105" s="107"/>
      <c r="J105" s="106" t="s">
        <v>112</v>
      </c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8">
        <f>'SO 801.2 - Sadové úpravy ...'!J30</f>
        <v>0</v>
      </c>
      <c r="AH105" s="107"/>
      <c r="AI105" s="107"/>
      <c r="AJ105" s="107"/>
      <c r="AK105" s="107"/>
      <c r="AL105" s="107"/>
      <c r="AM105" s="107"/>
      <c r="AN105" s="108">
        <f>SUM(AG105,AT105)</f>
        <v>0</v>
      </c>
      <c r="AO105" s="107"/>
      <c r="AP105" s="107"/>
      <c r="AQ105" s="109" t="s">
        <v>80</v>
      </c>
      <c r="AR105" s="104"/>
      <c r="AS105" s="110">
        <v>0</v>
      </c>
      <c r="AT105" s="111">
        <f>ROUND(SUM(AV105:AW105),2)</f>
        <v>0</v>
      </c>
      <c r="AU105" s="112">
        <f>'SO 801.2 - Sadové úpravy ...'!P118</f>
        <v>0</v>
      </c>
      <c r="AV105" s="111">
        <f>'SO 801.2 - Sadové úpravy ...'!J33</f>
        <v>0</v>
      </c>
      <c r="AW105" s="111">
        <f>'SO 801.2 - Sadové úpravy ...'!J34</f>
        <v>0</v>
      </c>
      <c r="AX105" s="111">
        <f>'SO 801.2 - Sadové úpravy ...'!J35</f>
        <v>0</v>
      </c>
      <c r="AY105" s="111">
        <f>'SO 801.2 - Sadové úpravy ...'!J36</f>
        <v>0</v>
      </c>
      <c r="AZ105" s="111">
        <f>'SO 801.2 - Sadové úpravy ...'!F33</f>
        <v>0</v>
      </c>
      <c r="BA105" s="111">
        <f>'SO 801.2 - Sadové úpravy ...'!F34</f>
        <v>0</v>
      </c>
      <c r="BB105" s="111">
        <f>'SO 801.2 - Sadové úpravy ...'!F35</f>
        <v>0</v>
      </c>
      <c r="BC105" s="111">
        <f>'SO 801.2 - Sadové úpravy ...'!F36</f>
        <v>0</v>
      </c>
      <c r="BD105" s="113">
        <f>'SO 801.2 - Sadové úpravy ...'!F37</f>
        <v>0</v>
      </c>
      <c r="BE105" s="7"/>
      <c r="BT105" s="114" t="s">
        <v>81</v>
      </c>
      <c r="BV105" s="114" t="s">
        <v>75</v>
      </c>
      <c r="BW105" s="114" t="s">
        <v>113</v>
      </c>
      <c r="BX105" s="114" t="s">
        <v>4</v>
      </c>
      <c r="CL105" s="114" t="s">
        <v>1</v>
      </c>
      <c r="CM105" s="114" t="s">
        <v>83</v>
      </c>
    </row>
    <row r="106" s="7" customFormat="1" ht="24.75" customHeight="1">
      <c r="A106" s="103" t="s">
        <v>77</v>
      </c>
      <c r="B106" s="104"/>
      <c r="C106" s="105"/>
      <c r="D106" s="106" t="s">
        <v>114</v>
      </c>
      <c r="E106" s="106"/>
      <c r="F106" s="106"/>
      <c r="G106" s="106"/>
      <c r="H106" s="106"/>
      <c r="I106" s="107"/>
      <c r="J106" s="106" t="s">
        <v>115</v>
      </c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8">
        <f>'SO 970 - Podzemní kontejn...'!J30</f>
        <v>0</v>
      </c>
      <c r="AH106" s="107"/>
      <c r="AI106" s="107"/>
      <c r="AJ106" s="107"/>
      <c r="AK106" s="107"/>
      <c r="AL106" s="107"/>
      <c r="AM106" s="107"/>
      <c r="AN106" s="108">
        <f>SUM(AG106,AT106)</f>
        <v>0</v>
      </c>
      <c r="AO106" s="107"/>
      <c r="AP106" s="107"/>
      <c r="AQ106" s="109" t="s">
        <v>80</v>
      </c>
      <c r="AR106" s="104"/>
      <c r="AS106" s="115">
        <v>0</v>
      </c>
      <c r="AT106" s="116">
        <f>ROUND(SUM(AV106:AW106),2)</f>
        <v>0</v>
      </c>
      <c r="AU106" s="117">
        <f>'SO 970 - Podzemní kontejn...'!P122</f>
        <v>0</v>
      </c>
      <c r="AV106" s="116">
        <f>'SO 970 - Podzemní kontejn...'!J33</f>
        <v>0</v>
      </c>
      <c r="AW106" s="116">
        <f>'SO 970 - Podzemní kontejn...'!J34</f>
        <v>0</v>
      </c>
      <c r="AX106" s="116">
        <f>'SO 970 - Podzemní kontejn...'!J35</f>
        <v>0</v>
      </c>
      <c r="AY106" s="116">
        <f>'SO 970 - Podzemní kontejn...'!J36</f>
        <v>0</v>
      </c>
      <c r="AZ106" s="116">
        <f>'SO 970 - Podzemní kontejn...'!F33</f>
        <v>0</v>
      </c>
      <c r="BA106" s="116">
        <f>'SO 970 - Podzemní kontejn...'!F34</f>
        <v>0</v>
      </c>
      <c r="BB106" s="116">
        <f>'SO 970 - Podzemní kontejn...'!F35</f>
        <v>0</v>
      </c>
      <c r="BC106" s="116">
        <f>'SO 970 - Podzemní kontejn...'!F36</f>
        <v>0</v>
      </c>
      <c r="BD106" s="118">
        <f>'SO 970 - Podzemní kontejn...'!F37</f>
        <v>0</v>
      </c>
      <c r="BE106" s="7"/>
      <c r="BT106" s="114" t="s">
        <v>81</v>
      </c>
      <c r="BV106" s="114" t="s">
        <v>75</v>
      </c>
      <c r="BW106" s="114" t="s">
        <v>116</v>
      </c>
      <c r="BX106" s="114" t="s">
        <v>4</v>
      </c>
      <c r="CL106" s="114" t="s">
        <v>1</v>
      </c>
      <c r="CM106" s="114" t="s">
        <v>83</v>
      </c>
    </row>
    <row r="107" s="2" customFormat="1" ht="30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8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="2" customFormat="1" ht="6.96" customHeight="1">
      <c r="A108" s="37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38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</sheetData>
  <mergeCells count="86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94:AP94"/>
  </mergeCells>
  <hyperlinks>
    <hyperlink ref="A95" location="'SO 001 - Vedlejší rozpočt...'!C2" display="/"/>
    <hyperlink ref="A96" location="'SO 100.1 - Dopravní znače...'!C2" display="/"/>
    <hyperlink ref="A97" location="'SO 170.1 - Komunikace čás...'!C2" display="/"/>
    <hyperlink ref="A98" location="'SO 171.1 - Chodníky část A.'!C2" display="/"/>
    <hyperlink ref="A99" location="'SO 172.1 - Parkovací stán...'!C2" display="/"/>
    <hyperlink ref="A100" location="'SO 370.1 - Odvodnění část A.'!C2" display="/"/>
    <hyperlink ref="A101" location="'SO 470.1 - Veřejné osvětl...'!C2" display="/"/>
    <hyperlink ref="A102" location="'SO 470.2 - Veřejné osvětl...'!C2" display="/"/>
    <hyperlink ref="A103" location="'SO 473.1 - Ochrana AQUA, ...'!C2" display="/"/>
    <hyperlink ref="A104" location="'SO 801.1 - Sadové úpravy ...'!C2" display="/"/>
    <hyperlink ref="A105" location="'SO 801.2 - Sadové úpravy ...'!C2" display="/"/>
    <hyperlink ref="A106" location="'SO 970 - Podzemní kontej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="1" customFormat="1" ht="24.96" customHeight="1">
      <c r="B4" s="21"/>
      <c r="D4" s="22" t="s">
        <v>117</v>
      </c>
      <c r="L4" s="21"/>
      <c r="M4" s="119" t="s">
        <v>10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16</v>
      </c>
      <c r="L6" s="21"/>
    </row>
    <row r="7" s="1" customFormat="1" ht="16.5" customHeight="1">
      <c r="B7" s="21"/>
      <c r="E7" s="120" t="str">
        <f>'Rekapitulace stavby'!K6</f>
        <v>Revitalizace ulice Šumavská - III. etapa - část A.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1195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25. 4. 2021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ROUND(J122,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ROUND((SUM(BE122:BE180)),  2)</f>
        <v>0</v>
      </c>
      <c r="G33" s="37"/>
      <c r="H33" s="37"/>
      <c r="I33" s="127">
        <v>0.20999999999999999</v>
      </c>
      <c r="J33" s="126">
        <f>ROUND(((SUM(BE122:BE180))*I33),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39</v>
      </c>
      <c r="F34" s="126">
        <f>ROUND((SUM(BF122:BF180)),  2)</f>
        <v>0</v>
      </c>
      <c r="G34" s="37"/>
      <c r="H34" s="37"/>
      <c r="I34" s="127">
        <v>0.14999999999999999</v>
      </c>
      <c r="J34" s="126">
        <f>ROUND(((SUM(BF122:BF180))*I34),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40</v>
      </c>
      <c r="F35" s="126">
        <f>ROUND((SUM(BG122:BG180)),  2)</f>
        <v>0</v>
      </c>
      <c r="G35" s="37"/>
      <c r="H35" s="37"/>
      <c r="I35" s="127">
        <v>0.20999999999999999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41</v>
      </c>
      <c r="F36" s="126">
        <f>ROUND((SUM(BH122:BH180)),  2)</f>
        <v>0</v>
      </c>
      <c r="G36" s="37"/>
      <c r="H36" s="37"/>
      <c r="I36" s="127">
        <v>0.14999999999999999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26">
        <f>ROUND((SUM(BI122:BI180)),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120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0" t="str">
        <f>E7</f>
        <v>Revitalizace ulice Šumavská - III. etapa - část A.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SO 473.1 - Ochrana AQUA, ochrana TEPLOVOD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25. 4. 2021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121</v>
      </c>
      <c r="D94" s="128"/>
      <c r="E94" s="128"/>
      <c r="F94" s="128"/>
      <c r="G94" s="128"/>
      <c r="H94" s="128"/>
      <c r="I94" s="128"/>
      <c r="J94" s="137" t="s">
        <v>122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123</v>
      </c>
      <c r="D96" s="37"/>
      <c r="E96" s="37"/>
      <c r="F96" s="37"/>
      <c r="G96" s="37"/>
      <c r="H96" s="37"/>
      <c r="I96" s="37"/>
      <c r="J96" s="95">
        <f>J122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124</v>
      </c>
    </row>
    <row r="97" s="9" customFormat="1" ht="24.96" customHeight="1">
      <c r="A97" s="9"/>
      <c r="B97" s="139"/>
      <c r="C97" s="9"/>
      <c r="D97" s="140" t="s">
        <v>232</v>
      </c>
      <c r="E97" s="141"/>
      <c r="F97" s="141"/>
      <c r="G97" s="141"/>
      <c r="H97" s="141"/>
      <c r="I97" s="141"/>
      <c r="J97" s="142">
        <f>J123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333</v>
      </c>
      <c r="E98" s="145"/>
      <c r="F98" s="145"/>
      <c r="G98" s="145"/>
      <c r="H98" s="145"/>
      <c r="I98" s="145"/>
      <c r="J98" s="146">
        <f>J124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335</v>
      </c>
      <c r="E99" s="145"/>
      <c r="F99" s="145"/>
      <c r="G99" s="145"/>
      <c r="H99" s="145"/>
      <c r="I99" s="145"/>
      <c r="J99" s="146">
        <f>J157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775</v>
      </c>
      <c r="E100" s="145"/>
      <c r="F100" s="145"/>
      <c r="G100" s="145"/>
      <c r="H100" s="145"/>
      <c r="I100" s="145"/>
      <c r="J100" s="146">
        <f>J167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39"/>
      <c r="C101" s="9"/>
      <c r="D101" s="140" t="s">
        <v>1196</v>
      </c>
      <c r="E101" s="141"/>
      <c r="F101" s="141"/>
      <c r="G101" s="141"/>
      <c r="H101" s="141"/>
      <c r="I101" s="141"/>
      <c r="J101" s="142">
        <f>J174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3"/>
      <c r="C102" s="10"/>
      <c r="D102" s="144" t="s">
        <v>1197</v>
      </c>
      <c r="E102" s="145"/>
      <c r="F102" s="145"/>
      <c r="G102" s="145"/>
      <c r="H102" s="145"/>
      <c r="I102" s="145"/>
      <c r="J102" s="146">
        <f>J175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7"/>
      <c r="D103" s="37"/>
      <c r="E103" s="37"/>
      <c r="F103" s="37"/>
      <c r="G103" s="37"/>
      <c r="H103" s="37"/>
      <c r="I103" s="37"/>
      <c r="J103" s="37"/>
      <c r="K103" s="37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130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16</v>
      </c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7"/>
      <c r="D112" s="37"/>
      <c r="E112" s="120" t="str">
        <f>E7</f>
        <v>Revitalizace ulice Šumavská - III. etapa - část A.</v>
      </c>
      <c r="F112" s="31"/>
      <c r="G112" s="31"/>
      <c r="H112" s="31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118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7"/>
      <c r="D114" s="37"/>
      <c r="E114" s="66" t="str">
        <f>E9</f>
        <v>SO 473.1 - Ochrana AQUA, ochrana TEPLOVOD</v>
      </c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20</v>
      </c>
      <c r="D116" s="37"/>
      <c r="E116" s="37"/>
      <c r="F116" s="26" t="str">
        <f>F12</f>
        <v xml:space="preserve"> </v>
      </c>
      <c r="G116" s="37"/>
      <c r="H116" s="37"/>
      <c r="I116" s="31" t="s">
        <v>22</v>
      </c>
      <c r="J116" s="68" t="str">
        <f>IF(J12="","",J12)</f>
        <v>25. 4. 2021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24</v>
      </c>
      <c r="D118" s="37"/>
      <c r="E118" s="37"/>
      <c r="F118" s="26" t="str">
        <f>E15</f>
        <v xml:space="preserve"> </v>
      </c>
      <c r="G118" s="37"/>
      <c r="H118" s="37"/>
      <c r="I118" s="31" t="s">
        <v>29</v>
      </c>
      <c r="J118" s="35" t="str">
        <f>E21</f>
        <v xml:space="preserve"> 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5.15" customHeight="1">
      <c r="A119" s="37"/>
      <c r="B119" s="38"/>
      <c r="C119" s="31" t="s">
        <v>27</v>
      </c>
      <c r="D119" s="37"/>
      <c r="E119" s="37"/>
      <c r="F119" s="26" t="str">
        <f>IF(E18="","",E18)</f>
        <v>Vyplň údaj</v>
      </c>
      <c r="G119" s="37"/>
      <c r="H119" s="37"/>
      <c r="I119" s="31" t="s">
        <v>31</v>
      </c>
      <c r="J119" s="35" t="str">
        <f>E24</f>
        <v xml:space="preserve"> 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0.32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11" customFormat="1" ht="29.28" customHeight="1">
      <c r="A121" s="147"/>
      <c r="B121" s="148"/>
      <c r="C121" s="149" t="s">
        <v>131</v>
      </c>
      <c r="D121" s="150" t="s">
        <v>58</v>
      </c>
      <c r="E121" s="150" t="s">
        <v>54</v>
      </c>
      <c r="F121" s="150" t="s">
        <v>55</v>
      </c>
      <c r="G121" s="150" t="s">
        <v>132</v>
      </c>
      <c r="H121" s="150" t="s">
        <v>133</v>
      </c>
      <c r="I121" s="150" t="s">
        <v>134</v>
      </c>
      <c r="J121" s="150" t="s">
        <v>122</v>
      </c>
      <c r="K121" s="151" t="s">
        <v>135</v>
      </c>
      <c r="L121" s="152"/>
      <c r="M121" s="85" t="s">
        <v>1</v>
      </c>
      <c r="N121" s="86" t="s">
        <v>37</v>
      </c>
      <c r="O121" s="86" t="s">
        <v>136</v>
      </c>
      <c r="P121" s="86" t="s">
        <v>137</v>
      </c>
      <c r="Q121" s="86" t="s">
        <v>138</v>
      </c>
      <c r="R121" s="86" t="s">
        <v>139</v>
      </c>
      <c r="S121" s="86" t="s">
        <v>140</v>
      </c>
      <c r="T121" s="87" t="s">
        <v>141</v>
      </c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="2" customFormat="1" ht="22.8" customHeight="1">
      <c r="A122" s="37"/>
      <c r="B122" s="38"/>
      <c r="C122" s="92" t="s">
        <v>142</v>
      </c>
      <c r="D122" s="37"/>
      <c r="E122" s="37"/>
      <c r="F122" s="37"/>
      <c r="G122" s="37"/>
      <c r="H122" s="37"/>
      <c r="I122" s="37"/>
      <c r="J122" s="153">
        <f>BK122</f>
        <v>0</v>
      </c>
      <c r="K122" s="37"/>
      <c r="L122" s="38"/>
      <c r="M122" s="88"/>
      <c r="N122" s="72"/>
      <c r="O122" s="89"/>
      <c r="P122" s="154">
        <f>P123+P174</f>
        <v>0</v>
      </c>
      <c r="Q122" s="89"/>
      <c r="R122" s="154">
        <f>R123+R174</f>
        <v>34.392900000000004</v>
      </c>
      <c r="S122" s="89"/>
      <c r="T122" s="155">
        <f>T123+T174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72</v>
      </c>
      <c r="AU122" s="18" t="s">
        <v>124</v>
      </c>
      <c r="BK122" s="156">
        <f>BK123+BK174</f>
        <v>0</v>
      </c>
    </row>
    <row r="123" s="12" customFormat="1" ht="25.92" customHeight="1">
      <c r="A123" s="12"/>
      <c r="B123" s="157"/>
      <c r="C123" s="12"/>
      <c r="D123" s="158" t="s">
        <v>72</v>
      </c>
      <c r="E123" s="159" t="s">
        <v>235</v>
      </c>
      <c r="F123" s="159" t="s">
        <v>236</v>
      </c>
      <c r="G123" s="12"/>
      <c r="H123" s="12"/>
      <c r="I123" s="160"/>
      <c r="J123" s="161">
        <f>BK123</f>
        <v>0</v>
      </c>
      <c r="K123" s="12"/>
      <c r="L123" s="157"/>
      <c r="M123" s="162"/>
      <c r="N123" s="163"/>
      <c r="O123" s="163"/>
      <c r="P123" s="164">
        <f>P124+P157+P167</f>
        <v>0</v>
      </c>
      <c r="Q123" s="163"/>
      <c r="R123" s="164">
        <f>R124+R157+R167</f>
        <v>34.325400000000002</v>
      </c>
      <c r="S123" s="163"/>
      <c r="T123" s="165">
        <f>T124+T157+T167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8" t="s">
        <v>81</v>
      </c>
      <c r="AT123" s="166" t="s">
        <v>72</v>
      </c>
      <c r="AU123" s="166" t="s">
        <v>73</v>
      </c>
      <c r="AY123" s="158" t="s">
        <v>146</v>
      </c>
      <c r="BK123" s="167">
        <f>BK124+BK157+BK167</f>
        <v>0</v>
      </c>
    </row>
    <row r="124" s="12" customFormat="1" ht="22.8" customHeight="1">
      <c r="A124" s="12"/>
      <c r="B124" s="157"/>
      <c r="C124" s="12"/>
      <c r="D124" s="158" t="s">
        <v>72</v>
      </c>
      <c r="E124" s="168" t="s">
        <v>81</v>
      </c>
      <c r="F124" s="168" t="s">
        <v>337</v>
      </c>
      <c r="G124" s="12"/>
      <c r="H124" s="12"/>
      <c r="I124" s="160"/>
      <c r="J124" s="169">
        <f>BK124</f>
        <v>0</v>
      </c>
      <c r="K124" s="12"/>
      <c r="L124" s="157"/>
      <c r="M124" s="162"/>
      <c r="N124" s="163"/>
      <c r="O124" s="163"/>
      <c r="P124" s="164">
        <f>SUM(P125:P156)</f>
        <v>0</v>
      </c>
      <c r="Q124" s="163"/>
      <c r="R124" s="164">
        <f>SUM(R125:R156)</f>
        <v>22.490000000000002</v>
      </c>
      <c r="S124" s="163"/>
      <c r="T124" s="165">
        <f>SUM(T125:T156)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8" t="s">
        <v>81</v>
      </c>
      <c r="AT124" s="166" t="s">
        <v>72</v>
      </c>
      <c r="AU124" s="166" t="s">
        <v>81</v>
      </c>
      <c r="AY124" s="158" t="s">
        <v>146</v>
      </c>
      <c r="BK124" s="167">
        <f>SUM(BK125:BK156)</f>
        <v>0</v>
      </c>
    </row>
    <row r="125" s="2" customFormat="1" ht="33" customHeight="1">
      <c r="A125" s="37"/>
      <c r="B125" s="170"/>
      <c r="C125" s="171" t="s">
        <v>81</v>
      </c>
      <c r="D125" s="171" t="s">
        <v>149</v>
      </c>
      <c r="E125" s="172" t="s">
        <v>1198</v>
      </c>
      <c r="F125" s="173" t="s">
        <v>1199</v>
      </c>
      <c r="G125" s="174" t="s">
        <v>398</v>
      </c>
      <c r="H125" s="175">
        <v>11.25</v>
      </c>
      <c r="I125" s="176"/>
      <c r="J125" s="177">
        <f>ROUND(I125*H125,2)</f>
        <v>0</v>
      </c>
      <c r="K125" s="173" t="s">
        <v>778</v>
      </c>
      <c r="L125" s="38"/>
      <c r="M125" s="178" t="s">
        <v>1</v>
      </c>
      <c r="N125" s="179" t="s">
        <v>38</v>
      </c>
      <c r="O125" s="76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2" t="s">
        <v>168</v>
      </c>
      <c r="AT125" s="182" t="s">
        <v>149</v>
      </c>
      <c r="AU125" s="182" t="s">
        <v>83</v>
      </c>
      <c r="AY125" s="18" t="s">
        <v>146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8" t="s">
        <v>81</v>
      </c>
      <c r="BK125" s="183">
        <f>ROUND(I125*H125,2)</f>
        <v>0</v>
      </c>
      <c r="BL125" s="18" t="s">
        <v>168</v>
      </c>
      <c r="BM125" s="182" t="s">
        <v>1200</v>
      </c>
    </row>
    <row r="126" s="2" customFormat="1">
      <c r="A126" s="37"/>
      <c r="B126" s="38"/>
      <c r="C126" s="37"/>
      <c r="D126" s="184" t="s">
        <v>156</v>
      </c>
      <c r="E126" s="37"/>
      <c r="F126" s="185" t="s">
        <v>1201</v>
      </c>
      <c r="G126" s="37"/>
      <c r="H126" s="37"/>
      <c r="I126" s="186"/>
      <c r="J126" s="37"/>
      <c r="K126" s="37"/>
      <c r="L126" s="38"/>
      <c r="M126" s="187"/>
      <c r="N126" s="188"/>
      <c r="O126" s="76"/>
      <c r="P126" s="76"/>
      <c r="Q126" s="76"/>
      <c r="R126" s="76"/>
      <c r="S126" s="76"/>
      <c r="T126" s="7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156</v>
      </c>
      <c r="AU126" s="18" t="s">
        <v>83</v>
      </c>
    </row>
    <row r="127" s="13" customFormat="1">
      <c r="A127" s="13"/>
      <c r="B127" s="189"/>
      <c r="C127" s="13"/>
      <c r="D127" s="184" t="s">
        <v>157</v>
      </c>
      <c r="E127" s="190" t="s">
        <v>1</v>
      </c>
      <c r="F127" s="191" t="s">
        <v>1202</v>
      </c>
      <c r="G127" s="13"/>
      <c r="H127" s="192">
        <v>11.25</v>
      </c>
      <c r="I127" s="193"/>
      <c r="J127" s="13"/>
      <c r="K127" s="13"/>
      <c r="L127" s="189"/>
      <c r="M127" s="194"/>
      <c r="N127" s="195"/>
      <c r="O127" s="195"/>
      <c r="P127" s="195"/>
      <c r="Q127" s="195"/>
      <c r="R127" s="195"/>
      <c r="S127" s="195"/>
      <c r="T127" s="19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0" t="s">
        <v>157</v>
      </c>
      <c r="AU127" s="190" t="s">
        <v>83</v>
      </c>
      <c r="AV127" s="13" t="s">
        <v>83</v>
      </c>
      <c r="AW127" s="13" t="s">
        <v>30</v>
      </c>
      <c r="AX127" s="13" t="s">
        <v>73</v>
      </c>
      <c r="AY127" s="190" t="s">
        <v>146</v>
      </c>
    </row>
    <row r="128" s="15" customFormat="1">
      <c r="A128" s="15"/>
      <c r="B128" s="207"/>
      <c r="C128" s="15"/>
      <c r="D128" s="184" t="s">
        <v>157</v>
      </c>
      <c r="E128" s="208" t="s">
        <v>1</v>
      </c>
      <c r="F128" s="209" t="s">
        <v>248</v>
      </c>
      <c r="G128" s="15"/>
      <c r="H128" s="210">
        <v>11.25</v>
      </c>
      <c r="I128" s="211"/>
      <c r="J128" s="15"/>
      <c r="K128" s="15"/>
      <c r="L128" s="207"/>
      <c r="M128" s="212"/>
      <c r="N128" s="213"/>
      <c r="O128" s="213"/>
      <c r="P128" s="213"/>
      <c r="Q128" s="213"/>
      <c r="R128" s="213"/>
      <c r="S128" s="213"/>
      <c r="T128" s="21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08" t="s">
        <v>157</v>
      </c>
      <c r="AU128" s="208" t="s">
        <v>83</v>
      </c>
      <c r="AV128" s="15" t="s">
        <v>168</v>
      </c>
      <c r="AW128" s="15" t="s">
        <v>30</v>
      </c>
      <c r="AX128" s="15" t="s">
        <v>81</v>
      </c>
      <c r="AY128" s="208" t="s">
        <v>146</v>
      </c>
    </row>
    <row r="129" s="2" customFormat="1" ht="33" customHeight="1">
      <c r="A129" s="37"/>
      <c r="B129" s="170"/>
      <c r="C129" s="171" t="s">
        <v>83</v>
      </c>
      <c r="D129" s="171" t="s">
        <v>149</v>
      </c>
      <c r="E129" s="172" t="s">
        <v>420</v>
      </c>
      <c r="F129" s="173" t="s">
        <v>421</v>
      </c>
      <c r="G129" s="174" t="s">
        <v>398</v>
      </c>
      <c r="H129" s="175">
        <v>11.25</v>
      </c>
      <c r="I129" s="176"/>
      <c r="J129" s="177">
        <f>ROUND(I129*H129,2)</f>
        <v>0</v>
      </c>
      <c r="K129" s="173" t="s">
        <v>778</v>
      </c>
      <c r="L129" s="38"/>
      <c r="M129" s="178" t="s">
        <v>1</v>
      </c>
      <c r="N129" s="179" t="s">
        <v>38</v>
      </c>
      <c r="O129" s="76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2" t="s">
        <v>168</v>
      </c>
      <c r="AT129" s="182" t="s">
        <v>149</v>
      </c>
      <c r="AU129" s="182" t="s">
        <v>83</v>
      </c>
      <c r="AY129" s="18" t="s">
        <v>146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81</v>
      </c>
      <c r="BK129" s="183">
        <f>ROUND(I129*H129,2)</f>
        <v>0</v>
      </c>
      <c r="BL129" s="18" t="s">
        <v>168</v>
      </c>
      <c r="BM129" s="182" t="s">
        <v>1203</v>
      </c>
    </row>
    <row r="130" s="2" customFormat="1">
      <c r="A130" s="37"/>
      <c r="B130" s="38"/>
      <c r="C130" s="37"/>
      <c r="D130" s="184" t="s">
        <v>156</v>
      </c>
      <c r="E130" s="37"/>
      <c r="F130" s="185" t="s">
        <v>423</v>
      </c>
      <c r="G130" s="37"/>
      <c r="H130" s="37"/>
      <c r="I130" s="186"/>
      <c r="J130" s="37"/>
      <c r="K130" s="37"/>
      <c r="L130" s="38"/>
      <c r="M130" s="187"/>
      <c r="N130" s="188"/>
      <c r="O130" s="76"/>
      <c r="P130" s="76"/>
      <c r="Q130" s="76"/>
      <c r="R130" s="76"/>
      <c r="S130" s="76"/>
      <c r="T130" s="7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156</v>
      </c>
      <c r="AU130" s="18" t="s">
        <v>83</v>
      </c>
    </row>
    <row r="131" s="14" customFormat="1">
      <c r="A131" s="14"/>
      <c r="B131" s="200"/>
      <c r="C131" s="14"/>
      <c r="D131" s="184" t="s">
        <v>157</v>
      </c>
      <c r="E131" s="201" t="s">
        <v>1</v>
      </c>
      <c r="F131" s="202" t="s">
        <v>424</v>
      </c>
      <c r="G131" s="14"/>
      <c r="H131" s="201" t="s">
        <v>1</v>
      </c>
      <c r="I131" s="203"/>
      <c r="J131" s="14"/>
      <c r="K131" s="14"/>
      <c r="L131" s="200"/>
      <c r="M131" s="204"/>
      <c r="N131" s="205"/>
      <c r="O131" s="205"/>
      <c r="P131" s="205"/>
      <c r="Q131" s="205"/>
      <c r="R131" s="205"/>
      <c r="S131" s="205"/>
      <c r="T131" s="20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01" t="s">
        <v>157</v>
      </c>
      <c r="AU131" s="201" t="s">
        <v>83</v>
      </c>
      <c r="AV131" s="14" t="s">
        <v>81</v>
      </c>
      <c r="AW131" s="14" t="s">
        <v>30</v>
      </c>
      <c r="AX131" s="14" t="s">
        <v>73</v>
      </c>
      <c r="AY131" s="201" t="s">
        <v>146</v>
      </c>
    </row>
    <row r="132" s="13" customFormat="1">
      <c r="A132" s="13"/>
      <c r="B132" s="189"/>
      <c r="C132" s="13"/>
      <c r="D132" s="184" t="s">
        <v>157</v>
      </c>
      <c r="E132" s="190" t="s">
        <v>1</v>
      </c>
      <c r="F132" s="191" t="s">
        <v>1204</v>
      </c>
      <c r="G132" s="13"/>
      <c r="H132" s="192">
        <v>11.25</v>
      </c>
      <c r="I132" s="193"/>
      <c r="J132" s="13"/>
      <c r="K132" s="13"/>
      <c r="L132" s="189"/>
      <c r="M132" s="194"/>
      <c r="N132" s="195"/>
      <c r="O132" s="195"/>
      <c r="P132" s="195"/>
      <c r="Q132" s="195"/>
      <c r="R132" s="195"/>
      <c r="S132" s="195"/>
      <c r="T132" s="19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0" t="s">
        <v>157</v>
      </c>
      <c r="AU132" s="190" t="s">
        <v>83</v>
      </c>
      <c r="AV132" s="13" t="s">
        <v>83</v>
      </c>
      <c r="AW132" s="13" t="s">
        <v>30</v>
      </c>
      <c r="AX132" s="13" t="s">
        <v>73</v>
      </c>
      <c r="AY132" s="190" t="s">
        <v>146</v>
      </c>
    </row>
    <row r="133" s="15" customFormat="1">
      <c r="A133" s="15"/>
      <c r="B133" s="207"/>
      <c r="C133" s="15"/>
      <c r="D133" s="184" t="s">
        <v>157</v>
      </c>
      <c r="E133" s="208" t="s">
        <v>1</v>
      </c>
      <c r="F133" s="209" t="s">
        <v>248</v>
      </c>
      <c r="G133" s="15"/>
      <c r="H133" s="210">
        <v>11.25</v>
      </c>
      <c r="I133" s="211"/>
      <c r="J133" s="15"/>
      <c r="K133" s="15"/>
      <c r="L133" s="207"/>
      <c r="M133" s="212"/>
      <c r="N133" s="213"/>
      <c r="O133" s="213"/>
      <c r="P133" s="213"/>
      <c r="Q133" s="213"/>
      <c r="R133" s="213"/>
      <c r="S133" s="213"/>
      <c r="T133" s="214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08" t="s">
        <v>157</v>
      </c>
      <c r="AU133" s="208" t="s">
        <v>83</v>
      </c>
      <c r="AV133" s="15" t="s">
        <v>168</v>
      </c>
      <c r="AW133" s="15" t="s">
        <v>30</v>
      </c>
      <c r="AX133" s="15" t="s">
        <v>81</v>
      </c>
      <c r="AY133" s="208" t="s">
        <v>146</v>
      </c>
    </row>
    <row r="134" s="2" customFormat="1">
      <c r="A134" s="37"/>
      <c r="B134" s="170"/>
      <c r="C134" s="171" t="s">
        <v>163</v>
      </c>
      <c r="D134" s="171" t="s">
        <v>149</v>
      </c>
      <c r="E134" s="172" t="s">
        <v>426</v>
      </c>
      <c r="F134" s="173" t="s">
        <v>427</v>
      </c>
      <c r="G134" s="174" t="s">
        <v>398</v>
      </c>
      <c r="H134" s="175">
        <v>112.5</v>
      </c>
      <c r="I134" s="176"/>
      <c r="J134" s="177">
        <f>ROUND(I134*H134,2)</f>
        <v>0</v>
      </c>
      <c r="K134" s="173" t="s">
        <v>778</v>
      </c>
      <c r="L134" s="38"/>
      <c r="M134" s="178" t="s">
        <v>1</v>
      </c>
      <c r="N134" s="179" t="s">
        <v>38</v>
      </c>
      <c r="O134" s="76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2" t="s">
        <v>168</v>
      </c>
      <c r="AT134" s="182" t="s">
        <v>149</v>
      </c>
      <c r="AU134" s="182" t="s">
        <v>83</v>
      </c>
      <c r="AY134" s="18" t="s">
        <v>146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81</v>
      </c>
      <c r="BK134" s="183">
        <f>ROUND(I134*H134,2)</f>
        <v>0</v>
      </c>
      <c r="BL134" s="18" t="s">
        <v>168</v>
      </c>
      <c r="BM134" s="182" t="s">
        <v>1205</v>
      </c>
    </row>
    <row r="135" s="2" customFormat="1">
      <c r="A135" s="37"/>
      <c r="B135" s="38"/>
      <c r="C135" s="37"/>
      <c r="D135" s="184" t="s">
        <v>156</v>
      </c>
      <c r="E135" s="37"/>
      <c r="F135" s="185" t="s">
        <v>429</v>
      </c>
      <c r="G135" s="37"/>
      <c r="H135" s="37"/>
      <c r="I135" s="186"/>
      <c r="J135" s="37"/>
      <c r="K135" s="37"/>
      <c r="L135" s="38"/>
      <c r="M135" s="187"/>
      <c r="N135" s="188"/>
      <c r="O135" s="76"/>
      <c r="P135" s="76"/>
      <c r="Q135" s="76"/>
      <c r="R135" s="76"/>
      <c r="S135" s="76"/>
      <c r="T135" s="7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8" t="s">
        <v>156</v>
      </c>
      <c r="AU135" s="18" t="s">
        <v>83</v>
      </c>
    </row>
    <row r="136" s="13" customFormat="1">
      <c r="A136" s="13"/>
      <c r="B136" s="189"/>
      <c r="C136" s="13"/>
      <c r="D136" s="184" t="s">
        <v>157</v>
      </c>
      <c r="E136" s="190" t="s">
        <v>1</v>
      </c>
      <c r="F136" s="191" t="s">
        <v>1206</v>
      </c>
      <c r="G136" s="13"/>
      <c r="H136" s="192">
        <v>112.5</v>
      </c>
      <c r="I136" s="193"/>
      <c r="J136" s="13"/>
      <c r="K136" s="13"/>
      <c r="L136" s="189"/>
      <c r="M136" s="194"/>
      <c r="N136" s="195"/>
      <c r="O136" s="195"/>
      <c r="P136" s="195"/>
      <c r="Q136" s="195"/>
      <c r="R136" s="195"/>
      <c r="S136" s="195"/>
      <c r="T136" s="19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0" t="s">
        <v>157</v>
      </c>
      <c r="AU136" s="190" t="s">
        <v>83</v>
      </c>
      <c r="AV136" s="13" t="s">
        <v>83</v>
      </c>
      <c r="AW136" s="13" t="s">
        <v>30</v>
      </c>
      <c r="AX136" s="13" t="s">
        <v>81</v>
      </c>
      <c r="AY136" s="190" t="s">
        <v>146</v>
      </c>
    </row>
    <row r="137" s="2" customFormat="1">
      <c r="A137" s="37"/>
      <c r="B137" s="170"/>
      <c r="C137" s="171" t="s">
        <v>168</v>
      </c>
      <c r="D137" s="171" t="s">
        <v>149</v>
      </c>
      <c r="E137" s="172" t="s">
        <v>442</v>
      </c>
      <c r="F137" s="173" t="s">
        <v>443</v>
      </c>
      <c r="G137" s="174" t="s">
        <v>322</v>
      </c>
      <c r="H137" s="175">
        <v>19.125</v>
      </c>
      <c r="I137" s="176"/>
      <c r="J137" s="177">
        <f>ROUND(I137*H137,2)</f>
        <v>0</v>
      </c>
      <c r="K137" s="173" t="s">
        <v>778</v>
      </c>
      <c r="L137" s="38"/>
      <c r="M137" s="178" t="s">
        <v>1</v>
      </c>
      <c r="N137" s="179" t="s">
        <v>38</v>
      </c>
      <c r="O137" s="76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2" t="s">
        <v>168</v>
      </c>
      <c r="AT137" s="182" t="s">
        <v>149</v>
      </c>
      <c r="AU137" s="182" t="s">
        <v>83</v>
      </c>
      <c r="AY137" s="18" t="s">
        <v>146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8" t="s">
        <v>81</v>
      </c>
      <c r="BK137" s="183">
        <f>ROUND(I137*H137,2)</f>
        <v>0</v>
      </c>
      <c r="BL137" s="18" t="s">
        <v>168</v>
      </c>
      <c r="BM137" s="182" t="s">
        <v>1207</v>
      </c>
    </row>
    <row r="138" s="2" customFormat="1">
      <c r="A138" s="37"/>
      <c r="B138" s="38"/>
      <c r="C138" s="37"/>
      <c r="D138" s="184" t="s">
        <v>156</v>
      </c>
      <c r="E138" s="37"/>
      <c r="F138" s="185" t="s">
        <v>445</v>
      </c>
      <c r="G138" s="37"/>
      <c r="H138" s="37"/>
      <c r="I138" s="186"/>
      <c r="J138" s="37"/>
      <c r="K138" s="37"/>
      <c r="L138" s="38"/>
      <c r="M138" s="187"/>
      <c r="N138" s="188"/>
      <c r="O138" s="76"/>
      <c r="P138" s="76"/>
      <c r="Q138" s="76"/>
      <c r="R138" s="76"/>
      <c r="S138" s="76"/>
      <c r="T138" s="7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8" t="s">
        <v>156</v>
      </c>
      <c r="AU138" s="18" t="s">
        <v>83</v>
      </c>
    </row>
    <row r="139" s="13" customFormat="1">
      <c r="A139" s="13"/>
      <c r="B139" s="189"/>
      <c r="C139" s="13"/>
      <c r="D139" s="184" t="s">
        <v>157</v>
      </c>
      <c r="E139" s="190" t="s">
        <v>1</v>
      </c>
      <c r="F139" s="191" t="s">
        <v>1208</v>
      </c>
      <c r="G139" s="13"/>
      <c r="H139" s="192">
        <v>19.125</v>
      </c>
      <c r="I139" s="193"/>
      <c r="J139" s="13"/>
      <c r="K139" s="13"/>
      <c r="L139" s="189"/>
      <c r="M139" s="194"/>
      <c r="N139" s="195"/>
      <c r="O139" s="195"/>
      <c r="P139" s="195"/>
      <c r="Q139" s="195"/>
      <c r="R139" s="195"/>
      <c r="S139" s="195"/>
      <c r="T139" s="19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0" t="s">
        <v>157</v>
      </c>
      <c r="AU139" s="190" t="s">
        <v>83</v>
      </c>
      <c r="AV139" s="13" t="s">
        <v>83</v>
      </c>
      <c r="AW139" s="13" t="s">
        <v>30</v>
      </c>
      <c r="AX139" s="13" t="s">
        <v>81</v>
      </c>
      <c r="AY139" s="190" t="s">
        <v>146</v>
      </c>
    </row>
    <row r="140" s="2" customFormat="1" ht="16.5" customHeight="1">
      <c r="A140" s="37"/>
      <c r="B140" s="170"/>
      <c r="C140" s="171" t="s">
        <v>145</v>
      </c>
      <c r="D140" s="171" t="s">
        <v>149</v>
      </c>
      <c r="E140" s="172" t="s">
        <v>447</v>
      </c>
      <c r="F140" s="173" t="s">
        <v>448</v>
      </c>
      <c r="G140" s="174" t="s">
        <v>398</v>
      </c>
      <c r="H140" s="175">
        <v>11.25</v>
      </c>
      <c r="I140" s="176"/>
      <c r="J140" s="177">
        <f>ROUND(I140*H140,2)</f>
        <v>0</v>
      </c>
      <c r="K140" s="173" t="s">
        <v>778</v>
      </c>
      <c r="L140" s="38"/>
      <c r="M140" s="178" t="s">
        <v>1</v>
      </c>
      <c r="N140" s="179" t="s">
        <v>38</v>
      </c>
      <c r="O140" s="76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2" t="s">
        <v>168</v>
      </c>
      <c r="AT140" s="182" t="s">
        <v>149</v>
      </c>
      <c r="AU140" s="182" t="s">
        <v>83</v>
      </c>
      <c r="AY140" s="18" t="s">
        <v>146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8" t="s">
        <v>81</v>
      </c>
      <c r="BK140" s="183">
        <f>ROUND(I140*H140,2)</f>
        <v>0</v>
      </c>
      <c r="BL140" s="18" t="s">
        <v>168</v>
      </c>
      <c r="BM140" s="182" t="s">
        <v>1209</v>
      </c>
    </row>
    <row r="141" s="2" customFormat="1">
      <c r="A141" s="37"/>
      <c r="B141" s="38"/>
      <c r="C141" s="37"/>
      <c r="D141" s="184" t="s">
        <v>156</v>
      </c>
      <c r="E141" s="37"/>
      <c r="F141" s="185" t="s">
        <v>450</v>
      </c>
      <c r="G141" s="37"/>
      <c r="H141" s="37"/>
      <c r="I141" s="186"/>
      <c r="J141" s="37"/>
      <c r="K141" s="37"/>
      <c r="L141" s="38"/>
      <c r="M141" s="187"/>
      <c r="N141" s="188"/>
      <c r="O141" s="76"/>
      <c r="P141" s="76"/>
      <c r="Q141" s="76"/>
      <c r="R141" s="76"/>
      <c r="S141" s="76"/>
      <c r="T141" s="7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8" t="s">
        <v>156</v>
      </c>
      <c r="AU141" s="18" t="s">
        <v>83</v>
      </c>
    </row>
    <row r="142" s="13" customFormat="1">
      <c r="A142" s="13"/>
      <c r="B142" s="189"/>
      <c r="C142" s="13"/>
      <c r="D142" s="184" t="s">
        <v>157</v>
      </c>
      <c r="E142" s="190" t="s">
        <v>1</v>
      </c>
      <c r="F142" s="191" t="s">
        <v>1210</v>
      </c>
      <c r="G142" s="13"/>
      <c r="H142" s="192">
        <v>11.25</v>
      </c>
      <c r="I142" s="193"/>
      <c r="J142" s="13"/>
      <c r="K142" s="13"/>
      <c r="L142" s="189"/>
      <c r="M142" s="194"/>
      <c r="N142" s="195"/>
      <c r="O142" s="195"/>
      <c r="P142" s="195"/>
      <c r="Q142" s="195"/>
      <c r="R142" s="195"/>
      <c r="S142" s="195"/>
      <c r="T142" s="19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0" t="s">
        <v>157</v>
      </c>
      <c r="AU142" s="190" t="s">
        <v>83</v>
      </c>
      <c r="AV142" s="13" t="s">
        <v>83</v>
      </c>
      <c r="AW142" s="13" t="s">
        <v>30</v>
      </c>
      <c r="AX142" s="13" t="s">
        <v>73</v>
      </c>
      <c r="AY142" s="190" t="s">
        <v>146</v>
      </c>
    </row>
    <row r="143" s="15" customFormat="1">
      <c r="A143" s="15"/>
      <c r="B143" s="207"/>
      <c r="C143" s="15"/>
      <c r="D143" s="184" t="s">
        <v>157</v>
      </c>
      <c r="E143" s="208" t="s">
        <v>1</v>
      </c>
      <c r="F143" s="209" t="s">
        <v>248</v>
      </c>
      <c r="G143" s="15"/>
      <c r="H143" s="210">
        <v>11.25</v>
      </c>
      <c r="I143" s="211"/>
      <c r="J143" s="15"/>
      <c r="K143" s="15"/>
      <c r="L143" s="207"/>
      <c r="M143" s="212"/>
      <c r="N143" s="213"/>
      <c r="O143" s="213"/>
      <c r="P143" s="213"/>
      <c r="Q143" s="213"/>
      <c r="R143" s="213"/>
      <c r="S143" s="213"/>
      <c r="T143" s="21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08" t="s">
        <v>157</v>
      </c>
      <c r="AU143" s="208" t="s">
        <v>83</v>
      </c>
      <c r="AV143" s="15" t="s">
        <v>168</v>
      </c>
      <c r="AW143" s="15" t="s">
        <v>30</v>
      </c>
      <c r="AX143" s="15" t="s">
        <v>81</v>
      </c>
      <c r="AY143" s="208" t="s">
        <v>146</v>
      </c>
    </row>
    <row r="144" s="2" customFormat="1">
      <c r="A144" s="37"/>
      <c r="B144" s="170"/>
      <c r="C144" s="171" t="s">
        <v>177</v>
      </c>
      <c r="D144" s="171" t="s">
        <v>149</v>
      </c>
      <c r="E144" s="172" t="s">
        <v>455</v>
      </c>
      <c r="F144" s="173" t="s">
        <v>456</v>
      </c>
      <c r="G144" s="174" t="s">
        <v>398</v>
      </c>
      <c r="H144" s="175">
        <v>5.6200000000000001</v>
      </c>
      <c r="I144" s="176"/>
      <c r="J144" s="177">
        <f>ROUND(I144*H144,2)</f>
        <v>0</v>
      </c>
      <c r="K144" s="173" t="s">
        <v>778</v>
      </c>
      <c r="L144" s="38"/>
      <c r="M144" s="178" t="s">
        <v>1</v>
      </c>
      <c r="N144" s="179" t="s">
        <v>38</v>
      </c>
      <c r="O144" s="76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2" t="s">
        <v>168</v>
      </c>
      <c r="AT144" s="182" t="s">
        <v>149</v>
      </c>
      <c r="AU144" s="182" t="s">
        <v>83</v>
      </c>
      <c r="AY144" s="18" t="s">
        <v>146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8" t="s">
        <v>81</v>
      </c>
      <c r="BK144" s="183">
        <f>ROUND(I144*H144,2)</f>
        <v>0</v>
      </c>
      <c r="BL144" s="18" t="s">
        <v>168</v>
      </c>
      <c r="BM144" s="182" t="s">
        <v>1211</v>
      </c>
    </row>
    <row r="145" s="2" customFormat="1">
      <c r="A145" s="37"/>
      <c r="B145" s="38"/>
      <c r="C145" s="37"/>
      <c r="D145" s="184" t="s">
        <v>156</v>
      </c>
      <c r="E145" s="37"/>
      <c r="F145" s="185" t="s">
        <v>458</v>
      </c>
      <c r="G145" s="37"/>
      <c r="H145" s="37"/>
      <c r="I145" s="186"/>
      <c r="J145" s="37"/>
      <c r="K145" s="37"/>
      <c r="L145" s="38"/>
      <c r="M145" s="187"/>
      <c r="N145" s="188"/>
      <c r="O145" s="76"/>
      <c r="P145" s="76"/>
      <c r="Q145" s="76"/>
      <c r="R145" s="76"/>
      <c r="S145" s="76"/>
      <c r="T145" s="7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8" t="s">
        <v>156</v>
      </c>
      <c r="AU145" s="18" t="s">
        <v>83</v>
      </c>
    </row>
    <row r="146" s="13" customFormat="1">
      <c r="A146" s="13"/>
      <c r="B146" s="189"/>
      <c r="C146" s="13"/>
      <c r="D146" s="184" t="s">
        <v>157</v>
      </c>
      <c r="E146" s="190" t="s">
        <v>1</v>
      </c>
      <c r="F146" s="191" t="s">
        <v>1212</v>
      </c>
      <c r="G146" s="13"/>
      <c r="H146" s="192">
        <v>5.6200000000000001</v>
      </c>
      <c r="I146" s="193"/>
      <c r="J146" s="13"/>
      <c r="K146" s="13"/>
      <c r="L146" s="189"/>
      <c r="M146" s="194"/>
      <c r="N146" s="195"/>
      <c r="O146" s="195"/>
      <c r="P146" s="195"/>
      <c r="Q146" s="195"/>
      <c r="R146" s="195"/>
      <c r="S146" s="195"/>
      <c r="T146" s="19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0" t="s">
        <v>157</v>
      </c>
      <c r="AU146" s="190" t="s">
        <v>83</v>
      </c>
      <c r="AV146" s="13" t="s">
        <v>83</v>
      </c>
      <c r="AW146" s="13" t="s">
        <v>30</v>
      </c>
      <c r="AX146" s="13" t="s">
        <v>73</v>
      </c>
      <c r="AY146" s="190" t="s">
        <v>146</v>
      </c>
    </row>
    <row r="147" s="15" customFormat="1">
      <c r="A147" s="15"/>
      <c r="B147" s="207"/>
      <c r="C147" s="15"/>
      <c r="D147" s="184" t="s">
        <v>157</v>
      </c>
      <c r="E147" s="208" t="s">
        <v>1</v>
      </c>
      <c r="F147" s="209" t="s">
        <v>248</v>
      </c>
      <c r="G147" s="15"/>
      <c r="H147" s="210">
        <v>5.6200000000000001</v>
      </c>
      <c r="I147" s="211"/>
      <c r="J147" s="15"/>
      <c r="K147" s="15"/>
      <c r="L147" s="207"/>
      <c r="M147" s="212"/>
      <c r="N147" s="213"/>
      <c r="O147" s="213"/>
      <c r="P147" s="213"/>
      <c r="Q147" s="213"/>
      <c r="R147" s="213"/>
      <c r="S147" s="213"/>
      <c r="T147" s="21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8" t="s">
        <v>157</v>
      </c>
      <c r="AU147" s="208" t="s">
        <v>83</v>
      </c>
      <c r="AV147" s="15" t="s">
        <v>168</v>
      </c>
      <c r="AW147" s="15" t="s">
        <v>30</v>
      </c>
      <c r="AX147" s="15" t="s">
        <v>81</v>
      </c>
      <c r="AY147" s="208" t="s">
        <v>146</v>
      </c>
    </row>
    <row r="148" s="2" customFormat="1" ht="16.5" customHeight="1">
      <c r="A148" s="37"/>
      <c r="B148" s="170"/>
      <c r="C148" s="215" t="s">
        <v>182</v>
      </c>
      <c r="D148" s="215" t="s">
        <v>249</v>
      </c>
      <c r="E148" s="216" t="s">
        <v>462</v>
      </c>
      <c r="F148" s="217" t="s">
        <v>463</v>
      </c>
      <c r="G148" s="218" t="s">
        <v>322</v>
      </c>
      <c r="H148" s="219">
        <v>11.24</v>
      </c>
      <c r="I148" s="220"/>
      <c r="J148" s="221">
        <f>ROUND(I148*H148,2)</f>
        <v>0</v>
      </c>
      <c r="K148" s="217" t="s">
        <v>778</v>
      </c>
      <c r="L148" s="222"/>
      <c r="M148" s="223" t="s">
        <v>1</v>
      </c>
      <c r="N148" s="224" t="s">
        <v>38</v>
      </c>
      <c r="O148" s="76"/>
      <c r="P148" s="180">
        <f>O148*H148</f>
        <v>0</v>
      </c>
      <c r="Q148" s="180">
        <v>1</v>
      </c>
      <c r="R148" s="180">
        <f>Q148*H148</f>
        <v>11.24</v>
      </c>
      <c r="S148" s="180">
        <v>0</v>
      </c>
      <c r="T148" s="18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2" t="s">
        <v>189</v>
      </c>
      <c r="AT148" s="182" t="s">
        <v>249</v>
      </c>
      <c r="AU148" s="182" t="s">
        <v>83</v>
      </c>
      <c r="AY148" s="18" t="s">
        <v>146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8" t="s">
        <v>81</v>
      </c>
      <c r="BK148" s="183">
        <f>ROUND(I148*H148,2)</f>
        <v>0</v>
      </c>
      <c r="BL148" s="18" t="s">
        <v>168</v>
      </c>
      <c r="BM148" s="182" t="s">
        <v>1213</v>
      </c>
    </row>
    <row r="149" s="2" customFormat="1">
      <c r="A149" s="37"/>
      <c r="B149" s="38"/>
      <c r="C149" s="37"/>
      <c r="D149" s="184" t="s">
        <v>156</v>
      </c>
      <c r="E149" s="37"/>
      <c r="F149" s="185" t="s">
        <v>463</v>
      </c>
      <c r="G149" s="37"/>
      <c r="H149" s="37"/>
      <c r="I149" s="186"/>
      <c r="J149" s="37"/>
      <c r="K149" s="37"/>
      <c r="L149" s="38"/>
      <c r="M149" s="187"/>
      <c r="N149" s="188"/>
      <c r="O149" s="76"/>
      <c r="P149" s="76"/>
      <c r="Q149" s="76"/>
      <c r="R149" s="76"/>
      <c r="S149" s="76"/>
      <c r="T149" s="7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8" t="s">
        <v>156</v>
      </c>
      <c r="AU149" s="18" t="s">
        <v>83</v>
      </c>
    </row>
    <row r="150" s="13" customFormat="1">
      <c r="A150" s="13"/>
      <c r="B150" s="189"/>
      <c r="C150" s="13"/>
      <c r="D150" s="184" t="s">
        <v>157</v>
      </c>
      <c r="E150" s="13"/>
      <c r="F150" s="191" t="s">
        <v>1214</v>
      </c>
      <c r="G150" s="13"/>
      <c r="H150" s="192">
        <v>11.24</v>
      </c>
      <c r="I150" s="193"/>
      <c r="J150" s="13"/>
      <c r="K150" s="13"/>
      <c r="L150" s="189"/>
      <c r="M150" s="194"/>
      <c r="N150" s="195"/>
      <c r="O150" s="195"/>
      <c r="P150" s="195"/>
      <c r="Q150" s="195"/>
      <c r="R150" s="195"/>
      <c r="S150" s="195"/>
      <c r="T150" s="19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0" t="s">
        <v>157</v>
      </c>
      <c r="AU150" s="190" t="s">
        <v>83</v>
      </c>
      <c r="AV150" s="13" t="s">
        <v>83</v>
      </c>
      <c r="AW150" s="13" t="s">
        <v>3</v>
      </c>
      <c r="AX150" s="13" t="s">
        <v>81</v>
      </c>
      <c r="AY150" s="190" t="s">
        <v>146</v>
      </c>
    </row>
    <row r="151" s="2" customFormat="1">
      <c r="A151" s="37"/>
      <c r="B151" s="170"/>
      <c r="C151" s="171" t="s">
        <v>189</v>
      </c>
      <c r="D151" s="171" t="s">
        <v>149</v>
      </c>
      <c r="E151" s="172" t="s">
        <v>937</v>
      </c>
      <c r="F151" s="173" t="s">
        <v>938</v>
      </c>
      <c r="G151" s="174" t="s">
        <v>398</v>
      </c>
      <c r="H151" s="175">
        <v>5.625</v>
      </c>
      <c r="I151" s="176"/>
      <c r="J151" s="177">
        <f>ROUND(I151*H151,2)</f>
        <v>0</v>
      </c>
      <c r="K151" s="173" t="s">
        <v>778</v>
      </c>
      <c r="L151" s="38"/>
      <c r="M151" s="178" t="s">
        <v>1</v>
      </c>
      <c r="N151" s="179" t="s">
        <v>38</v>
      </c>
      <c r="O151" s="76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2" t="s">
        <v>168</v>
      </c>
      <c r="AT151" s="182" t="s">
        <v>149</v>
      </c>
      <c r="AU151" s="182" t="s">
        <v>83</v>
      </c>
      <c r="AY151" s="18" t="s">
        <v>146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81</v>
      </c>
      <c r="BK151" s="183">
        <f>ROUND(I151*H151,2)</f>
        <v>0</v>
      </c>
      <c r="BL151" s="18" t="s">
        <v>168</v>
      </c>
      <c r="BM151" s="182" t="s">
        <v>1215</v>
      </c>
    </row>
    <row r="152" s="2" customFormat="1">
      <c r="A152" s="37"/>
      <c r="B152" s="38"/>
      <c r="C152" s="37"/>
      <c r="D152" s="184" t="s">
        <v>156</v>
      </c>
      <c r="E152" s="37"/>
      <c r="F152" s="185" t="s">
        <v>940</v>
      </c>
      <c r="G152" s="37"/>
      <c r="H152" s="37"/>
      <c r="I152" s="186"/>
      <c r="J152" s="37"/>
      <c r="K152" s="37"/>
      <c r="L152" s="38"/>
      <c r="M152" s="187"/>
      <c r="N152" s="188"/>
      <c r="O152" s="76"/>
      <c r="P152" s="76"/>
      <c r="Q152" s="76"/>
      <c r="R152" s="76"/>
      <c r="S152" s="76"/>
      <c r="T152" s="7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8" t="s">
        <v>156</v>
      </c>
      <c r="AU152" s="18" t="s">
        <v>83</v>
      </c>
    </row>
    <row r="153" s="13" customFormat="1">
      <c r="A153" s="13"/>
      <c r="B153" s="189"/>
      <c r="C153" s="13"/>
      <c r="D153" s="184" t="s">
        <v>157</v>
      </c>
      <c r="E153" s="190" t="s">
        <v>1</v>
      </c>
      <c r="F153" s="191" t="s">
        <v>1216</v>
      </c>
      <c r="G153" s="13"/>
      <c r="H153" s="192">
        <v>5.625</v>
      </c>
      <c r="I153" s="193"/>
      <c r="J153" s="13"/>
      <c r="K153" s="13"/>
      <c r="L153" s="189"/>
      <c r="M153" s="194"/>
      <c r="N153" s="195"/>
      <c r="O153" s="195"/>
      <c r="P153" s="195"/>
      <c r="Q153" s="195"/>
      <c r="R153" s="195"/>
      <c r="S153" s="195"/>
      <c r="T153" s="19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0" t="s">
        <v>157</v>
      </c>
      <c r="AU153" s="190" t="s">
        <v>83</v>
      </c>
      <c r="AV153" s="13" t="s">
        <v>83</v>
      </c>
      <c r="AW153" s="13" t="s">
        <v>30</v>
      </c>
      <c r="AX153" s="13" t="s">
        <v>81</v>
      </c>
      <c r="AY153" s="190" t="s">
        <v>146</v>
      </c>
    </row>
    <row r="154" s="2" customFormat="1" ht="16.5" customHeight="1">
      <c r="A154" s="37"/>
      <c r="B154" s="170"/>
      <c r="C154" s="215" t="s">
        <v>194</v>
      </c>
      <c r="D154" s="215" t="s">
        <v>249</v>
      </c>
      <c r="E154" s="216" t="s">
        <v>942</v>
      </c>
      <c r="F154" s="217" t="s">
        <v>943</v>
      </c>
      <c r="G154" s="218" t="s">
        <v>322</v>
      </c>
      <c r="H154" s="219">
        <v>11.25</v>
      </c>
      <c r="I154" s="220"/>
      <c r="J154" s="221">
        <f>ROUND(I154*H154,2)</f>
        <v>0</v>
      </c>
      <c r="K154" s="217" t="s">
        <v>778</v>
      </c>
      <c r="L154" s="222"/>
      <c r="M154" s="223" t="s">
        <v>1</v>
      </c>
      <c r="N154" s="224" t="s">
        <v>38</v>
      </c>
      <c r="O154" s="76"/>
      <c r="P154" s="180">
        <f>O154*H154</f>
        <v>0</v>
      </c>
      <c r="Q154" s="180">
        <v>1</v>
      </c>
      <c r="R154" s="180">
        <f>Q154*H154</f>
        <v>11.25</v>
      </c>
      <c r="S154" s="180">
        <v>0</v>
      </c>
      <c r="T154" s="18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2" t="s">
        <v>189</v>
      </c>
      <c r="AT154" s="182" t="s">
        <v>249</v>
      </c>
      <c r="AU154" s="182" t="s">
        <v>83</v>
      </c>
      <c r="AY154" s="18" t="s">
        <v>146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8" t="s">
        <v>81</v>
      </c>
      <c r="BK154" s="183">
        <f>ROUND(I154*H154,2)</f>
        <v>0</v>
      </c>
      <c r="BL154" s="18" t="s">
        <v>168</v>
      </c>
      <c r="BM154" s="182" t="s">
        <v>1217</v>
      </c>
    </row>
    <row r="155" s="2" customFormat="1">
      <c r="A155" s="37"/>
      <c r="B155" s="38"/>
      <c r="C155" s="37"/>
      <c r="D155" s="184" t="s">
        <v>156</v>
      </c>
      <c r="E155" s="37"/>
      <c r="F155" s="185" t="s">
        <v>943</v>
      </c>
      <c r="G155" s="37"/>
      <c r="H155" s="37"/>
      <c r="I155" s="186"/>
      <c r="J155" s="37"/>
      <c r="K155" s="37"/>
      <c r="L155" s="38"/>
      <c r="M155" s="187"/>
      <c r="N155" s="188"/>
      <c r="O155" s="76"/>
      <c r="P155" s="76"/>
      <c r="Q155" s="76"/>
      <c r="R155" s="76"/>
      <c r="S155" s="76"/>
      <c r="T155" s="7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8" t="s">
        <v>156</v>
      </c>
      <c r="AU155" s="18" t="s">
        <v>83</v>
      </c>
    </row>
    <row r="156" s="13" customFormat="1">
      <c r="A156" s="13"/>
      <c r="B156" s="189"/>
      <c r="C156" s="13"/>
      <c r="D156" s="184" t="s">
        <v>157</v>
      </c>
      <c r="E156" s="13"/>
      <c r="F156" s="191" t="s">
        <v>1218</v>
      </c>
      <c r="G156" s="13"/>
      <c r="H156" s="192">
        <v>11.25</v>
      </c>
      <c r="I156" s="193"/>
      <c r="J156" s="13"/>
      <c r="K156" s="13"/>
      <c r="L156" s="189"/>
      <c r="M156" s="194"/>
      <c r="N156" s="195"/>
      <c r="O156" s="195"/>
      <c r="P156" s="195"/>
      <c r="Q156" s="195"/>
      <c r="R156" s="195"/>
      <c r="S156" s="195"/>
      <c r="T156" s="19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0" t="s">
        <v>157</v>
      </c>
      <c r="AU156" s="190" t="s">
        <v>83</v>
      </c>
      <c r="AV156" s="13" t="s">
        <v>83</v>
      </c>
      <c r="AW156" s="13" t="s">
        <v>3</v>
      </c>
      <c r="AX156" s="13" t="s">
        <v>81</v>
      </c>
      <c r="AY156" s="190" t="s">
        <v>146</v>
      </c>
    </row>
    <row r="157" s="12" customFormat="1" ht="22.8" customHeight="1">
      <c r="A157" s="12"/>
      <c r="B157" s="157"/>
      <c r="C157" s="12"/>
      <c r="D157" s="158" t="s">
        <v>72</v>
      </c>
      <c r="E157" s="168" t="s">
        <v>145</v>
      </c>
      <c r="F157" s="168" t="s">
        <v>491</v>
      </c>
      <c r="G157" s="12"/>
      <c r="H157" s="12"/>
      <c r="I157" s="160"/>
      <c r="J157" s="169">
        <f>BK157</f>
        <v>0</v>
      </c>
      <c r="K157" s="12"/>
      <c r="L157" s="157"/>
      <c r="M157" s="162"/>
      <c r="N157" s="163"/>
      <c r="O157" s="163"/>
      <c r="P157" s="164">
        <f>SUM(P158:P166)</f>
        <v>0</v>
      </c>
      <c r="Q157" s="163"/>
      <c r="R157" s="164">
        <f>SUM(R158:R166)</f>
        <v>11.822800000000001</v>
      </c>
      <c r="S157" s="163"/>
      <c r="T157" s="165">
        <f>SUM(T158:T166)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58" t="s">
        <v>81</v>
      </c>
      <c r="AT157" s="166" t="s">
        <v>72</v>
      </c>
      <c r="AU157" s="166" t="s">
        <v>81</v>
      </c>
      <c r="AY157" s="158" t="s">
        <v>146</v>
      </c>
      <c r="BK157" s="167">
        <f>SUM(BK158:BK166)</f>
        <v>0</v>
      </c>
    </row>
    <row r="158" s="2" customFormat="1" ht="21.75" customHeight="1">
      <c r="A158" s="37"/>
      <c r="B158" s="170"/>
      <c r="C158" s="171" t="s">
        <v>199</v>
      </c>
      <c r="D158" s="171" t="s">
        <v>149</v>
      </c>
      <c r="E158" s="172" t="s">
        <v>1219</v>
      </c>
      <c r="F158" s="173" t="s">
        <v>1220</v>
      </c>
      <c r="G158" s="174" t="s">
        <v>284</v>
      </c>
      <c r="H158" s="175">
        <v>36</v>
      </c>
      <c r="I158" s="176"/>
      <c r="J158" s="177">
        <f>ROUND(I158*H158,2)</f>
        <v>0</v>
      </c>
      <c r="K158" s="173" t="s">
        <v>778</v>
      </c>
      <c r="L158" s="38"/>
      <c r="M158" s="178" t="s">
        <v>1</v>
      </c>
      <c r="N158" s="179" t="s">
        <v>38</v>
      </c>
      <c r="O158" s="76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2" t="s">
        <v>168</v>
      </c>
      <c r="AT158" s="182" t="s">
        <v>149</v>
      </c>
      <c r="AU158" s="182" t="s">
        <v>83</v>
      </c>
      <c r="AY158" s="18" t="s">
        <v>146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8" t="s">
        <v>81</v>
      </c>
      <c r="BK158" s="183">
        <f>ROUND(I158*H158,2)</f>
        <v>0</v>
      </c>
      <c r="BL158" s="18" t="s">
        <v>168</v>
      </c>
      <c r="BM158" s="182" t="s">
        <v>1221</v>
      </c>
    </row>
    <row r="159" s="2" customFormat="1">
      <c r="A159" s="37"/>
      <c r="B159" s="38"/>
      <c r="C159" s="37"/>
      <c r="D159" s="184" t="s">
        <v>156</v>
      </c>
      <c r="E159" s="37"/>
      <c r="F159" s="185" t="s">
        <v>1222</v>
      </c>
      <c r="G159" s="37"/>
      <c r="H159" s="37"/>
      <c r="I159" s="186"/>
      <c r="J159" s="37"/>
      <c r="K159" s="37"/>
      <c r="L159" s="38"/>
      <c r="M159" s="187"/>
      <c r="N159" s="188"/>
      <c r="O159" s="76"/>
      <c r="P159" s="76"/>
      <c r="Q159" s="76"/>
      <c r="R159" s="76"/>
      <c r="S159" s="76"/>
      <c r="T159" s="7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8" t="s">
        <v>156</v>
      </c>
      <c r="AU159" s="18" t="s">
        <v>83</v>
      </c>
    </row>
    <row r="160" s="13" customFormat="1">
      <c r="A160" s="13"/>
      <c r="B160" s="189"/>
      <c r="C160" s="13"/>
      <c r="D160" s="184" t="s">
        <v>157</v>
      </c>
      <c r="E160" s="190" t="s">
        <v>1</v>
      </c>
      <c r="F160" s="191" t="s">
        <v>1223</v>
      </c>
      <c r="G160" s="13"/>
      <c r="H160" s="192">
        <v>36</v>
      </c>
      <c r="I160" s="193"/>
      <c r="J160" s="13"/>
      <c r="K160" s="13"/>
      <c r="L160" s="189"/>
      <c r="M160" s="194"/>
      <c r="N160" s="195"/>
      <c r="O160" s="195"/>
      <c r="P160" s="195"/>
      <c r="Q160" s="195"/>
      <c r="R160" s="195"/>
      <c r="S160" s="195"/>
      <c r="T160" s="19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0" t="s">
        <v>157</v>
      </c>
      <c r="AU160" s="190" t="s">
        <v>83</v>
      </c>
      <c r="AV160" s="13" t="s">
        <v>83</v>
      </c>
      <c r="AW160" s="13" t="s">
        <v>30</v>
      </c>
      <c r="AX160" s="13" t="s">
        <v>81</v>
      </c>
      <c r="AY160" s="190" t="s">
        <v>146</v>
      </c>
    </row>
    <row r="161" s="2" customFormat="1" ht="33" customHeight="1">
      <c r="A161" s="37"/>
      <c r="B161" s="170"/>
      <c r="C161" s="171" t="s">
        <v>205</v>
      </c>
      <c r="D161" s="171" t="s">
        <v>149</v>
      </c>
      <c r="E161" s="172" t="s">
        <v>1224</v>
      </c>
      <c r="F161" s="173" t="s">
        <v>1225</v>
      </c>
      <c r="G161" s="174" t="s">
        <v>284</v>
      </c>
      <c r="H161" s="175">
        <v>36</v>
      </c>
      <c r="I161" s="176"/>
      <c r="J161" s="177">
        <f>ROUND(I161*H161,2)</f>
        <v>0</v>
      </c>
      <c r="K161" s="173" t="s">
        <v>778</v>
      </c>
      <c r="L161" s="38"/>
      <c r="M161" s="178" t="s">
        <v>1</v>
      </c>
      <c r="N161" s="179" t="s">
        <v>38</v>
      </c>
      <c r="O161" s="76"/>
      <c r="P161" s="180">
        <f>O161*H161</f>
        <v>0</v>
      </c>
      <c r="Q161" s="180">
        <v>0.083500000000000005</v>
      </c>
      <c r="R161" s="180">
        <f>Q161*H161</f>
        <v>3.0060000000000002</v>
      </c>
      <c r="S161" s="180">
        <v>0</v>
      </c>
      <c r="T161" s="18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2" t="s">
        <v>168</v>
      </c>
      <c r="AT161" s="182" t="s">
        <v>149</v>
      </c>
      <c r="AU161" s="182" t="s">
        <v>83</v>
      </c>
      <c r="AY161" s="18" t="s">
        <v>146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8" t="s">
        <v>81</v>
      </c>
      <c r="BK161" s="183">
        <f>ROUND(I161*H161,2)</f>
        <v>0</v>
      </c>
      <c r="BL161" s="18" t="s">
        <v>168</v>
      </c>
      <c r="BM161" s="182" t="s">
        <v>1226</v>
      </c>
    </row>
    <row r="162" s="2" customFormat="1">
      <c r="A162" s="37"/>
      <c r="B162" s="38"/>
      <c r="C162" s="37"/>
      <c r="D162" s="184" t="s">
        <v>156</v>
      </c>
      <c r="E162" s="37"/>
      <c r="F162" s="185" t="s">
        <v>1227</v>
      </c>
      <c r="G162" s="37"/>
      <c r="H162" s="37"/>
      <c r="I162" s="186"/>
      <c r="J162" s="37"/>
      <c r="K162" s="37"/>
      <c r="L162" s="38"/>
      <c r="M162" s="187"/>
      <c r="N162" s="188"/>
      <c r="O162" s="76"/>
      <c r="P162" s="76"/>
      <c r="Q162" s="76"/>
      <c r="R162" s="76"/>
      <c r="S162" s="76"/>
      <c r="T162" s="7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8" t="s">
        <v>156</v>
      </c>
      <c r="AU162" s="18" t="s">
        <v>83</v>
      </c>
    </row>
    <row r="163" s="13" customFormat="1">
      <c r="A163" s="13"/>
      <c r="B163" s="189"/>
      <c r="C163" s="13"/>
      <c r="D163" s="184" t="s">
        <v>157</v>
      </c>
      <c r="E163" s="190" t="s">
        <v>1</v>
      </c>
      <c r="F163" s="191" t="s">
        <v>1228</v>
      </c>
      <c r="G163" s="13"/>
      <c r="H163" s="192">
        <v>36</v>
      </c>
      <c r="I163" s="193"/>
      <c r="J163" s="13"/>
      <c r="K163" s="13"/>
      <c r="L163" s="189"/>
      <c r="M163" s="194"/>
      <c r="N163" s="195"/>
      <c r="O163" s="195"/>
      <c r="P163" s="195"/>
      <c r="Q163" s="195"/>
      <c r="R163" s="195"/>
      <c r="S163" s="195"/>
      <c r="T163" s="19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0" t="s">
        <v>157</v>
      </c>
      <c r="AU163" s="190" t="s">
        <v>83</v>
      </c>
      <c r="AV163" s="13" t="s">
        <v>83</v>
      </c>
      <c r="AW163" s="13" t="s">
        <v>30</v>
      </c>
      <c r="AX163" s="13" t="s">
        <v>81</v>
      </c>
      <c r="AY163" s="190" t="s">
        <v>146</v>
      </c>
    </row>
    <row r="164" s="2" customFormat="1" ht="16.5" customHeight="1">
      <c r="A164" s="37"/>
      <c r="B164" s="170"/>
      <c r="C164" s="215" t="s">
        <v>210</v>
      </c>
      <c r="D164" s="215" t="s">
        <v>249</v>
      </c>
      <c r="E164" s="216" t="s">
        <v>1229</v>
      </c>
      <c r="F164" s="217" t="s">
        <v>1230</v>
      </c>
      <c r="G164" s="218" t="s">
        <v>240</v>
      </c>
      <c r="H164" s="219">
        <v>82.400000000000006</v>
      </c>
      <c r="I164" s="220"/>
      <c r="J164" s="221">
        <f>ROUND(I164*H164,2)</f>
        <v>0</v>
      </c>
      <c r="K164" s="217" t="s">
        <v>778</v>
      </c>
      <c r="L164" s="222"/>
      <c r="M164" s="223" t="s">
        <v>1</v>
      </c>
      <c r="N164" s="224" t="s">
        <v>38</v>
      </c>
      <c r="O164" s="76"/>
      <c r="P164" s="180">
        <f>O164*H164</f>
        <v>0</v>
      </c>
      <c r="Q164" s="180">
        <v>0.107</v>
      </c>
      <c r="R164" s="180">
        <f>Q164*H164</f>
        <v>8.8168000000000006</v>
      </c>
      <c r="S164" s="180">
        <v>0</v>
      </c>
      <c r="T164" s="18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2" t="s">
        <v>189</v>
      </c>
      <c r="AT164" s="182" t="s">
        <v>249</v>
      </c>
      <c r="AU164" s="182" t="s">
        <v>83</v>
      </c>
      <c r="AY164" s="18" t="s">
        <v>146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8" t="s">
        <v>81</v>
      </c>
      <c r="BK164" s="183">
        <f>ROUND(I164*H164,2)</f>
        <v>0</v>
      </c>
      <c r="BL164" s="18" t="s">
        <v>168</v>
      </c>
      <c r="BM164" s="182" t="s">
        <v>1231</v>
      </c>
    </row>
    <row r="165" s="2" customFormat="1">
      <c r="A165" s="37"/>
      <c r="B165" s="38"/>
      <c r="C165" s="37"/>
      <c r="D165" s="184" t="s">
        <v>156</v>
      </c>
      <c r="E165" s="37"/>
      <c r="F165" s="185" t="s">
        <v>1230</v>
      </c>
      <c r="G165" s="37"/>
      <c r="H165" s="37"/>
      <c r="I165" s="186"/>
      <c r="J165" s="37"/>
      <c r="K165" s="37"/>
      <c r="L165" s="38"/>
      <c r="M165" s="187"/>
      <c r="N165" s="188"/>
      <c r="O165" s="76"/>
      <c r="P165" s="76"/>
      <c r="Q165" s="76"/>
      <c r="R165" s="76"/>
      <c r="S165" s="76"/>
      <c r="T165" s="7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8" t="s">
        <v>156</v>
      </c>
      <c r="AU165" s="18" t="s">
        <v>83</v>
      </c>
    </row>
    <row r="166" s="13" customFormat="1">
      <c r="A166" s="13"/>
      <c r="B166" s="189"/>
      <c r="C166" s="13"/>
      <c r="D166" s="184" t="s">
        <v>157</v>
      </c>
      <c r="E166" s="13"/>
      <c r="F166" s="191" t="s">
        <v>1232</v>
      </c>
      <c r="G166" s="13"/>
      <c r="H166" s="192">
        <v>82.400000000000006</v>
      </c>
      <c r="I166" s="193"/>
      <c r="J166" s="13"/>
      <c r="K166" s="13"/>
      <c r="L166" s="189"/>
      <c r="M166" s="194"/>
      <c r="N166" s="195"/>
      <c r="O166" s="195"/>
      <c r="P166" s="195"/>
      <c r="Q166" s="195"/>
      <c r="R166" s="195"/>
      <c r="S166" s="195"/>
      <c r="T166" s="19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0" t="s">
        <v>157</v>
      </c>
      <c r="AU166" s="190" t="s">
        <v>83</v>
      </c>
      <c r="AV166" s="13" t="s">
        <v>83</v>
      </c>
      <c r="AW166" s="13" t="s">
        <v>3</v>
      </c>
      <c r="AX166" s="13" t="s">
        <v>81</v>
      </c>
      <c r="AY166" s="190" t="s">
        <v>146</v>
      </c>
    </row>
    <row r="167" s="12" customFormat="1" ht="22.8" customHeight="1">
      <c r="A167" s="12"/>
      <c r="B167" s="157"/>
      <c r="C167" s="12"/>
      <c r="D167" s="158" t="s">
        <v>72</v>
      </c>
      <c r="E167" s="168" t="s">
        <v>189</v>
      </c>
      <c r="F167" s="168" t="s">
        <v>871</v>
      </c>
      <c r="G167" s="12"/>
      <c r="H167" s="12"/>
      <c r="I167" s="160"/>
      <c r="J167" s="169">
        <f>BK167</f>
        <v>0</v>
      </c>
      <c r="K167" s="12"/>
      <c r="L167" s="157"/>
      <c r="M167" s="162"/>
      <c r="N167" s="163"/>
      <c r="O167" s="163"/>
      <c r="P167" s="164">
        <f>SUM(P168:P173)</f>
        <v>0</v>
      </c>
      <c r="Q167" s="163"/>
      <c r="R167" s="164">
        <f>SUM(R168:R173)</f>
        <v>0.012599999999999998</v>
      </c>
      <c r="S167" s="163"/>
      <c r="T167" s="165">
        <f>SUM(T168:T173)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58" t="s">
        <v>81</v>
      </c>
      <c r="AT167" s="166" t="s">
        <v>72</v>
      </c>
      <c r="AU167" s="166" t="s">
        <v>81</v>
      </c>
      <c r="AY167" s="158" t="s">
        <v>146</v>
      </c>
      <c r="BK167" s="167">
        <f>SUM(BK168:BK173)</f>
        <v>0</v>
      </c>
    </row>
    <row r="168" s="2" customFormat="1" ht="21.75" customHeight="1">
      <c r="A168" s="37"/>
      <c r="B168" s="170"/>
      <c r="C168" s="171" t="s">
        <v>215</v>
      </c>
      <c r="D168" s="171" t="s">
        <v>149</v>
      </c>
      <c r="E168" s="172" t="s">
        <v>1233</v>
      </c>
      <c r="F168" s="173" t="s">
        <v>1234</v>
      </c>
      <c r="G168" s="174" t="s">
        <v>278</v>
      </c>
      <c r="H168" s="175">
        <v>15</v>
      </c>
      <c r="I168" s="176"/>
      <c r="J168" s="177">
        <f>ROUND(I168*H168,2)</f>
        <v>0</v>
      </c>
      <c r="K168" s="173" t="s">
        <v>778</v>
      </c>
      <c r="L168" s="38"/>
      <c r="M168" s="178" t="s">
        <v>1</v>
      </c>
      <c r="N168" s="179" t="s">
        <v>38</v>
      </c>
      <c r="O168" s="76"/>
      <c r="P168" s="180">
        <f>O168*H168</f>
        <v>0</v>
      </c>
      <c r="Q168" s="180">
        <v>6.0000000000000002E-05</v>
      </c>
      <c r="R168" s="180">
        <f>Q168*H168</f>
        <v>0.00089999999999999998</v>
      </c>
      <c r="S168" s="180">
        <v>0</v>
      </c>
      <c r="T168" s="18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2" t="s">
        <v>168</v>
      </c>
      <c r="AT168" s="182" t="s">
        <v>149</v>
      </c>
      <c r="AU168" s="182" t="s">
        <v>83</v>
      </c>
      <c r="AY168" s="18" t="s">
        <v>146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8" t="s">
        <v>81</v>
      </c>
      <c r="BK168" s="183">
        <f>ROUND(I168*H168,2)</f>
        <v>0</v>
      </c>
      <c r="BL168" s="18" t="s">
        <v>168</v>
      </c>
      <c r="BM168" s="182" t="s">
        <v>1235</v>
      </c>
    </row>
    <row r="169" s="2" customFormat="1">
      <c r="A169" s="37"/>
      <c r="B169" s="38"/>
      <c r="C169" s="37"/>
      <c r="D169" s="184" t="s">
        <v>156</v>
      </c>
      <c r="E169" s="37"/>
      <c r="F169" s="185" t="s">
        <v>1236</v>
      </c>
      <c r="G169" s="37"/>
      <c r="H169" s="37"/>
      <c r="I169" s="186"/>
      <c r="J169" s="37"/>
      <c r="K169" s="37"/>
      <c r="L169" s="38"/>
      <c r="M169" s="187"/>
      <c r="N169" s="188"/>
      <c r="O169" s="76"/>
      <c r="P169" s="76"/>
      <c r="Q169" s="76"/>
      <c r="R169" s="76"/>
      <c r="S169" s="76"/>
      <c r="T169" s="7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8" t="s">
        <v>156</v>
      </c>
      <c r="AU169" s="18" t="s">
        <v>83</v>
      </c>
    </row>
    <row r="170" s="13" customFormat="1">
      <c r="A170" s="13"/>
      <c r="B170" s="189"/>
      <c r="C170" s="13"/>
      <c r="D170" s="184" t="s">
        <v>157</v>
      </c>
      <c r="E170" s="190" t="s">
        <v>1</v>
      </c>
      <c r="F170" s="191" t="s">
        <v>1237</v>
      </c>
      <c r="G170" s="13"/>
      <c r="H170" s="192">
        <v>15</v>
      </c>
      <c r="I170" s="193"/>
      <c r="J170" s="13"/>
      <c r="K170" s="13"/>
      <c r="L170" s="189"/>
      <c r="M170" s="194"/>
      <c r="N170" s="195"/>
      <c r="O170" s="195"/>
      <c r="P170" s="195"/>
      <c r="Q170" s="195"/>
      <c r="R170" s="195"/>
      <c r="S170" s="195"/>
      <c r="T170" s="19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0" t="s">
        <v>157</v>
      </c>
      <c r="AU170" s="190" t="s">
        <v>83</v>
      </c>
      <c r="AV170" s="13" t="s">
        <v>83</v>
      </c>
      <c r="AW170" s="13" t="s">
        <v>30</v>
      </c>
      <c r="AX170" s="13" t="s">
        <v>81</v>
      </c>
      <c r="AY170" s="190" t="s">
        <v>146</v>
      </c>
    </row>
    <row r="171" s="2" customFormat="1" ht="21.75" customHeight="1">
      <c r="A171" s="37"/>
      <c r="B171" s="170"/>
      <c r="C171" s="171" t="s">
        <v>219</v>
      </c>
      <c r="D171" s="171" t="s">
        <v>149</v>
      </c>
      <c r="E171" s="172" t="s">
        <v>998</v>
      </c>
      <c r="F171" s="173" t="s">
        <v>999</v>
      </c>
      <c r="G171" s="174" t="s">
        <v>278</v>
      </c>
      <c r="H171" s="175">
        <v>90</v>
      </c>
      <c r="I171" s="176"/>
      <c r="J171" s="177">
        <f>ROUND(I171*H171,2)</f>
        <v>0</v>
      </c>
      <c r="K171" s="173" t="s">
        <v>778</v>
      </c>
      <c r="L171" s="38"/>
      <c r="M171" s="178" t="s">
        <v>1</v>
      </c>
      <c r="N171" s="179" t="s">
        <v>38</v>
      </c>
      <c r="O171" s="76"/>
      <c r="P171" s="180">
        <f>O171*H171</f>
        <v>0</v>
      </c>
      <c r="Q171" s="180">
        <v>0.00012999999999999999</v>
      </c>
      <c r="R171" s="180">
        <f>Q171*H171</f>
        <v>0.011699999999999999</v>
      </c>
      <c r="S171" s="180">
        <v>0</v>
      </c>
      <c r="T171" s="18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2" t="s">
        <v>168</v>
      </c>
      <c r="AT171" s="182" t="s">
        <v>149</v>
      </c>
      <c r="AU171" s="182" t="s">
        <v>83</v>
      </c>
      <c r="AY171" s="18" t="s">
        <v>146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8" t="s">
        <v>81</v>
      </c>
      <c r="BK171" s="183">
        <f>ROUND(I171*H171,2)</f>
        <v>0</v>
      </c>
      <c r="BL171" s="18" t="s">
        <v>168</v>
      </c>
      <c r="BM171" s="182" t="s">
        <v>1238</v>
      </c>
    </row>
    <row r="172" s="2" customFormat="1">
      <c r="A172" s="37"/>
      <c r="B172" s="38"/>
      <c r="C172" s="37"/>
      <c r="D172" s="184" t="s">
        <v>156</v>
      </c>
      <c r="E172" s="37"/>
      <c r="F172" s="185" t="s">
        <v>1001</v>
      </c>
      <c r="G172" s="37"/>
      <c r="H172" s="37"/>
      <c r="I172" s="186"/>
      <c r="J172" s="37"/>
      <c r="K172" s="37"/>
      <c r="L172" s="38"/>
      <c r="M172" s="187"/>
      <c r="N172" s="188"/>
      <c r="O172" s="76"/>
      <c r="P172" s="76"/>
      <c r="Q172" s="76"/>
      <c r="R172" s="76"/>
      <c r="S172" s="76"/>
      <c r="T172" s="7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8" t="s">
        <v>156</v>
      </c>
      <c r="AU172" s="18" t="s">
        <v>83</v>
      </c>
    </row>
    <row r="173" s="13" customFormat="1">
      <c r="A173" s="13"/>
      <c r="B173" s="189"/>
      <c r="C173" s="13"/>
      <c r="D173" s="184" t="s">
        <v>157</v>
      </c>
      <c r="E173" s="190" t="s">
        <v>1</v>
      </c>
      <c r="F173" s="191" t="s">
        <v>1239</v>
      </c>
      <c r="G173" s="13"/>
      <c r="H173" s="192">
        <v>90</v>
      </c>
      <c r="I173" s="193"/>
      <c r="J173" s="13"/>
      <c r="K173" s="13"/>
      <c r="L173" s="189"/>
      <c r="M173" s="194"/>
      <c r="N173" s="195"/>
      <c r="O173" s="195"/>
      <c r="P173" s="195"/>
      <c r="Q173" s="195"/>
      <c r="R173" s="195"/>
      <c r="S173" s="195"/>
      <c r="T173" s="19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0" t="s">
        <v>157</v>
      </c>
      <c r="AU173" s="190" t="s">
        <v>83</v>
      </c>
      <c r="AV173" s="13" t="s">
        <v>83</v>
      </c>
      <c r="AW173" s="13" t="s">
        <v>30</v>
      </c>
      <c r="AX173" s="13" t="s">
        <v>81</v>
      </c>
      <c r="AY173" s="190" t="s">
        <v>146</v>
      </c>
    </row>
    <row r="174" s="12" customFormat="1" ht="25.92" customHeight="1">
      <c r="A174" s="12"/>
      <c r="B174" s="157"/>
      <c r="C174" s="12"/>
      <c r="D174" s="158" t="s">
        <v>72</v>
      </c>
      <c r="E174" s="159" t="s">
        <v>249</v>
      </c>
      <c r="F174" s="159" t="s">
        <v>1240</v>
      </c>
      <c r="G174" s="12"/>
      <c r="H174" s="12"/>
      <c r="I174" s="160"/>
      <c r="J174" s="161">
        <f>BK174</f>
        <v>0</v>
      </c>
      <c r="K174" s="12"/>
      <c r="L174" s="157"/>
      <c r="M174" s="162"/>
      <c r="N174" s="163"/>
      <c r="O174" s="163"/>
      <c r="P174" s="164">
        <f>P175</f>
        <v>0</v>
      </c>
      <c r="Q174" s="163"/>
      <c r="R174" s="164">
        <f>R175</f>
        <v>0.067499999999999991</v>
      </c>
      <c r="S174" s="163"/>
      <c r="T174" s="165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8" t="s">
        <v>163</v>
      </c>
      <c r="AT174" s="166" t="s">
        <v>72</v>
      </c>
      <c r="AU174" s="166" t="s">
        <v>73</v>
      </c>
      <c r="AY174" s="158" t="s">
        <v>146</v>
      </c>
      <c r="BK174" s="167">
        <f>BK175</f>
        <v>0</v>
      </c>
    </row>
    <row r="175" s="12" customFormat="1" ht="22.8" customHeight="1">
      <c r="A175" s="12"/>
      <c r="B175" s="157"/>
      <c r="C175" s="12"/>
      <c r="D175" s="158" t="s">
        <v>72</v>
      </c>
      <c r="E175" s="168" t="s">
        <v>1241</v>
      </c>
      <c r="F175" s="168" t="s">
        <v>1242</v>
      </c>
      <c r="G175" s="12"/>
      <c r="H175" s="12"/>
      <c r="I175" s="160"/>
      <c r="J175" s="169">
        <f>BK175</f>
        <v>0</v>
      </c>
      <c r="K175" s="12"/>
      <c r="L175" s="157"/>
      <c r="M175" s="162"/>
      <c r="N175" s="163"/>
      <c r="O175" s="163"/>
      <c r="P175" s="164">
        <f>SUM(P176:P180)</f>
        <v>0</v>
      </c>
      <c r="Q175" s="163"/>
      <c r="R175" s="164">
        <f>SUM(R176:R180)</f>
        <v>0.067499999999999991</v>
      </c>
      <c r="S175" s="163"/>
      <c r="T175" s="165">
        <f>SUM(T176:T180)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58" t="s">
        <v>163</v>
      </c>
      <c r="AT175" s="166" t="s">
        <v>72</v>
      </c>
      <c r="AU175" s="166" t="s">
        <v>81</v>
      </c>
      <c r="AY175" s="158" t="s">
        <v>146</v>
      </c>
      <c r="BK175" s="167">
        <f>SUM(BK176:BK180)</f>
        <v>0</v>
      </c>
    </row>
    <row r="176" s="2" customFormat="1">
      <c r="A176" s="37"/>
      <c r="B176" s="170"/>
      <c r="C176" s="171" t="s">
        <v>8</v>
      </c>
      <c r="D176" s="171" t="s">
        <v>149</v>
      </c>
      <c r="E176" s="172" t="s">
        <v>1243</v>
      </c>
      <c r="F176" s="173" t="s">
        <v>1244</v>
      </c>
      <c r="G176" s="174" t="s">
        <v>278</v>
      </c>
      <c r="H176" s="175">
        <v>15</v>
      </c>
      <c r="I176" s="176"/>
      <c r="J176" s="177">
        <f>ROUND(I176*H176,2)</f>
        <v>0</v>
      </c>
      <c r="K176" s="173" t="s">
        <v>778</v>
      </c>
      <c r="L176" s="38"/>
      <c r="M176" s="178" t="s">
        <v>1</v>
      </c>
      <c r="N176" s="179" t="s">
        <v>38</v>
      </c>
      <c r="O176" s="76"/>
      <c r="P176" s="180">
        <f>O176*H176</f>
        <v>0</v>
      </c>
      <c r="Q176" s="180">
        <v>0</v>
      </c>
      <c r="R176" s="180">
        <f>Q176*H176</f>
        <v>0</v>
      </c>
      <c r="S176" s="180">
        <v>0</v>
      </c>
      <c r="T176" s="18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2" t="s">
        <v>1105</v>
      </c>
      <c r="AT176" s="182" t="s">
        <v>149</v>
      </c>
      <c r="AU176" s="182" t="s">
        <v>83</v>
      </c>
      <c r="AY176" s="18" t="s">
        <v>146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8" t="s">
        <v>81</v>
      </c>
      <c r="BK176" s="183">
        <f>ROUND(I176*H176,2)</f>
        <v>0</v>
      </c>
      <c r="BL176" s="18" t="s">
        <v>1105</v>
      </c>
      <c r="BM176" s="182" t="s">
        <v>1245</v>
      </c>
    </row>
    <row r="177" s="2" customFormat="1">
      <c r="A177" s="37"/>
      <c r="B177" s="38"/>
      <c r="C177" s="37"/>
      <c r="D177" s="184" t="s">
        <v>156</v>
      </c>
      <c r="E177" s="37"/>
      <c r="F177" s="185" t="s">
        <v>1246</v>
      </c>
      <c r="G177" s="37"/>
      <c r="H177" s="37"/>
      <c r="I177" s="186"/>
      <c r="J177" s="37"/>
      <c r="K177" s="37"/>
      <c r="L177" s="38"/>
      <c r="M177" s="187"/>
      <c r="N177" s="188"/>
      <c r="O177" s="76"/>
      <c r="P177" s="76"/>
      <c r="Q177" s="76"/>
      <c r="R177" s="76"/>
      <c r="S177" s="76"/>
      <c r="T177" s="7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8" t="s">
        <v>156</v>
      </c>
      <c r="AU177" s="18" t="s">
        <v>83</v>
      </c>
    </row>
    <row r="178" s="13" customFormat="1">
      <c r="A178" s="13"/>
      <c r="B178" s="189"/>
      <c r="C178" s="13"/>
      <c r="D178" s="184" t="s">
        <v>157</v>
      </c>
      <c r="E178" s="190" t="s">
        <v>1</v>
      </c>
      <c r="F178" s="191" t="s">
        <v>1247</v>
      </c>
      <c r="G178" s="13"/>
      <c r="H178" s="192">
        <v>15</v>
      </c>
      <c r="I178" s="193"/>
      <c r="J178" s="13"/>
      <c r="K178" s="13"/>
      <c r="L178" s="189"/>
      <c r="M178" s="194"/>
      <c r="N178" s="195"/>
      <c r="O178" s="195"/>
      <c r="P178" s="195"/>
      <c r="Q178" s="195"/>
      <c r="R178" s="195"/>
      <c r="S178" s="195"/>
      <c r="T178" s="19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0" t="s">
        <v>157</v>
      </c>
      <c r="AU178" s="190" t="s">
        <v>83</v>
      </c>
      <c r="AV178" s="13" t="s">
        <v>83</v>
      </c>
      <c r="AW178" s="13" t="s">
        <v>30</v>
      </c>
      <c r="AX178" s="13" t="s">
        <v>81</v>
      </c>
      <c r="AY178" s="190" t="s">
        <v>146</v>
      </c>
    </row>
    <row r="179" s="2" customFormat="1" ht="16.5" customHeight="1">
      <c r="A179" s="37"/>
      <c r="B179" s="170"/>
      <c r="C179" s="215" t="s">
        <v>304</v>
      </c>
      <c r="D179" s="215" t="s">
        <v>249</v>
      </c>
      <c r="E179" s="216" t="s">
        <v>1248</v>
      </c>
      <c r="F179" s="217" t="s">
        <v>1249</v>
      </c>
      <c r="G179" s="218" t="s">
        <v>278</v>
      </c>
      <c r="H179" s="219">
        <v>15</v>
      </c>
      <c r="I179" s="220"/>
      <c r="J179" s="221">
        <f>ROUND(I179*H179,2)</f>
        <v>0</v>
      </c>
      <c r="K179" s="217" t="s">
        <v>1</v>
      </c>
      <c r="L179" s="222"/>
      <c r="M179" s="223" t="s">
        <v>1</v>
      </c>
      <c r="N179" s="224" t="s">
        <v>38</v>
      </c>
      <c r="O179" s="76"/>
      <c r="P179" s="180">
        <f>O179*H179</f>
        <v>0</v>
      </c>
      <c r="Q179" s="180">
        <v>0.0044999999999999997</v>
      </c>
      <c r="R179" s="180">
        <f>Q179*H179</f>
        <v>0.067499999999999991</v>
      </c>
      <c r="S179" s="180">
        <v>0</v>
      </c>
      <c r="T179" s="18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2" t="s">
        <v>1250</v>
      </c>
      <c r="AT179" s="182" t="s">
        <v>249</v>
      </c>
      <c r="AU179" s="182" t="s">
        <v>83</v>
      </c>
      <c r="AY179" s="18" t="s">
        <v>146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8" t="s">
        <v>81</v>
      </c>
      <c r="BK179" s="183">
        <f>ROUND(I179*H179,2)</f>
        <v>0</v>
      </c>
      <c r="BL179" s="18" t="s">
        <v>1105</v>
      </c>
      <c r="BM179" s="182" t="s">
        <v>1251</v>
      </c>
    </row>
    <row r="180" s="2" customFormat="1">
      <c r="A180" s="37"/>
      <c r="B180" s="38"/>
      <c r="C180" s="37"/>
      <c r="D180" s="184" t="s">
        <v>156</v>
      </c>
      <c r="E180" s="37"/>
      <c r="F180" s="185" t="s">
        <v>1249</v>
      </c>
      <c r="G180" s="37"/>
      <c r="H180" s="37"/>
      <c r="I180" s="186"/>
      <c r="J180" s="37"/>
      <c r="K180" s="37"/>
      <c r="L180" s="38"/>
      <c r="M180" s="225"/>
      <c r="N180" s="226"/>
      <c r="O180" s="227"/>
      <c r="P180" s="227"/>
      <c r="Q180" s="227"/>
      <c r="R180" s="227"/>
      <c r="S180" s="227"/>
      <c r="T180" s="228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8" t="s">
        <v>156</v>
      </c>
      <c r="AU180" s="18" t="s">
        <v>83</v>
      </c>
    </row>
    <row r="181" s="2" customFormat="1" ht="6.96" customHeight="1">
      <c r="A181" s="37"/>
      <c r="B181" s="59"/>
      <c r="C181" s="60"/>
      <c r="D181" s="60"/>
      <c r="E181" s="60"/>
      <c r="F181" s="60"/>
      <c r="G181" s="60"/>
      <c r="H181" s="60"/>
      <c r="I181" s="60"/>
      <c r="J181" s="60"/>
      <c r="K181" s="60"/>
      <c r="L181" s="38"/>
      <c r="M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</row>
  </sheetData>
  <autoFilter ref="C121:K18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="1" customFormat="1" ht="24.96" customHeight="1">
      <c r="B4" s="21"/>
      <c r="D4" s="22" t="s">
        <v>117</v>
      </c>
      <c r="L4" s="21"/>
      <c r="M4" s="119" t="s">
        <v>10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16</v>
      </c>
      <c r="L6" s="21"/>
    </row>
    <row r="7" s="1" customFormat="1" ht="16.5" customHeight="1">
      <c r="B7" s="21"/>
      <c r="E7" s="120" t="str">
        <f>'Rekapitulace stavby'!K6</f>
        <v>Revitalizace ulice Šumavská - III. etapa - část A.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1252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25. 4. 2021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ROUND(J119,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ROUND((SUM(BE119:BE288)),  2)</f>
        <v>0</v>
      </c>
      <c r="G33" s="37"/>
      <c r="H33" s="37"/>
      <c r="I33" s="127">
        <v>0.20999999999999999</v>
      </c>
      <c r="J33" s="126">
        <f>ROUND(((SUM(BE119:BE288))*I33),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39</v>
      </c>
      <c r="F34" s="126">
        <f>ROUND((SUM(BF119:BF288)),  2)</f>
        <v>0</v>
      </c>
      <c r="G34" s="37"/>
      <c r="H34" s="37"/>
      <c r="I34" s="127">
        <v>0.14999999999999999</v>
      </c>
      <c r="J34" s="126">
        <f>ROUND(((SUM(BF119:BF288))*I34),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40</v>
      </c>
      <c r="F35" s="126">
        <f>ROUND((SUM(BG119:BG288)),  2)</f>
        <v>0</v>
      </c>
      <c r="G35" s="37"/>
      <c r="H35" s="37"/>
      <c r="I35" s="127">
        <v>0.20999999999999999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41</v>
      </c>
      <c r="F36" s="126">
        <f>ROUND((SUM(BH119:BH288)),  2)</f>
        <v>0</v>
      </c>
      <c r="G36" s="37"/>
      <c r="H36" s="37"/>
      <c r="I36" s="127">
        <v>0.14999999999999999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26">
        <f>ROUND((SUM(BI119:BI288)),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120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0" t="str">
        <f>E7</f>
        <v>Revitalizace ulice Šumavská - III. etapa - část A.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SO 801.1 - Sadové úpravy část A. - uznatelné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25. 4. 2021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121</v>
      </c>
      <c r="D94" s="128"/>
      <c r="E94" s="128"/>
      <c r="F94" s="128"/>
      <c r="G94" s="128"/>
      <c r="H94" s="128"/>
      <c r="I94" s="128"/>
      <c r="J94" s="137" t="s">
        <v>122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123</v>
      </c>
      <c r="D96" s="37"/>
      <c r="E96" s="37"/>
      <c r="F96" s="37"/>
      <c r="G96" s="37"/>
      <c r="H96" s="37"/>
      <c r="I96" s="37"/>
      <c r="J96" s="95">
        <f>J119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124</v>
      </c>
    </row>
    <row r="97" s="9" customFormat="1" ht="24.96" customHeight="1">
      <c r="A97" s="9"/>
      <c r="B97" s="139"/>
      <c r="C97" s="9"/>
      <c r="D97" s="140" t="s">
        <v>1253</v>
      </c>
      <c r="E97" s="141"/>
      <c r="F97" s="141"/>
      <c r="G97" s="141"/>
      <c r="H97" s="141"/>
      <c r="I97" s="141"/>
      <c r="J97" s="142">
        <f>J120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39"/>
      <c r="C98" s="9"/>
      <c r="D98" s="140" t="s">
        <v>1254</v>
      </c>
      <c r="E98" s="141"/>
      <c r="F98" s="141"/>
      <c r="G98" s="141"/>
      <c r="H98" s="141"/>
      <c r="I98" s="141"/>
      <c r="J98" s="142">
        <f>J208</f>
        <v>0</v>
      </c>
      <c r="K98" s="9"/>
      <c r="L98" s="13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39"/>
      <c r="C99" s="9"/>
      <c r="D99" s="140" t="s">
        <v>1255</v>
      </c>
      <c r="E99" s="141"/>
      <c r="F99" s="141"/>
      <c r="G99" s="141"/>
      <c r="H99" s="141"/>
      <c r="I99" s="141"/>
      <c r="J99" s="142">
        <f>J286</f>
        <v>0</v>
      </c>
      <c r="K99" s="9"/>
      <c r="L99" s="13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7"/>
      <c r="B100" s="38"/>
      <c r="C100" s="37"/>
      <c r="D100" s="37"/>
      <c r="E100" s="37"/>
      <c r="F100" s="37"/>
      <c r="G100" s="37"/>
      <c r="H100" s="37"/>
      <c r="I100" s="37"/>
      <c r="J100" s="37"/>
      <c r="K100" s="37"/>
      <c r="L100" s="54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="2" customFormat="1" ht="6.96" customHeight="1">
      <c r="A101" s="37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54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="2" customFormat="1" ht="6.96" customHeight="1">
      <c r="A105" s="37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24.96" customHeight="1">
      <c r="A106" s="37"/>
      <c r="B106" s="38"/>
      <c r="C106" s="22" t="s">
        <v>130</v>
      </c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31" t="s">
        <v>16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6.5" customHeight="1">
      <c r="A109" s="37"/>
      <c r="B109" s="38"/>
      <c r="C109" s="37"/>
      <c r="D109" s="37"/>
      <c r="E109" s="120" t="str">
        <f>E7</f>
        <v>Revitalizace ulice Šumavská - III. etapa - část A.</v>
      </c>
      <c r="F109" s="31"/>
      <c r="G109" s="31"/>
      <c r="H109" s="31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118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7"/>
      <c r="D111" s="37"/>
      <c r="E111" s="66" t="str">
        <f>E9</f>
        <v>SO 801.1 - Sadové úpravy část A. - uznatelné</v>
      </c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20</v>
      </c>
      <c r="D113" s="37"/>
      <c r="E113" s="37"/>
      <c r="F113" s="26" t="str">
        <f>F12</f>
        <v xml:space="preserve"> </v>
      </c>
      <c r="G113" s="37"/>
      <c r="H113" s="37"/>
      <c r="I113" s="31" t="s">
        <v>22</v>
      </c>
      <c r="J113" s="68" t="str">
        <f>IF(J12="","",J12)</f>
        <v>25. 4. 2021</v>
      </c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5.15" customHeight="1">
      <c r="A115" s="37"/>
      <c r="B115" s="38"/>
      <c r="C115" s="31" t="s">
        <v>24</v>
      </c>
      <c r="D115" s="37"/>
      <c r="E115" s="37"/>
      <c r="F115" s="26" t="str">
        <f>E15</f>
        <v xml:space="preserve"> </v>
      </c>
      <c r="G115" s="37"/>
      <c r="H115" s="37"/>
      <c r="I115" s="31" t="s">
        <v>29</v>
      </c>
      <c r="J115" s="35" t="str">
        <f>E21</f>
        <v xml:space="preserve"> 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5.15" customHeight="1">
      <c r="A116" s="37"/>
      <c r="B116" s="38"/>
      <c r="C116" s="31" t="s">
        <v>27</v>
      </c>
      <c r="D116" s="37"/>
      <c r="E116" s="37"/>
      <c r="F116" s="26" t="str">
        <f>IF(E18="","",E18)</f>
        <v>Vyplň údaj</v>
      </c>
      <c r="G116" s="37"/>
      <c r="H116" s="37"/>
      <c r="I116" s="31" t="s">
        <v>31</v>
      </c>
      <c r="J116" s="35" t="str">
        <f>E24</f>
        <v xml:space="preserve"> 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0.32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11" customFormat="1" ht="29.28" customHeight="1">
      <c r="A118" s="147"/>
      <c r="B118" s="148"/>
      <c r="C118" s="149" t="s">
        <v>131</v>
      </c>
      <c r="D118" s="150" t="s">
        <v>58</v>
      </c>
      <c r="E118" s="150" t="s">
        <v>54</v>
      </c>
      <c r="F118" s="150" t="s">
        <v>55</v>
      </c>
      <c r="G118" s="150" t="s">
        <v>132</v>
      </c>
      <c r="H118" s="150" t="s">
        <v>133</v>
      </c>
      <c r="I118" s="150" t="s">
        <v>134</v>
      </c>
      <c r="J118" s="150" t="s">
        <v>122</v>
      </c>
      <c r="K118" s="151" t="s">
        <v>135</v>
      </c>
      <c r="L118" s="152"/>
      <c r="M118" s="85" t="s">
        <v>1</v>
      </c>
      <c r="N118" s="86" t="s">
        <v>37</v>
      </c>
      <c r="O118" s="86" t="s">
        <v>136</v>
      </c>
      <c r="P118" s="86" t="s">
        <v>137</v>
      </c>
      <c r="Q118" s="86" t="s">
        <v>138</v>
      </c>
      <c r="R118" s="86" t="s">
        <v>139</v>
      </c>
      <c r="S118" s="86" t="s">
        <v>140</v>
      </c>
      <c r="T118" s="87" t="s">
        <v>141</v>
      </c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="2" customFormat="1" ht="22.8" customHeight="1">
      <c r="A119" s="37"/>
      <c r="B119" s="38"/>
      <c r="C119" s="92" t="s">
        <v>142</v>
      </c>
      <c r="D119" s="37"/>
      <c r="E119" s="37"/>
      <c r="F119" s="37"/>
      <c r="G119" s="37"/>
      <c r="H119" s="37"/>
      <c r="I119" s="37"/>
      <c r="J119" s="153">
        <f>BK119</f>
        <v>0</v>
      </c>
      <c r="K119" s="37"/>
      <c r="L119" s="38"/>
      <c r="M119" s="88"/>
      <c r="N119" s="72"/>
      <c r="O119" s="89"/>
      <c r="P119" s="154">
        <f>P120+P208+P286</f>
        <v>0</v>
      </c>
      <c r="Q119" s="89"/>
      <c r="R119" s="154">
        <f>R120+R208+R286</f>
        <v>0</v>
      </c>
      <c r="S119" s="89"/>
      <c r="T119" s="155">
        <f>T120+T208+T286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8" t="s">
        <v>72</v>
      </c>
      <c r="AU119" s="18" t="s">
        <v>124</v>
      </c>
      <c r="BK119" s="156">
        <f>BK120+BK208+BK286</f>
        <v>0</v>
      </c>
    </row>
    <row r="120" s="12" customFormat="1" ht="25.92" customHeight="1">
      <c r="A120" s="12"/>
      <c r="B120" s="157"/>
      <c r="C120" s="12"/>
      <c r="D120" s="158" t="s">
        <v>72</v>
      </c>
      <c r="E120" s="159" t="s">
        <v>81</v>
      </c>
      <c r="F120" s="159" t="s">
        <v>337</v>
      </c>
      <c r="G120" s="12"/>
      <c r="H120" s="12"/>
      <c r="I120" s="160"/>
      <c r="J120" s="161">
        <f>BK120</f>
        <v>0</v>
      </c>
      <c r="K120" s="12"/>
      <c r="L120" s="157"/>
      <c r="M120" s="162"/>
      <c r="N120" s="163"/>
      <c r="O120" s="163"/>
      <c r="P120" s="164">
        <f>SUM(P121:P207)</f>
        <v>0</v>
      </c>
      <c r="Q120" s="163"/>
      <c r="R120" s="164">
        <f>SUM(R121:R207)</f>
        <v>0</v>
      </c>
      <c r="S120" s="163"/>
      <c r="T120" s="165">
        <f>SUM(T121:T207)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81</v>
      </c>
      <c r="AT120" s="166" t="s">
        <v>72</v>
      </c>
      <c r="AU120" s="166" t="s">
        <v>73</v>
      </c>
      <c r="AY120" s="158" t="s">
        <v>146</v>
      </c>
      <c r="BK120" s="167">
        <f>SUM(BK121:BK207)</f>
        <v>0</v>
      </c>
    </row>
    <row r="121" s="2" customFormat="1">
      <c r="A121" s="37"/>
      <c r="B121" s="170"/>
      <c r="C121" s="171" t="s">
        <v>81</v>
      </c>
      <c r="D121" s="171" t="s">
        <v>149</v>
      </c>
      <c r="E121" s="172" t="s">
        <v>1256</v>
      </c>
      <c r="F121" s="173" t="s">
        <v>1257</v>
      </c>
      <c r="G121" s="174" t="s">
        <v>398</v>
      </c>
      <c r="H121" s="175">
        <v>32</v>
      </c>
      <c r="I121" s="176"/>
      <c r="J121" s="177">
        <f>ROUND(I121*H121,2)</f>
        <v>0</v>
      </c>
      <c r="K121" s="173" t="s">
        <v>1</v>
      </c>
      <c r="L121" s="38"/>
      <c r="M121" s="178" t="s">
        <v>1</v>
      </c>
      <c r="N121" s="179" t="s">
        <v>38</v>
      </c>
      <c r="O121" s="76"/>
      <c r="P121" s="180">
        <f>O121*H121</f>
        <v>0</v>
      </c>
      <c r="Q121" s="180">
        <v>0</v>
      </c>
      <c r="R121" s="180">
        <f>Q121*H121</f>
        <v>0</v>
      </c>
      <c r="S121" s="180">
        <v>0</v>
      </c>
      <c r="T121" s="18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2" t="s">
        <v>168</v>
      </c>
      <c r="AT121" s="182" t="s">
        <v>149</v>
      </c>
      <c r="AU121" s="182" t="s">
        <v>81</v>
      </c>
      <c r="AY121" s="18" t="s">
        <v>146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8" t="s">
        <v>81</v>
      </c>
      <c r="BK121" s="183">
        <f>ROUND(I121*H121,2)</f>
        <v>0</v>
      </c>
      <c r="BL121" s="18" t="s">
        <v>168</v>
      </c>
      <c r="BM121" s="182" t="s">
        <v>83</v>
      </c>
    </row>
    <row r="122" s="2" customFormat="1">
      <c r="A122" s="37"/>
      <c r="B122" s="38"/>
      <c r="C122" s="37"/>
      <c r="D122" s="184" t="s">
        <v>156</v>
      </c>
      <c r="E122" s="37"/>
      <c r="F122" s="185" t="s">
        <v>1257</v>
      </c>
      <c r="G122" s="37"/>
      <c r="H122" s="37"/>
      <c r="I122" s="186"/>
      <c r="J122" s="37"/>
      <c r="K122" s="37"/>
      <c r="L122" s="38"/>
      <c r="M122" s="187"/>
      <c r="N122" s="188"/>
      <c r="O122" s="76"/>
      <c r="P122" s="76"/>
      <c r="Q122" s="76"/>
      <c r="R122" s="76"/>
      <c r="S122" s="76"/>
      <c r="T122" s="7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156</v>
      </c>
      <c r="AU122" s="18" t="s">
        <v>81</v>
      </c>
    </row>
    <row r="123" s="2" customFormat="1">
      <c r="A123" s="37"/>
      <c r="B123" s="38"/>
      <c r="C123" s="37"/>
      <c r="D123" s="184" t="s">
        <v>1258</v>
      </c>
      <c r="E123" s="37"/>
      <c r="F123" s="229" t="s">
        <v>1259</v>
      </c>
      <c r="G123" s="37"/>
      <c r="H123" s="37"/>
      <c r="I123" s="186"/>
      <c r="J123" s="37"/>
      <c r="K123" s="37"/>
      <c r="L123" s="38"/>
      <c r="M123" s="187"/>
      <c r="N123" s="188"/>
      <c r="O123" s="76"/>
      <c r="P123" s="76"/>
      <c r="Q123" s="76"/>
      <c r="R123" s="76"/>
      <c r="S123" s="76"/>
      <c r="T123" s="7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8" t="s">
        <v>1258</v>
      </c>
      <c r="AU123" s="18" t="s">
        <v>81</v>
      </c>
    </row>
    <row r="124" s="2" customFormat="1" ht="33" customHeight="1">
      <c r="A124" s="37"/>
      <c r="B124" s="170"/>
      <c r="C124" s="171" t="s">
        <v>83</v>
      </c>
      <c r="D124" s="171" t="s">
        <v>149</v>
      </c>
      <c r="E124" s="172" t="s">
        <v>1260</v>
      </c>
      <c r="F124" s="173" t="s">
        <v>1261</v>
      </c>
      <c r="G124" s="174" t="s">
        <v>398</v>
      </c>
      <c r="H124" s="175">
        <v>197.19999999999999</v>
      </c>
      <c r="I124" s="176"/>
      <c r="J124" s="177">
        <f>ROUND(I124*H124,2)</f>
        <v>0</v>
      </c>
      <c r="K124" s="173" t="s">
        <v>1</v>
      </c>
      <c r="L124" s="38"/>
      <c r="M124" s="178" t="s">
        <v>1</v>
      </c>
      <c r="N124" s="179" t="s">
        <v>38</v>
      </c>
      <c r="O124" s="76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2" t="s">
        <v>168</v>
      </c>
      <c r="AT124" s="182" t="s">
        <v>149</v>
      </c>
      <c r="AU124" s="182" t="s">
        <v>81</v>
      </c>
      <c r="AY124" s="18" t="s">
        <v>146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8" t="s">
        <v>81</v>
      </c>
      <c r="BK124" s="183">
        <f>ROUND(I124*H124,2)</f>
        <v>0</v>
      </c>
      <c r="BL124" s="18" t="s">
        <v>168</v>
      </c>
      <c r="BM124" s="182" t="s">
        <v>168</v>
      </c>
    </row>
    <row r="125" s="2" customFormat="1">
      <c r="A125" s="37"/>
      <c r="B125" s="38"/>
      <c r="C125" s="37"/>
      <c r="D125" s="184" t="s">
        <v>156</v>
      </c>
      <c r="E125" s="37"/>
      <c r="F125" s="185" t="s">
        <v>1261</v>
      </c>
      <c r="G125" s="37"/>
      <c r="H125" s="37"/>
      <c r="I125" s="186"/>
      <c r="J125" s="37"/>
      <c r="K125" s="37"/>
      <c r="L125" s="38"/>
      <c r="M125" s="187"/>
      <c r="N125" s="188"/>
      <c r="O125" s="76"/>
      <c r="P125" s="76"/>
      <c r="Q125" s="76"/>
      <c r="R125" s="76"/>
      <c r="S125" s="76"/>
      <c r="T125" s="7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156</v>
      </c>
      <c r="AU125" s="18" t="s">
        <v>81</v>
      </c>
    </row>
    <row r="126" s="2" customFormat="1">
      <c r="A126" s="37"/>
      <c r="B126" s="38"/>
      <c r="C126" s="37"/>
      <c r="D126" s="184" t="s">
        <v>1258</v>
      </c>
      <c r="E126" s="37"/>
      <c r="F126" s="229" t="s">
        <v>1262</v>
      </c>
      <c r="G126" s="37"/>
      <c r="H126" s="37"/>
      <c r="I126" s="186"/>
      <c r="J126" s="37"/>
      <c r="K126" s="37"/>
      <c r="L126" s="38"/>
      <c r="M126" s="187"/>
      <c r="N126" s="188"/>
      <c r="O126" s="76"/>
      <c r="P126" s="76"/>
      <c r="Q126" s="76"/>
      <c r="R126" s="76"/>
      <c r="S126" s="76"/>
      <c r="T126" s="7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1258</v>
      </c>
      <c r="AU126" s="18" t="s">
        <v>81</v>
      </c>
    </row>
    <row r="127" s="2" customFormat="1">
      <c r="A127" s="37"/>
      <c r="B127" s="170"/>
      <c r="C127" s="171" t="s">
        <v>163</v>
      </c>
      <c r="D127" s="171" t="s">
        <v>149</v>
      </c>
      <c r="E127" s="172" t="s">
        <v>1263</v>
      </c>
      <c r="F127" s="173" t="s">
        <v>1264</v>
      </c>
      <c r="G127" s="174" t="s">
        <v>398</v>
      </c>
      <c r="H127" s="175">
        <v>32</v>
      </c>
      <c r="I127" s="176"/>
      <c r="J127" s="177">
        <f>ROUND(I127*H127,2)</f>
        <v>0</v>
      </c>
      <c r="K127" s="173" t="s">
        <v>1</v>
      </c>
      <c r="L127" s="38"/>
      <c r="M127" s="178" t="s">
        <v>1</v>
      </c>
      <c r="N127" s="179" t="s">
        <v>38</v>
      </c>
      <c r="O127" s="76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2" t="s">
        <v>168</v>
      </c>
      <c r="AT127" s="182" t="s">
        <v>149</v>
      </c>
      <c r="AU127" s="182" t="s">
        <v>81</v>
      </c>
      <c r="AY127" s="18" t="s">
        <v>146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8" t="s">
        <v>81</v>
      </c>
      <c r="BK127" s="183">
        <f>ROUND(I127*H127,2)</f>
        <v>0</v>
      </c>
      <c r="BL127" s="18" t="s">
        <v>168</v>
      </c>
      <c r="BM127" s="182" t="s">
        <v>177</v>
      </c>
    </row>
    <row r="128" s="2" customFormat="1">
      <c r="A128" s="37"/>
      <c r="B128" s="38"/>
      <c r="C128" s="37"/>
      <c r="D128" s="184" t="s">
        <v>156</v>
      </c>
      <c r="E128" s="37"/>
      <c r="F128" s="185" t="s">
        <v>1264</v>
      </c>
      <c r="G128" s="37"/>
      <c r="H128" s="37"/>
      <c r="I128" s="186"/>
      <c r="J128" s="37"/>
      <c r="K128" s="37"/>
      <c r="L128" s="38"/>
      <c r="M128" s="187"/>
      <c r="N128" s="188"/>
      <c r="O128" s="76"/>
      <c r="P128" s="76"/>
      <c r="Q128" s="76"/>
      <c r="R128" s="76"/>
      <c r="S128" s="76"/>
      <c r="T128" s="7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8" t="s">
        <v>156</v>
      </c>
      <c r="AU128" s="18" t="s">
        <v>81</v>
      </c>
    </row>
    <row r="129" s="2" customFormat="1">
      <c r="A129" s="37"/>
      <c r="B129" s="38"/>
      <c r="C129" s="37"/>
      <c r="D129" s="184" t="s">
        <v>1258</v>
      </c>
      <c r="E129" s="37"/>
      <c r="F129" s="229" t="s">
        <v>1259</v>
      </c>
      <c r="G129" s="37"/>
      <c r="H129" s="37"/>
      <c r="I129" s="186"/>
      <c r="J129" s="37"/>
      <c r="K129" s="37"/>
      <c r="L129" s="38"/>
      <c r="M129" s="187"/>
      <c r="N129" s="188"/>
      <c r="O129" s="76"/>
      <c r="P129" s="76"/>
      <c r="Q129" s="76"/>
      <c r="R129" s="76"/>
      <c r="S129" s="76"/>
      <c r="T129" s="7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1258</v>
      </c>
      <c r="AU129" s="18" t="s">
        <v>81</v>
      </c>
    </row>
    <row r="130" s="2" customFormat="1">
      <c r="A130" s="37"/>
      <c r="B130" s="170"/>
      <c r="C130" s="171" t="s">
        <v>168</v>
      </c>
      <c r="D130" s="171" t="s">
        <v>149</v>
      </c>
      <c r="E130" s="172" t="s">
        <v>1265</v>
      </c>
      <c r="F130" s="173" t="s">
        <v>1266</v>
      </c>
      <c r="G130" s="174" t="s">
        <v>398</v>
      </c>
      <c r="H130" s="175">
        <v>197.19999999999999</v>
      </c>
      <c r="I130" s="176"/>
      <c r="J130" s="177">
        <f>ROUND(I130*H130,2)</f>
        <v>0</v>
      </c>
      <c r="K130" s="173" t="s">
        <v>1</v>
      </c>
      <c r="L130" s="38"/>
      <c r="M130" s="178" t="s">
        <v>1</v>
      </c>
      <c r="N130" s="179" t="s">
        <v>38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168</v>
      </c>
      <c r="AT130" s="182" t="s">
        <v>149</v>
      </c>
      <c r="AU130" s="182" t="s">
        <v>81</v>
      </c>
      <c r="AY130" s="18" t="s">
        <v>146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81</v>
      </c>
      <c r="BK130" s="183">
        <f>ROUND(I130*H130,2)</f>
        <v>0</v>
      </c>
      <c r="BL130" s="18" t="s">
        <v>168</v>
      </c>
      <c r="BM130" s="182" t="s">
        <v>189</v>
      </c>
    </row>
    <row r="131" s="2" customFormat="1">
      <c r="A131" s="37"/>
      <c r="B131" s="38"/>
      <c r="C131" s="37"/>
      <c r="D131" s="184" t="s">
        <v>156</v>
      </c>
      <c r="E131" s="37"/>
      <c r="F131" s="185" t="s">
        <v>1266</v>
      </c>
      <c r="G131" s="37"/>
      <c r="H131" s="37"/>
      <c r="I131" s="186"/>
      <c r="J131" s="37"/>
      <c r="K131" s="37"/>
      <c r="L131" s="38"/>
      <c r="M131" s="187"/>
      <c r="N131" s="188"/>
      <c r="O131" s="76"/>
      <c r="P131" s="76"/>
      <c r="Q131" s="76"/>
      <c r="R131" s="76"/>
      <c r="S131" s="76"/>
      <c r="T131" s="7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8" t="s">
        <v>156</v>
      </c>
      <c r="AU131" s="18" t="s">
        <v>81</v>
      </c>
    </row>
    <row r="132" s="2" customFormat="1">
      <c r="A132" s="37"/>
      <c r="B132" s="38"/>
      <c r="C132" s="37"/>
      <c r="D132" s="184" t="s">
        <v>1258</v>
      </c>
      <c r="E132" s="37"/>
      <c r="F132" s="229" t="s">
        <v>1262</v>
      </c>
      <c r="G132" s="37"/>
      <c r="H132" s="37"/>
      <c r="I132" s="186"/>
      <c r="J132" s="37"/>
      <c r="K132" s="37"/>
      <c r="L132" s="38"/>
      <c r="M132" s="187"/>
      <c r="N132" s="188"/>
      <c r="O132" s="76"/>
      <c r="P132" s="76"/>
      <c r="Q132" s="76"/>
      <c r="R132" s="76"/>
      <c r="S132" s="76"/>
      <c r="T132" s="7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8" t="s">
        <v>1258</v>
      </c>
      <c r="AU132" s="18" t="s">
        <v>81</v>
      </c>
    </row>
    <row r="133" s="2" customFormat="1" ht="16.5" customHeight="1">
      <c r="A133" s="37"/>
      <c r="B133" s="170"/>
      <c r="C133" s="171" t="s">
        <v>145</v>
      </c>
      <c r="D133" s="171" t="s">
        <v>149</v>
      </c>
      <c r="E133" s="172" t="s">
        <v>1267</v>
      </c>
      <c r="F133" s="173" t="s">
        <v>1268</v>
      </c>
      <c r="G133" s="174" t="s">
        <v>284</v>
      </c>
      <c r="H133" s="175">
        <v>49</v>
      </c>
      <c r="I133" s="176"/>
      <c r="J133" s="177">
        <f>ROUND(I133*H133,2)</f>
        <v>0</v>
      </c>
      <c r="K133" s="173" t="s">
        <v>1</v>
      </c>
      <c r="L133" s="38"/>
      <c r="M133" s="178" t="s">
        <v>1</v>
      </c>
      <c r="N133" s="179" t="s">
        <v>38</v>
      </c>
      <c r="O133" s="76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168</v>
      </c>
      <c r="AT133" s="182" t="s">
        <v>149</v>
      </c>
      <c r="AU133" s="182" t="s">
        <v>81</v>
      </c>
      <c r="AY133" s="18" t="s">
        <v>146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81</v>
      </c>
      <c r="BK133" s="183">
        <f>ROUND(I133*H133,2)</f>
        <v>0</v>
      </c>
      <c r="BL133" s="18" t="s">
        <v>168</v>
      </c>
      <c r="BM133" s="182" t="s">
        <v>199</v>
      </c>
    </row>
    <row r="134" s="2" customFormat="1">
      <c r="A134" s="37"/>
      <c r="B134" s="38"/>
      <c r="C134" s="37"/>
      <c r="D134" s="184" t="s">
        <v>156</v>
      </c>
      <c r="E134" s="37"/>
      <c r="F134" s="185" t="s">
        <v>1268</v>
      </c>
      <c r="G134" s="37"/>
      <c r="H134" s="37"/>
      <c r="I134" s="186"/>
      <c r="J134" s="37"/>
      <c r="K134" s="37"/>
      <c r="L134" s="38"/>
      <c r="M134" s="187"/>
      <c r="N134" s="188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156</v>
      </c>
      <c r="AU134" s="18" t="s">
        <v>81</v>
      </c>
    </row>
    <row r="135" s="2" customFormat="1">
      <c r="A135" s="37"/>
      <c r="B135" s="38"/>
      <c r="C135" s="37"/>
      <c r="D135" s="184" t="s">
        <v>1258</v>
      </c>
      <c r="E135" s="37"/>
      <c r="F135" s="229" t="s">
        <v>1269</v>
      </c>
      <c r="G135" s="37"/>
      <c r="H135" s="37"/>
      <c r="I135" s="186"/>
      <c r="J135" s="37"/>
      <c r="K135" s="37"/>
      <c r="L135" s="38"/>
      <c r="M135" s="187"/>
      <c r="N135" s="188"/>
      <c r="O135" s="76"/>
      <c r="P135" s="76"/>
      <c r="Q135" s="76"/>
      <c r="R135" s="76"/>
      <c r="S135" s="76"/>
      <c r="T135" s="7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8" t="s">
        <v>1258</v>
      </c>
      <c r="AU135" s="18" t="s">
        <v>81</v>
      </c>
    </row>
    <row r="136" s="2" customFormat="1" ht="21.75" customHeight="1">
      <c r="A136" s="37"/>
      <c r="B136" s="170"/>
      <c r="C136" s="171" t="s">
        <v>177</v>
      </c>
      <c r="D136" s="171" t="s">
        <v>149</v>
      </c>
      <c r="E136" s="172" t="s">
        <v>1270</v>
      </c>
      <c r="F136" s="173" t="s">
        <v>1271</v>
      </c>
      <c r="G136" s="174" t="s">
        <v>240</v>
      </c>
      <c r="H136" s="175">
        <v>9</v>
      </c>
      <c r="I136" s="176"/>
      <c r="J136" s="177">
        <f>ROUND(I136*H136,2)</f>
        <v>0</v>
      </c>
      <c r="K136" s="173" t="s">
        <v>1</v>
      </c>
      <c r="L136" s="38"/>
      <c r="M136" s="178" t="s">
        <v>1</v>
      </c>
      <c r="N136" s="179" t="s">
        <v>38</v>
      </c>
      <c r="O136" s="76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2" t="s">
        <v>168</v>
      </c>
      <c r="AT136" s="182" t="s">
        <v>149</v>
      </c>
      <c r="AU136" s="182" t="s">
        <v>81</v>
      </c>
      <c r="AY136" s="18" t="s">
        <v>146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81</v>
      </c>
      <c r="BK136" s="183">
        <f>ROUND(I136*H136,2)</f>
        <v>0</v>
      </c>
      <c r="BL136" s="18" t="s">
        <v>168</v>
      </c>
      <c r="BM136" s="182" t="s">
        <v>210</v>
      </c>
    </row>
    <row r="137" s="2" customFormat="1">
      <c r="A137" s="37"/>
      <c r="B137" s="38"/>
      <c r="C137" s="37"/>
      <c r="D137" s="184" t="s">
        <v>156</v>
      </c>
      <c r="E137" s="37"/>
      <c r="F137" s="185" t="s">
        <v>1271</v>
      </c>
      <c r="G137" s="37"/>
      <c r="H137" s="37"/>
      <c r="I137" s="186"/>
      <c r="J137" s="37"/>
      <c r="K137" s="37"/>
      <c r="L137" s="38"/>
      <c r="M137" s="187"/>
      <c r="N137" s="188"/>
      <c r="O137" s="76"/>
      <c r="P137" s="76"/>
      <c r="Q137" s="76"/>
      <c r="R137" s="76"/>
      <c r="S137" s="76"/>
      <c r="T137" s="7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8" t="s">
        <v>156</v>
      </c>
      <c r="AU137" s="18" t="s">
        <v>81</v>
      </c>
    </row>
    <row r="138" s="2" customFormat="1">
      <c r="A138" s="37"/>
      <c r="B138" s="38"/>
      <c r="C138" s="37"/>
      <c r="D138" s="184" t="s">
        <v>1258</v>
      </c>
      <c r="E138" s="37"/>
      <c r="F138" s="229" t="s">
        <v>1269</v>
      </c>
      <c r="G138" s="37"/>
      <c r="H138" s="37"/>
      <c r="I138" s="186"/>
      <c r="J138" s="37"/>
      <c r="K138" s="37"/>
      <c r="L138" s="38"/>
      <c r="M138" s="187"/>
      <c r="N138" s="188"/>
      <c r="O138" s="76"/>
      <c r="P138" s="76"/>
      <c r="Q138" s="76"/>
      <c r="R138" s="76"/>
      <c r="S138" s="76"/>
      <c r="T138" s="7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8" t="s">
        <v>1258</v>
      </c>
      <c r="AU138" s="18" t="s">
        <v>81</v>
      </c>
    </row>
    <row r="139" s="2" customFormat="1" ht="21.75" customHeight="1">
      <c r="A139" s="37"/>
      <c r="B139" s="170"/>
      <c r="C139" s="171" t="s">
        <v>182</v>
      </c>
      <c r="D139" s="171" t="s">
        <v>149</v>
      </c>
      <c r="E139" s="172" t="s">
        <v>1272</v>
      </c>
      <c r="F139" s="173" t="s">
        <v>1273</v>
      </c>
      <c r="G139" s="174" t="s">
        <v>240</v>
      </c>
      <c r="H139" s="175">
        <v>6</v>
      </c>
      <c r="I139" s="176"/>
      <c r="J139" s="177">
        <f>ROUND(I139*H139,2)</f>
        <v>0</v>
      </c>
      <c r="K139" s="173" t="s">
        <v>1</v>
      </c>
      <c r="L139" s="38"/>
      <c r="M139" s="178" t="s">
        <v>1</v>
      </c>
      <c r="N139" s="179" t="s">
        <v>38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168</v>
      </c>
      <c r="AT139" s="182" t="s">
        <v>149</v>
      </c>
      <c r="AU139" s="182" t="s">
        <v>81</v>
      </c>
      <c r="AY139" s="18" t="s">
        <v>146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81</v>
      </c>
      <c r="BK139" s="183">
        <f>ROUND(I139*H139,2)</f>
        <v>0</v>
      </c>
      <c r="BL139" s="18" t="s">
        <v>168</v>
      </c>
      <c r="BM139" s="182" t="s">
        <v>219</v>
      </c>
    </row>
    <row r="140" s="2" customFormat="1">
      <c r="A140" s="37"/>
      <c r="B140" s="38"/>
      <c r="C140" s="37"/>
      <c r="D140" s="184" t="s">
        <v>156</v>
      </c>
      <c r="E140" s="37"/>
      <c r="F140" s="185" t="s">
        <v>1273</v>
      </c>
      <c r="G140" s="37"/>
      <c r="H140" s="37"/>
      <c r="I140" s="186"/>
      <c r="J140" s="37"/>
      <c r="K140" s="37"/>
      <c r="L140" s="38"/>
      <c r="M140" s="187"/>
      <c r="N140" s="188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156</v>
      </c>
      <c r="AU140" s="18" t="s">
        <v>81</v>
      </c>
    </row>
    <row r="141" s="2" customFormat="1">
      <c r="A141" s="37"/>
      <c r="B141" s="38"/>
      <c r="C141" s="37"/>
      <c r="D141" s="184" t="s">
        <v>1258</v>
      </c>
      <c r="E141" s="37"/>
      <c r="F141" s="229" t="s">
        <v>1269</v>
      </c>
      <c r="G141" s="37"/>
      <c r="H141" s="37"/>
      <c r="I141" s="186"/>
      <c r="J141" s="37"/>
      <c r="K141" s="37"/>
      <c r="L141" s="38"/>
      <c r="M141" s="187"/>
      <c r="N141" s="188"/>
      <c r="O141" s="76"/>
      <c r="P141" s="76"/>
      <c r="Q141" s="76"/>
      <c r="R141" s="76"/>
      <c r="S141" s="76"/>
      <c r="T141" s="7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8" t="s">
        <v>1258</v>
      </c>
      <c r="AU141" s="18" t="s">
        <v>81</v>
      </c>
    </row>
    <row r="142" s="2" customFormat="1" ht="21.75" customHeight="1">
      <c r="A142" s="37"/>
      <c r="B142" s="170"/>
      <c r="C142" s="171" t="s">
        <v>189</v>
      </c>
      <c r="D142" s="171" t="s">
        <v>149</v>
      </c>
      <c r="E142" s="172" t="s">
        <v>1274</v>
      </c>
      <c r="F142" s="173" t="s">
        <v>1275</v>
      </c>
      <c r="G142" s="174" t="s">
        <v>240</v>
      </c>
      <c r="H142" s="175">
        <v>1</v>
      </c>
      <c r="I142" s="176"/>
      <c r="J142" s="177">
        <f>ROUND(I142*H142,2)</f>
        <v>0</v>
      </c>
      <c r="K142" s="173" t="s">
        <v>1</v>
      </c>
      <c r="L142" s="38"/>
      <c r="M142" s="178" t="s">
        <v>1</v>
      </c>
      <c r="N142" s="179" t="s">
        <v>38</v>
      </c>
      <c r="O142" s="76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2" t="s">
        <v>168</v>
      </c>
      <c r="AT142" s="182" t="s">
        <v>149</v>
      </c>
      <c r="AU142" s="182" t="s">
        <v>81</v>
      </c>
      <c r="AY142" s="18" t="s">
        <v>146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8" t="s">
        <v>81</v>
      </c>
      <c r="BK142" s="183">
        <f>ROUND(I142*H142,2)</f>
        <v>0</v>
      </c>
      <c r="BL142" s="18" t="s">
        <v>168</v>
      </c>
      <c r="BM142" s="182" t="s">
        <v>304</v>
      </c>
    </row>
    <row r="143" s="2" customFormat="1">
      <c r="A143" s="37"/>
      <c r="B143" s="38"/>
      <c r="C143" s="37"/>
      <c r="D143" s="184" t="s">
        <v>156</v>
      </c>
      <c r="E143" s="37"/>
      <c r="F143" s="185" t="s">
        <v>1275</v>
      </c>
      <c r="G143" s="37"/>
      <c r="H143" s="37"/>
      <c r="I143" s="186"/>
      <c r="J143" s="37"/>
      <c r="K143" s="37"/>
      <c r="L143" s="38"/>
      <c r="M143" s="187"/>
      <c r="N143" s="188"/>
      <c r="O143" s="76"/>
      <c r="P143" s="76"/>
      <c r="Q143" s="76"/>
      <c r="R143" s="76"/>
      <c r="S143" s="76"/>
      <c r="T143" s="7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8" t="s">
        <v>156</v>
      </c>
      <c r="AU143" s="18" t="s">
        <v>81</v>
      </c>
    </row>
    <row r="144" s="2" customFormat="1">
      <c r="A144" s="37"/>
      <c r="B144" s="38"/>
      <c r="C144" s="37"/>
      <c r="D144" s="184" t="s">
        <v>1258</v>
      </c>
      <c r="E144" s="37"/>
      <c r="F144" s="229" t="s">
        <v>1269</v>
      </c>
      <c r="G144" s="37"/>
      <c r="H144" s="37"/>
      <c r="I144" s="186"/>
      <c r="J144" s="37"/>
      <c r="K144" s="37"/>
      <c r="L144" s="38"/>
      <c r="M144" s="187"/>
      <c r="N144" s="188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1258</v>
      </c>
      <c r="AU144" s="18" t="s">
        <v>81</v>
      </c>
    </row>
    <row r="145" s="2" customFormat="1">
      <c r="A145" s="37"/>
      <c r="B145" s="170"/>
      <c r="C145" s="171" t="s">
        <v>194</v>
      </c>
      <c r="D145" s="171" t="s">
        <v>149</v>
      </c>
      <c r="E145" s="172" t="s">
        <v>1276</v>
      </c>
      <c r="F145" s="173" t="s">
        <v>1277</v>
      </c>
      <c r="G145" s="174" t="s">
        <v>240</v>
      </c>
      <c r="H145" s="175">
        <v>3</v>
      </c>
      <c r="I145" s="176"/>
      <c r="J145" s="177">
        <f>ROUND(I145*H145,2)</f>
        <v>0</v>
      </c>
      <c r="K145" s="173" t="s">
        <v>1</v>
      </c>
      <c r="L145" s="38"/>
      <c r="M145" s="178" t="s">
        <v>1</v>
      </c>
      <c r="N145" s="179" t="s">
        <v>38</v>
      </c>
      <c r="O145" s="76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2" t="s">
        <v>168</v>
      </c>
      <c r="AT145" s="182" t="s">
        <v>149</v>
      </c>
      <c r="AU145" s="182" t="s">
        <v>81</v>
      </c>
      <c r="AY145" s="18" t="s">
        <v>146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8" t="s">
        <v>81</v>
      </c>
      <c r="BK145" s="183">
        <f>ROUND(I145*H145,2)</f>
        <v>0</v>
      </c>
      <c r="BL145" s="18" t="s">
        <v>168</v>
      </c>
      <c r="BM145" s="182" t="s">
        <v>319</v>
      </c>
    </row>
    <row r="146" s="2" customFormat="1">
      <c r="A146" s="37"/>
      <c r="B146" s="38"/>
      <c r="C146" s="37"/>
      <c r="D146" s="184" t="s">
        <v>156</v>
      </c>
      <c r="E146" s="37"/>
      <c r="F146" s="185" t="s">
        <v>1277</v>
      </c>
      <c r="G146" s="37"/>
      <c r="H146" s="37"/>
      <c r="I146" s="186"/>
      <c r="J146" s="37"/>
      <c r="K146" s="37"/>
      <c r="L146" s="38"/>
      <c r="M146" s="187"/>
      <c r="N146" s="188"/>
      <c r="O146" s="76"/>
      <c r="P146" s="76"/>
      <c r="Q146" s="76"/>
      <c r="R146" s="76"/>
      <c r="S146" s="76"/>
      <c r="T146" s="7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8" t="s">
        <v>156</v>
      </c>
      <c r="AU146" s="18" t="s">
        <v>81</v>
      </c>
    </row>
    <row r="147" s="2" customFormat="1">
      <c r="A147" s="37"/>
      <c r="B147" s="38"/>
      <c r="C147" s="37"/>
      <c r="D147" s="184" t="s">
        <v>1258</v>
      </c>
      <c r="E147" s="37"/>
      <c r="F147" s="229" t="s">
        <v>1269</v>
      </c>
      <c r="G147" s="37"/>
      <c r="H147" s="37"/>
      <c r="I147" s="186"/>
      <c r="J147" s="37"/>
      <c r="K147" s="37"/>
      <c r="L147" s="38"/>
      <c r="M147" s="187"/>
      <c r="N147" s="188"/>
      <c r="O147" s="76"/>
      <c r="P147" s="76"/>
      <c r="Q147" s="76"/>
      <c r="R147" s="76"/>
      <c r="S147" s="76"/>
      <c r="T147" s="7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8" t="s">
        <v>1258</v>
      </c>
      <c r="AU147" s="18" t="s">
        <v>81</v>
      </c>
    </row>
    <row r="148" s="2" customFormat="1" ht="21.75" customHeight="1">
      <c r="A148" s="37"/>
      <c r="B148" s="170"/>
      <c r="C148" s="171" t="s">
        <v>199</v>
      </c>
      <c r="D148" s="171" t="s">
        <v>149</v>
      </c>
      <c r="E148" s="172" t="s">
        <v>1278</v>
      </c>
      <c r="F148" s="173" t="s">
        <v>1279</v>
      </c>
      <c r="G148" s="174" t="s">
        <v>240</v>
      </c>
      <c r="H148" s="175">
        <v>6</v>
      </c>
      <c r="I148" s="176"/>
      <c r="J148" s="177">
        <f>ROUND(I148*H148,2)</f>
        <v>0</v>
      </c>
      <c r="K148" s="173" t="s">
        <v>1</v>
      </c>
      <c r="L148" s="38"/>
      <c r="M148" s="178" t="s">
        <v>1</v>
      </c>
      <c r="N148" s="179" t="s">
        <v>38</v>
      </c>
      <c r="O148" s="76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82" t="s">
        <v>168</v>
      </c>
      <c r="AT148" s="182" t="s">
        <v>149</v>
      </c>
      <c r="AU148" s="182" t="s">
        <v>81</v>
      </c>
      <c r="AY148" s="18" t="s">
        <v>146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8" t="s">
        <v>81</v>
      </c>
      <c r="BK148" s="183">
        <f>ROUND(I148*H148,2)</f>
        <v>0</v>
      </c>
      <c r="BL148" s="18" t="s">
        <v>168</v>
      </c>
      <c r="BM148" s="182" t="s">
        <v>441</v>
      </c>
    </row>
    <row r="149" s="2" customFormat="1">
      <c r="A149" s="37"/>
      <c r="B149" s="38"/>
      <c r="C149" s="37"/>
      <c r="D149" s="184" t="s">
        <v>156</v>
      </c>
      <c r="E149" s="37"/>
      <c r="F149" s="185" t="s">
        <v>1279</v>
      </c>
      <c r="G149" s="37"/>
      <c r="H149" s="37"/>
      <c r="I149" s="186"/>
      <c r="J149" s="37"/>
      <c r="K149" s="37"/>
      <c r="L149" s="38"/>
      <c r="M149" s="187"/>
      <c r="N149" s="188"/>
      <c r="O149" s="76"/>
      <c r="P149" s="76"/>
      <c r="Q149" s="76"/>
      <c r="R149" s="76"/>
      <c r="S149" s="76"/>
      <c r="T149" s="7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8" t="s">
        <v>156</v>
      </c>
      <c r="AU149" s="18" t="s">
        <v>81</v>
      </c>
    </row>
    <row r="150" s="2" customFormat="1">
      <c r="A150" s="37"/>
      <c r="B150" s="38"/>
      <c r="C150" s="37"/>
      <c r="D150" s="184" t="s">
        <v>1258</v>
      </c>
      <c r="E150" s="37"/>
      <c r="F150" s="229" t="s">
        <v>1269</v>
      </c>
      <c r="G150" s="37"/>
      <c r="H150" s="37"/>
      <c r="I150" s="186"/>
      <c r="J150" s="37"/>
      <c r="K150" s="37"/>
      <c r="L150" s="38"/>
      <c r="M150" s="187"/>
      <c r="N150" s="188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1258</v>
      </c>
      <c r="AU150" s="18" t="s">
        <v>81</v>
      </c>
    </row>
    <row r="151" s="2" customFormat="1" ht="21.75" customHeight="1">
      <c r="A151" s="37"/>
      <c r="B151" s="170"/>
      <c r="C151" s="171" t="s">
        <v>205</v>
      </c>
      <c r="D151" s="171" t="s">
        <v>149</v>
      </c>
      <c r="E151" s="172" t="s">
        <v>1280</v>
      </c>
      <c r="F151" s="173" t="s">
        <v>1281</v>
      </c>
      <c r="G151" s="174" t="s">
        <v>240</v>
      </c>
      <c r="H151" s="175">
        <v>12</v>
      </c>
      <c r="I151" s="176"/>
      <c r="J151" s="177">
        <f>ROUND(I151*H151,2)</f>
        <v>0</v>
      </c>
      <c r="K151" s="173" t="s">
        <v>1</v>
      </c>
      <c r="L151" s="38"/>
      <c r="M151" s="178" t="s">
        <v>1</v>
      </c>
      <c r="N151" s="179" t="s">
        <v>38</v>
      </c>
      <c r="O151" s="76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2" t="s">
        <v>168</v>
      </c>
      <c r="AT151" s="182" t="s">
        <v>149</v>
      </c>
      <c r="AU151" s="182" t="s">
        <v>81</v>
      </c>
      <c r="AY151" s="18" t="s">
        <v>146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81</v>
      </c>
      <c r="BK151" s="183">
        <f>ROUND(I151*H151,2)</f>
        <v>0</v>
      </c>
      <c r="BL151" s="18" t="s">
        <v>168</v>
      </c>
      <c r="BM151" s="182" t="s">
        <v>454</v>
      </c>
    </row>
    <row r="152" s="2" customFormat="1">
      <c r="A152" s="37"/>
      <c r="B152" s="38"/>
      <c r="C152" s="37"/>
      <c r="D152" s="184" t="s">
        <v>156</v>
      </c>
      <c r="E152" s="37"/>
      <c r="F152" s="185" t="s">
        <v>1281</v>
      </c>
      <c r="G152" s="37"/>
      <c r="H152" s="37"/>
      <c r="I152" s="186"/>
      <c r="J152" s="37"/>
      <c r="K152" s="37"/>
      <c r="L152" s="38"/>
      <c r="M152" s="187"/>
      <c r="N152" s="188"/>
      <c r="O152" s="76"/>
      <c r="P152" s="76"/>
      <c r="Q152" s="76"/>
      <c r="R152" s="76"/>
      <c r="S152" s="76"/>
      <c r="T152" s="7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8" t="s">
        <v>156</v>
      </c>
      <c r="AU152" s="18" t="s">
        <v>81</v>
      </c>
    </row>
    <row r="153" s="2" customFormat="1">
      <c r="A153" s="37"/>
      <c r="B153" s="38"/>
      <c r="C153" s="37"/>
      <c r="D153" s="184" t="s">
        <v>1258</v>
      </c>
      <c r="E153" s="37"/>
      <c r="F153" s="229" t="s">
        <v>1269</v>
      </c>
      <c r="G153" s="37"/>
      <c r="H153" s="37"/>
      <c r="I153" s="186"/>
      <c r="J153" s="37"/>
      <c r="K153" s="37"/>
      <c r="L153" s="38"/>
      <c r="M153" s="187"/>
      <c r="N153" s="188"/>
      <c r="O153" s="76"/>
      <c r="P153" s="76"/>
      <c r="Q153" s="76"/>
      <c r="R153" s="76"/>
      <c r="S153" s="76"/>
      <c r="T153" s="7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8" t="s">
        <v>1258</v>
      </c>
      <c r="AU153" s="18" t="s">
        <v>81</v>
      </c>
    </row>
    <row r="154" s="2" customFormat="1" ht="21.75" customHeight="1">
      <c r="A154" s="37"/>
      <c r="B154" s="170"/>
      <c r="C154" s="171" t="s">
        <v>210</v>
      </c>
      <c r="D154" s="171" t="s">
        <v>149</v>
      </c>
      <c r="E154" s="172" t="s">
        <v>1282</v>
      </c>
      <c r="F154" s="173" t="s">
        <v>1283</v>
      </c>
      <c r="G154" s="174" t="s">
        <v>240</v>
      </c>
      <c r="H154" s="175">
        <v>12</v>
      </c>
      <c r="I154" s="176"/>
      <c r="J154" s="177">
        <f>ROUND(I154*H154,2)</f>
        <v>0</v>
      </c>
      <c r="K154" s="173" t="s">
        <v>1</v>
      </c>
      <c r="L154" s="38"/>
      <c r="M154" s="178" t="s">
        <v>1</v>
      </c>
      <c r="N154" s="179" t="s">
        <v>38</v>
      </c>
      <c r="O154" s="76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2" t="s">
        <v>168</v>
      </c>
      <c r="AT154" s="182" t="s">
        <v>149</v>
      </c>
      <c r="AU154" s="182" t="s">
        <v>81</v>
      </c>
      <c r="AY154" s="18" t="s">
        <v>146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8" t="s">
        <v>81</v>
      </c>
      <c r="BK154" s="183">
        <f>ROUND(I154*H154,2)</f>
        <v>0</v>
      </c>
      <c r="BL154" s="18" t="s">
        <v>168</v>
      </c>
      <c r="BM154" s="182" t="s">
        <v>466</v>
      </c>
    </row>
    <row r="155" s="2" customFormat="1">
      <c r="A155" s="37"/>
      <c r="B155" s="38"/>
      <c r="C155" s="37"/>
      <c r="D155" s="184" t="s">
        <v>156</v>
      </c>
      <c r="E155" s="37"/>
      <c r="F155" s="185" t="s">
        <v>1283</v>
      </c>
      <c r="G155" s="37"/>
      <c r="H155" s="37"/>
      <c r="I155" s="186"/>
      <c r="J155" s="37"/>
      <c r="K155" s="37"/>
      <c r="L155" s="38"/>
      <c r="M155" s="187"/>
      <c r="N155" s="188"/>
      <c r="O155" s="76"/>
      <c r="P155" s="76"/>
      <c r="Q155" s="76"/>
      <c r="R155" s="76"/>
      <c r="S155" s="76"/>
      <c r="T155" s="7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8" t="s">
        <v>156</v>
      </c>
      <c r="AU155" s="18" t="s">
        <v>81</v>
      </c>
    </row>
    <row r="156" s="2" customFormat="1">
      <c r="A156" s="37"/>
      <c r="B156" s="38"/>
      <c r="C156" s="37"/>
      <c r="D156" s="184" t="s">
        <v>1258</v>
      </c>
      <c r="E156" s="37"/>
      <c r="F156" s="229" t="s">
        <v>1269</v>
      </c>
      <c r="G156" s="37"/>
      <c r="H156" s="37"/>
      <c r="I156" s="186"/>
      <c r="J156" s="37"/>
      <c r="K156" s="37"/>
      <c r="L156" s="38"/>
      <c r="M156" s="187"/>
      <c r="N156" s="188"/>
      <c r="O156" s="76"/>
      <c r="P156" s="76"/>
      <c r="Q156" s="76"/>
      <c r="R156" s="76"/>
      <c r="S156" s="76"/>
      <c r="T156" s="7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1258</v>
      </c>
      <c r="AU156" s="18" t="s">
        <v>81</v>
      </c>
    </row>
    <row r="157" s="2" customFormat="1" ht="21.75" customHeight="1">
      <c r="A157" s="37"/>
      <c r="B157" s="170"/>
      <c r="C157" s="171" t="s">
        <v>215</v>
      </c>
      <c r="D157" s="171" t="s">
        <v>149</v>
      </c>
      <c r="E157" s="172" t="s">
        <v>1284</v>
      </c>
      <c r="F157" s="173" t="s">
        <v>1285</v>
      </c>
      <c r="G157" s="174" t="s">
        <v>240</v>
      </c>
      <c r="H157" s="175">
        <v>1</v>
      </c>
      <c r="I157" s="176"/>
      <c r="J157" s="177">
        <f>ROUND(I157*H157,2)</f>
        <v>0</v>
      </c>
      <c r="K157" s="173" t="s">
        <v>1</v>
      </c>
      <c r="L157" s="38"/>
      <c r="M157" s="178" t="s">
        <v>1</v>
      </c>
      <c r="N157" s="179" t="s">
        <v>38</v>
      </c>
      <c r="O157" s="76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2" t="s">
        <v>168</v>
      </c>
      <c r="AT157" s="182" t="s">
        <v>149</v>
      </c>
      <c r="AU157" s="182" t="s">
        <v>81</v>
      </c>
      <c r="AY157" s="18" t="s">
        <v>146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8" t="s">
        <v>81</v>
      </c>
      <c r="BK157" s="183">
        <f>ROUND(I157*H157,2)</f>
        <v>0</v>
      </c>
      <c r="BL157" s="18" t="s">
        <v>168</v>
      </c>
      <c r="BM157" s="182" t="s">
        <v>477</v>
      </c>
    </row>
    <row r="158" s="2" customFormat="1">
      <c r="A158" s="37"/>
      <c r="B158" s="38"/>
      <c r="C158" s="37"/>
      <c r="D158" s="184" t="s">
        <v>156</v>
      </c>
      <c r="E158" s="37"/>
      <c r="F158" s="185" t="s">
        <v>1285</v>
      </c>
      <c r="G158" s="37"/>
      <c r="H158" s="37"/>
      <c r="I158" s="186"/>
      <c r="J158" s="37"/>
      <c r="K158" s="37"/>
      <c r="L158" s="38"/>
      <c r="M158" s="187"/>
      <c r="N158" s="188"/>
      <c r="O158" s="76"/>
      <c r="P158" s="76"/>
      <c r="Q158" s="76"/>
      <c r="R158" s="76"/>
      <c r="S158" s="76"/>
      <c r="T158" s="7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8" t="s">
        <v>156</v>
      </c>
      <c r="AU158" s="18" t="s">
        <v>81</v>
      </c>
    </row>
    <row r="159" s="2" customFormat="1">
      <c r="A159" s="37"/>
      <c r="B159" s="38"/>
      <c r="C159" s="37"/>
      <c r="D159" s="184" t="s">
        <v>1258</v>
      </c>
      <c r="E159" s="37"/>
      <c r="F159" s="229" t="s">
        <v>1269</v>
      </c>
      <c r="G159" s="37"/>
      <c r="H159" s="37"/>
      <c r="I159" s="186"/>
      <c r="J159" s="37"/>
      <c r="K159" s="37"/>
      <c r="L159" s="38"/>
      <c r="M159" s="187"/>
      <c r="N159" s="188"/>
      <c r="O159" s="76"/>
      <c r="P159" s="76"/>
      <c r="Q159" s="76"/>
      <c r="R159" s="76"/>
      <c r="S159" s="76"/>
      <c r="T159" s="7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8" t="s">
        <v>1258</v>
      </c>
      <c r="AU159" s="18" t="s">
        <v>81</v>
      </c>
    </row>
    <row r="160" s="2" customFormat="1" ht="21.75" customHeight="1">
      <c r="A160" s="37"/>
      <c r="B160" s="170"/>
      <c r="C160" s="171" t="s">
        <v>219</v>
      </c>
      <c r="D160" s="171" t="s">
        <v>149</v>
      </c>
      <c r="E160" s="172" t="s">
        <v>1286</v>
      </c>
      <c r="F160" s="173" t="s">
        <v>1287</v>
      </c>
      <c r="G160" s="174" t="s">
        <v>240</v>
      </c>
      <c r="H160" s="175">
        <v>9</v>
      </c>
      <c r="I160" s="176"/>
      <c r="J160" s="177">
        <f>ROUND(I160*H160,2)</f>
        <v>0</v>
      </c>
      <c r="K160" s="173" t="s">
        <v>1</v>
      </c>
      <c r="L160" s="38"/>
      <c r="M160" s="178" t="s">
        <v>1</v>
      </c>
      <c r="N160" s="179" t="s">
        <v>38</v>
      </c>
      <c r="O160" s="76"/>
      <c r="P160" s="180">
        <f>O160*H160</f>
        <v>0</v>
      </c>
      <c r="Q160" s="180">
        <v>0</v>
      </c>
      <c r="R160" s="180">
        <f>Q160*H160</f>
        <v>0</v>
      </c>
      <c r="S160" s="180">
        <v>0</v>
      </c>
      <c r="T160" s="18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2" t="s">
        <v>168</v>
      </c>
      <c r="AT160" s="182" t="s">
        <v>149</v>
      </c>
      <c r="AU160" s="182" t="s">
        <v>81</v>
      </c>
      <c r="AY160" s="18" t="s">
        <v>146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8" t="s">
        <v>81</v>
      </c>
      <c r="BK160" s="183">
        <f>ROUND(I160*H160,2)</f>
        <v>0</v>
      </c>
      <c r="BL160" s="18" t="s">
        <v>168</v>
      </c>
      <c r="BM160" s="182" t="s">
        <v>492</v>
      </c>
    </row>
    <row r="161" s="2" customFormat="1">
      <c r="A161" s="37"/>
      <c r="B161" s="38"/>
      <c r="C161" s="37"/>
      <c r="D161" s="184" t="s">
        <v>156</v>
      </c>
      <c r="E161" s="37"/>
      <c r="F161" s="185" t="s">
        <v>1287</v>
      </c>
      <c r="G161" s="37"/>
      <c r="H161" s="37"/>
      <c r="I161" s="186"/>
      <c r="J161" s="37"/>
      <c r="K161" s="37"/>
      <c r="L161" s="38"/>
      <c r="M161" s="187"/>
      <c r="N161" s="188"/>
      <c r="O161" s="76"/>
      <c r="P161" s="76"/>
      <c r="Q161" s="76"/>
      <c r="R161" s="76"/>
      <c r="S161" s="76"/>
      <c r="T161" s="7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8" t="s">
        <v>156</v>
      </c>
      <c r="AU161" s="18" t="s">
        <v>81</v>
      </c>
    </row>
    <row r="162" s="2" customFormat="1">
      <c r="A162" s="37"/>
      <c r="B162" s="38"/>
      <c r="C162" s="37"/>
      <c r="D162" s="184" t="s">
        <v>1258</v>
      </c>
      <c r="E162" s="37"/>
      <c r="F162" s="229" t="s">
        <v>1269</v>
      </c>
      <c r="G162" s="37"/>
      <c r="H162" s="37"/>
      <c r="I162" s="186"/>
      <c r="J162" s="37"/>
      <c r="K162" s="37"/>
      <c r="L162" s="38"/>
      <c r="M162" s="187"/>
      <c r="N162" s="188"/>
      <c r="O162" s="76"/>
      <c r="P162" s="76"/>
      <c r="Q162" s="76"/>
      <c r="R162" s="76"/>
      <c r="S162" s="76"/>
      <c r="T162" s="7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8" t="s">
        <v>1258</v>
      </c>
      <c r="AU162" s="18" t="s">
        <v>81</v>
      </c>
    </row>
    <row r="163" s="2" customFormat="1" ht="21.75" customHeight="1">
      <c r="A163" s="37"/>
      <c r="B163" s="170"/>
      <c r="C163" s="171" t="s">
        <v>8</v>
      </c>
      <c r="D163" s="171" t="s">
        <v>149</v>
      </c>
      <c r="E163" s="172" t="s">
        <v>1288</v>
      </c>
      <c r="F163" s="173" t="s">
        <v>1289</v>
      </c>
      <c r="G163" s="174" t="s">
        <v>240</v>
      </c>
      <c r="H163" s="175">
        <v>6</v>
      </c>
      <c r="I163" s="176"/>
      <c r="J163" s="177">
        <f>ROUND(I163*H163,2)</f>
        <v>0</v>
      </c>
      <c r="K163" s="173" t="s">
        <v>1</v>
      </c>
      <c r="L163" s="38"/>
      <c r="M163" s="178" t="s">
        <v>1</v>
      </c>
      <c r="N163" s="179" t="s">
        <v>38</v>
      </c>
      <c r="O163" s="76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2" t="s">
        <v>168</v>
      </c>
      <c r="AT163" s="182" t="s">
        <v>149</v>
      </c>
      <c r="AU163" s="182" t="s">
        <v>81</v>
      </c>
      <c r="AY163" s="18" t="s">
        <v>146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8" t="s">
        <v>81</v>
      </c>
      <c r="BK163" s="183">
        <f>ROUND(I163*H163,2)</f>
        <v>0</v>
      </c>
      <c r="BL163" s="18" t="s">
        <v>168</v>
      </c>
      <c r="BM163" s="182" t="s">
        <v>506</v>
      </c>
    </row>
    <row r="164" s="2" customFormat="1">
      <c r="A164" s="37"/>
      <c r="B164" s="38"/>
      <c r="C164" s="37"/>
      <c r="D164" s="184" t="s">
        <v>156</v>
      </c>
      <c r="E164" s="37"/>
      <c r="F164" s="185" t="s">
        <v>1289</v>
      </c>
      <c r="G164" s="37"/>
      <c r="H164" s="37"/>
      <c r="I164" s="186"/>
      <c r="J164" s="37"/>
      <c r="K164" s="37"/>
      <c r="L164" s="38"/>
      <c r="M164" s="187"/>
      <c r="N164" s="188"/>
      <c r="O164" s="76"/>
      <c r="P164" s="76"/>
      <c r="Q164" s="76"/>
      <c r="R164" s="76"/>
      <c r="S164" s="76"/>
      <c r="T164" s="7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8" t="s">
        <v>156</v>
      </c>
      <c r="AU164" s="18" t="s">
        <v>81</v>
      </c>
    </row>
    <row r="165" s="2" customFormat="1">
      <c r="A165" s="37"/>
      <c r="B165" s="38"/>
      <c r="C165" s="37"/>
      <c r="D165" s="184" t="s">
        <v>1258</v>
      </c>
      <c r="E165" s="37"/>
      <c r="F165" s="229" t="s">
        <v>1269</v>
      </c>
      <c r="G165" s="37"/>
      <c r="H165" s="37"/>
      <c r="I165" s="186"/>
      <c r="J165" s="37"/>
      <c r="K165" s="37"/>
      <c r="L165" s="38"/>
      <c r="M165" s="187"/>
      <c r="N165" s="188"/>
      <c r="O165" s="76"/>
      <c r="P165" s="76"/>
      <c r="Q165" s="76"/>
      <c r="R165" s="76"/>
      <c r="S165" s="76"/>
      <c r="T165" s="7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8" t="s">
        <v>1258</v>
      </c>
      <c r="AU165" s="18" t="s">
        <v>81</v>
      </c>
    </row>
    <row r="166" s="2" customFormat="1" ht="21.75" customHeight="1">
      <c r="A166" s="37"/>
      <c r="B166" s="170"/>
      <c r="C166" s="171" t="s">
        <v>304</v>
      </c>
      <c r="D166" s="171" t="s">
        <v>149</v>
      </c>
      <c r="E166" s="172" t="s">
        <v>1290</v>
      </c>
      <c r="F166" s="173" t="s">
        <v>1291</v>
      </c>
      <c r="G166" s="174" t="s">
        <v>240</v>
      </c>
      <c r="H166" s="175">
        <v>1</v>
      </c>
      <c r="I166" s="176"/>
      <c r="J166" s="177">
        <f>ROUND(I166*H166,2)</f>
        <v>0</v>
      </c>
      <c r="K166" s="173" t="s">
        <v>1</v>
      </c>
      <c r="L166" s="38"/>
      <c r="M166" s="178" t="s">
        <v>1</v>
      </c>
      <c r="N166" s="179" t="s">
        <v>38</v>
      </c>
      <c r="O166" s="76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2" t="s">
        <v>168</v>
      </c>
      <c r="AT166" s="182" t="s">
        <v>149</v>
      </c>
      <c r="AU166" s="182" t="s">
        <v>81</v>
      </c>
      <c r="AY166" s="18" t="s">
        <v>146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8" t="s">
        <v>81</v>
      </c>
      <c r="BK166" s="183">
        <f>ROUND(I166*H166,2)</f>
        <v>0</v>
      </c>
      <c r="BL166" s="18" t="s">
        <v>168</v>
      </c>
      <c r="BM166" s="182" t="s">
        <v>517</v>
      </c>
    </row>
    <row r="167" s="2" customFormat="1">
      <c r="A167" s="37"/>
      <c r="B167" s="38"/>
      <c r="C167" s="37"/>
      <c r="D167" s="184" t="s">
        <v>156</v>
      </c>
      <c r="E167" s="37"/>
      <c r="F167" s="185" t="s">
        <v>1291</v>
      </c>
      <c r="G167" s="37"/>
      <c r="H167" s="37"/>
      <c r="I167" s="186"/>
      <c r="J167" s="37"/>
      <c r="K167" s="37"/>
      <c r="L167" s="38"/>
      <c r="M167" s="187"/>
      <c r="N167" s="188"/>
      <c r="O167" s="76"/>
      <c r="P167" s="76"/>
      <c r="Q167" s="76"/>
      <c r="R167" s="76"/>
      <c r="S167" s="76"/>
      <c r="T167" s="7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8" t="s">
        <v>156</v>
      </c>
      <c r="AU167" s="18" t="s">
        <v>81</v>
      </c>
    </row>
    <row r="168" s="2" customFormat="1">
      <c r="A168" s="37"/>
      <c r="B168" s="38"/>
      <c r="C168" s="37"/>
      <c r="D168" s="184" t="s">
        <v>1258</v>
      </c>
      <c r="E168" s="37"/>
      <c r="F168" s="229" t="s">
        <v>1269</v>
      </c>
      <c r="G168" s="37"/>
      <c r="H168" s="37"/>
      <c r="I168" s="186"/>
      <c r="J168" s="37"/>
      <c r="K168" s="37"/>
      <c r="L168" s="38"/>
      <c r="M168" s="187"/>
      <c r="N168" s="188"/>
      <c r="O168" s="76"/>
      <c r="P168" s="76"/>
      <c r="Q168" s="76"/>
      <c r="R168" s="76"/>
      <c r="S168" s="76"/>
      <c r="T168" s="7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8" t="s">
        <v>1258</v>
      </c>
      <c r="AU168" s="18" t="s">
        <v>81</v>
      </c>
    </row>
    <row r="169" s="2" customFormat="1" ht="16.5" customHeight="1">
      <c r="A169" s="37"/>
      <c r="B169" s="170"/>
      <c r="C169" s="171" t="s">
        <v>310</v>
      </c>
      <c r="D169" s="171" t="s">
        <v>149</v>
      </c>
      <c r="E169" s="172" t="s">
        <v>1292</v>
      </c>
      <c r="F169" s="173" t="s">
        <v>1293</v>
      </c>
      <c r="G169" s="174" t="s">
        <v>240</v>
      </c>
      <c r="H169" s="175">
        <v>3</v>
      </c>
      <c r="I169" s="176"/>
      <c r="J169" s="177">
        <f>ROUND(I169*H169,2)</f>
        <v>0</v>
      </c>
      <c r="K169" s="173" t="s">
        <v>1</v>
      </c>
      <c r="L169" s="38"/>
      <c r="M169" s="178" t="s">
        <v>1</v>
      </c>
      <c r="N169" s="179" t="s">
        <v>38</v>
      </c>
      <c r="O169" s="76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2" t="s">
        <v>168</v>
      </c>
      <c r="AT169" s="182" t="s">
        <v>149</v>
      </c>
      <c r="AU169" s="182" t="s">
        <v>81</v>
      </c>
      <c r="AY169" s="18" t="s">
        <v>146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18" t="s">
        <v>81</v>
      </c>
      <c r="BK169" s="183">
        <f>ROUND(I169*H169,2)</f>
        <v>0</v>
      </c>
      <c r="BL169" s="18" t="s">
        <v>168</v>
      </c>
      <c r="BM169" s="182" t="s">
        <v>528</v>
      </c>
    </row>
    <row r="170" s="2" customFormat="1">
      <c r="A170" s="37"/>
      <c r="B170" s="38"/>
      <c r="C170" s="37"/>
      <c r="D170" s="184" t="s">
        <v>156</v>
      </c>
      <c r="E170" s="37"/>
      <c r="F170" s="185" t="s">
        <v>1293</v>
      </c>
      <c r="G170" s="37"/>
      <c r="H170" s="37"/>
      <c r="I170" s="186"/>
      <c r="J170" s="37"/>
      <c r="K170" s="37"/>
      <c r="L170" s="38"/>
      <c r="M170" s="187"/>
      <c r="N170" s="188"/>
      <c r="O170" s="76"/>
      <c r="P170" s="76"/>
      <c r="Q170" s="76"/>
      <c r="R170" s="76"/>
      <c r="S170" s="76"/>
      <c r="T170" s="7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8" t="s">
        <v>156</v>
      </c>
      <c r="AU170" s="18" t="s">
        <v>81</v>
      </c>
    </row>
    <row r="171" s="2" customFormat="1">
      <c r="A171" s="37"/>
      <c r="B171" s="38"/>
      <c r="C171" s="37"/>
      <c r="D171" s="184" t="s">
        <v>1258</v>
      </c>
      <c r="E171" s="37"/>
      <c r="F171" s="229" t="s">
        <v>1269</v>
      </c>
      <c r="G171" s="37"/>
      <c r="H171" s="37"/>
      <c r="I171" s="186"/>
      <c r="J171" s="37"/>
      <c r="K171" s="37"/>
      <c r="L171" s="38"/>
      <c r="M171" s="187"/>
      <c r="N171" s="188"/>
      <c r="O171" s="76"/>
      <c r="P171" s="76"/>
      <c r="Q171" s="76"/>
      <c r="R171" s="76"/>
      <c r="S171" s="76"/>
      <c r="T171" s="7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8" t="s">
        <v>1258</v>
      </c>
      <c r="AU171" s="18" t="s">
        <v>81</v>
      </c>
    </row>
    <row r="172" s="2" customFormat="1" ht="16.5" customHeight="1">
      <c r="A172" s="37"/>
      <c r="B172" s="170"/>
      <c r="C172" s="171" t="s">
        <v>319</v>
      </c>
      <c r="D172" s="171" t="s">
        <v>149</v>
      </c>
      <c r="E172" s="172" t="s">
        <v>1294</v>
      </c>
      <c r="F172" s="173" t="s">
        <v>1295</v>
      </c>
      <c r="G172" s="174" t="s">
        <v>240</v>
      </c>
      <c r="H172" s="175">
        <v>6</v>
      </c>
      <c r="I172" s="176"/>
      <c r="J172" s="177">
        <f>ROUND(I172*H172,2)</f>
        <v>0</v>
      </c>
      <c r="K172" s="173" t="s">
        <v>1</v>
      </c>
      <c r="L172" s="38"/>
      <c r="M172" s="178" t="s">
        <v>1</v>
      </c>
      <c r="N172" s="179" t="s">
        <v>38</v>
      </c>
      <c r="O172" s="76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2" t="s">
        <v>168</v>
      </c>
      <c r="AT172" s="182" t="s">
        <v>149</v>
      </c>
      <c r="AU172" s="182" t="s">
        <v>81</v>
      </c>
      <c r="AY172" s="18" t="s">
        <v>146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8" t="s">
        <v>81</v>
      </c>
      <c r="BK172" s="183">
        <f>ROUND(I172*H172,2)</f>
        <v>0</v>
      </c>
      <c r="BL172" s="18" t="s">
        <v>168</v>
      </c>
      <c r="BM172" s="182" t="s">
        <v>538</v>
      </c>
    </row>
    <row r="173" s="2" customFormat="1">
      <c r="A173" s="37"/>
      <c r="B173" s="38"/>
      <c r="C173" s="37"/>
      <c r="D173" s="184" t="s">
        <v>156</v>
      </c>
      <c r="E173" s="37"/>
      <c r="F173" s="185" t="s">
        <v>1295</v>
      </c>
      <c r="G173" s="37"/>
      <c r="H173" s="37"/>
      <c r="I173" s="186"/>
      <c r="J173" s="37"/>
      <c r="K173" s="37"/>
      <c r="L173" s="38"/>
      <c r="M173" s="187"/>
      <c r="N173" s="188"/>
      <c r="O173" s="76"/>
      <c r="P173" s="76"/>
      <c r="Q173" s="76"/>
      <c r="R173" s="76"/>
      <c r="S173" s="76"/>
      <c r="T173" s="7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8" t="s">
        <v>156</v>
      </c>
      <c r="AU173" s="18" t="s">
        <v>81</v>
      </c>
    </row>
    <row r="174" s="2" customFormat="1">
      <c r="A174" s="37"/>
      <c r="B174" s="38"/>
      <c r="C174" s="37"/>
      <c r="D174" s="184" t="s">
        <v>1258</v>
      </c>
      <c r="E174" s="37"/>
      <c r="F174" s="229" t="s">
        <v>1269</v>
      </c>
      <c r="G174" s="37"/>
      <c r="H174" s="37"/>
      <c r="I174" s="186"/>
      <c r="J174" s="37"/>
      <c r="K174" s="37"/>
      <c r="L174" s="38"/>
      <c r="M174" s="187"/>
      <c r="N174" s="188"/>
      <c r="O174" s="76"/>
      <c r="P174" s="76"/>
      <c r="Q174" s="76"/>
      <c r="R174" s="76"/>
      <c r="S174" s="76"/>
      <c r="T174" s="7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8" t="s">
        <v>1258</v>
      </c>
      <c r="AU174" s="18" t="s">
        <v>81</v>
      </c>
    </row>
    <row r="175" s="2" customFormat="1" ht="21.75" customHeight="1">
      <c r="A175" s="37"/>
      <c r="B175" s="170"/>
      <c r="C175" s="171" t="s">
        <v>326</v>
      </c>
      <c r="D175" s="171" t="s">
        <v>149</v>
      </c>
      <c r="E175" s="172" t="s">
        <v>1296</v>
      </c>
      <c r="F175" s="173" t="s">
        <v>1297</v>
      </c>
      <c r="G175" s="174" t="s">
        <v>240</v>
      </c>
      <c r="H175" s="175">
        <v>9</v>
      </c>
      <c r="I175" s="176"/>
      <c r="J175" s="177">
        <f>ROUND(I175*H175,2)</f>
        <v>0</v>
      </c>
      <c r="K175" s="173" t="s">
        <v>1</v>
      </c>
      <c r="L175" s="38"/>
      <c r="M175" s="178" t="s">
        <v>1</v>
      </c>
      <c r="N175" s="179" t="s">
        <v>38</v>
      </c>
      <c r="O175" s="76"/>
      <c r="P175" s="180">
        <f>O175*H175</f>
        <v>0</v>
      </c>
      <c r="Q175" s="180">
        <v>0</v>
      </c>
      <c r="R175" s="180">
        <f>Q175*H175</f>
        <v>0</v>
      </c>
      <c r="S175" s="180">
        <v>0</v>
      </c>
      <c r="T175" s="18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2" t="s">
        <v>168</v>
      </c>
      <c r="AT175" s="182" t="s">
        <v>149</v>
      </c>
      <c r="AU175" s="182" t="s">
        <v>81</v>
      </c>
      <c r="AY175" s="18" t="s">
        <v>146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8" t="s">
        <v>81</v>
      </c>
      <c r="BK175" s="183">
        <f>ROUND(I175*H175,2)</f>
        <v>0</v>
      </c>
      <c r="BL175" s="18" t="s">
        <v>168</v>
      </c>
      <c r="BM175" s="182" t="s">
        <v>552</v>
      </c>
    </row>
    <row r="176" s="2" customFormat="1">
      <c r="A176" s="37"/>
      <c r="B176" s="38"/>
      <c r="C176" s="37"/>
      <c r="D176" s="184" t="s">
        <v>156</v>
      </c>
      <c r="E176" s="37"/>
      <c r="F176" s="185" t="s">
        <v>1297</v>
      </c>
      <c r="G176" s="37"/>
      <c r="H176" s="37"/>
      <c r="I176" s="186"/>
      <c r="J176" s="37"/>
      <c r="K176" s="37"/>
      <c r="L176" s="38"/>
      <c r="M176" s="187"/>
      <c r="N176" s="188"/>
      <c r="O176" s="76"/>
      <c r="P176" s="76"/>
      <c r="Q176" s="76"/>
      <c r="R176" s="76"/>
      <c r="S176" s="76"/>
      <c r="T176" s="7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8" t="s">
        <v>156</v>
      </c>
      <c r="AU176" s="18" t="s">
        <v>81</v>
      </c>
    </row>
    <row r="177" s="2" customFormat="1">
      <c r="A177" s="37"/>
      <c r="B177" s="38"/>
      <c r="C177" s="37"/>
      <c r="D177" s="184" t="s">
        <v>1258</v>
      </c>
      <c r="E177" s="37"/>
      <c r="F177" s="229" t="s">
        <v>1269</v>
      </c>
      <c r="G177" s="37"/>
      <c r="H177" s="37"/>
      <c r="I177" s="186"/>
      <c r="J177" s="37"/>
      <c r="K177" s="37"/>
      <c r="L177" s="38"/>
      <c r="M177" s="187"/>
      <c r="N177" s="188"/>
      <c r="O177" s="76"/>
      <c r="P177" s="76"/>
      <c r="Q177" s="76"/>
      <c r="R177" s="76"/>
      <c r="S177" s="76"/>
      <c r="T177" s="7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8" t="s">
        <v>1258</v>
      </c>
      <c r="AU177" s="18" t="s">
        <v>81</v>
      </c>
    </row>
    <row r="178" s="2" customFormat="1" ht="21.75" customHeight="1">
      <c r="A178" s="37"/>
      <c r="B178" s="170"/>
      <c r="C178" s="171" t="s">
        <v>441</v>
      </c>
      <c r="D178" s="171" t="s">
        <v>149</v>
      </c>
      <c r="E178" s="172" t="s">
        <v>1298</v>
      </c>
      <c r="F178" s="173" t="s">
        <v>1299</v>
      </c>
      <c r="G178" s="174" t="s">
        <v>240</v>
      </c>
      <c r="H178" s="175">
        <v>6</v>
      </c>
      <c r="I178" s="176"/>
      <c r="J178" s="177">
        <f>ROUND(I178*H178,2)</f>
        <v>0</v>
      </c>
      <c r="K178" s="173" t="s">
        <v>1</v>
      </c>
      <c r="L178" s="38"/>
      <c r="M178" s="178" t="s">
        <v>1</v>
      </c>
      <c r="N178" s="179" t="s">
        <v>38</v>
      </c>
      <c r="O178" s="76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2" t="s">
        <v>168</v>
      </c>
      <c r="AT178" s="182" t="s">
        <v>149</v>
      </c>
      <c r="AU178" s="182" t="s">
        <v>81</v>
      </c>
      <c r="AY178" s="18" t="s">
        <v>146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8" t="s">
        <v>81</v>
      </c>
      <c r="BK178" s="183">
        <f>ROUND(I178*H178,2)</f>
        <v>0</v>
      </c>
      <c r="BL178" s="18" t="s">
        <v>168</v>
      </c>
      <c r="BM178" s="182" t="s">
        <v>561</v>
      </c>
    </row>
    <row r="179" s="2" customFormat="1">
      <c r="A179" s="37"/>
      <c r="B179" s="38"/>
      <c r="C179" s="37"/>
      <c r="D179" s="184" t="s">
        <v>156</v>
      </c>
      <c r="E179" s="37"/>
      <c r="F179" s="185" t="s">
        <v>1299</v>
      </c>
      <c r="G179" s="37"/>
      <c r="H179" s="37"/>
      <c r="I179" s="186"/>
      <c r="J179" s="37"/>
      <c r="K179" s="37"/>
      <c r="L179" s="38"/>
      <c r="M179" s="187"/>
      <c r="N179" s="188"/>
      <c r="O179" s="76"/>
      <c r="P179" s="76"/>
      <c r="Q179" s="76"/>
      <c r="R179" s="76"/>
      <c r="S179" s="76"/>
      <c r="T179" s="7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8" t="s">
        <v>156</v>
      </c>
      <c r="AU179" s="18" t="s">
        <v>81</v>
      </c>
    </row>
    <row r="180" s="2" customFormat="1">
      <c r="A180" s="37"/>
      <c r="B180" s="38"/>
      <c r="C180" s="37"/>
      <c r="D180" s="184" t="s">
        <v>1258</v>
      </c>
      <c r="E180" s="37"/>
      <c r="F180" s="229" t="s">
        <v>1269</v>
      </c>
      <c r="G180" s="37"/>
      <c r="H180" s="37"/>
      <c r="I180" s="186"/>
      <c r="J180" s="37"/>
      <c r="K180" s="37"/>
      <c r="L180" s="38"/>
      <c r="M180" s="187"/>
      <c r="N180" s="188"/>
      <c r="O180" s="76"/>
      <c r="P180" s="76"/>
      <c r="Q180" s="76"/>
      <c r="R180" s="76"/>
      <c r="S180" s="76"/>
      <c r="T180" s="7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8" t="s">
        <v>1258</v>
      </c>
      <c r="AU180" s="18" t="s">
        <v>81</v>
      </c>
    </row>
    <row r="181" s="2" customFormat="1" ht="21.75" customHeight="1">
      <c r="A181" s="37"/>
      <c r="B181" s="170"/>
      <c r="C181" s="171" t="s">
        <v>7</v>
      </c>
      <c r="D181" s="171" t="s">
        <v>149</v>
      </c>
      <c r="E181" s="172" t="s">
        <v>1300</v>
      </c>
      <c r="F181" s="173" t="s">
        <v>1301</v>
      </c>
      <c r="G181" s="174" t="s">
        <v>240</v>
      </c>
      <c r="H181" s="175">
        <v>1</v>
      </c>
      <c r="I181" s="176"/>
      <c r="J181" s="177">
        <f>ROUND(I181*H181,2)</f>
        <v>0</v>
      </c>
      <c r="K181" s="173" t="s">
        <v>1</v>
      </c>
      <c r="L181" s="38"/>
      <c r="M181" s="178" t="s">
        <v>1</v>
      </c>
      <c r="N181" s="179" t="s">
        <v>38</v>
      </c>
      <c r="O181" s="76"/>
      <c r="P181" s="180">
        <f>O181*H181</f>
        <v>0</v>
      </c>
      <c r="Q181" s="180">
        <v>0</v>
      </c>
      <c r="R181" s="180">
        <f>Q181*H181</f>
        <v>0</v>
      </c>
      <c r="S181" s="180">
        <v>0</v>
      </c>
      <c r="T181" s="18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2" t="s">
        <v>168</v>
      </c>
      <c r="AT181" s="182" t="s">
        <v>149</v>
      </c>
      <c r="AU181" s="182" t="s">
        <v>81</v>
      </c>
      <c r="AY181" s="18" t="s">
        <v>146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18" t="s">
        <v>81</v>
      </c>
      <c r="BK181" s="183">
        <f>ROUND(I181*H181,2)</f>
        <v>0</v>
      </c>
      <c r="BL181" s="18" t="s">
        <v>168</v>
      </c>
      <c r="BM181" s="182" t="s">
        <v>573</v>
      </c>
    </row>
    <row r="182" s="2" customFormat="1">
      <c r="A182" s="37"/>
      <c r="B182" s="38"/>
      <c r="C182" s="37"/>
      <c r="D182" s="184" t="s">
        <v>156</v>
      </c>
      <c r="E182" s="37"/>
      <c r="F182" s="185" t="s">
        <v>1301</v>
      </c>
      <c r="G182" s="37"/>
      <c r="H182" s="37"/>
      <c r="I182" s="186"/>
      <c r="J182" s="37"/>
      <c r="K182" s="37"/>
      <c r="L182" s="38"/>
      <c r="M182" s="187"/>
      <c r="N182" s="188"/>
      <c r="O182" s="76"/>
      <c r="P182" s="76"/>
      <c r="Q182" s="76"/>
      <c r="R182" s="76"/>
      <c r="S182" s="76"/>
      <c r="T182" s="7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8" t="s">
        <v>156</v>
      </c>
      <c r="AU182" s="18" t="s">
        <v>81</v>
      </c>
    </row>
    <row r="183" s="2" customFormat="1">
      <c r="A183" s="37"/>
      <c r="B183" s="38"/>
      <c r="C183" s="37"/>
      <c r="D183" s="184" t="s">
        <v>1258</v>
      </c>
      <c r="E183" s="37"/>
      <c r="F183" s="229" t="s">
        <v>1269</v>
      </c>
      <c r="G183" s="37"/>
      <c r="H183" s="37"/>
      <c r="I183" s="186"/>
      <c r="J183" s="37"/>
      <c r="K183" s="37"/>
      <c r="L183" s="38"/>
      <c r="M183" s="187"/>
      <c r="N183" s="188"/>
      <c r="O183" s="76"/>
      <c r="P183" s="76"/>
      <c r="Q183" s="76"/>
      <c r="R183" s="76"/>
      <c r="S183" s="76"/>
      <c r="T183" s="7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8" t="s">
        <v>1258</v>
      </c>
      <c r="AU183" s="18" t="s">
        <v>81</v>
      </c>
    </row>
    <row r="184" s="2" customFormat="1" ht="21.75" customHeight="1">
      <c r="A184" s="37"/>
      <c r="B184" s="170"/>
      <c r="C184" s="171" t="s">
        <v>454</v>
      </c>
      <c r="D184" s="171" t="s">
        <v>149</v>
      </c>
      <c r="E184" s="172" t="s">
        <v>1302</v>
      </c>
      <c r="F184" s="173" t="s">
        <v>1303</v>
      </c>
      <c r="G184" s="174" t="s">
        <v>240</v>
      </c>
      <c r="H184" s="175">
        <v>3</v>
      </c>
      <c r="I184" s="176"/>
      <c r="J184" s="177">
        <f>ROUND(I184*H184,2)</f>
        <v>0</v>
      </c>
      <c r="K184" s="173" t="s">
        <v>1</v>
      </c>
      <c r="L184" s="38"/>
      <c r="M184" s="178" t="s">
        <v>1</v>
      </c>
      <c r="N184" s="179" t="s">
        <v>38</v>
      </c>
      <c r="O184" s="76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2" t="s">
        <v>168</v>
      </c>
      <c r="AT184" s="182" t="s">
        <v>149</v>
      </c>
      <c r="AU184" s="182" t="s">
        <v>81</v>
      </c>
      <c r="AY184" s="18" t="s">
        <v>146</v>
      </c>
      <c r="BE184" s="183">
        <f>IF(N184="základní",J184,0)</f>
        <v>0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18" t="s">
        <v>81</v>
      </c>
      <c r="BK184" s="183">
        <f>ROUND(I184*H184,2)</f>
        <v>0</v>
      </c>
      <c r="BL184" s="18" t="s">
        <v>168</v>
      </c>
      <c r="BM184" s="182" t="s">
        <v>581</v>
      </c>
    </row>
    <row r="185" s="2" customFormat="1">
      <c r="A185" s="37"/>
      <c r="B185" s="38"/>
      <c r="C185" s="37"/>
      <c r="D185" s="184" t="s">
        <v>156</v>
      </c>
      <c r="E185" s="37"/>
      <c r="F185" s="185" t="s">
        <v>1303</v>
      </c>
      <c r="G185" s="37"/>
      <c r="H185" s="37"/>
      <c r="I185" s="186"/>
      <c r="J185" s="37"/>
      <c r="K185" s="37"/>
      <c r="L185" s="38"/>
      <c r="M185" s="187"/>
      <c r="N185" s="188"/>
      <c r="O185" s="76"/>
      <c r="P185" s="76"/>
      <c r="Q185" s="76"/>
      <c r="R185" s="76"/>
      <c r="S185" s="76"/>
      <c r="T185" s="7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8" t="s">
        <v>156</v>
      </c>
      <c r="AU185" s="18" t="s">
        <v>81</v>
      </c>
    </row>
    <row r="186" s="2" customFormat="1">
      <c r="A186" s="37"/>
      <c r="B186" s="38"/>
      <c r="C186" s="37"/>
      <c r="D186" s="184" t="s">
        <v>1258</v>
      </c>
      <c r="E186" s="37"/>
      <c r="F186" s="229" t="s">
        <v>1269</v>
      </c>
      <c r="G186" s="37"/>
      <c r="H186" s="37"/>
      <c r="I186" s="186"/>
      <c r="J186" s="37"/>
      <c r="K186" s="37"/>
      <c r="L186" s="38"/>
      <c r="M186" s="187"/>
      <c r="N186" s="188"/>
      <c r="O186" s="76"/>
      <c r="P186" s="76"/>
      <c r="Q186" s="76"/>
      <c r="R186" s="76"/>
      <c r="S186" s="76"/>
      <c r="T186" s="7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8" t="s">
        <v>1258</v>
      </c>
      <c r="AU186" s="18" t="s">
        <v>81</v>
      </c>
    </row>
    <row r="187" s="2" customFormat="1" ht="21.75" customHeight="1">
      <c r="A187" s="37"/>
      <c r="B187" s="170"/>
      <c r="C187" s="171" t="s">
        <v>461</v>
      </c>
      <c r="D187" s="171" t="s">
        <v>149</v>
      </c>
      <c r="E187" s="172" t="s">
        <v>1304</v>
      </c>
      <c r="F187" s="173" t="s">
        <v>1305</v>
      </c>
      <c r="G187" s="174" t="s">
        <v>240</v>
      </c>
      <c r="H187" s="175">
        <v>6</v>
      </c>
      <c r="I187" s="176"/>
      <c r="J187" s="177">
        <f>ROUND(I187*H187,2)</f>
        <v>0</v>
      </c>
      <c r="K187" s="173" t="s">
        <v>1</v>
      </c>
      <c r="L187" s="38"/>
      <c r="M187" s="178" t="s">
        <v>1</v>
      </c>
      <c r="N187" s="179" t="s">
        <v>38</v>
      </c>
      <c r="O187" s="76"/>
      <c r="P187" s="180">
        <f>O187*H187</f>
        <v>0</v>
      </c>
      <c r="Q187" s="180">
        <v>0</v>
      </c>
      <c r="R187" s="180">
        <f>Q187*H187</f>
        <v>0</v>
      </c>
      <c r="S187" s="180">
        <v>0</v>
      </c>
      <c r="T187" s="18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2" t="s">
        <v>168</v>
      </c>
      <c r="AT187" s="182" t="s">
        <v>149</v>
      </c>
      <c r="AU187" s="182" t="s">
        <v>81</v>
      </c>
      <c r="AY187" s="18" t="s">
        <v>146</v>
      </c>
      <c r="BE187" s="183">
        <f>IF(N187="základní",J187,0)</f>
        <v>0</v>
      </c>
      <c r="BF187" s="183">
        <f>IF(N187="snížená",J187,0)</f>
        <v>0</v>
      </c>
      <c r="BG187" s="183">
        <f>IF(N187="zákl. přenesená",J187,0)</f>
        <v>0</v>
      </c>
      <c r="BH187" s="183">
        <f>IF(N187="sníž. přenesená",J187,0)</f>
        <v>0</v>
      </c>
      <c r="BI187" s="183">
        <f>IF(N187="nulová",J187,0)</f>
        <v>0</v>
      </c>
      <c r="BJ187" s="18" t="s">
        <v>81</v>
      </c>
      <c r="BK187" s="183">
        <f>ROUND(I187*H187,2)</f>
        <v>0</v>
      </c>
      <c r="BL187" s="18" t="s">
        <v>168</v>
      </c>
      <c r="BM187" s="182" t="s">
        <v>593</v>
      </c>
    </row>
    <row r="188" s="2" customFormat="1">
      <c r="A188" s="37"/>
      <c r="B188" s="38"/>
      <c r="C188" s="37"/>
      <c r="D188" s="184" t="s">
        <v>156</v>
      </c>
      <c r="E188" s="37"/>
      <c r="F188" s="185" t="s">
        <v>1305</v>
      </c>
      <c r="G188" s="37"/>
      <c r="H188" s="37"/>
      <c r="I188" s="186"/>
      <c r="J188" s="37"/>
      <c r="K188" s="37"/>
      <c r="L188" s="38"/>
      <c r="M188" s="187"/>
      <c r="N188" s="188"/>
      <c r="O188" s="76"/>
      <c r="P188" s="76"/>
      <c r="Q188" s="76"/>
      <c r="R188" s="76"/>
      <c r="S188" s="76"/>
      <c r="T188" s="7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8" t="s">
        <v>156</v>
      </c>
      <c r="AU188" s="18" t="s">
        <v>81</v>
      </c>
    </row>
    <row r="189" s="2" customFormat="1">
      <c r="A189" s="37"/>
      <c r="B189" s="38"/>
      <c r="C189" s="37"/>
      <c r="D189" s="184" t="s">
        <v>1258</v>
      </c>
      <c r="E189" s="37"/>
      <c r="F189" s="229" t="s">
        <v>1269</v>
      </c>
      <c r="G189" s="37"/>
      <c r="H189" s="37"/>
      <c r="I189" s="186"/>
      <c r="J189" s="37"/>
      <c r="K189" s="37"/>
      <c r="L189" s="38"/>
      <c r="M189" s="187"/>
      <c r="N189" s="188"/>
      <c r="O189" s="76"/>
      <c r="P189" s="76"/>
      <c r="Q189" s="76"/>
      <c r="R189" s="76"/>
      <c r="S189" s="76"/>
      <c r="T189" s="7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8" t="s">
        <v>1258</v>
      </c>
      <c r="AU189" s="18" t="s">
        <v>81</v>
      </c>
    </row>
    <row r="190" s="2" customFormat="1" ht="21.75" customHeight="1">
      <c r="A190" s="37"/>
      <c r="B190" s="170"/>
      <c r="C190" s="171" t="s">
        <v>466</v>
      </c>
      <c r="D190" s="171" t="s">
        <v>149</v>
      </c>
      <c r="E190" s="172" t="s">
        <v>1306</v>
      </c>
      <c r="F190" s="173" t="s">
        <v>1307</v>
      </c>
      <c r="G190" s="174" t="s">
        <v>240</v>
      </c>
      <c r="H190" s="175">
        <v>12</v>
      </c>
      <c r="I190" s="176"/>
      <c r="J190" s="177">
        <f>ROUND(I190*H190,2)</f>
        <v>0</v>
      </c>
      <c r="K190" s="173" t="s">
        <v>1</v>
      </c>
      <c r="L190" s="38"/>
      <c r="M190" s="178" t="s">
        <v>1</v>
      </c>
      <c r="N190" s="179" t="s">
        <v>38</v>
      </c>
      <c r="O190" s="76"/>
      <c r="P190" s="180">
        <f>O190*H190</f>
        <v>0</v>
      </c>
      <c r="Q190" s="180">
        <v>0</v>
      </c>
      <c r="R190" s="180">
        <f>Q190*H190</f>
        <v>0</v>
      </c>
      <c r="S190" s="180">
        <v>0</v>
      </c>
      <c r="T190" s="18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2" t="s">
        <v>168</v>
      </c>
      <c r="AT190" s="182" t="s">
        <v>149</v>
      </c>
      <c r="AU190" s="182" t="s">
        <v>81</v>
      </c>
      <c r="AY190" s="18" t="s">
        <v>146</v>
      </c>
      <c r="BE190" s="183">
        <f>IF(N190="základní",J190,0)</f>
        <v>0</v>
      </c>
      <c r="BF190" s="183">
        <f>IF(N190="snížená",J190,0)</f>
        <v>0</v>
      </c>
      <c r="BG190" s="183">
        <f>IF(N190="zákl. přenesená",J190,0)</f>
        <v>0</v>
      </c>
      <c r="BH190" s="183">
        <f>IF(N190="sníž. přenesená",J190,0)</f>
        <v>0</v>
      </c>
      <c r="BI190" s="183">
        <f>IF(N190="nulová",J190,0)</f>
        <v>0</v>
      </c>
      <c r="BJ190" s="18" t="s">
        <v>81</v>
      </c>
      <c r="BK190" s="183">
        <f>ROUND(I190*H190,2)</f>
        <v>0</v>
      </c>
      <c r="BL190" s="18" t="s">
        <v>168</v>
      </c>
      <c r="BM190" s="182" t="s">
        <v>605</v>
      </c>
    </row>
    <row r="191" s="2" customFormat="1">
      <c r="A191" s="37"/>
      <c r="B191" s="38"/>
      <c r="C191" s="37"/>
      <c r="D191" s="184" t="s">
        <v>156</v>
      </c>
      <c r="E191" s="37"/>
      <c r="F191" s="185" t="s">
        <v>1307</v>
      </c>
      <c r="G191" s="37"/>
      <c r="H191" s="37"/>
      <c r="I191" s="186"/>
      <c r="J191" s="37"/>
      <c r="K191" s="37"/>
      <c r="L191" s="38"/>
      <c r="M191" s="187"/>
      <c r="N191" s="188"/>
      <c r="O191" s="76"/>
      <c r="P191" s="76"/>
      <c r="Q191" s="76"/>
      <c r="R191" s="76"/>
      <c r="S191" s="76"/>
      <c r="T191" s="7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8" t="s">
        <v>156</v>
      </c>
      <c r="AU191" s="18" t="s">
        <v>81</v>
      </c>
    </row>
    <row r="192" s="2" customFormat="1">
      <c r="A192" s="37"/>
      <c r="B192" s="38"/>
      <c r="C192" s="37"/>
      <c r="D192" s="184" t="s">
        <v>1258</v>
      </c>
      <c r="E192" s="37"/>
      <c r="F192" s="229" t="s">
        <v>1269</v>
      </c>
      <c r="G192" s="37"/>
      <c r="H192" s="37"/>
      <c r="I192" s="186"/>
      <c r="J192" s="37"/>
      <c r="K192" s="37"/>
      <c r="L192" s="38"/>
      <c r="M192" s="187"/>
      <c r="N192" s="188"/>
      <c r="O192" s="76"/>
      <c r="P192" s="76"/>
      <c r="Q192" s="76"/>
      <c r="R192" s="76"/>
      <c r="S192" s="76"/>
      <c r="T192" s="7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8" t="s">
        <v>1258</v>
      </c>
      <c r="AU192" s="18" t="s">
        <v>81</v>
      </c>
    </row>
    <row r="193" s="2" customFormat="1" ht="21.75" customHeight="1">
      <c r="A193" s="37"/>
      <c r="B193" s="170"/>
      <c r="C193" s="171" t="s">
        <v>472</v>
      </c>
      <c r="D193" s="171" t="s">
        <v>149</v>
      </c>
      <c r="E193" s="172" t="s">
        <v>1308</v>
      </c>
      <c r="F193" s="173" t="s">
        <v>1309</v>
      </c>
      <c r="G193" s="174" t="s">
        <v>240</v>
      </c>
      <c r="H193" s="175">
        <v>12</v>
      </c>
      <c r="I193" s="176"/>
      <c r="J193" s="177">
        <f>ROUND(I193*H193,2)</f>
        <v>0</v>
      </c>
      <c r="K193" s="173" t="s">
        <v>1</v>
      </c>
      <c r="L193" s="38"/>
      <c r="M193" s="178" t="s">
        <v>1</v>
      </c>
      <c r="N193" s="179" t="s">
        <v>38</v>
      </c>
      <c r="O193" s="76"/>
      <c r="P193" s="180">
        <f>O193*H193</f>
        <v>0</v>
      </c>
      <c r="Q193" s="180">
        <v>0</v>
      </c>
      <c r="R193" s="180">
        <f>Q193*H193</f>
        <v>0</v>
      </c>
      <c r="S193" s="180">
        <v>0</v>
      </c>
      <c r="T193" s="18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2" t="s">
        <v>168</v>
      </c>
      <c r="AT193" s="182" t="s">
        <v>149</v>
      </c>
      <c r="AU193" s="182" t="s">
        <v>81</v>
      </c>
      <c r="AY193" s="18" t="s">
        <v>146</v>
      </c>
      <c r="BE193" s="183">
        <f>IF(N193="základní",J193,0)</f>
        <v>0</v>
      </c>
      <c r="BF193" s="183">
        <f>IF(N193="snížená",J193,0)</f>
        <v>0</v>
      </c>
      <c r="BG193" s="183">
        <f>IF(N193="zákl. přenesená",J193,0)</f>
        <v>0</v>
      </c>
      <c r="BH193" s="183">
        <f>IF(N193="sníž. přenesená",J193,0)</f>
        <v>0</v>
      </c>
      <c r="BI193" s="183">
        <f>IF(N193="nulová",J193,0)</f>
        <v>0</v>
      </c>
      <c r="BJ193" s="18" t="s">
        <v>81</v>
      </c>
      <c r="BK193" s="183">
        <f>ROUND(I193*H193,2)</f>
        <v>0</v>
      </c>
      <c r="BL193" s="18" t="s">
        <v>168</v>
      </c>
      <c r="BM193" s="182" t="s">
        <v>616</v>
      </c>
    </row>
    <row r="194" s="2" customFormat="1">
      <c r="A194" s="37"/>
      <c r="B194" s="38"/>
      <c r="C194" s="37"/>
      <c r="D194" s="184" t="s">
        <v>156</v>
      </c>
      <c r="E194" s="37"/>
      <c r="F194" s="185" t="s">
        <v>1309</v>
      </c>
      <c r="G194" s="37"/>
      <c r="H194" s="37"/>
      <c r="I194" s="186"/>
      <c r="J194" s="37"/>
      <c r="K194" s="37"/>
      <c r="L194" s="38"/>
      <c r="M194" s="187"/>
      <c r="N194" s="188"/>
      <c r="O194" s="76"/>
      <c r="P194" s="76"/>
      <c r="Q194" s="76"/>
      <c r="R194" s="76"/>
      <c r="S194" s="76"/>
      <c r="T194" s="7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8" t="s">
        <v>156</v>
      </c>
      <c r="AU194" s="18" t="s">
        <v>81</v>
      </c>
    </row>
    <row r="195" s="2" customFormat="1">
      <c r="A195" s="37"/>
      <c r="B195" s="38"/>
      <c r="C195" s="37"/>
      <c r="D195" s="184" t="s">
        <v>1258</v>
      </c>
      <c r="E195" s="37"/>
      <c r="F195" s="229" t="s">
        <v>1269</v>
      </c>
      <c r="G195" s="37"/>
      <c r="H195" s="37"/>
      <c r="I195" s="186"/>
      <c r="J195" s="37"/>
      <c r="K195" s="37"/>
      <c r="L195" s="38"/>
      <c r="M195" s="187"/>
      <c r="N195" s="188"/>
      <c r="O195" s="76"/>
      <c r="P195" s="76"/>
      <c r="Q195" s="76"/>
      <c r="R195" s="76"/>
      <c r="S195" s="76"/>
      <c r="T195" s="7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8" t="s">
        <v>1258</v>
      </c>
      <c r="AU195" s="18" t="s">
        <v>81</v>
      </c>
    </row>
    <row r="196" s="2" customFormat="1" ht="21.75" customHeight="1">
      <c r="A196" s="37"/>
      <c r="B196" s="170"/>
      <c r="C196" s="171" t="s">
        <v>477</v>
      </c>
      <c r="D196" s="171" t="s">
        <v>149</v>
      </c>
      <c r="E196" s="172" t="s">
        <v>1310</v>
      </c>
      <c r="F196" s="173" t="s">
        <v>1311</v>
      </c>
      <c r="G196" s="174" t="s">
        <v>240</v>
      </c>
      <c r="H196" s="175">
        <v>1</v>
      </c>
      <c r="I196" s="176"/>
      <c r="J196" s="177">
        <f>ROUND(I196*H196,2)</f>
        <v>0</v>
      </c>
      <c r="K196" s="173" t="s">
        <v>1</v>
      </c>
      <c r="L196" s="38"/>
      <c r="M196" s="178" t="s">
        <v>1</v>
      </c>
      <c r="N196" s="179" t="s">
        <v>38</v>
      </c>
      <c r="O196" s="76"/>
      <c r="P196" s="180">
        <f>O196*H196</f>
        <v>0</v>
      </c>
      <c r="Q196" s="180">
        <v>0</v>
      </c>
      <c r="R196" s="180">
        <f>Q196*H196</f>
        <v>0</v>
      </c>
      <c r="S196" s="180">
        <v>0</v>
      </c>
      <c r="T196" s="18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2" t="s">
        <v>168</v>
      </c>
      <c r="AT196" s="182" t="s">
        <v>149</v>
      </c>
      <c r="AU196" s="182" t="s">
        <v>81</v>
      </c>
      <c r="AY196" s="18" t="s">
        <v>146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8" t="s">
        <v>81</v>
      </c>
      <c r="BK196" s="183">
        <f>ROUND(I196*H196,2)</f>
        <v>0</v>
      </c>
      <c r="BL196" s="18" t="s">
        <v>168</v>
      </c>
      <c r="BM196" s="182" t="s">
        <v>640</v>
      </c>
    </row>
    <row r="197" s="2" customFormat="1">
      <c r="A197" s="37"/>
      <c r="B197" s="38"/>
      <c r="C197" s="37"/>
      <c r="D197" s="184" t="s">
        <v>156</v>
      </c>
      <c r="E197" s="37"/>
      <c r="F197" s="185" t="s">
        <v>1311</v>
      </c>
      <c r="G197" s="37"/>
      <c r="H197" s="37"/>
      <c r="I197" s="186"/>
      <c r="J197" s="37"/>
      <c r="K197" s="37"/>
      <c r="L197" s="38"/>
      <c r="M197" s="187"/>
      <c r="N197" s="188"/>
      <c r="O197" s="76"/>
      <c r="P197" s="76"/>
      <c r="Q197" s="76"/>
      <c r="R197" s="76"/>
      <c r="S197" s="76"/>
      <c r="T197" s="7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8" t="s">
        <v>156</v>
      </c>
      <c r="AU197" s="18" t="s">
        <v>81</v>
      </c>
    </row>
    <row r="198" s="2" customFormat="1">
      <c r="A198" s="37"/>
      <c r="B198" s="38"/>
      <c r="C198" s="37"/>
      <c r="D198" s="184" t="s">
        <v>1258</v>
      </c>
      <c r="E198" s="37"/>
      <c r="F198" s="229" t="s">
        <v>1269</v>
      </c>
      <c r="G198" s="37"/>
      <c r="H198" s="37"/>
      <c r="I198" s="186"/>
      <c r="J198" s="37"/>
      <c r="K198" s="37"/>
      <c r="L198" s="38"/>
      <c r="M198" s="187"/>
      <c r="N198" s="188"/>
      <c r="O198" s="76"/>
      <c r="P198" s="76"/>
      <c r="Q198" s="76"/>
      <c r="R198" s="76"/>
      <c r="S198" s="76"/>
      <c r="T198" s="7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8" t="s">
        <v>1258</v>
      </c>
      <c r="AU198" s="18" t="s">
        <v>81</v>
      </c>
    </row>
    <row r="199" s="2" customFormat="1" ht="16.5" customHeight="1">
      <c r="A199" s="37"/>
      <c r="B199" s="170"/>
      <c r="C199" s="171" t="s">
        <v>485</v>
      </c>
      <c r="D199" s="171" t="s">
        <v>149</v>
      </c>
      <c r="E199" s="172" t="s">
        <v>1312</v>
      </c>
      <c r="F199" s="173" t="s">
        <v>1313</v>
      </c>
      <c r="G199" s="174" t="s">
        <v>284</v>
      </c>
      <c r="H199" s="175">
        <v>49</v>
      </c>
      <c r="I199" s="176"/>
      <c r="J199" s="177">
        <f>ROUND(I199*H199,2)</f>
        <v>0</v>
      </c>
      <c r="K199" s="173" t="s">
        <v>1</v>
      </c>
      <c r="L199" s="38"/>
      <c r="M199" s="178" t="s">
        <v>1</v>
      </c>
      <c r="N199" s="179" t="s">
        <v>38</v>
      </c>
      <c r="O199" s="76"/>
      <c r="P199" s="180">
        <f>O199*H199</f>
        <v>0</v>
      </c>
      <c r="Q199" s="180">
        <v>0</v>
      </c>
      <c r="R199" s="180">
        <f>Q199*H199</f>
        <v>0</v>
      </c>
      <c r="S199" s="180">
        <v>0</v>
      </c>
      <c r="T199" s="18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2" t="s">
        <v>168</v>
      </c>
      <c r="AT199" s="182" t="s">
        <v>149</v>
      </c>
      <c r="AU199" s="182" t="s">
        <v>81</v>
      </c>
      <c r="AY199" s="18" t="s">
        <v>146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8" t="s">
        <v>81</v>
      </c>
      <c r="BK199" s="183">
        <f>ROUND(I199*H199,2)</f>
        <v>0</v>
      </c>
      <c r="BL199" s="18" t="s">
        <v>168</v>
      </c>
      <c r="BM199" s="182" t="s">
        <v>664</v>
      </c>
    </row>
    <row r="200" s="2" customFormat="1">
      <c r="A200" s="37"/>
      <c r="B200" s="38"/>
      <c r="C200" s="37"/>
      <c r="D200" s="184" t="s">
        <v>156</v>
      </c>
      <c r="E200" s="37"/>
      <c r="F200" s="185" t="s">
        <v>1313</v>
      </c>
      <c r="G200" s="37"/>
      <c r="H200" s="37"/>
      <c r="I200" s="186"/>
      <c r="J200" s="37"/>
      <c r="K200" s="37"/>
      <c r="L200" s="38"/>
      <c r="M200" s="187"/>
      <c r="N200" s="188"/>
      <c r="O200" s="76"/>
      <c r="P200" s="76"/>
      <c r="Q200" s="76"/>
      <c r="R200" s="76"/>
      <c r="S200" s="76"/>
      <c r="T200" s="7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8" t="s">
        <v>156</v>
      </c>
      <c r="AU200" s="18" t="s">
        <v>81</v>
      </c>
    </row>
    <row r="201" s="2" customFormat="1">
      <c r="A201" s="37"/>
      <c r="B201" s="38"/>
      <c r="C201" s="37"/>
      <c r="D201" s="184" t="s">
        <v>1258</v>
      </c>
      <c r="E201" s="37"/>
      <c r="F201" s="229" t="s">
        <v>1269</v>
      </c>
      <c r="G201" s="37"/>
      <c r="H201" s="37"/>
      <c r="I201" s="186"/>
      <c r="J201" s="37"/>
      <c r="K201" s="37"/>
      <c r="L201" s="38"/>
      <c r="M201" s="187"/>
      <c r="N201" s="188"/>
      <c r="O201" s="76"/>
      <c r="P201" s="76"/>
      <c r="Q201" s="76"/>
      <c r="R201" s="76"/>
      <c r="S201" s="76"/>
      <c r="T201" s="7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8" t="s">
        <v>1258</v>
      </c>
      <c r="AU201" s="18" t="s">
        <v>81</v>
      </c>
    </row>
    <row r="202" s="2" customFormat="1" ht="16.5" customHeight="1">
      <c r="A202" s="37"/>
      <c r="B202" s="170"/>
      <c r="C202" s="171" t="s">
        <v>492</v>
      </c>
      <c r="D202" s="171" t="s">
        <v>149</v>
      </c>
      <c r="E202" s="172" t="s">
        <v>1314</v>
      </c>
      <c r="F202" s="173" t="s">
        <v>1315</v>
      </c>
      <c r="G202" s="174" t="s">
        <v>322</v>
      </c>
      <c r="H202" s="175">
        <v>11.48</v>
      </c>
      <c r="I202" s="176"/>
      <c r="J202" s="177">
        <f>ROUND(I202*H202,2)</f>
        <v>0</v>
      </c>
      <c r="K202" s="173" t="s">
        <v>1</v>
      </c>
      <c r="L202" s="38"/>
      <c r="M202" s="178" t="s">
        <v>1</v>
      </c>
      <c r="N202" s="179" t="s">
        <v>38</v>
      </c>
      <c r="O202" s="76"/>
      <c r="P202" s="180">
        <f>O202*H202</f>
        <v>0</v>
      </c>
      <c r="Q202" s="180">
        <v>0</v>
      </c>
      <c r="R202" s="180">
        <f>Q202*H202</f>
        <v>0</v>
      </c>
      <c r="S202" s="180">
        <v>0</v>
      </c>
      <c r="T202" s="18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2" t="s">
        <v>168</v>
      </c>
      <c r="AT202" s="182" t="s">
        <v>149</v>
      </c>
      <c r="AU202" s="182" t="s">
        <v>81</v>
      </c>
      <c r="AY202" s="18" t="s">
        <v>146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18" t="s">
        <v>81</v>
      </c>
      <c r="BK202" s="183">
        <f>ROUND(I202*H202,2)</f>
        <v>0</v>
      </c>
      <c r="BL202" s="18" t="s">
        <v>168</v>
      </c>
      <c r="BM202" s="182" t="s">
        <v>674</v>
      </c>
    </row>
    <row r="203" s="2" customFormat="1">
      <c r="A203" s="37"/>
      <c r="B203" s="38"/>
      <c r="C203" s="37"/>
      <c r="D203" s="184" t="s">
        <v>156</v>
      </c>
      <c r="E203" s="37"/>
      <c r="F203" s="185" t="s">
        <v>1315</v>
      </c>
      <c r="G203" s="37"/>
      <c r="H203" s="37"/>
      <c r="I203" s="186"/>
      <c r="J203" s="37"/>
      <c r="K203" s="37"/>
      <c r="L203" s="38"/>
      <c r="M203" s="187"/>
      <c r="N203" s="188"/>
      <c r="O203" s="76"/>
      <c r="P203" s="76"/>
      <c r="Q203" s="76"/>
      <c r="R203" s="76"/>
      <c r="S203" s="76"/>
      <c r="T203" s="7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8" t="s">
        <v>156</v>
      </c>
      <c r="AU203" s="18" t="s">
        <v>81</v>
      </c>
    </row>
    <row r="204" s="2" customFormat="1">
      <c r="A204" s="37"/>
      <c r="B204" s="38"/>
      <c r="C204" s="37"/>
      <c r="D204" s="184" t="s">
        <v>1258</v>
      </c>
      <c r="E204" s="37"/>
      <c r="F204" s="229" t="s">
        <v>1316</v>
      </c>
      <c r="G204" s="37"/>
      <c r="H204" s="37"/>
      <c r="I204" s="186"/>
      <c r="J204" s="37"/>
      <c r="K204" s="37"/>
      <c r="L204" s="38"/>
      <c r="M204" s="187"/>
      <c r="N204" s="188"/>
      <c r="O204" s="76"/>
      <c r="P204" s="76"/>
      <c r="Q204" s="76"/>
      <c r="R204" s="76"/>
      <c r="S204" s="76"/>
      <c r="T204" s="7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8" t="s">
        <v>1258</v>
      </c>
      <c r="AU204" s="18" t="s">
        <v>81</v>
      </c>
    </row>
    <row r="205" s="2" customFormat="1" ht="21.75" customHeight="1">
      <c r="A205" s="37"/>
      <c r="B205" s="170"/>
      <c r="C205" s="171" t="s">
        <v>498</v>
      </c>
      <c r="D205" s="171" t="s">
        <v>149</v>
      </c>
      <c r="E205" s="172" t="s">
        <v>1317</v>
      </c>
      <c r="F205" s="173" t="s">
        <v>1318</v>
      </c>
      <c r="G205" s="174" t="s">
        <v>284</v>
      </c>
      <c r="H205" s="175">
        <v>1528</v>
      </c>
      <c r="I205" s="176"/>
      <c r="J205" s="177">
        <f>ROUND(I205*H205,2)</f>
        <v>0</v>
      </c>
      <c r="K205" s="173" t="s">
        <v>1</v>
      </c>
      <c r="L205" s="38"/>
      <c r="M205" s="178" t="s">
        <v>1</v>
      </c>
      <c r="N205" s="179" t="s">
        <v>38</v>
      </c>
      <c r="O205" s="76"/>
      <c r="P205" s="180">
        <f>O205*H205</f>
        <v>0</v>
      </c>
      <c r="Q205" s="180">
        <v>0</v>
      </c>
      <c r="R205" s="180">
        <f>Q205*H205</f>
        <v>0</v>
      </c>
      <c r="S205" s="180">
        <v>0</v>
      </c>
      <c r="T205" s="18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2" t="s">
        <v>168</v>
      </c>
      <c r="AT205" s="182" t="s">
        <v>149</v>
      </c>
      <c r="AU205" s="182" t="s">
        <v>81</v>
      </c>
      <c r="AY205" s="18" t="s">
        <v>146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8" t="s">
        <v>81</v>
      </c>
      <c r="BK205" s="183">
        <f>ROUND(I205*H205,2)</f>
        <v>0</v>
      </c>
      <c r="BL205" s="18" t="s">
        <v>168</v>
      </c>
      <c r="BM205" s="182" t="s">
        <v>1096</v>
      </c>
    </row>
    <row r="206" s="2" customFormat="1">
      <c r="A206" s="37"/>
      <c r="B206" s="38"/>
      <c r="C206" s="37"/>
      <c r="D206" s="184" t="s">
        <v>156</v>
      </c>
      <c r="E206" s="37"/>
      <c r="F206" s="185" t="s">
        <v>1318</v>
      </c>
      <c r="G206" s="37"/>
      <c r="H206" s="37"/>
      <c r="I206" s="186"/>
      <c r="J206" s="37"/>
      <c r="K206" s="37"/>
      <c r="L206" s="38"/>
      <c r="M206" s="187"/>
      <c r="N206" s="188"/>
      <c r="O206" s="76"/>
      <c r="P206" s="76"/>
      <c r="Q206" s="76"/>
      <c r="R206" s="76"/>
      <c r="S206" s="76"/>
      <c r="T206" s="7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8" t="s">
        <v>156</v>
      </c>
      <c r="AU206" s="18" t="s">
        <v>81</v>
      </c>
    </row>
    <row r="207" s="2" customFormat="1">
      <c r="A207" s="37"/>
      <c r="B207" s="38"/>
      <c r="C207" s="37"/>
      <c r="D207" s="184" t="s">
        <v>1258</v>
      </c>
      <c r="E207" s="37"/>
      <c r="F207" s="229" t="s">
        <v>1319</v>
      </c>
      <c r="G207" s="37"/>
      <c r="H207" s="37"/>
      <c r="I207" s="186"/>
      <c r="J207" s="37"/>
      <c r="K207" s="37"/>
      <c r="L207" s="38"/>
      <c r="M207" s="187"/>
      <c r="N207" s="188"/>
      <c r="O207" s="76"/>
      <c r="P207" s="76"/>
      <c r="Q207" s="76"/>
      <c r="R207" s="76"/>
      <c r="S207" s="76"/>
      <c r="T207" s="7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8" t="s">
        <v>1258</v>
      </c>
      <c r="AU207" s="18" t="s">
        <v>81</v>
      </c>
    </row>
    <row r="208" s="12" customFormat="1" ht="25.92" customHeight="1">
      <c r="A208" s="12"/>
      <c r="B208" s="157"/>
      <c r="C208" s="12"/>
      <c r="D208" s="158" t="s">
        <v>72</v>
      </c>
      <c r="E208" s="159" t="s">
        <v>1320</v>
      </c>
      <c r="F208" s="159" t="s">
        <v>1321</v>
      </c>
      <c r="G208" s="12"/>
      <c r="H208" s="12"/>
      <c r="I208" s="160"/>
      <c r="J208" s="161">
        <f>BK208</f>
        <v>0</v>
      </c>
      <c r="K208" s="12"/>
      <c r="L208" s="157"/>
      <c r="M208" s="162"/>
      <c r="N208" s="163"/>
      <c r="O208" s="163"/>
      <c r="P208" s="164">
        <f>SUM(P209:P285)</f>
        <v>0</v>
      </c>
      <c r="Q208" s="163"/>
      <c r="R208" s="164">
        <f>SUM(R209:R285)</f>
        <v>0</v>
      </c>
      <c r="S208" s="163"/>
      <c r="T208" s="165">
        <f>SUM(T209:T285)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58" t="s">
        <v>81</v>
      </c>
      <c r="AT208" s="166" t="s">
        <v>72</v>
      </c>
      <c r="AU208" s="166" t="s">
        <v>73</v>
      </c>
      <c r="AY208" s="158" t="s">
        <v>146</v>
      </c>
      <c r="BK208" s="167">
        <f>SUM(BK209:BK285)</f>
        <v>0</v>
      </c>
    </row>
    <row r="209" s="2" customFormat="1">
      <c r="A209" s="37"/>
      <c r="B209" s="170"/>
      <c r="C209" s="171" t="s">
        <v>506</v>
      </c>
      <c r="D209" s="171" t="s">
        <v>149</v>
      </c>
      <c r="E209" s="172" t="s">
        <v>1322</v>
      </c>
      <c r="F209" s="173" t="s">
        <v>1323</v>
      </c>
      <c r="G209" s="174" t="s">
        <v>284</v>
      </c>
      <c r="H209" s="175">
        <v>1528</v>
      </c>
      <c r="I209" s="176"/>
      <c r="J209" s="177">
        <f>ROUND(I209*H209,2)</f>
        <v>0</v>
      </c>
      <c r="K209" s="173" t="s">
        <v>1</v>
      </c>
      <c r="L209" s="38"/>
      <c r="M209" s="178" t="s">
        <v>1</v>
      </c>
      <c r="N209" s="179" t="s">
        <v>38</v>
      </c>
      <c r="O209" s="76"/>
      <c r="P209" s="180">
        <f>O209*H209</f>
        <v>0</v>
      </c>
      <c r="Q209" s="180">
        <v>0</v>
      </c>
      <c r="R209" s="180">
        <f>Q209*H209</f>
        <v>0</v>
      </c>
      <c r="S209" s="180">
        <v>0</v>
      </c>
      <c r="T209" s="18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2" t="s">
        <v>168</v>
      </c>
      <c r="AT209" s="182" t="s">
        <v>149</v>
      </c>
      <c r="AU209" s="182" t="s">
        <v>81</v>
      </c>
      <c r="AY209" s="18" t="s">
        <v>146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8" t="s">
        <v>81</v>
      </c>
      <c r="BK209" s="183">
        <f>ROUND(I209*H209,2)</f>
        <v>0</v>
      </c>
      <c r="BL209" s="18" t="s">
        <v>168</v>
      </c>
      <c r="BM209" s="182" t="s">
        <v>1099</v>
      </c>
    </row>
    <row r="210" s="2" customFormat="1">
      <c r="A210" s="37"/>
      <c r="B210" s="38"/>
      <c r="C210" s="37"/>
      <c r="D210" s="184" t="s">
        <v>156</v>
      </c>
      <c r="E210" s="37"/>
      <c r="F210" s="185" t="s">
        <v>1323</v>
      </c>
      <c r="G210" s="37"/>
      <c r="H210" s="37"/>
      <c r="I210" s="186"/>
      <c r="J210" s="37"/>
      <c r="K210" s="37"/>
      <c r="L210" s="38"/>
      <c r="M210" s="187"/>
      <c r="N210" s="188"/>
      <c r="O210" s="76"/>
      <c r="P210" s="76"/>
      <c r="Q210" s="76"/>
      <c r="R210" s="76"/>
      <c r="S210" s="76"/>
      <c r="T210" s="7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8" t="s">
        <v>156</v>
      </c>
      <c r="AU210" s="18" t="s">
        <v>81</v>
      </c>
    </row>
    <row r="211" s="2" customFormat="1">
      <c r="A211" s="37"/>
      <c r="B211" s="38"/>
      <c r="C211" s="37"/>
      <c r="D211" s="184" t="s">
        <v>1258</v>
      </c>
      <c r="E211" s="37"/>
      <c r="F211" s="229" t="s">
        <v>1324</v>
      </c>
      <c r="G211" s="37"/>
      <c r="H211" s="37"/>
      <c r="I211" s="186"/>
      <c r="J211" s="37"/>
      <c r="K211" s="37"/>
      <c r="L211" s="38"/>
      <c r="M211" s="187"/>
      <c r="N211" s="188"/>
      <c r="O211" s="76"/>
      <c r="P211" s="76"/>
      <c r="Q211" s="76"/>
      <c r="R211" s="76"/>
      <c r="S211" s="76"/>
      <c r="T211" s="7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8" t="s">
        <v>1258</v>
      </c>
      <c r="AU211" s="18" t="s">
        <v>81</v>
      </c>
    </row>
    <row r="212" s="2" customFormat="1" ht="16.5" customHeight="1">
      <c r="A212" s="37"/>
      <c r="B212" s="170"/>
      <c r="C212" s="171" t="s">
        <v>511</v>
      </c>
      <c r="D212" s="171" t="s">
        <v>149</v>
      </c>
      <c r="E212" s="172" t="s">
        <v>1325</v>
      </c>
      <c r="F212" s="173" t="s">
        <v>1326</v>
      </c>
      <c r="G212" s="174" t="s">
        <v>284</v>
      </c>
      <c r="H212" s="175">
        <v>1528</v>
      </c>
      <c r="I212" s="176"/>
      <c r="J212" s="177">
        <f>ROUND(I212*H212,2)</f>
        <v>0</v>
      </c>
      <c r="K212" s="173" t="s">
        <v>1</v>
      </c>
      <c r="L212" s="38"/>
      <c r="M212" s="178" t="s">
        <v>1</v>
      </c>
      <c r="N212" s="179" t="s">
        <v>38</v>
      </c>
      <c r="O212" s="76"/>
      <c r="P212" s="180">
        <f>O212*H212</f>
        <v>0</v>
      </c>
      <c r="Q212" s="180">
        <v>0</v>
      </c>
      <c r="R212" s="180">
        <f>Q212*H212</f>
        <v>0</v>
      </c>
      <c r="S212" s="180">
        <v>0</v>
      </c>
      <c r="T212" s="18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2" t="s">
        <v>168</v>
      </c>
      <c r="AT212" s="182" t="s">
        <v>149</v>
      </c>
      <c r="AU212" s="182" t="s">
        <v>81</v>
      </c>
      <c r="AY212" s="18" t="s">
        <v>146</v>
      </c>
      <c r="BE212" s="183">
        <f>IF(N212="základní",J212,0)</f>
        <v>0</v>
      </c>
      <c r="BF212" s="183">
        <f>IF(N212="snížená",J212,0)</f>
        <v>0</v>
      </c>
      <c r="BG212" s="183">
        <f>IF(N212="zákl. přenesená",J212,0)</f>
        <v>0</v>
      </c>
      <c r="BH212" s="183">
        <f>IF(N212="sníž. přenesená",J212,0)</f>
        <v>0</v>
      </c>
      <c r="BI212" s="183">
        <f>IF(N212="nulová",J212,0)</f>
        <v>0</v>
      </c>
      <c r="BJ212" s="18" t="s">
        <v>81</v>
      </c>
      <c r="BK212" s="183">
        <f>ROUND(I212*H212,2)</f>
        <v>0</v>
      </c>
      <c r="BL212" s="18" t="s">
        <v>168</v>
      </c>
      <c r="BM212" s="182" t="s">
        <v>1102</v>
      </c>
    </row>
    <row r="213" s="2" customFormat="1">
      <c r="A213" s="37"/>
      <c r="B213" s="38"/>
      <c r="C213" s="37"/>
      <c r="D213" s="184" t="s">
        <v>156</v>
      </c>
      <c r="E213" s="37"/>
      <c r="F213" s="185" t="s">
        <v>1326</v>
      </c>
      <c r="G213" s="37"/>
      <c r="H213" s="37"/>
      <c r="I213" s="186"/>
      <c r="J213" s="37"/>
      <c r="K213" s="37"/>
      <c r="L213" s="38"/>
      <c r="M213" s="187"/>
      <c r="N213" s="188"/>
      <c r="O213" s="76"/>
      <c r="P213" s="76"/>
      <c r="Q213" s="76"/>
      <c r="R213" s="76"/>
      <c r="S213" s="76"/>
      <c r="T213" s="7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8" t="s">
        <v>156</v>
      </c>
      <c r="AU213" s="18" t="s">
        <v>81</v>
      </c>
    </row>
    <row r="214" s="2" customFormat="1">
      <c r="A214" s="37"/>
      <c r="B214" s="38"/>
      <c r="C214" s="37"/>
      <c r="D214" s="184" t="s">
        <v>1258</v>
      </c>
      <c r="E214" s="37"/>
      <c r="F214" s="229" t="s">
        <v>1324</v>
      </c>
      <c r="G214" s="37"/>
      <c r="H214" s="37"/>
      <c r="I214" s="186"/>
      <c r="J214" s="37"/>
      <c r="K214" s="37"/>
      <c r="L214" s="38"/>
      <c r="M214" s="187"/>
      <c r="N214" s="188"/>
      <c r="O214" s="76"/>
      <c r="P214" s="76"/>
      <c r="Q214" s="76"/>
      <c r="R214" s="76"/>
      <c r="S214" s="76"/>
      <c r="T214" s="7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8" t="s">
        <v>1258</v>
      </c>
      <c r="AU214" s="18" t="s">
        <v>81</v>
      </c>
    </row>
    <row r="215" s="2" customFormat="1" ht="16.5" customHeight="1">
      <c r="A215" s="37"/>
      <c r="B215" s="170"/>
      <c r="C215" s="171" t="s">
        <v>517</v>
      </c>
      <c r="D215" s="171" t="s">
        <v>149</v>
      </c>
      <c r="E215" s="172" t="s">
        <v>1327</v>
      </c>
      <c r="F215" s="173" t="s">
        <v>1328</v>
      </c>
      <c r="G215" s="174" t="s">
        <v>284</v>
      </c>
      <c r="H215" s="175">
        <v>1528</v>
      </c>
      <c r="I215" s="176"/>
      <c r="J215" s="177">
        <f>ROUND(I215*H215,2)</f>
        <v>0</v>
      </c>
      <c r="K215" s="173" t="s">
        <v>1</v>
      </c>
      <c r="L215" s="38"/>
      <c r="M215" s="178" t="s">
        <v>1</v>
      </c>
      <c r="N215" s="179" t="s">
        <v>38</v>
      </c>
      <c r="O215" s="76"/>
      <c r="P215" s="180">
        <f>O215*H215</f>
        <v>0</v>
      </c>
      <c r="Q215" s="180">
        <v>0</v>
      </c>
      <c r="R215" s="180">
        <f>Q215*H215</f>
        <v>0</v>
      </c>
      <c r="S215" s="180">
        <v>0</v>
      </c>
      <c r="T215" s="18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2" t="s">
        <v>168</v>
      </c>
      <c r="AT215" s="182" t="s">
        <v>149</v>
      </c>
      <c r="AU215" s="182" t="s">
        <v>81</v>
      </c>
      <c r="AY215" s="18" t="s">
        <v>146</v>
      </c>
      <c r="BE215" s="183">
        <f>IF(N215="základní",J215,0)</f>
        <v>0</v>
      </c>
      <c r="BF215" s="183">
        <f>IF(N215="snížená",J215,0)</f>
        <v>0</v>
      </c>
      <c r="BG215" s="183">
        <f>IF(N215="zákl. přenesená",J215,0)</f>
        <v>0</v>
      </c>
      <c r="BH215" s="183">
        <f>IF(N215="sníž. přenesená",J215,0)</f>
        <v>0</v>
      </c>
      <c r="BI215" s="183">
        <f>IF(N215="nulová",J215,0)</f>
        <v>0</v>
      </c>
      <c r="BJ215" s="18" t="s">
        <v>81</v>
      </c>
      <c r="BK215" s="183">
        <f>ROUND(I215*H215,2)</f>
        <v>0</v>
      </c>
      <c r="BL215" s="18" t="s">
        <v>168</v>
      </c>
      <c r="BM215" s="182" t="s">
        <v>1105</v>
      </c>
    </row>
    <row r="216" s="2" customFormat="1">
      <c r="A216" s="37"/>
      <c r="B216" s="38"/>
      <c r="C216" s="37"/>
      <c r="D216" s="184" t="s">
        <v>156</v>
      </c>
      <c r="E216" s="37"/>
      <c r="F216" s="185" t="s">
        <v>1328</v>
      </c>
      <c r="G216" s="37"/>
      <c r="H216" s="37"/>
      <c r="I216" s="186"/>
      <c r="J216" s="37"/>
      <c r="K216" s="37"/>
      <c r="L216" s="38"/>
      <c r="M216" s="187"/>
      <c r="N216" s="188"/>
      <c r="O216" s="76"/>
      <c r="P216" s="76"/>
      <c r="Q216" s="76"/>
      <c r="R216" s="76"/>
      <c r="S216" s="76"/>
      <c r="T216" s="7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8" t="s">
        <v>156</v>
      </c>
      <c r="AU216" s="18" t="s">
        <v>81</v>
      </c>
    </row>
    <row r="217" s="2" customFormat="1">
      <c r="A217" s="37"/>
      <c r="B217" s="38"/>
      <c r="C217" s="37"/>
      <c r="D217" s="184" t="s">
        <v>1258</v>
      </c>
      <c r="E217" s="37"/>
      <c r="F217" s="229" t="s">
        <v>1324</v>
      </c>
      <c r="G217" s="37"/>
      <c r="H217" s="37"/>
      <c r="I217" s="186"/>
      <c r="J217" s="37"/>
      <c r="K217" s="37"/>
      <c r="L217" s="38"/>
      <c r="M217" s="187"/>
      <c r="N217" s="188"/>
      <c r="O217" s="76"/>
      <c r="P217" s="76"/>
      <c r="Q217" s="76"/>
      <c r="R217" s="76"/>
      <c r="S217" s="76"/>
      <c r="T217" s="7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8" t="s">
        <v>1258</v>
      </c>
      <c r="AU217" s="18" t="s">
        <v>81</v>
      </c>
    </row>
    <row r="218" s="2" customFormat="1" ht="16.5" customHeight="1">
      <c r="A218" s="37"/>
      <c r="B218" s="170"/>
      <c r="C218" s="171" t="s">
        <v>523</v>
      </c>
      <c r="D218" s="171" t="s">
        <v>149</v>
      </c>
      <c r="E218" s="172" t="s">
        <v>1329</v>
      </c>
      <c r="F218" s="173" t="s">
        <v>1330</v>
      </c>
      <c r="G218" s="174" t="s">
        <v>284</v>
      </c>
      <c r="H218" s="175">
        <v>1528</v>
      </c>
      <c r="I218" s="176"/>
      <c r="J218" s="177">
        <f>ROUND(I218*H218,2)</f>
        <v>0</v>
      </c>
      <c r="K218" s="173" t="s">
        <v>1</v>
      </c>
      <c r="L218" s="38"/>
      <c r="M218" s="178" t="s">
        <v>1</v>
      </c>
      <c r="N218" s="179" t="s">
        <v>38</v>
      </c>
      <c r="O218" s="76"/>
      <c r="P218" s="180">
        <f>O218*H218</f>
        <v>0</v>
      </c>
      <c r="Q218" s="180">
        <v>0</v>
      </c>
      <c r="R218" s="180">
        <f>Q218*H218</f>
        <v>0</v>
      </c>
      <c r="S218" s="180">
        <v>0</v>
      </c>
      <c r="T218" s="18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2" t="s">
        <v>168</v>
      </c>
      <c r="AT218" s="182" t="s">
        <v>149</v>
      </c>
      <c r="AU218" s="182" t="s">
        <v>81</v>
      </c>
      <c r="AY218" s="18" t="s">
        <v>146</v>
      </c>
      <c r="BE218" s="183">
        <f>IF(N218="základní",J218,0)</f>
        <v>0</v>
      </c>
      <c r="BF218" s="183">
        <f>IF(N218="snížená",J218,0)</f>
        <v>0</v>
      </c>
      <c r="BG218" s="183">
        <f>IF(N218="zákl. přenesená",J218,0)</f>
        <v>0</v>
      </c>
      <c r="BH218" s="183">
        <f>IF(N218="sníž. přenesená",J218,0)</f>
        <v>0</v>
      </c>
      <c r="BI218" s="183">
        <f>IF(N218="nulová",J218,0)</f>
        <v>0</v>
      </c>
      <c r="BJ218" s="18" t="s">
        <v>81</v>
      </c>
      <c r="BK218" s="183">
        <f>ROUND(I218*H218,2)</f>
        <v>0</v>
      </c>
      <c r="BL218" s="18" t="s">
        <v>168</v>
      </c>
      <c r="BM218" s="182" t="s">
        <v>1108</v>
      </c>
    </row>
    <row r="219" s="2" customFormat="1">
      <c r="A219" s="37"/>
      <c r="B219" s="38"/>
      <c r="C219" s="37"/>
      <c r="D219" s="184" t="s">
        <v>156</v>
      </c>
      <c r="E219" s="37"/>
      <c r="F219" s="185" t="s">
        <v>1330</v>
      </c>
      <c r="G219" s="37"/>
      <c r="H219" s="37"/>
      <c r="I219" s="186"/>
      <c r="J219" s="37"/>
      <c r="K219" s="37"/>
      <c r="L219" s="38"/>
      <c r="M219" s="187"/>
      <c r="N219" s="188"/>
      <c r="O219" s="76"/>
      <c r="P219" s="76"/>
      <c r="Q219" s="76"/>
      <c r="R219" s="76"/>
      <c r="S219" s="76"/>
      <c r="T219" s="7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8" t="s">
        <v>156</v>
      </c>
      <c r="AU219" s="18" t="s">
        <v>81</v>
      </c>
    </row>
    <row r="220" s="2" customFormat="1">
      <c r="A220" s="37"/>
      <c r="B220" s="38"/>
      <c r="C220" s="37"/>
      <c r="D220" s="184" t="s">
        <v>1258</v>
      </c>
      <c r="E220" s="37"/>
      <c r="F220" s="229" t="s">
        <v>1324</v>
      </c>
      <c r="G220" s="37"/>
      <c r="H220" s="37"/>
      <c r="I220" s="186"/>
      <c r="J220" s="37"/>
      <c r="K220" s="37"/>
      <c r="L220" s="38"/>
      <c r="M220" s="187"/>
      <c r="N220" s="188"/>
      <c r="O220" s="76"/>
      <c r="P220" s="76"/>
      <c r="Q220" s="76"/>
      <c r="R220" s="76"/>
      <c r="S220" s="76"/>
      <c r="T220" s="7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8" t="s">
        <v>1258</v>
      </c>
      <c r="AU220" s="18" t="s">
        <v>81</v>
      </c>
    </row>
    <row r="221" s="2" customFormat="1">
      <c r="A221" s="37"/>
      <c r="B221" s="170"/>
      <c r="C221" s="171" t="s">
        <v>528</v>
      </c>
      <c r="D221" s="171" t="s">
        <v>149</v>
      </c>
      <c r="E221" s="172" t="s">
        <v>1331</v>
      </c>
      <c r="F221" s="173" t="s">
        <v>1332</v>
      </c>
      <c r="G221" s="174" t="s">
        <v>284</v>
      </c>
      <c r="H221" s="175">
        <v>1528</v>
      </c>
      <c r="I221" s="176"/>
      <c r="J221" s="177">
        <f>ROUND(I221*H221,2)</f>
        <v>0</v>
      </c>
      <c r="K221" s="173" t="s">
        <v>1</v>
      </c>
      <c r="L221" s="38"/>
      <c r="M221" s="178" t="s">
        <v>1</v>
      </c>
      <c r="N221" s="179" t="s">
        <v>38</v>
      </c>
      <c r="O221" s="76"/>
      <c r="P221" s="180">
        <f>O221*H221</f>
        <v>0</v>
      </c>
      <c r="Q221" s="180">
        <v>0</v>
      </c>
      <c r="R221" s="180">
        <f>Q221*H221</f>
        <v>0</v>
      </c>
      <c r="S221" s="180">
        <v>0</v>
      </c>
      <c r="T221" s="18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2" t="s">
        <v>168</v>
      </c>
      <c r="AT221" s="182" t="s">
        <v>149</v>
      </c>
      <c r="AU221" s="182" t="s">
        <v>81</v>
      </c>
      <c r="AY221" s="18" t="s">
        <v>146</v>
      </c>
      <c r="BE221" s="183">
        <f>IF(N221="základní",J221,0)</f>
        <v>0</v>
      </c>
      <c r="BF221" s="183">
        <f>IF(N221="snížená",J221,0)</f>
        <v>0</v>
      </c>
      <c r="BG221" s="183">
        <f>IF(N221="zákl. přenesená",J221,0)</f>
        <v>0</v>
      </c>
      <c r="BH221" s="183">
        <f>IF(N221="sníž. přenesená",J221,0)</f>
        <v>0</v>
      </c>
      <c r="BI221" s="183">
        <f>IF(N221="nulová",J221,0)</f>
        <v>0</v>
      </c>
      <c r="BJ221" s="18" t="s">
        <v>81</v>
      </c>
      <c r="BK221" s="183">
        <f>ROUND(I221*H221,2)</f>
        <v>0</v>
      </c>
      <c r="BL221" s="18" t="s">
        <v>168</v>
      </c>
      <c r="BM221" s="182" t="s">
        <v>1111</v>
      </c>
    </row>
    <row r="222" s="2" customFormat="1">
      <c r="A222" s="37"/>
      <c r="B222" s="38"/>
      <c r="C222" s="37"/>
      <c r="D222" s="184" t="s">
        <v>156</v>
      </c>
      <c r="E222" s="37"/>
      <c r="F222" s="185" t="s">
        <v>1332</v>
      </c>
      <c r="G222" s="37"/>
      <c r="H222" s="37"/>
      <c r="I222" s="186"/>
      <c r="J222" s="37"/>
      <c r="K222" s="37"/>
      <c r="L222" s="38"/>
      <c r="M222" s="187"/>
      <c r="N222" s="188"/>
      <c r="O222" s="76"/>
      <c r="P222" s="76"/>
      <c r="Q222" s="76"/>
      <c r="R222" s="76"/>
      <c r="S222" s="76"/>
      <c r="T222" s="7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8" t="s">
        <v>156</v>
      </c>
      <c r="AU222" s="18" t="s">
        <v>81</v>
      </c>
    </row>
    <row r="223" s="2" customFormat="1" ht="21.75" customHeight="1">
      <c r="A223" s="37"/>
      <c r="B223" s="170"/>
      <c r="C223" s="171" t="s">
        <v>533</v>
      </c>
      <c r="D223" s="171" t="s">
        <v>149</v>
      </c>
      <c r="E223" s="172" t="s">
        <v>1333</v>
      </c>
      <c r="F223" s="173" t="s">
        <v>1334</v>
      </c>
      <c r="G223" s="174" t="s">
        <v>240</v>
      </c>
      <c r="H223" s="175">
        <v>17</v>
      </c>
      <c r="I223" s="176"/>
      <c r="J223" s="177">
        <f>ROUND(I223*H223,2)</f>
        <v>0</v>
      </c>
      <c r="K223" s="173" t="s">
        <v>1</v>
      </c>
      <c r="L223" s="38"/>
      <c r="M223" s="178" t="s">
        <v>1</v>
      </c>
      <c r="N223" s="179" t="s">
        <v>38</v>
      </c>
      <c r="O223" s="76"/>
      <c r="P223" s="180">
        <f>O223*H223</f>
        <v>0</v>
      </c>
      <c r="Q223" s="180">
        <v>0</v>
      </c>
      <c r="R223" s="180">
        <f>Q223*H223</f>
        <v>0</v>
      </c>
      <c r="S223" s="180">
        <v>0</v>
      </c>
      <c r="T223" s="18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2" t="s">
        <v>168</v>
      </c>
      <c r="AT223" s="182" t="s">
        <v>149</v>
      </c>
      <c r="AU223" s="182" t="s">
        <v>81</v>
      </c>
      <c r="AY223" s="18" t="s">
        <v>146</v>
      </c>
      <c r="BE223" s="183">
        <f>IF(N223="základní",J223,0)</f>
        <v>0</v>
      </c>
      <c r="BF223" s="183">
        <f>IF(N223="snížená",J223,0)</f>
        <v>0</v>
      </c>
      <c r="BG223" s="183">
        <f>IF(N223="zákl. přenesená",J223,0)</f>
        <v>0</v>
      </c>
      <c r="BH223" s="183">
        <f>IF(N223="sníž. přenesená",J223,0)</f>
        <v>0</v>
      </c>
      <c r="BI223" s="183">
        <f>IF(N223="nulová",J223,0)</f>
        <v>0</v>
      </c>
      <c r="BJ223" s="18" t="s">
        <v>81</v>
      </c>
      <c r="BK223" s="183">
        <f>ROUND(I223*H223,2)</f>
        <v>0</v>
      </c>
      <c r="BL223" s="18" t="s">
        <v>168</v>
      </c>
      <c r="BM223" s="182" t="s">
        <v>1114</v>
      </c>
    </row>
    <row r="224" s="2" customFormat="1">
      <c r="A224" s="37"/>
      <c r="B224" s="38"/>
      <c r="C224" s="37"/>
      <c r="D224" s="184" t="s">
        <v>156</v>
      </c>
      <c r="E224" s="37"/>
      <c r="F224" s="185" t="s">
        <v>1334</v>
      </c>
      <c r="G224" s="37"/>
      <c r="H224" s="37"/>
      <c r="I224" s="186"/>
      <c r="J224" s="37"/>
      <c r="K224" s="37"/>
      <c r="L224" s="38"/>
      <c r="M224" s="187"/>
      <c r="N224" s="188"/>
      <c r="O224" s="76"/>
      <c r="P224" s="76"/>
      <c r="Q224" s="76"/>
      <c r="R224" s="76"/>
      <c r="S224" s="76"/>
      <c r="T224" s="7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8" t="s">
        <v>156</v>
      </c>
      <c r="AU224" s="18" t="s">
        <v>81</v>
      </c>
    </row>
    <row r="225" s="2" customFormat="1">
      <c r="A225" s="37"/>
      <c r="B225" s="38"/>
      <c r="C225" s="37"/>
      <c r="D225" s="184" t="s">
        <v>1258</v>
      </c>
      <c r="E225" s="37"/>
      <c r="F225" s="229" t="s">
        <v>1335</v>
      </c>
      <c r="G225" s="37"/>
      <c r="H225" s="37"/>
      <c r="I225" s="186"/>
      <c r="J225" s="37"/>
      <c r="K225" s="37"/>
      <c r="L225" s="38"/>
      <c r="M225" s="187"/>
      <c r="N225" s="188"/>
      <c r="O225" s="76"/>
      <c r="P225" s="76"/>
      <c r="Q225" s="76"/>
      <c r="R225" s="76"/>
      <c r="S225" s="76"/>
      <c r="T225" s="7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8" t="s">
        <v>1258</v>
      </c>
      <c r="AU225" s="18" t="s">
        <v>81</v>
      </c>
    </row>
    <row r="226" s="2" customFormat="1" ht="16.5" customHeight="1">
      <c r="A226" s="37"/>
      <c r="B226" s="170"/>
      <c r="C226" s="171" t="s">
        <v>538</v>
      </c>
      <c r="D226" s="171" t="s">
        <v>149</v>
      </c>
      <c r="E226" s="172" t="s">
        <v>1336</v>
      </c>
      <c r="F226" s="173" t="s">
        <v>1337</v>
      </c>
      <c r="G226" s="174" t="s">
        <v>240</v>
      </c>
      <c r="H226" s="175">
        <v>17</v>
      </c>
      <c r="I226" s="176"/>
      <c r="J226" s="177">
        <f>ROUND(I226*H226,2)</f>
        <v>0</v>
      </c>
      <c r="K226" s="173" t="s">
        <v>1</v>
      </c>
      <c r="L226" s="38"/>
      <c r="M226" s="178" t="s">
        <v>1</v>
      </c>
      <c r="N226" s="179" t="s">
        <v>38</v>
      </c>
      <c r="O226" s="76"/>
      <c r="P226" s="180">
        <f>O226*H226</f>
        <v>0</v>
      </c>
      <c r="Q226" s="180">
        <v>0</v>
      </c>
      <c r="R226" s="180">
        <f>Q226*H226</f>
        <v>0</v>
      </c>
      <c r="S226" s="180">
        <v>0</v>
      </c>
      <c r="T226" s="18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2" t="s">
        <v>168</v>
      </c>
      <c r="AT226" s="182" t="s">
        <v>149</v>
      </c>
      <c r="AU226" s="182" t="s">
        <v>81</v>
      </c>
      <c r="AY226" s="18" t="s">
        <v>146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18" t="s">
        <v>81</v>
      </c>
      <c r="BK226" s="183">
        <f>ROUND(I226*H226,2)</f>
        <v>0</v>
      </c>
      <c r="BL226" s="18" t="s">
        <v>168</v>
      </c>
      <c r="BM226" s="182" t="s">
        <v>1117</v>
      </c>
    </row>
    <row r="227" s="2" customFormat="1">
      <c r="A227" s="37"/>
      <c r="B227" s="38"/>
      <c r="C227" s="37"/>
      <c r="D227" s="184" t="s">
        <v>156</v>
      </c>
      <c r="E227" s="37"/>
      <c r="F227" s="185" t="s">
        <v>1337</v>
      </c>
      <c r="G227" s="37"/>
      <c r="H227" s="37"/>
      <c r="I227" s="186"/>
      <c r="J227" s="37"/>
      <c r="K227" s="37"/>
      <c r="L227" s="38"/>
      <c r="M227" s="187"/>
      <c r="N227" s="188"/>
      <c r="O227" s="76"/>
      <c r="P227" s="76"/>
      <c r="Q227" s="76"/>
      <c r="R227" s="76"/>
      <c r="S227" s="76"/>
      <c r="T227" s="7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8" t="s">
        <v>156</v>
      </c>
      <c r="AU227" s="18" t="s">
        <v>81</v>
      </c>
    </row>
    <row r="228" s="2" customFormat="1">
      <c r="A228" s="37"/>
      <c r="B228" s="38"/>
      <c r="C228" s="37"/>
      <c r="D228" s="184" t="s">
        <v>1258</v>
      </c>
      <c r="E228" s="37"/>
      <c r="F228" s="229" t="s">
        <v>1335</v>
      </c>
      <c r="G228" s="37"/>
      <c r="H228" s="37"/>
      <c r="I228" s="186"/>
      <c r="J228" s="37"/>
      <c r="K228" s="37"/>
      <c r="L228" s="38"/>
      <c r="M228" s="187"/>
      <c r="N228" s="188"/>
      <c r="O228" s="76"/>
      <c r="P228" s="76"/>
      <c r="Q228" s="76"/>
      <c r="R228" s="76"/>
      <c r="S228" s="76"/>
      <c r="T228" s="7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8" t="s">
        <v>1258</v>
      </c>
      <c r="AU228" s="18" t="s">
        <v>81</v>
      </c>
    </row>
    <row r="229" s="2" customFormat="1" ht="16.5" customHeight="1">
      <c r="A229" s="37"/>
      <c r="B229" s="170"/>
      <c r="C229" s="171" t="s">
        <v>547</v>
      </c>
      <c r="D229" s="171" t="s">
        <v>149</v>
      </c>
      <c r="E229" s="172" t="s">
        <v>1338</v>
      </c>
      <c r="F229" s="173" t="s">
        <v>1339</v>
      </c>
      <c r="G229" s="174" t="s">
        <v>284</v>
      </c>
      <c r="H229" s="175">
        <v>8.5</v>
      </c>
      <c r="I229" s="176"/>
      <c r="J229" s="177">
        <f>ROUND(I229*H229,2)</f>
        <v>0</v>
      </c>
      <c r="K229" s="173" t="s">
        <v>1</v>
      </c>
      <c r="L229" s="38"/>
      <c r="M229" s="178" t="s">
        <v>1</v>
      </c>
      <c r="N229" s="179" t="s">
        <v>38</v>
      </c>
      <c r="O229" s="76"/>
      <c r="P229" s="180">
        <f>O229*H229</f>
        <v>0</v>
      </c>
      <c r="Q229" s="180">
        <v>0</v>
      </c>
      <c r="R229" s="180">
        <f>Q229*H229</f>
        <v>0</v>
      </c>
      <c r="S229" s="180">
        <v>0</v>
      </c>
      <c r="T229" s="18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82" t="s">
        <v>168</v>
      </c>
      <c r="AT229" s="182" t="s">
        <v>149</v>
      </c>
      <c r="AU229" s="182" t="s">
        <v>81</v>
      </c>
      <c r="AY229" s="18" t="s">
        <v>146</v>
      </c>
      <c r="BE229" s="183">
        <f>IF(N229="základní",J229,0)</f>
        <v>0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18" t="s">
        <v>81</v>
      </c>
      <c r="BK229" s="183">
        <f>ROUND(I229*H229,2)</f>
        <v>0</v>
      </c>
      <c r="BL229" s="18" t="s">
        <v>168</v>
      </c>
      <c r="BM229" s="182" t="s">
        <v>1120</v>
      </c>
    </row>
    <row r="230" s="2" customFormat="1">
      <c r="A230" s="37"/>
      <c r="B230" s="38"/>
      <c r="C230" s="37"/>
      <c r="D230" s="184" t="s">
        <v>156</v>
      </c>
      <c r="E230" s="37"/>
      <c r="F230" s="185" t="s">
        <v>1339</v>
      </c>
      <c r="G230" s="37"/>
      <c r="H230" s="37"/>
      <c r="I230" s="186"/>
      <c r="J230" s="37"/>
      <c r="K230" s="37"/>
      <c r="L230" s="38"/>
      <c r="M230" s="187"/>
      <c r="N230" s="188"/>
      <c r="O230" s="76"/>
      <c r="P230" s="76"/>
      <c r="Q230" s="76"/>
      <c r="R230" s="76"/>
      <c r="S230" s="76"/>
      <c r="T230" s="7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8" t="s">
        <v>156</v>
      </c>
      <c r="AU230" s="18" t="s">
        <v>81</v>
      </c>
    </row>
    <row r="231" s="2" customFormat="1">
      <c r="A231" s="37"/>
      <c r="B231" s="38"/>
      <c r="C231" s="37"/>
      <c r="D231" s="184" t="s">
        <v>1258</v>
      </c>
      <c r="E231" s="37"/>
      <c r="F231" s="229" t="s">
        <v>1340</v>
      </c>
      <c r="G231" s="37"/>
      <c r="H231" s="37"/>
      <c r="I231" s="186"/>
      <c r="J231" s="37"/>
      <c r="K231" s="37"/>
      <c r="L231" s="38"/>
      <c r="M231" s="187"/>
      <c r="N231" s="188"/>
      <c r="O231" s="76"/>
      <c r="P231" s="76"/>
      <c r="Q231" s="76"/>
      <c r="R231" s="76"/>
      <c r="S231" s="76"/>
      <c r="T231" s="7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8" t="s">
        <v>1258</v>
      </c>
      <c r="AU231" s="18" t="s">
        <v>81</v>
      </c>
    </row>
    <row r="232" s="2" customFormat="1">
      <c r="A232" s="37"/>
      <c r="B232" s="170"/>
      <c r="C232" s="171" t="s">
        <v>552</v>
      </c>
      <c r="D232" s="171" t="s">
        <v>149</v>
      </c>
      <c r="E232" s="172" t="s">
        <v>1341</v>
      </c>
      <c r="F232" s="173" t="s">
        <v>1342</v>
      </c>
      <c r="G232" s="174" t="s">
        <v>240</v>
      </c>
      <c r="H232" s="175">
        <v>17</v>
      </c>
      <c r="I232" s="176"/>
      <c r="J232" s="177">
        <f>ROUND(I232*H232,2)</f>
        <v>0</v>
      </c>
      <c r="K232" s="173" t="s">
        <v>1</v>
      </c>
      <c r="L232" s="38"/>
      <c r="M232" s="178" t="s">
        <v>1</v>
      </c>
      <c r="N232" s="179" t="s">
        <v>38</v>
      </c>
      <c r="O232" s="76"/>
      <c r="P232" s="180">
        <f>O232*H232</f>
        <v>0</v>
      </c>
      <c r="Q232" s="180">
        <v>0</v>
      </c>
      <c r="R232" s="180">
        <f>Q232*H232</f>
        <v>0</v>
      </c>
      <c r="S232" s="180">
        <v>0</v>
      </c>
      <c r="T232" s="18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2" t="s">
        <v>168</v>
      </c>
      <c r="AT232" s="182" t="s">
        <v>149</v>
      </c>
      <c r="AU232" s="182" t="s">
        <v>81</v>
      </c>
      <c r="AY232" s="18" t="s">
        <v>146</v>
      </c>
      <c r="BE232" s="183">
        <f>IF(N232="základní",J232,0)</f>
        <v>0</v>
      </c>
      <c r="BF232" s="183">
        <f>IF(N232="snížená",J232,0)</f>
        <v>0</v>
      </c>
      <c r="BG232" s="183">
        <f>IF(N232="zákl. přenesená",J232,0)</f>
        <v>0</v>
      </c>
      <c r="BH232" s="183">
        <f>IF(N232="sníž. přenesená",J232,0)</f>
        <v>0</v>
      </c>
      <c r="BI232" s="183">
        <f>IF(N232="nulová",J232,0)</f>
        <v>0</v>
      </c>
      <c r="BJ232" s="18" t="s">
        <v>81</v>
      </c>
      <c r="BK232" s="183">
        <f>ROUND(I232*H232,2)</f>
        <v>0</v>
      </c>
      <c r="BL232" s="18" t="s">
        <v>168</v>
      </c>
      <c r="BM232" s="182" t="s">
        <v>1123</v>
      </c>
    </row>
    <row r="233" s="2" customFormat="1">
      <c r="A233" s="37"/>
      <c r="B233" s="38"/>
      <c r="C233" s="37"/>
      <c r="D233" s="184" t="s">
        <v>156</v>
      </c>
      <c r="E233" s="37"/>
      <c r="F233" s="185" t="s">
        <v>1342</v>
      </c>
      <c r="G233" s="37"/>
      <c r="H233" s="37"/>
      <c r="I233" s="186"/>
      <c r="J233" s="37"/>
      <c r="K233" s="37"/>
      <c r="L233" s="38"/>
      <c r="M233" s="187"/>
      <c r="N233" s="188"/>
      <c r="O233" s="76"/>
      <c r="P233" s="76"/>
      <c r="Q233" s="76"/>
      <c r="R233" s="76"/>
      <c r="S233" s="76"/>
      <c r="T233" s="7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8" t="s">
        <v>156</v>
      </c>
      <c r="AU233" s="18" t="s">
        <v>81</v>
      </c>
    </row>
    <row r="234" s="2" customFormat="1">
      <c r="A234" s="37"/>
      <c r="B234" s="38"/>
      <c r="C234" s="37"/>
      <c r="D234" s="184" t="s">
        <v>1258</v>
      </c>
      <c r="E234" s="37"/>
      <c r="F234" s="229" t="s">
        <v>1343</v>
      </c>
      <c r="G234" s="37"/>
      <c r="H234" s="37"/>
      <c r="I234" s="186"/>
      <c r="J234" s="37"/>
      <c r="K234" s="37"/>
      <c r="L234" s="38"/>
      <c r="M234" s="187"/>
      <c r="N234" s="188"/>
      <c r="O234" s="76"/>
      <c r="P234" s="76"/>
      <c r="Q234" s="76"/>
      <c r="R234" s="76"/>
      <c r="S234" s="76"/>
      <c r="T234" s="7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8" t="s">
        <v>1258</v>
      </c>
      <c r="AU234" s="18" t="s">
        <v>81</v>
      </c>
    </row>
    <row r="235" s="2" customFormat="1" ht="16.5" customHeight="1">
      <c r="A235" s="37"/>
      <c r="B235" s="170"/>
      <c r="C235" s="171" t="s">
        <v>557</v>
      </c>
      <c r="D235" s="171" t="s">
        <v>149</v>
      </c>
      <c r="E235" s="172" t="s">
        <v>1344</v>
      </c>
      <c r="F235" s="173" t="s">
        <v>1345</v>
      </c>
      <c r="G235" s="174" t="s">
        <v>284</v>
      </c>
      <c r="H235" s="175">
        <v>10.880000000000001</v>
      </c>
      <c r="I235" s="176"/>
      <c r="J235" s="177">
        <f>ROUND(I235*H235,2)</f>
        <v>0</v>
      </c>
      <c r="K235" s="173" t="s">
        <v>1</v>
      </c>
      <c r="L235" s="38"/>
      <c r="M235" s="178" t="s">
        <v>1</v>
      </c>
      <c r="N235" s="179" t="s">
        <v>38</v>
      </c>
      <c r="O235" s="76"/>
      <c r="P235" s="180">
        <f>O235*H235</f>
        <v>0</v>
      </c>
      <c r="Q235" s="180">
        <v>0</v>
      </c>
      <c r="R235" s="180">
        <f>Q235*H235</f>
        <v>0</v>
      </c>
      <c r="S235" s="180">
        <v>0</v>
      </c>
      <c r="T235" s="18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2" t="s">
        <v>168</v>
      </c>
      <c r="AT235" s="182" t="s">
        <v>149</v>
      </c>
      <c r="AU235" s="182" t="s">
        <v>81</v>
      </c>
      <c r="AY235" s="18" t="s">
        <v>146</v>
      </c>
      <c r="BE235" s="183">
        <f>IF(N235="základní",J235,0)</f>
        <v>0</v>
      </c>
      <c r="BF235" s="183">
        <f>IF(N235="snížená",J235,0)</f>
        <v>0</v>
      </c>
      <c r="BG235" s="183">
        <f>IF(N235="zákl. přenesená",J235,0)</f>
        <v>0</v>
      </c>
      <c r="BH235" s="183">
        <f>IF(N235="sníž. přenesená",J235,0)</f>
        <v>0</v>
      </c>
      <c r="BI235" s="183">
        <f>IF(N235="nulová",J235,0)</f>
        <v>0</v>
      </c>
      <c r="BJ235" s="18" t="s">
        <v>81</v>
      </c>
      <c r="BK235" s="183">
        <f>ROUND(I235*H235,2)</f>
        <v>0</v>
      </c>
      <c r="BL235" s="18" t="s">
        <v>168</v>
      </c>
      <c r="BM235" s="182" t="s">
        <v>1127</v>
      </c>
    </row>
    <row r="236" s="2" customFormat="1">
      <c r="A236" s="37"/>
      <c r="B236" s="38"/>
      <c r="C236" s="37"/>
      <c r="D236" s="184" t="s">
        <v>156</v>
      </c>
      <c r="E236" s="37"/>
      <c r="F236" s="185" t="s">
        <v>1345</v>
      </c>
      <c r="G236" s="37"/>
      <c r="H236" s="37"/>
      <c r="I236" s="186"/>
      <c r="J236" s="37"/>
      <c r="K236" s="37"/>
      <c r="L236" s="38"/>
      <c r="M236" s="187"/>
      <c r="N236" s="188"/>
      <c r="O236" s="76"/>
      <c r="P236" s="76"/>
      <c r="Q236" s="76"/>
      <c r="R236" s="76"/>
      <c r="S236" s="76"/>
      <c r="T236" s="7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8" t="s">
        <v>156</v>
      </c>
      <c r="AU236" s="18" t="s">
        <v>81</v>
      </c>
    </row>
    <row r="237" s="2" customFormat="1">
      <c r="A237" s="37"/>
      <c r="B237" s="38"/>
      <c r="C237" s="37"/>
      <c r="D237" s="184" t="s">
        <v>1258</v>
      </c>
      <c r="E237" s="37"/>
      <c r="F237" s="229" t="s">
        <v>1346</v>
      </c>
      <c r="G237" s="37"/>
      <c r="H237" s="37"/>
      <c r="I237" s="186"/>
      <c r="J237" s="37"/>
      <c r="K237" s="37"/>
      <c r="L237" s="38"/>
      <c r="M237" s="187"/>
      <c r="N237" s="188"/>
      <c r="O237" s="76"/>
      <c r="P237" s="76"/>
      <c r="Q237" s="76"/>
      <c r="R237" s="76"/>
      <c r="S237" s="76"/>
      <c r="T237" s="7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8" t="s">
        <v>1258</v>
      </c>
      <c r="AU237" s="18" t="s">
        <v>81</v>
      </c>
    </row>
    <row r="238" s="2" customFormat="1" ht="16.5" customHeight="1">
      <c r="A238" s="37"/>
      <c r="B238" s="170"/>
      <c r="C238" s="171" t="s">
        <v>561</v>
      </c>
      <c r="D238" s="171" t="s">
        <v>149</v>
      </c>
      <c r="E238" s="172" t="s">
        <v>1347</v>
      </c>
      <c r="F238" s="173" t="s">
        <v>1348</v>
      </c>
      <c r="G238" s="174" t="s">
        <v>322</v>
      </c>
      <c r="H238" s="175">
        <v>0.001</v>
      </c>
      <c r="I238" s="176"/>
      <c r="J238" s="177">
        <f>ROUND(I238*H238,2)</f>
        <v>0</v>
      </c>
      <c r="K238" s="173" t="s">
        <v>1</v>
      </c>
      <c r="L238" s="38"/>
      <c r="M238" s="178" t="s">
        <v>1</v>
      </c>
      <c r="N238" s="179" t="s">
        <v>38</v>
      </c>
      <c r="O238" s="76"/>
      <c r="P238" s="180">
        <f>O238*H238</f>
        <v>0</v>
      </c>
      <c r="Q238" s="180">
        <v>0</v>
      </c>
      <c r="R238" s="180">
        <f>Q238*H238</f>
        <v>0</v>
      </c>
      <c r="S238" s="180">
        <v>0</v>
      </c>
      <c r="T238" s="18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2" t="s">
        <v>168</v>
      </c>
      <c r="AT238" s="182" t="s">
        <v>149</v>
      </c>
      <c r="AU238" s="182" t="s">
        <v>81</v>
      </c>
      <c r="AY238" s="18" t="s">
        <v>146</v>
      </c>
      <c r="BE238" s="183">
        <f>IF(N238="základní",J238,0)</f>
        <v>0</v>
      </c>
      <c r="BF238" s="183">
        <f>IF(N238="snížená",J238,0)</f>
        <v>0</v>
      </c>
      <c r="BG238" s="183">
        <f>IF(N238="zákl. přenesená",J238,0)</f>
        <v>0</v>
      </c>
      <c r="BH238" s="183">
        <f>IF(N238="sníž. přenesená",J238,0)</f>
        <v>0</v>
      </c>
      <c r="BI238" s="183">
        <f>IF(N238="nulová",J238,0)</f>
        <v>0</v>
      </c>
      <c r="BJ238" s="18" t="s">
        <v>81</v>
      </c>
      <c r="BK238" s="183">
        <f>ROUND(I238*H238,2)</f>
        <v>0</v>
      </c>
      <c r="BL238" s="18" t="s">
        <v>168</v>
      </c>
      <c r="BM238" s="182" t="s">
        <v>1130</v>
      </c>
    </row>
    <row r="239" s="2" customFormat="1">
      <c r="A239" s="37"/>
      <c r="B239" s="38"/>
      <c r="C239" s="37"/>
      <c r="D239" s="184" t="s">
        <v>156</v>
      </c>
      <c r="E239" s="37"/>
      <c r="F239" s="185" t="s">
        <v>1348</v>
      </c>
      <c r="G239" s="37"/>
      <c r="H239" s="37"/>
      <c r="I239" s="186"/>
      <c r="J239" s="37"/>
      <c r="K239" s="37"/>
      <c r="L239" s="38"/>
      <c r="M239" s="187"/>
      <c r="N239" s="188"/>
      <c r="O239" s="76"/>
      <c r="P239" s="76"/>
      <c r="Q239" s="76"/>
      <c r="R239" s="76"/>
      <c r="S239" s="76"/>
      <c r="T239" s="7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8" t="s">
        <v>156</v>
      </c>
      <c r="AU239" s="18" t="s">
        <v>81</v>
      </c>
    </row>
    <row r="240" s="2" customFormat="1">
      <c r="A240" s="37"/>
      <c r="B240" s="38"/>
      <c r="C240" s="37"/>
      <c r="D240" s="184" t="s">
        <v>1258</v>
      </c>
      <c r="E240" s="37"/>
      <c r="F240" s="229" t="s">
        <v>1349</v>
      </c>
      <c r="G240" s="37"/>
      <c r="H240" s="37"/>
      <c r="I240" s="186"/>
      <c r="J240" s="37"/>
      <c r="K240" s="37"/>
      <c r="L240" s="38"/>
      <c r="M240" s="187"/>
      <c r="N240" s="188"/>
      <c r="O240" s="76"/>
      <c r="P240" s="76"/>
      <c r="Q240" s="76"/>
      <c r="R240" s="76"/>
      <c r="S240" s="76"/>
      <c r="T240" s="7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8" t="s">
        <v>1258</v>
      </c>
      <c r="AU240" s="18" t="s">
        <v>81</v>
      </c>
    </row>
    <row r="241" s="2" customFormat="1" ht="16.5" customHeight="1">
      <c r="A241" s="37"/>
      <c r="B241" s="170"/>
      <c r="C241" s="171" t="s">
        <v>568</v>
      </c>
      <c r="D241" s="171" t="s">
        <v>149</v>
      </c>
      <c r="E241" s="172" t="s">
        <v>1350</v>
      </c>
      <c r="F241" s="173" t="s">
        <v>1351</v>
      </c>
      <c r="G241" s="174" t="s">
        <v>322</v>
      </c>
      <c r="H241" s="175">
        <v>0.031</v>
      </c>
      <c r="I241" s="176"/>
      <c r="J241" s="177">
        <f>ROUND(I241*H241,2)</f>
        <v>0</v>
      </c>
      <c r="K241" s="173" t="s">
        <v>1</v>
      </c>
      <c r="L241" s="38"/>
      <c r="M241" s="178" t="s">
        <v>1</v>
      </c>
      <c r="N241" s="179" t="s">
        <v>38</v>
      </c>
      <c r="O241" s="76"/>
      <c r="P241" s="180">
        <f>O241*H241</f>
        <v>0</v>
      </c>
      <c r="Q241" s="180">
        <v>0</v>
      </c>
      <c r="R241" s="180">
        <f>Q241*H241</f>
        <v>0</v>
      </c>
      <c r="S241" s="180">
        <v>0</v>
      </c>
      <c r="T241" s="18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2" t="s">
        <v>168</v>
      </c>
      <c r="AT241" s="182" t="s">
        <v>149</v>
      </c>
      <c r="AU241" s="182" t="s">
        <v>81</v>
      </c>
      <c r="AY241" s="18" t="s">
        <v>146</v>
      </c>
      <c r="BE241" s="183">
        <f>IF(N241="základní",J241,0)</f>
        <v>0</v>
      </c>
      <c r="BF241" s="183">
        <f>IF(N241="snížená",J241,0)</f>
        <v>0</v>
      </c>
      <c r="BG241" s="183">
        <f>IF(N241="zákl. přenesená",J241,0)</f>
        <v>0</v>
      </c>
      <c r="BH241" s="183">
        <f>IF(N241="sníž. přenesená",J241,0)</f>
        <v>0</v>
      </c>
      <c r="BI241" s="183">
        <f>IF(N241="nulová",J241,0)</f>
        <v>0</v>
      </c>
      <c r="BJ241" s="18" t="s">
        <v>81</v>
      </c>
      <c r="BK241" s="183">
        <f>ROUND(I241*H241,2)</f>
        <v>0</v>
      </c>
      <c r="BL241" s="18" t="s">
        <v>168</v>
      </c>
      <c r="BM241" s="182" t="s">
        <v>1133</v>
      </c>
    </row>
    <row r="242" s="2" customFormat="1">
      <c r="A242" s="37"/>
      <c r="B242" s="38"/>
      <c r="C242" s="37"/>
      <c r="D242" s="184" t="s">
        <v>156</v>
      </c>
      <c r="E242" s="37"/>
      <c r="F242" s="185" t="s">
        <v>1351</v>
      </c>
      <c r="G242" s="37"/>
      <c r="H242" s="37"/>
      <c r="I242" s="186"/>
      <c r="J242" s="37"/>
      <c r="K242" s="37"/>
      <c r="L242" s="38"/>
      <c r="M242" s="187"/>
      <c r="N242" s="188"/>
      <c r="O242" s="76"/>
      <c r="P242" s="76"/>
      <c r="Q242" s="76"/>
      <c r="R242" s="76"/>
      <c r="S242" s="76"/>
      <c r="T242" s="7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8" t="s">
        <v>156</v>
      </c>
      <c r="AU242" s="18" t="s">
        <v>81</v>
      </c>
    </row>
    <row r="243" s="2" customFormat="1">
      <c r="A243" s="37"/>
      <c r="B243" s="38"/>
      <c r="C243" s="37"/>
      <c r="D243" s="184" t="s">
        <v>1258</v>
      </c>
      <c r="E243" s="37"/>
      <c r="F243" s="229" t="s">
        <v>1352</v>
      </c>
      <c r="G243" s="37"/>
      <c r="H243" s="37"/>
      <c r="I243" s="186"/>
      <c r="J243" s="37"/>
      <c r="K243" s="37"/>
      <c r="L243" s="38"/>
      <c r="M243" s="187"/>
      <c r="N243" s="188"/>
      <c r="O243" s="76"/>
      <c r="P243" s="76"/>
      <c r="Q243" s="76"/>
      <c r="R243" s="76"/>
      <c r="S243" s="76"/>
      <c r="T243" s="7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8" t="s">
        <v>1258</v>
      </c>
      <c r="AU243" s="18" t="s">
        <v>81</v>
      </c>
    </row>
    <row r="244" s="2" customFormat="1" ht="16.5" customHeight="1">
      <c r="A244" s="37"/>
      <c r="B244" s="170"/>
      <c r="C244" s="171" t="s">
        <v>573</v>
      </c>
      <c r="D244" s="171" t="s">
        <v>149</v>
      </c>
      <c r="E244" s="172" t="s">
        <v>1353</v>
      </c>
      <c r="F244" s="173" t="s">
        <v>1354</v>
      </c>
      <c r="G244" s="174" t="s">
        <v>398</v>
      </c>
      <c r="H244" s="175">
        <v>1.7</v>
      </c>
      <c r="I244" s="176"/>
      <c r="J244" s="177">
        <f>ROUND(I244*H244,2)</f>
        <v>0</v>
      </c>
      <c r="K244" s="173" t="s">
        <v>1</v>
      </c>
      <c r="L244" s="38"/>
      <c r="M244" s="178" t="s">
        <v>1</v>
      </c>
      <c r="N244" s="179" t="s">
        <v>38</v>
      </c>
      <c r="O244" s="76"/>
      <c r="P244" s="180">
        <f>O244*H244</f>
        <v>0</v>
      </c>
      <c r="Q244" s="180">
        <v>0</v>
      </c>
      <c r="R244" s="180">
        <f>Q244*H244</f>
        <v>0</v>
      </c>
      <c r="S244" s="180">
        <v>0</v>
      </c>
      <c r="T244" s="18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2" t="s">
        <v>168</v>
      </c>
      <c r="AT244" s="182" t="s">
        <v>149</v>
      </c>
      <c r="AU244" s="182" t="s">
        <v>81</v>
      </c>
      <c r="AY244" s="18" t="s">
        <v>146</v>
      </c>
      <c r="BE244" s="183">
        <f>IF(N244="základní",J244,0)</f>
        <v>0</v>
      </c>
      <c r="BF244" s="183">
        <f>IF(N244="snížená",J244,0)</f>
        <v>0</v>
      </c>
      <c r="BG244" s="183">
        <f>IF(N244="zákl. přenesená",J244,0)</f>
        <v>0</v>
      </c>
      <c r="BH244" s="183">
        <f>IF(N244="sníž. přenesená",J244,0)</f>
        <v>0</v>
      </c>
      <c r="BI244" s="183">
        <f>IF(N244="nulová",J244,0)</f>
        <v>0</v>
      </c>
      <c r="BJ244" s="18" t="s">
        <v>81</v>
      </c>
      <c r="BK244" s="183">
        <f>ROUND(I244*H244,2)</f>
        <v>0</v>
      </c>
      <c r="BL244" s="18" t="s">
        <v>168</v>
      </c>
      <c r="BM244" s="182" t="s">
        <v>1136</v>
      </c>
    </row>
    <row r="245" s="2" customFormat="1">
      <c r="A245" s="37"/>
      <c r="B245" s="38"/>
      <c r="C245" s="37"/>
      <c r="D245" s="184" t="s">
        <v>156</v>
      </c>
      <c r="E245" s="37"/>
      <c r="F245" s="185" t="s">
        <v>1354</v>
      </c>
      <c r="G245" s="37"/>
      <c r="H245" s="37"/>
      <c r="I245" s="186"/>
      <c r="J245" s="37"/>
      <c r="K245" s="37"/>
      <c r="L245" s="38"/>
      <c r="M245" s="187"/>
      <c r="N245" s="188"/>
      <c r="O245" s="76"/>
      <c r="P245" s="76"/>
      <c r="Q245" s="76"/>
      <c r="R245" s="76"/>
      <c r="S245" s="76"/>
      <c r="T245" s="7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8" t="s">
        <v>156</v>
      </c>
      <c r="AU245" s="18" t="s">
        <v>81</v>
      </c>
    </row>
    <row r="246" s="2" customFormat="1">
      <c r="A246" s="37"/>
      <c r="B246" s="38"/>
      <c r="C246" s="37"/>
      <c r="D246" s="184" t="s">
        <v>1258</v>
      </c>
      <c r="E246" s="37"/>
      <c r="F246" s="229" t="s">
        <v>1355</v>
      </c>
      <c r="G246" s="37"/>
      <c r="H246" s="37"/>
      <c r="I246" s="186"/>
      <c r="J246" s="37"/>
      <c r="K246" s="37"/>
      <c r="L246" s="38"/>
      <c r="M246" s="187"/>
      <c r="N246" s="188"/>
      <c r="O246" s="76"/>
      <c r="P246" s="76"/>
      <c r="Q246" s="76"/>
      <c r="R246" s="76"/>
      <c r="S246" s="76"/>
      <c r="T246" s="7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8" t="s">
        <v>1258</v>
      </c>
      <c r="AU246" s="18" t="s">
        <v>81</v>
      </c>
    </row>
    <row r="247" s="2" customFormat="1">
      <c r="A247" s="37"/>
      <c r="B247" s="170"/>
      <c r="C247" s="171" t="s">
        <v>579</v>
      </c>
      <c r="D247" s="171" t="s">
        <v>149</v>
      </c>
      <c r="E247" s="172" t="s">
        <v>1356</v>
      </c>
      <c r="F247" s="173" t="s">
        <v>1357</v>
      </c>
      <c r="G247" s="174" t="s">
        <v>240</v>
      </c>
      <c r="H247" s="175">
        <v>8</v>
      </c>
      <c r="I247" s="176"/>
      <c r="J247" s="177">
        <f>ROUND(I247*H247,2)</f>
        <v>0</v>
      </c>
      <c r="K247" s="173" t="s">
        <v>1</v>
      </c>
      <c r="L247" s="38"/>
      <c r="M247" s="178" t="s">
        <v>1</v>
      </c>
      <c r="N247" s="179" t="s">
        <v>38</v>
      </c>
      <c r="O247" s="76"/>
      <c r="P247" s="180">
        <f>O247*H247</f>
        <v>0</v>
      </c>
      <c r="Q247" s="180">
        <v>0</v>
      </c>
      <c r="R247" s="180">
        <f>Q247*H247</f>
        <v>0</v>
      </c>
      <c r="S247" s="180">
        <v>0</v>
      </c>
      <c r="T247" s="18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2" t="s">
        <v>168</v>
      </c>
      <c r="AT247" s="182" t="s">
        <v>149</v>
      </c>
      <c r="AU247" s="182" t="s">
        <v>81</v>
      </c>
      <c r="AY247" s="18" t="s">
        <v>146</v>
      </c>
      <c r="BE247" s="183">
        <f>IF(N247="základní",J247,0)</f>
        <v>0</v>
      </c>
      <c r="BF247" s="183">
        <f>IF(N247="snížená",J247,0)</f>
        <v>0</v>
      </c>
      <c r="BG247" s="183">
        <f>IF(N247="zákl. přenesená",J247,0)</f>
        <v>0</v>
      </c>
      <c r="BH247" s="183">
        <f>IF(N247="sníž. přenesená",J247,0)</f>
        <v>0</v>
      </c>
      <c r="BI247" s="183">
        <f>IF(N247="nulová",J247,0)</f>
        <v>0</v>
      </c>
      <c r="BJ247" s="18" t="s">
        <v>81</v>
      </c>
      <c r="BK247" s="183">
        <f>ROUND(I247*H247,2)</f>
        <v>0</v>
      </c>
      <c r="BL247" s="18" t="s">
        <v>168</v>
      </c>
      <c r="BM247" s="182" t="s">
        <v>1139</v>
      </c>
    </row>
    <row r="248" s="2" customFormat="1">
      <c r="A248" s="37"/>
      <c r="B248" s="38"/>
      <c r="C248" s="37"/>
      <c r="D248" s="184" t="s">
        <v>156</v>
      </c>
      <c r="E248" s="37"/>
      <c r="F248" s="185" t="s">
        <v>1357</v>
      </c>
      <c r="G248" s="37"/>
      <c r="H248" s="37"/>
      <c r="I248" s="186"/>
      <c r="J248" s="37"/>
      <c r="K248" s="37"/>
      <c r="L248" s="38"/>
      <c r="M248" s="187"/>
      <c r="N248" s="188"/>
      <c r="O248" s="76"/>
      <c r="P248" s="76"/>
      <c r="Q248" s="76"/>
      <c r="R248" s="76"/>
      <c r="S248" s="76"/>
      <c r="T248" s="7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8" t="s">
        <v>156</v>
      </c>
      <c r="AU248" s="18" t="s">
        <v>81</v>
      </c>
    </row>
    <row r="249" s="2" customFormat="1">
      <c r="A249" s="37"/>
      <c r="B249" s="170"/>
      <c r="C249" s="171" t="s">
        <v>581</v>
      </c>
      <c r="D249" s="171" t="s">
        <v>149</v>
      </c>
      <c r="E249" s="172" t="s">
        <v>1358</v>
      </c>
      <c r="F249" s="173" t="s">
        <v>1359</v>
      </c>
      <c r="G249" s="174" t="s">
        <v>240</v>
      </c>
      <c r="H249" s="175">
        <v>1</v>
      </c>
      <c r="I249" s="176"/>
      <c r="J249" s="177">
        <f>ROUND(I249*H249,2)</f>
        <v>0</v>
      </c>
      <c r="K249" s="173" t="s">
        <v>1</v>
      </c>
      <c r="L249" s="38"/>
      <c r="M249" s="178" t="s">
        <v>1</v>
      </c>
      <c r="N249" s="179" t="s">
        <v>38</v>
      </c>
      <c r="O249" s="76"/>
      <c r="P249" s="180">
        <f>O249*H249</f>
        <v>0</v>
      </c>
      <c r="Q249" s="180">
        <v>0</v>
      </c>
      <c r="R249" s="180">
        <f>Q249*H249</f>
        <v>0</v>
      </c>
      <c r="S249" s="180">
        <v>0</v>
      </c>
      <c r="T249" s="181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82" t="s">
        <v>168</v>
      </c>
      <c r="AT249" s="182" t="s">
        <v>149</v>
      </c>
      <c r="AU249" s="182" t="s">
        <v>81</v>
      </c>
      <c r="AY249" s="18" t="s">
        <v>146</v>
      </c>
      <c r="BE249" s="183">
        <f>IF(N249="základní",J249,0)</f>
        <v>0</v>
      </c>
      <c r="BF249" s="183">
        <f>IF(N249="snížená",J249,0)</f>
        <v>0</v>
      </c>
      <c r="BG249" s="183">
        <f>IF(N249="zákl. přenesená",J249,0)</f>
        <v>0</v>
      </c>
      <c r="BH249" s="183">
        <f>IF(N249="sníž. přenesená",J249,0)</f>
        <v>0</v>
      </c>
      <c r="BI249" s="183">
        <f>IF(N249="nulová",J249,0)</f>
        <v>0</v>
      </c>
      <c r="BJ249" s="18" t="s">
        <v>81</v>
      </c>
      <c r="BK249" s="183">
        <f>ROUND(I249*H249,2)</f>
        <v>0</v>
      </c>
      <c r="BL249" s="18" t="s">
        <v>168</v>
      </c>
      <c r="BM249" s="182" t="s">
        <v>1142</v>
      </c>
    </row>
    <row r="250" s="2" customFormat="1">
      <c r="A250" s="37"/>
      <c r="B250" s="38"/>
      <c r="C250" s="37"/>
      <c r="D250" s="184" t="s">
        <v>156</v>
      </c>
      <c r="E250" s="37"/>
      <c r="F250" s="185" t="s">
        <v>1359</v>
      </c>
      <c r="G250" s="37"/>
      <c r="H250" s="37"/>
      <c r="I250" s="186"/>
      <c r="J250" s="37"/>
      <c r="K250" s="37"/>
      <c r="L250" s="38"/>
      <c r="M250" s="187"/>
      <c r="N250" s="188"/>
      <c r="O250" s="76"/>
      <c r="P250" s="76"/>
      <c r="Q250" s="76"/>
      <c r="R250" s="76"/>
      <c r="S250" s="76"/>
      <c r="T250" s="7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8" t="s">
        <v>156</v>
      </c>
      <c r="AU250" s="18" t="s">
        <v>81</v>
      </c>
    </row>
    <row r="251" s="2" customFormat="1">
      <c r="A251" s="37"/>
      <c r="B251" s="170"/>
      <c r="C251" s="171" t="s">
        <v>587</v>
      </c>
      <c r="D251" s="171" t="s">
        <v>149</v>
      </c>
      <c r="E251" s="172" t="s">
        <v>1360</v>
      </c>
      <c r="F251" s="173" t="s">
        <v>1361</v>
      </c>
      <c r="G251" s="174" t="s">
        <v>240</v>
      </c>
      <c r="H251" s="175">
        <v>8</v>
      </c>
      <c r="I251" s="176"/>
      <c r="J251" s="177">
        <f>ROUND(I251*H251,2)</f>
        <v>0</v>
      </c>
      <c r="K251" s="173" t="s">
        <v>1</v>
      </c>
      <c r="L251" s="38"/>
      <c r="M251" s="178" t="s">
        <v>1</v>
      </c>
      <c r="N251" s="179" t="s">
        <v>38</v>
      </c>
      <c r="O251" s="76"/>
      <c r="P251" s="180">
        <f>O251*H251</f>
        <v>0</v>
      </c>
      <c r="Q251" s="180">
        <v>0</v>
      </c>
      <c r="R251" s="180">
        <f>Q251*H251</f>
        <v>0</v>
      </c>
      <c r="S251" s="180">
        <v>0</v>
      </c>
      <c r="T251" s="18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2" t="s">
        <v>168</v>
      </c>
      <c r="AT251" s="182" t="s">
        <v>149</v>
      </c>
      <c r="AU251" s="182" t="s">
        <v>81</v>
      </c>
      <c r="AY251" s="18" t="s">
        <v>146</v>
      </c>
      <c r="BE251" s="183">
        <f>IF(N251="základní",J251,0)</f>
        <v>0</v>
      </c>
      <c r="BF251" s="183">
        <f>IF(N251="snížená",J251,0)</f>
        <v>0</v>
      </c>
      <c r="BG251" s="183">
        <f>IF(N251="zákl. přenesená",J251,0)</f>
        <v>0</v>
      </c>
      <c r="BH251" s="183">
        <f>IF(N251="sníž. přenesená",J251,0)</f>
        <v>0</v>
      </c>
      <c r="BI251" s="183">
        <f>IF(N251="nulová",J251,0)</f>
        <v>0</v>
      </c>
      <c r="BJ251" s="18" t="s">
        <v>81</v>
      </c>
      <c r="BK251" s="183">
        <f>ROUND(I251*H251,2)</f>
        <v>0</v>
      </c>
      <c r="BL251" s="18" t="s">
        <v>168</v>
      </c>
      <c r="BM251" s="182" t="s">
        <v>1068</v>
      </c>
    </row>
    <row r="252" s="2" customFormat="1">
      <c r="A252" s="37"/>
      <c r="B252" s="38"/>
      <c r="C252" s="37"/>
      <c r="D252" s="184" t="s">
        <v>156</v>
      </c>
      <c r="E252" s="37"/>
      <c r="F252" s="185" t="s">
        <v>1361</v>
      </c>
      <c r="G252" s="37"/>
      <c r="H252" s="37"/>
      <c r="I252" s="186"/>
      <c r="J252" s="37"/>
      <c r="K252" s="37"/>
      <c r="L252" s="38"/>
      <c r="M252" s="187"/>
      <c r="N252" s="188"/>
      <c r="O252" s="76"/>
      <c r="P252" s="76"/>
      <c r="Q252" s="76"/>
      <c r="R252" s="76"/>
      <c r="S252" s="76"/>
      <c r="T252" s="7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8" t="s">
        <v>156</v>
      </c>
      <c r="AU252" s="18" t="s">
        <v>81</v>
      </c>
    </row>
    <row r="253" s="2" customFormat="1" ht="16.5" customHeight="1">
      <c r="A253" s="37"/>
      <c r="B253" s="170"/>
      <c r="C253" s="171" t="s">
        <v>593</v>
      </c>
      <c r="D253" s="171" t="s">
        <v>149</v>
      </c>
      <c r="E253" s="172" t="s">
        <v>1362</v>
      </c>
      <c r="F253" s="173" t="s">
        <v>1363</v>
      </c>
      <c r="G253" s="174" t="s">
        <v>1364</v>
      </c>
      <c r="H253" s="175">
        <v>6</v>
      </c>
      <c r="I253" s="176"/>
      <c r="J253" s="177">
        <f>ROUND(I253*H253,2)</f>
        <v>0</v>
      </c>
      <c r="K253" s="173" t="s">
        <v>1</v>
      </c>
      <c r="L253" s="38"/>
      <c r="M253" s="178" t="s">
        <v>1</v>
      </c>
      <c r="N253" s="179" t="s">
        <v>38</v>
      </c>
      <c r="O253" s="76"/>
      <c r="P253" s="180">
        <f>O253*H253</f>
        <v>0</v>
      </c>
      <c r="Q253" s="180">
        <v>0</v>
      </c>
      <c r="R253" s="180">
        <f>Q253*H253</f>
        <v>0</v>
      </c>
      <c r="S253" s="180">
        <v>0</v>
      </c>
      <c r="T253" s="18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2" t="s">
        <v>168</v>
      </c>
      <c r="AT253" s="182" t="s">
        <v>149</v>
      </c>
      <c r="AU253" s="182" t="s">
        <v>81</v>
      </c>
      <c r="AY253" s="18" t="s">
        <v>146</v>
      </c>
      <c r="BE253" s="183">
        <f>IF(N253="základní",J253,0)</f>
        <v>0</v>
      </c>
      <c r="BF253" s="183">
        <f>IF(N253="snížená",J253,0)</f>
        <v>0</v>
      </c>
      <c r="BG253" s="183">
        <f>IF(N253="zákl. přenesená",J253,0)</f>
        <v>0</v>
      </c>
      <c r="BH253" s="183">
        <f>IF(N253="sníž. přenesená",J253,0)</f>
        <v>0</v>
      </c>
      <c r="BI253" s="183">
        <f>IF(N253="nulová",J253,0)</f>
        <v>0</v>
      </c>
      <c r="BJ253" s="18" t="s">
        <v>81</v>
      </c>
      <c r="BK253" s="183">
        <f>ROUND(I253*H253,2)</f>
        <v>0</v>
      </c>
      <c r="BL253" s="18" t="s">
        <v>168</v>
      </c>
      <c r="BM253" s="182" t="s">
        <v>1147</v>
      </c>
    </row>
    <row r="254" s="2" customFormat="1">
      <c r="A254" s="37"/>
      <c r="B254" s="38"/>
      <c r="C254" s="37"/>
      <c r="D254" s="184" t="s">
        <v>156</v>
      </c>
      <c r="E254" s="37"/>
      <c r="F254" s="185" t="s">
        <v>1363</v>
      </c>
      <c r="G254" s="37"/>
      <c r="H254" s="37"/>
      <c r="I254" s="186"/>
      <c r="J254" s="37"/>
      <c r="K254" s="37"/>
      <c r="L254" s="38"/>
      <c r="M254" s="187"/>
      <c r="N254" s="188"/>
      <c r="O254" s="76"/>
      <c r="P254" s="76"/>
      <c r="Q254" s="76"/>
      <c r="R254" s="76"/>
      <c r="S254" s="76"/>
      <c r="T254" s="7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8" t="s">
        <v>156</v>
      </c>
      <c r="AU254" s="18" t="s">
        <v>81</v>
      </c>
    </row>
    <row r="255" s="2" customFormat="1">
      <c r="A255" s="37"/>
      <c r="B255" s="38"/>
      <c r="C255" s="37"/>
      <c r="D255" s="184" t="s">
        <v>1258</v>
      </c>
      <c r="E255" s="37"/>
      <c r="F255" s="229" t="s">
        <v>1365</v>
      </c>
      <c r="G255" s="37"/>
      <c r="H255" s="37"/>
      <c r="I255" s="186"/>
      <c r="J255" s="37"/>
      <c r="K255" s="37"/>
      <c r="L255" s="38"/>
      <c r="M255" s="187"/>
      <c r="N255" s="188"/>
      <c r="O255" s="76"/>
      <c r="P255" s="76"/>
      <c r="Q255" s="76"/>
      <c r="R255" s="76"/>
      <c r="S255" s="76"/>
      <c r="T255" s="7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8" t="s">
        <v>1258</v>
      </c>
      <c r="AU255" s="18" t="s">
        <v>81</v>
      </c>
    </row>
    <row r="256" s="2" customFormat="1" ht="16.5" customHeight="1">
      <c r="A256" s="37"/>
      <c r="B256" s="170"/>
      <c r="C256" s="171" t="s">
        <v>599</v>
      </c>
      <c r="D256" s="171" t="s">
        <v>149</v>
      </c>
      <c r="E256" s="172" t="s">
        <v>1366</v>
      </c>
      <c r="F256" s="173" t="s">
        <v>1367</v>
      </c>
      <c r="G256" s="174" t="s">
        <v>1126</v>
      </c>
      <c r="H256" s="175">
        <v>45.840000000000003</v>
      </c>
      <c r="I256" s="176"/>
      <c r="J256" s="177">
        <f>ROUND(I256*H256,2)</f>
        <v>0</v>
      </c>
      <c r="K256" s="173" t="s">
        <v>1</v>
      </c>
      <c r="L256" s="38"/>
      <c r="M256" s="178" t="s">
        <v>1</v>
      </c>
      <c r="N256" s="179" t="s">
        <v>38</v>
      </c>
      <c r="O256" s="76"/>
      <c r="P256" s="180">
        <f>O256*H256</f>
        <v>0</v>
      </c>
      <c r="Q256" s="180">
        <v>0</v>
      </c>
      <c r="R256" s="180">
        <f>Q256*H256</f>
        <v>0</v>
      </c>
      <c r="S256" s="180">
        <v>0</v>
      </c>
      <c r="T256" s="18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2" t="s">
        <v>168</v>
      </c>
      <c r="AT256" s="182" t="s">
        <v>149</v>
      </c>
      <c r="AU256" s="182" t="s">
        <v>81</v>
      </c>
      <c r="AY256" s="18" t="s">
        <v>146</v>
      </c>
      <c r="BE256" s="183">
        <f>IF(N256="základní",J256,0)</f>
        <v>0</v>
      </c>
      <c r="BF256" s="183">
        <f>IF(N256="snížená",J256,0)</f>
        <v>0</v>
      </c>
      <c r="BG256" s="183">
        <f>IF(N256="zákl. přenesená",J256,0)</f>
        <v>0</v>
      </c>
      <c r="BH256" s="183">
        <f>IF(N256="sníž. přenesená",J256,0)</f>
        <v>0</v>
      </c>
      <c r="BI256" s="183">
        <f>IF(N256="nulová",J256,0)</f>
        <v>0</v>
      </c>
      <c r="BJ256" s="18" t="s">
        <v>81</v>
      </c>
      <c r="BK256" s="183">
        <f>ROUND(I256*H256,2)</f>
        <v>0</v>
      </c>
      <c r="BL256" s="18" t="s">
        <v>168</v>
      </c>
      <c r="BM256" s="182" t="s">
        <v>1150</v>
      </c>
    </row>
    <row r="257" s="2" customFormat="1">
      <c r="A257" s="37"/>
      <c r="B257" s="38"/>
      <c r="C257" s="37"/>
      <c r="D257" s="184" t="s">
        <v>156</v>
      </c>
      <c r="E257" s="37"/>
      <c r="F257" s="185" t="s">
        <v>1367</v>
      </c>
      <c r="G257" s="37"/>
      <c r="H257" s="37"/>
      <c r="I257" s="186"/>
      <c r="J257" s="37"/>
      <c r="K257" s="37"/>
      <c r="L257" s="38"/>
      <c r="M257" s="187"/>
      <c r="N257" s="188"/>
      <c r="O257" s="76"/>
      <c r="P257" s="76"/>
      <c r="Q257" s="76"/>
      <c r="R257" s="76"/>
      <c r="S257" s="76"/>
      <c r="T257" s="7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8" t="s">
        <v>156</v>
      </c>
      <c r="AU257" s="18" t="s">
        <v>81</v>
      </c>
    </row>
    <row r="258" s="2" customFormat="1">
      <c r="A258" s="37"/>
      <c r="B258" s="38"/>
      <c r="C258" s="37"/>
      <c r="D258" s="184" t="s">
        <v>1258</v>
      </c>
      <c r="E258" s="37"/>
      <c r="F258" s="229" t="s">
        <v>1368</v>
      </c>
      <c r="G258" s="37"/>
      <c r="H258" s="37"/>
      <c r="I258" s="186"/>
      <c r="J258" s="37"/>
      <c r="K258" s="37"/>
      <c r="L258" s="38"/>
      <c r="M258" s="187"/>
      <c r="N258" s="188"/>
      <c r="O258" s="76"/>
      <c r="P258" s="76"/>
      <c r="Q258" s="76"/>
      <c r="R258" s="76"/>
      <c r="S258" s="76"/>
      <c r="T258" s="7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8" t="s">
        <v>1258</v>
      </c>
      <c r="AU258" s="18" t="s">
        <v>81</v>
      </c>
    </row>
    <row r="259" s="2" customFormat="1" ht="16.5" customHeight="1">
      <c r="A259" s="37"/>
      <c r="B259" s="170"/>
      <c r="C259" s="171" t="s">
        <v>605</v>
      </c>
      <c r="D259" s="171" t="s">
        <v>149</v>
      </c>
      <c r="E259" s="172" t="s">
        <v>1369</v>
      </c>
      <c r="F259" s="173" t="s">
        <v>1370</v>
      </c>
      <c r="G259" s="174" t="s">
        <v>240</v>
      </c>
      <c r="H259" s="175">
        <v>51</v>
      </c>
      <c r="I259" s="176"/>
      <c r="J259" s="177">
        <f>ROUND(I259*H259,2)</f>
        <v>0</v>
      </c>
      <c r="K259" s="173" t="s">
        <v>1</v>
      </c>
      <c r="L259" s="38"/>
      <c r="M259" s="178" t="s">
        <v>1</v>
      </c>
      <c r="N259" s="179" t="s">
        <v>38</v>
      </c>
      <c r="O259" s="76"/>
      <c r="P259" s="180">
        <f>O259*H259</f>
        <v>0</v>
      </c>
      <c r="Q259" s="180">
        <v>0</v>
      </c>
      <c r="R259" s="180">
        <f>Q259*H259</f>
        <v>0</v>
      </c>
      <c r="S259" s="180">
        <v>0</v>
      </c>
      <c r="T259" s="181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82" t="s">
        <v>168</v>
      </c>
      <c r="AT259" s="182" t="s">
        <v>149</v>
      </c>
      <c r="AU259" s="182" t="s">
        <v>81</v>
      </c>
      <c r="AY259" s="18" t="s">
        <v>146</v>
      </c>
      <c r="BE259" s="183">
        <f>IF(N259="základní",J259,0)</f>
        <v>0</v>
      </c>
      <c r="BF259" s="183">
        <f>IF(N259="snížená",J259,0)</f>
        <v>0</v>
      </c>
      <c r="BG259" s="183">
        <f>IF(N259="zákl. přenesená",J259,0)</f>
        <v>0</v>
      </c>
      <c r="BH259" s="183">
        <f>IF(N259="sníž. přenesená",J259,0)</f>
        <v>0</v>
      </c>
      <c r="BI259" s="183">
        <f>IF(N259="nulová",J259,0)</f>
        <v>0</v>
      </c>
      <c r="BJ259" s="18" t="s">
        <v>81</v>
      </c>
      <c r="BK259" s="183">
        <f>ROUND(I259*H259,2)</f>
        <v>0</v>
      </c>
      <c r="BL259" s="18" t="s">
        <v>168</v>
      </c>
      <c r="BM259" s="182" t="s">
        <v>1153</v>
      </c>
    </row>
    <row r="260" s="2" customFormat="1">
      <c r="A260" s="37"/>
      <c r="B260" s="38"/>
      <c r="C260" s="37"/>
      <c r="D260" s="184" t="s">
        <v>156</v>
      </c>
      <c r="E260" s="37"/>
      <c r="F260" s="185" t="s">
        <v>1370</v>
      </c>
      <c r="G260" s="37"/>
      <c r="H260" s="37"/>
      <c r="I260" s="186"/>
      <c r="J260" s="37"/>
      <c r="K260" s="37"/>
      <c r="L260" s="38"/>
      <c r="M260" s="187"/>
      <c r="N260" s="188"/>
      <c r="O260" s="76"/>
      <c r="P260" s="76"/>
      <c r="Q260" s="76"/>
      <c r="R260" s="76"/>
      <c r="S260" s="76"/>
      <c r="T260" s="7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8" t="s">
        <v>156</v>
      </c>
      <c r="AU260" s="18" t="s">
        <v>81</v>
      </c>
    </row>
    <row r="261" s="2" customFormat="1">
      <c r="A261" s="37"/>
      <c r="B261" s="38"/>
      <c r="C261" s="37"/>
      <c r="D261" s="184" t="s">
        <v>1258</v>
      </c>
      <c r="E261" s="37"/>
      <c r="F261" s="229" t="s">
        <v>1371</v>
      </c>
      <c r="G261" s="37"/>
      <c r="H261" s="37"/>
      <c r="I261" s="186"/>
      <c r="J261" s="37"/>
      <c r="K261" s="37"/>
      <c r="L261" s="38"/>
      <c r="M261" s="187"/>
      <c r="N261" s="188"/>
      <c r="O261" s="76"/>
      <c r="P261" s="76"/>
      <c r="Q261" s="76"/>
      <c r="R261" s="76"/>
      <c r="S261" s="76"/>
      <c r="T261" s="7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8" t="s">
        <v>1258</v>
      </c>
      <c r="AU261" s="18" t="s">
        <v>81</v>
      </c>
    </row>
    <row r="262" s="2" customFormat="1" ht="16.5" customHeight="1">
      <c r="A262" s="37"/>
      <c r="B262" s="170"/>
      <c r="C262" s="171" t="s">
        <v>610</v>
      </c>
      <c r="D262" s="171" t="s">
        <v>149</v>
      </c>
      <c r="E262" s="172" t="s">
        <v>1372</v>
      </c>
      <c r="F262" s="173" t="s">
        <v>1373</v>
      </c>
      <c r="G262" s="174" t="s">
        <v>398</v>
      </c>
      <c r="H262" s="175">
        <v>1.7</v>
      </c>
      <c r="I262" s="176"/>
      <c r="J262" s="177">
        <f>ROUND(I262*H262,2)</f>
        <v>0</v>
      </c>
      <c r="K262" s="173" t="s">
        <v>1</v>
      </c>
      <c r="L262" s="38"/>
      <c r="M262" s="178" t="s">
        <v>1</v>
      </c>
      <c r="N262" s="179" t="s">
        <v>38</v>
      </c>
      <c r="O262" s="76"/>
      <c r="P262" s="180">
        <f>O262*H262</f>
        <v>0</v>
      </c>
      <c r="Q262" s="180">
        <v>0</v>
      </c>
      <c r="R262" s="180">
        <f>Q262*H262</f>
        <v>0</v>
      </c>
      <c r="S262" s="180">
        <v>0</v>
      </c>
      <c r="T262" s="18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2" t="s">
        <v>168</v>
      </c>
      <c r="AT262" s="182" t="s">
        <v>149</v>
      </c>
      <c r="AU262" s="182" t="s">
        <v>81</v>
      </c>
      <c r="AY262" s="18" t="s">
        <v>146</v>
      </c>
      <c r="BE262" s="183">
        <f>IF(N262="základní",J262,0)</f>
        <v>0</v>
      </c>
      <c r="BF262" s="183">
        <f>IF(N262="snížená",J262,0)</f>
        <v>0</v>
      </c>
      <c r="BG262" s="183">
        <f>IF(N262="zákl. přenesená",J262,0)</f>
        <v>0</v>
      </c>
      <c r="BH262" s="183">
        <f>IF(N262="sníž. přenesená",J262,0)</f>
        <v>0</v>
      </c>
      <c r="BI262" s="183">
        <f>IF(N262="nulová",J262,0)</f>
        <v>0</v>
      </c>
      <c r="BJ262" s="18" t="s">
        <v>81</v>
      </c>
      <c r="BK262" s="183">
        <f>ROUND(I262*H262,2)</f>
        <v>0</v>
      </c>
      <c r="BL262" s="18" t="s">
        <v>168</v>
      </c>
      <c r="BM262" s="182" t="s">
        <v>1156</v>
      </c>
    </row>
    <row r="263" s="2" customFormat="1">
      <c r="A263" s="37"/>
      <c r="B263" s="38"/>
      <c r="C263" s="37"/>
      <c r="D263" s="184" t="s">
        <v>156</v>
      </c>
      <c r="E263" s="37"/>
      <c r="F263" s="185" t="s">
        <v>1373</v>
      </c>
      <c r="G263" s="37"/>
      <c r="H263" s="37"/>
      <c r="I263" s="186"/>
      <c r="J263" s="37"/>
      <c r="K263" s="37"/>
      <c r="L263" s="38"/>
      <c r="M263" s="187"/>
      <c r="N263" s="188"/>
      <c r="O263" s="76"/>
      <c r="P263" s="76"/>
      <c r="Q263" s="76"/>
      <c r="R263" s="76"/>
      <c r="S263" s="76"/>
      <c r="T263" s="7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8" t="s">
        <v>156</v>
      </c>
      <c r="AU263" s="18" t="s">
        <v>81</v>
      </c>
    </row>
    <row r="264" s="2" customFormat="1">
      <c r="A264" s="37"/>
      <c r="B264" s="38"/>
      <c r="C264" s="37"/>
      <c r="D264" s="184" t="s">
        <v>1258</v>
      </c>
      <c r="E264" s="37"/>
      <c r="F264" s="229" t="s">
        <v>1374</v>
      </c>
      <c r="G264" s="37"/>
      <c r="H264" s="37"/>
      <c r="I264" s="186"/>
      <c r="J264" s="37"/>
      <c r="K264" s="37"/>
      <c r="L264" s="38"/>
      <c r="M264" s="187"/>
      <c r="N264" s="188"/>
      <c r="O264" s="76"/>
      <c r="P264" s="76"/>
      <c r="Q264" s="76"/>
      <c r="R264" s="76"/>
      <c r="S264" s="76"/>
      <c r="T264" s="7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8" t="s">
        <v>1258</v>
      </c>
      <c r="AU264" s="18" t="s">
        <v>81</v>
      </c>
    </row>
    <row r="265" s="2" customFormat="1" ht="16.5" customHeight="1">
      <c r="A265" s="37"/>
      <c r="B265" s="170"/>
      <c r="C265" s="171" t="s">
        <v>616</v>
      </c>
      <c r="D265" s="171" t="s">
        <v>149</v>
      </c>
      <c r="E265" s="172" t="s">
        <v>1375</v>
      </c>
      <c r="F265" s="173" t="s">
        <v>1376</v>
      </c>
      <c r="G265" s="174" t="s">
        <v>278</v>
      </c>
      <c r="H265" s="175">
        <v>25.5</v>
      </c>
      <c r="I265" s="176"/>
      <c r="J265" s="177">
        <f>ROUND(I265*H265,2)</f>
        <v>0</v>
      </c>
      <c r="K265" s="173" t="s">
        <v>1</v>
      </c>
      <c r="L265" s="38"/>
      <c r="M265" s="178" t="s">
        <v>1</v>
      </c>
      <c r="N265" s="179" t="s">
        <v>38</v>
      </c>
      <c r="O265" s="76"/>
      <c r="P265" s="180">
        <f>O265*H265</f>
        <v>0</v>
      </c>
      <c r="Q265" s="180">
        <v>0</v>
      </c>
      <c r="R265" s="180">
        <f>Q265*H265</f>
        <v>0</v>
      </c>
      <c r="S265" s="180">
        <v>0</v>
      </c>
      <c r="T265" s="181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82" t="s">
        <v>168</v>
      </c>
      <c r="AT265" s="182" t="s">
        <v>149</v>
      </c>
      <c r="AU265" s="182" t="s">
        <v>81</v>
      </c>
      <c r="AY265" s="18" t="s">
        <v>146</v>
      </c>
      <c r="BE265" s="183">
        <f>IF(N265="základní",J265,0)</f>
        <v>0</v>
      </c>
      <c r="BF265" s="183">
        <f>IF(N265="snížená",J265,0)</f>
        <v>0</v>
      </c>
      <c r="BG265" s="183">
        <f>IF(N265="zákl. přenesená",J265,0)</f>
        <v>0</v>
      </c>
      <c r="BH265" s="183">
        <f>IF(N265="sníž. přenesená",J265,0)</f>
        <v>0</v>
      </c>
      <c r="BI265" s="183">
        <f>IF(N265="nulová",J265,0)</f>
        <v>0</v>
      </c>
      <c r="BJ265" s="18" t="s">
        <v>81</v>
      </c>
      <c r="BK265" s="183">
        <f>ROUND(I265*H265,2)</f>
        <v>0</v>
      </c>
      <c r="BL265" s="18" t="s">
        <v>168</v>
      </c>
      <c r="BM265" s="182" t="s">
        <v>1159</v>
      </c>
    </row>
    <row r="266" s="2" customFormat="1">
      <c r="A266" s="37"/>
      <c r="B266" s="38"/>
      <c r="C266" s="37"/>
      <c r="D266" s="184" t="s">
        <v>156</v>
      </c>
      <c r="E266" s="37"/>
      <c r="F266" s="185" t="s">
        <v>1376</v>
      </c>
      <c r="G266" s="37"/>
      <c r="H266" s="37"/>
      <c r="I266" s="186"/>
      <c r="J266" s="37"/>
      <c r="K266" s="37"/>
      <c r="L266" s="38"/>
      <c r="M266" s="187"/>
      <c r="N266" s="188"/>
      <c r="O266" s="76"/>
      <c r="P266" s="76"/>
      <c r="Q266" s="76"/>
      <c r="R266" s="76"/>
      <c r="S266" s="76"/>
      <c r="T266" s="7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8" t="s">
        <v>156</v>
      </c>
      <c r="AU266" s="18" t="s">
        <v>81</v>
      </c>
    </row>
    <row r="267" s="2" customFormat="1">
      <c r="A267" s="37"/>
      <c r="B267" s="38"/>
      <c r="C267" s="37"/>
      <c r="D267" s="184" t="s">
        <v>1258</v>
      </c>
      <c r="E267" s="37"/>
      <c r="F267" s="229" t="s">
        <v>1377</v>
      </c>
      <c r="G267" s="37"/>
      <c r="H267" s="37"/>
      <c r="I267" s="186"/>
      <c r="J267" s="37"/>
      <c r="K267" s="37"/>
      <c r="L267" s="38"/>
      <c r="M267" s="187"/>
      <c r="N267" s="188"/>
      <c r="O267" s="76"/>
      <c r="P267" s="76"/>
      <c r="Q267" s="76"/>
      <c r="R267" s="76"/>
      <c r="S267" s="76"/>
      <c r="T267" s="7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8" t="s">
        <v>1258</v>
      </c>
      <c r="AU267" s="18" t="s">
        <v>81</v>
      </c>
    </row>
    <row r="268" s="2" customFormat="1" ht="16.5" customHeight="1">
      <c r="A268" s="37"/>
      <c r="B268" s="170"/>
      <c r="C268" s="171" t="s">
        <v>622</v>
      </c>
      <c r="D268" s="171" t="s">
        <v>149</v>
      </c>
      <c r="E268" s="172" t="s">
        <v>1378</v>
      </c>
      <c r="F268" s="173" t="s">
        <v>1379</v>
      </c>
      <c r="G268" s="174" t="s">
        <v>284</v>
      </c>
      <c r="H268" s="175">
        <v>8.5</v>
      </c>
      <c r="I268" s="176"/>
      <c r="J268" s="177">
        <f>ROUND(I268*H268,2)</f>
        <v>0</v>
      </c>
      <c r="K268" s="173" t="s">
        <v>1</v>
      </c>
      <c r="L268" s="38"/>
      <c r="M268" s="178" t="s">
        <v>1</v>
      </c>
      <c r="N268" s="179" t="s">
        <v>38</v>
      </c>
      <c r="O268" s="76"/>
      <c r="P268" s="180">
        <f>O268*H268</f>
        <v>0</v>
      </c>
      <c r="Q268" s="180">
        <v>0</v>
      </c>
      <c r="R268" s="180">
        <f>Q268*H268</f>
        <v>0</v>
      </c>
      <c r="S268" s="180">
        <v>0</v>
      </c>
      <c r="T268" s="18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2" t="s">
        <v>168</v>
      </c>
      <c r="AT268" s="182" t="s">
        <v>149</v>
      </c>
      <c r="AU268" s="182" t="s">
        <v>81</v>
      </c>
      <c r="AY268" s="18" t="s">
        <v>146</v>
      </c>
      <c r="BE268" s="183">
        <f>IF(N268="základní",J268,0)</f>
        <v>0</v>
      </c>
      <c r="BF268" s="183">
        <f>IF(N268="snížená",J268,0)</f>
        <v>0</v>
      </c>
      <c r="BG268" s="183">
        <f>IF(N268="zákl. přenesená",J268,0)</f>
        <v>0</v>
      </c>
      <c r="BH268" s="183">
        <f>IF(N268="sníž. přenesená",J268,0)</f>
        <v>0</v>
      </c>
      <c r="BI268" s="183">
        <f>IF(N268="nulová",J268,0)</f>
        <v>0</v>
      </c>
      <c r="BJ268" s="18" t="s">
        <v>81</v>
      </c>
      <c r="BK268" s="183">
        <f>ROUND(I268*H268,2)</f>
        <v>0</v>
      </c>
      <c r="BL268" s="18" t="s">
        <v>168</v>
      </c>
      <c r="BM268" s="182" t="s">
        <v>1162</v>
      </c>
    </row>
    <row r="269" s="2" customFormat="1">
      <c r="A269" s="37"/>
      <c r="B269" s="38"/>
      <c r="C269" s="37"/>
      <c r="D269" s="184" t="s">
        <v>156</v>
      </c>
      <c r="E269" s="37"/>
      <c r="F269" s="185" t="s">
        <v>1379</v>
      </c>
      <c r="G269" s="37"/>
      <c r="H269" s="37"/>
      <c r="I269" s="186"/>
      <c r="J269" s="37"/>
      <c r="K269" s="37"/>
      <c r="L269" s="38"/>
      <c r="M269" s="187"/>
      <c r="N269" s="188"/>
      <c r="O269" s="76"/>
      <c r="P269" s="76"/>
      <c r="Q269" s="76"/>
      <c r="R269" s="76"/>
      <c r="S269" s="76"/>
      <c r="T269" s="7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8" t="s">
        <v>156</v>
      </c>
      <c r="AU269" s="18" t="s">
        <v>81</v>
      </c>
    </row>
    <row r="270" s="2" customFormat="1">
      <c r="A270" s="37"/>
      <c r="B270" s="38"/>
      <c r="C270" s="37"/>
      <c r="D270" s="184" t="s">
        <v>1258</v>
      </c>
      <c r="E270" s="37"/>
      <c r="F270" s="229" t="s">
        <v>1380</v>
      </c>
      <c r="G270" s="37"/>
      <c r="H270" s="37"/>
      <c r="I270" s="186"/>
      <c r="J270" s="37"/>
      <c r="K270" s="37"/>
      <c r="L270" s="38"/>
      <c r="M270" s="187"/>
      <c r="N270" s="188"/>
      <c r="O270" s="76"/>
      <c r="P270" s="76"/>
      <c r="Q270" s="76"/>
      <c r="R270" s="76"/>
      <c r="S270" s="76"/>
      <c r="T270" s="7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8" t="s">
        <v>1258</v>
      </c>
      <c r="AU270" s="18" t="s">
        <v>81</v>
      </c>
    </row>
    <row r="271" s="2" customFormat="1" ht="16.5" customHeight="1">
      <c r="A271" s="37"/>
      <c r="B271" s="170"/>
      <c r="C271" s="171" t="s">
        <v>640</v>
      </c>
      <c r="D271" s="171" t="s">
        <v>149</v>
      </c>
      <c r="E271" s="172" t="s">
        <v>1381</v>
      </c>
      <c r="F271" s="173" t="s">
        <v>1382</v>
      </c>
      <c r="G271" s="174" t="s">
        <v>240</v>
      </c>
      <c r="H271" s="175">
        <v>51</v>
      </c>
      <c r="I271" s="176"/>
      <c r="J271" s="177">
        <f>ROUND(I271*H271,2)</f>
        <v>0</v>
      </c>
      <c r="K271" s="173" t="s">
        <v>1</v>
      </c>
      <c r="L271" s="38"/>
      <c r="M271" s="178" t="s">
        <v>1</v>
      </c>
      <c r="N271" s="179" t="s">
        <v>38</v>
      </c>
      <c r="O271" s="76"/>
      <c r="P271" s="180">
        <f>O271*H271</f>
        <v>0</v>
      </c>
      <c r="Q271" s="180">
        <v>0</v>
      </c>
      <c r="R271" s="180">
        <f>Q271*H271</f>
        <v>0</v>
      </c>
      <c r="S271" s="180">
        <v>0</v>
      </c>
      <c r="T271" s="181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2" t="s">
        <v>168</v>
      </c>
      <c r="AT271" s="182" t="s">
        <v>149</v>
      </c>
      <c r="AU271" s="182" t="s">
        <v>81</v>
      </c>
      <c r="AY271" s="18" t="s">
        <v>146</v>
      </c>
      <c r="BE271" s="183">
        <f>IF(N271="základní",J271,0)</f>
        <v>0</v>
      </c>
      <c r="BF271" s="183">
        <f>IF(N271="snížená",J271,0)</f>
        <v>0</v>
      </c>
      <c r="BG271" s="183">
        <f>IF(N271="zákl. přenesená",J271,0)</f>
        <v>0</v>
      </c>
      <c r="BH271" s="183">
        <f>IF(N271="sníž. přenesená",J271,0)</f>
        <v>0</v>
      </c>
      <c r="BI271" s="183">
        <f>IF(N271="nulová",J271,0)</f>
        <v>0</v>
      </c>
      <c r="BJ271" s="18" t="s">
        <v>81</v>
      </c>
      <c r="BK271" s="183">
        <f>ROUND(I271*H271,2)</f>
        <v>0</v>
      </c>
      <c r="BL271" s="18" t="s">
        <v>168</v>
      </c>
      <c r="BM271" s="182" t="s">
        <v>1163</v>
      </c>
    </row>
    <row r="272" s="2" customFormat="1">
      <c r="A272" s="37"/>
      <c r="B272" s="38"/>
      <c r="C272" s="37"/>
      <c r="D272" s="184" t="s">
        <v>156</v>
      </c>
      <c r="E272" s="37"/>
      <c r="F272" s="185" t="s">
        <v>1382</v>
      </c>
      <c r="G272" s="37"/>
      <c r="H272" s="37"/>
      <c r="I272" s="186"/>
      <c r="J272" s="37"/>
      <c r="K272" s="37"/>
      <c r="L272" s="38"/>
      <c r="M272" s="187"/>
      <c r="N272" s="188"/>
      <c r="O272" s="76"/>
      <c r="P272" s="76"/>
      <c r="Q272" s="76"/>
      <c r="R272" s="76"/>
      <c r="S272" s="76"/>
      <c r="T272" s="7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8" t="s">
        <v>156</v>
      </c>
      <c r="AU272" s="18" t="s">
        <v>81</v>
      </c>
    </row>
    <row r="273" s="2" customFormat="1">
      <c r="A273" s="37"/>
      <c r="B273" s="38"/>
      <c r="C273" s="37"/>
      <c r="D273" s="184" t="s">
        <v>1258</v>
      </c>
      <c r="E273" s="37"/>
      <c r="F273" s="229" t="s">
        <v>1383</v>
      </c>
      <c r="G273" s="37"/>
      <c r="H273" s="37"/>
      <c r="I273" s="186"/>
      <c r="J273" s="37"/>
      <c r="K273" s="37"/>
      <c r="L273" s="38"/>
      <c r="M273" s="187"/>
      <c r="N273" s="188"/>
      <c r="O273" s="76"/>
      <c r="P273" s="76"/>
      <c r="Q273" s="76"/>
      <c r="R273" s="76"/>
      <c r="S273" s="76"/>
      <c r="T273" s="7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8" t="s">
        <v>1258</v>
      </c>
      <c r="AU273" s="18" t="s">
        <v>81</v>
      </c>
    </row>
    <row r="274" s="2" customFormat="1" ht="16.5" customHeight="1">
      <c r="A274" s="37"/>
      <c r="B274" s="170"/>
      <c r="C274" s="171" t="s">
        <v>659</v>
      </c>
      <c r="D274" s="171" t="s">
        <v>149</v>
      </c>
      <c r="E274" s="172" t="s">
        <v>1384</v>
      </c>
      <c r="F274" s="173" t="s">
        <v>1385</v>
      </c>
      <c r="G274" s="174" t="s">
        <v>398</v>
      </c>
      <c r="H274" s="175">
        <v>2.5499999999999998</v>
      </c>
      <c r="I274" s="176"/>
      <c r="J274" s="177">
        <f>ROUND(I274*H274,2)</f>
        <v>0</v>
      </c>
      <c r="K274" s="173" t="s">
        <v>1</v>
      </c>
      <c r="L274" s="38"/>
      <c r="M274" s="178" t="s">
        <v>1</v>
      </c>
      <c r="N274" s="179" t="s">
        <v>38</v>
      </c>
      <c r="O274" s="76"/>
      <c r="P274" s="180">
        <f>O274*H274</f>
        <v>0</v>
      </c>
      <c r="Q274" s="180">
        <v>0</v>
      </c>
      <c r="R274" s="180">
        <f>Q274*H274</f>
        <v>0</v>
      </c>
      <c r="S274" s="180">
        <v>0</v>
      </c>
      <c r="T274" s="18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2" t="s">
        <v>168</v>
      </c>
      <c r="AT274" s="182" t="s">
        <v>149</v>
      </c>
      <c r="AU274" s="182" t="s">
        <v>81</v>
      </c>
      <c r="AY274" s="18" t="s">
        <v>146</v>
      </c>
      <c r="BE274" s="183">
        <f>IF(N274="základní",J274,0)</f>
        <v>0</v>
      </c>
      <c r="BF274" s="183">
        <f>IF(N274="snížená",J274,0)</f>
        <v>0</v>
      </c>
      <c r="BG274" s="183">
        <f>IF(N274="zákl. přenesená",J274,0)</f>
        <v>0</v>
      </c>
      <c r="BH274" s="183">
        <f>IF(N274="sníž. přenesená",J274,0)</f>
        <v>0</v>
      </c>
      <c r="BI274" s="183">
        <f>IF(N274="nulová",J274,0)</f>
        <v>0</v>
      </c>
      <c r="BJ274" s="18" t="s">
        <v>81</v>
      </c>
      <c r="BK274" s="183">
        <f>ROUND(I274*H274,2)</f>
        <v>0</v>
      </c>
      <c r="BL274" s="18" t="s">
        <v>168</v>
      </c>
      <c r="BM274" s="182" t="s">
        <v>1166</v>
      </c>
    </row>
    <row r="275" s="2" customFormat="1">
      <c r="A275" s="37"/>
      <c r="B275" s="38"/>
      <c r="C275" s="37"/>
      <c r="D275" s="184" t="s">
        <v>156</v>
      </c>
      <c r="E275" s="37"/>
      <c r="F275" s="185" t="s">
        <v>1385</v>
      </c>
      <c r="G275" s="37"/>
      <c r="H275" s="37"/>
      <c r="I275" s="186"/>
      <c r="J275" s="37"/>
      <c r="K275" s="37"/>
      <c r="L275" s="38"/>
      <c r="M275" s="187"/>
      <c r="N275" s="188"/>
      <c r="O275" s="76"/>
      <c r="P275" s="76"/>
      <c r="Q275" s="76"/>
      <c r="R275" s="76"/>
      <c r="S275" s="76"/>
      <c r="T275" s="7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8" t="s">
        <v>156</v>
      </c>
      <c r="AU275" s="18" t="s">
        <v>81</v>
      </c>
    </row>
    <row r="276" s="2" customFormat="1">
      <c r="A276" s="37"/>
      <c r="B276" s="38"/>
      <c r="C276" s="37"/>
      <c r="D276" s="184" t="s">
        <v>1258</v>
      </c>
      <c r="E276" s="37"/>
      <c r="F276" s="229" t="s">
        <v>1386</v>
      </c>
      <c r="G276" s="37"/>
      <c r="H276" s="37"/>
      <c r="I276" s="186"/>
      <c r="J276" s="37"/>
      <c r="K276" s="37"/>
      <c r="L276" s="38"/>
      <c r="M276" s="187"/>
      <c r="N276" s="188"/>
      <c r="O276" s="76"/>
      <c r="P276" s="76"/>
      <c r="Q276" s="76"/>
      <c r="R276" s="76"/>
      <c r="S276" s="76"/>
      <c r="T276" s="7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8" t="s">
        <v>1258</v>
      </c>
      <c r="AU276" s="18" t="s">
        <v>81</v>
      </c>
    </row>
    <row r="277" s="2" customFormat="1" ht="16.5" customHeight="1">
      <c r="A277" s="37"/>
      <c r="B277" s="170"/>
      <c r="C277" s="171" t="s">
        <v>664</v>
      </c>
      <c r="D277" s="171" t="s">
        <v>149</v>
      </c>
      <c r="E277" s="172" t="s">
        <v>1387</v>
      </c>
      <c r="F277" s="173" t="s">
        <v>1388</v>
      </c>
      <c r="G277" s="174" t="s">
        <v>398</v>
      </c>
      <c r="H277" s="175">
        <v>1.0880000000000001</v>
      </c>
      <c r="I277" s="176"/>
      <c r="J277" s="177">
        <f>ROUND(I277*H277,2)</f>
        <v>0</v>
      </c>
      <c r="K277" s="173" t="s">
        <v>1</v>
      </c>
      <c r="L277" s="38"/>
      <c r="M277" s="178" t="s">
        <v>1</v>
      </c>
      <c r="N277" s="179" t="s">
        <v>38</v>
      </c>
      <c r="O277" s="76"/>
      <c r="P277" s="180">
        <f>O277*H277</f>
        <v>0</v>
      </c>
      <c r="Q277" s="180">
        <v>0</v>
      </c>
      <c r="R277" s="180">
        <f>Q277*H277</f>
        <v>0</v>
      </c>
      <c r="S277" s="180">
        <v>0</v>
      </c>
      <c r="T277" s="18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82" t="s">
        <v>168</v>
      </c>
      <c r="AT277" s="182" t="s">
        <v>149</v>
      </c>
      <c r="AU277" s="182" t="s">
        <v>81</v>
      </c>
      <c r="AY277" s="18" t="s">
        <v>146</v>
      </c>
      <c r="BE277" s="183">
        <f>IF(N277="základní",J277,0)</f>
        <v>0</v>
      </c>
      <c r="BF277" s="183">
        <f>IF(N277="snížená",J277,0)</f>
        <v>0</v>
      </c>
      <c r="BG277" s="183">
        <f>IF(N277="zákl. přenesená",J277,0)</f>
        <v>0</v>
      </c>
      <c r="BH277" s="183">
        <f>IF(N277="sníž. přenesená",J277,0)</f>
        <v>0</v>
      </c>
      <c r="BI277" s="183">
        <f>IF(N277="nulová",J277,0)</f>
        <v>0</v>
      </c>
      <c r="BJ277" s="18" t="s">
        <v>81</v>
      </c>
      <c r="BK277" s="183">
        <f>ROUND(I277*H277,2)</f>
        <v>0</v>
      </c>
      <c r="BL277" s="18" t="s">
        <v>168</v>
      </c>
      <c r="BM277" s="182" t="s">
        <v>1169</v>
      </c>
    </row>
    <row r="278" s="2" customFormat="1">
      <c r="A278" s="37"/>
      <c r="B278" s="38"/>
      <c r="C278" s="37"/>
      <c r="D278" s="184" t="s">
        <v>156</v>
      </c>
      <c r="E278" s="37"/>
      <c r="F278" s="185" t="s">
        <v>1388</v>
      </c>
      <c r="G278" s="37"/>
      <c r="H278" s="37"/>
      <c r="I278" s="186"/>
      <c r="J278" s="37"/>
      <c r="K278" s="37"/>
      <c r="L278" s="38"/>
      <c r="M278" s="187"/>
      <c r="N278" s="188"/>
      <c r="O278" s="76"/>
      <c r="P278" s="76"/>
      <c r="Q278" s="76"/>
      <c r="R278" s="76"/>
      <c r="S278" s="76"/>
      <c r="T278" s="7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8" t="s">
        <v>156</v>
      </c>
      <c r="AU278" s="18" t="s">
        <v>81</v>
      </c>
    </row>
    <row r="279" s="2" customFormat="1">
      <c r="A279" s="37"/>
      <c r="B279" s="38"/>
      <c r="C279" s="37"/>
      <c r="D279" s="184" t="s">
        <v>1258</v>
      </c>
      <c r="E279" s="37"/>
      <c r="F279" s="229" t="s">
        <v>1389</v>
      </c>
      <c r="G279" s="37"/>
      <c r="H279" s="37"/>
      <c r="I279" s="186"/>
      <c r="J279" s="37"/>
      <c r="K279" s="37"/>
      <c r="L279" s="38"/>
      <c r="M279" s="187"/>
      <c r="N279" s="188"/>
      <c r="O279" s="76"/>
      <c r="P279" s="76"/>
      <c r="Q279" s="76"/>
      <c r="R279" s="76"/>
      <c r="S279" s="76"/>
      <c r="T279" s="7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8" t="s">
        <v>1258</v>
      </c>
      <c r="AU279" s="18" t="s">
        <v>81</v>
      </c>
    </row>
    <row r="280" s="2" customFormat="1" ht="16.5" customHeight="1">
      <c r="A280" s="37"/>
      <c r="B280" s="170"/>
      <c r="C280" s="171" t="s">
        <v>669</v>
      </c>
      <c r="D280" s="171" t="s">
        <v>149</v>
      </c>
      <c r="E280" s="172" t="s">
        <v>1390</v>
      </c>
      <c r="F280" s="173" t="s">
        <v>1391</v>
      </c>
      <c r="G280" s="174" t="s">
        <v>1126</v>
      </c>
      <c r="H280" s="175">
        <v>30.559999999999999</v>
      </c>
      <c r="I280" s="176"/>
      <c r="J280" s="177">
        <f>ROUND(I280*H280,2)</f>
        <v>0</v>
      </c>
      <c r="K280" s="173" t="s">
        <v>1</v>
      </c>
      <c r="L280" s="38"/>
      <c r="M280" s="178" t="s">
        <v>1</v>
      </c>
      <c r="N280" s="179" t="s">
        <v>38</v>
      </c>
      <c r="O280" s="76"/>
      <c r="P280" s="180">
        <f>O280*H280</f>
        <v>0</v>
      </c>
      <c r="Q280" s="180">
        <v>0</v>
      </c>
      <c r="R280" s="180">
        <f>Q280*H280</f>
        <v>0</v>
      </c>
      <c r="S280" s="180">
        <v>0</v>
      </c>
      <c r="T280" s="181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82" t="s">
        <v>168</v>
      </c>
      <c r="AT280" s="182" t="s">
        <v>149</v>
      </c>
      <c r="AU280" s="182" t="s">
        <v>81</v>
      </c>
      <c r="AY280" s="18" t="s">
        <v>146</v>
      </c>
      <c r="BE280" s="183">
        <f>IF(N280="základní",J280,0)</f>
        <v>0</v>
      </c>
      <c r="BF280" s="183">
        <f>IF(N280="snížená",J280,0)</f>
        <v>0</v>
      </c>
      <c r="BG280" s="183">
        <f>IF(N280="zákl. přenesená",J280,0)</f>
        <v>0</v>
      </c>
      <c r="BH280" s="183">
        <f>IF(N280="sníž. přenesená",J280,0)</f>
        <v>0</v>
      </c>
      <c r="BI280" s="183">
        <f>IF(N280="nulová",J280,0)</f>
        <v>0</v>
      </c>
      <c r="BJ280" s="18" t="s">
        <v>81</v>
      </c>
      <c r="BK280" s="183">
        <f>ROUND(I280*H280,2)</f>
        <v>0</v>
      </c>
      <c r="BL280" s="18" t="s">
        <v>168</v>
      </c>
      <c r="BM280" s="182" t="s">
        <v>1172</v>
      </c>
    </row>
    <row r="281" s="2" customFormat="1">
      <c r="A281" s="37"/>
      <c r="B281" s="38"/>
      <c r="C281" s="37"/>
      <c r="D281" s="184" t="s">
        <v>156</v>
      </c>
      <c r="E281" s="37"/>
      <c r="F281" s="185" t="s">
        <v>1391</v>
      </c>
      <c r="G281" s="37"/>
      <c r="H281" s="37"/>
      <c r="I281" s="186"/>
      <c r="J281" s="37"/>
      <c r="K281" s="37"/>
      <c r="L281" s="38"/>
      <c r="M281" s="187"/>
      <c r="N281" s="188"/>
      <c r="O281" s="76"/>
      <c r="P281" s="76"/>
      <c r="Q281" s="76"/>
      <c r="R281" s="76"/>
      <c r="S281" s="76"/>
      <c r="T281" s="7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8" t="s">
        <v>156</v>
      </c>
      <c r="AU281" s="18" t="s">
        <v>81</v>
      </c>
    </row>
    <row r="282" s="2" customFormat="1">
      <c r="A282" s="37"/>
      <c r="B282" s="38"/>
      <c r="C282" s="37"/>
      <c r="D282" s="184" t="s">
        <v>1258</v>
      </c>
      <c r="E282" s="37"/>
      <c r="F282" s="229" t="s">
        <v>1392</v>
      </c>
      <c r="G282" s="37"/>
      <c r="H282" s="37"/>
      <c r="I282" s="186"/>
      <c r="J282" s="37"/>
      <c r="K282" s="37"/>
      <c r="L282" s="38"/>
      <c r="M282" s="187"/>
      <c r="N282" s="188"/>
      <c r="O282" s="76"/>
      <c r="P282" s="76"/>
      <c r="Q282" s="76"/>
      <c r="R282" s="76"/>
      <c r="S282" s="76"/>
      <c r="T282" s="7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8" t="s">
        <v>1258</v>
      </c>
      <c r="AU282" s="18" t="s">
        <v>81</v>
      </c>
    </row>
    <row r="283" s="2" customFormat="1" ht="16.5" customHeight="1">
      <c r="A283" s="37"/>
      <c r="B283" s="170"/>
      <c r="C283" s="171" t="s">
        <v>674</v>
      </c>
      <c r="D283" s="171" t="s">
        <v>149</v>
      </c>
      <c r="E283" s="172" t="s">
        <v>1393</v>
      </c>
      <c r="F283" s="173" t="s">
        <v>1394</v>
      </c>
      <c r="G283" s="174" t="s">
        <v>240</v>
      </c>
      <c r="H283" s="175">
        <v>85</v>
      </c>
      <c r="I283" s="176"/>
      <c r="J283" s="177">
        <f>ROUND(I283*H283,2)</f>
        <v>0</v>
      </c>
      <c r="K283" s="173" t="s">
        <v>1</v>
      </c>
      <c r="L283" s="38"/>
      <c r="M283" s="178" t="s">
        <v>1</v>
      </c>
      <c r="N283" s="179" t="s">
        <v>38</v>
      </c>
      <c r="O283" s="76"/>
      <c r="P283" s="180">
        <f>O283*H283</f>
        <v>0</v>
      </c>
      <c r="Q283" s="180">
        <v>0</v>
      </c>
      <c r="R283" s="180">
        <f>Q283*H283</f>
        <v>0</v>
      </c>
      <c r="S283" s="180">
        <v>0</v>
      </c>
      <c r="T283" s="18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82" t="s">
        <v>168</v>
      </c>
      <c r="AT283" s="182" t="s">
        <v>149</v>
      </c>
      <c r="AU283" s="182" t="s">
        <v>81</v>
      </c>
      <c r="AY283" s="18" t="s">
        <v>146</v>
      </c>
      <c r="BE283" s="183">
        <f>IF(N283="základní",J283,0)</f>
        <v>0</v>
      </c>
      <c r="BF283" s="183">
        <f>IF(N283="snížená",J283,0)</f>
        <v>0</v>
      </c>
      <c r="BG283" s="183">
        <f>IF(N283="zákl. přenesená",J283,0)</f>
        <v>0</v>
      </c>
      <c r="BH283" s="183">
        <f>IF(N283="sníž. přenesená",J283,0)</f>
        <v>0</v>
      </c>
      <c r="BI283" s="183">
        <f>IF(N283="nulová",J283,0)</f>
        <v>0</v>
      </c>
      <c r="BJ283" s="18" t="s">
        <v>81</v>
      </c>
      <c r="BK283" s="183">
        <f>ROUND(I283*H283,2)</f>
        <v>0</v>
      </c>
      <c r="BL283" s="18" t="s">
        <v>168</v>
      </c>
      <c r="BM283" s="182" t="s">
        <v>1175</v>
      </c>
    </row>
    <row r="284" s="2" customFormat="1">
      <c r="A284" s="37"/>
      <c r="B284" s="38"/>
      <c r="C284" s="37"/>
      <c r="D284" s="184" t="s">
        <v>156</v>
      </c>
      <c r="E284" s="37"/>
      <c r="F284" s="185" t="s">
        <v>1394</v>
      </c>
      <c r="G284" s="37"/>
      <c r="H284" s="37"/>
      <c r="I284" s="186"/>
      <c r="J284" s="37"/>
      <c r="K284" s="37"/>
      <c r="L284" s="38"/>
      <c r="M284" s="187"/>
      <c r="N284" s="188"/>
      <c r="O284" s="76"/>
      <c r="P284" s="76"/>
      <c r="Q284" s="76"/>
      <c r="R284" s="76"/>
      <c r="S284" s="76"/>
      <c r="T284" s="7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8" t="s">
        <v>156</v>
      </c>
      <c r="AU284" s="18" t="s">
        <v>81</v>
      </c>
    </row>
    <row r="285" s="2" customFormat="1">
      <c r="A285" s="37"/>
      <c r="B285" s="38"/>
      <c r="C285" s="37"/>
      <c r="D285" s="184" t="s">
        <v>1258</v>
      </c>
      <c r="E285" s="37"/>
      <c r="F285" s="229" t="s">
        <v>1395</v>
      </c>
      <c r="G285" s="37"/>
      <c r="H285" s="37"/>
      <c r="I285" s="186"/>
      <c r="J285" s="37"/>
      <c r="K285" s="37"/>
      <c r="L285" s="38"/>
      <c r="M285" s="187"/>
      <c r="N285" s="188"/>
      <c r="O285" s="76"/>
      <c r="P285" s="76"/>
      <c r="Q285" s="76"/>
      <c r="R285" s="76"/>
      <c r="S285" s="76"/>
      <c r="T285" s="7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8" t="s">
        <v>1258</v>
      </c>
      <c r="AU285" s="18" t="s">
        <v>81</v>
      </c>
    </row>
    <row r="286" s="12" customFormat="1" ht="25.92" customHeight="1">
      <c r="A286" s="12"/>
      <c r="B286" s="157"/>
      <c r="C286" s="12"/>
      <c r="D286" s="158" t="s">
        <v>72</v>
      </c>
      <c r="E286" s="159" t="s">
        <v>1396</v>
      </c>
      <c r="F286" s="159" t="s">
        <v>1397</v>
      </c>
      <c r="G286" s="12"/>
      <c r="H286" s="12"/>
      <c r="I286" s="160"/>
      <c r="J286" s="161">
        <f>BK286</f>
        <v>0</v>
      </c>
      <c r="K286" s="12"/>
      <c r="L286" s="157"/>
      <c r="M286" s="162"/>
      <c r="N286" s="163"/>
      <c r="O286" s="163"/>
      <c r="P286" s="164">
        <f>SUM(P287:P288)</f>
        <v>0</v>
      </c>
      <c r="Q286" s="163"/>
      <c r="R286" s="164">
        <f>SUM(R287:R288)</f>
        <v>0</v>
      </c>
      <c r="S286" s="163"/>
      <c r="T286" s="165">
        <f>SUM(T287:T288)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58" t="s">
        <v>81</v>
      </c>
      <c r="AT286" s="166" t="s">
        <v>72</v>
      </c>
      <c r="AU286" s="166" t="s">
        <v>73</v>
      </c>
      <c r="AY286" s="158" t="s">
        <v>146</v>
      </c>
      <c r="BK286" s="167">
        <f>SUM(BK287:BK288)</f>
        <v>0</v>
      </c>
    </row>
    <row r="287" s="2" customFormat="1" ht="21.75" customHeight="1">
      <c r="A287" s="37"/>
      <c r="B287" s="170"/>
      <c r="C287" s="171" t="s">
        <v>679</v>
      </c>
      <c r="D287" s="171" t="s">
        <v>149</v>
      </c>
      <c r="E287" s="172" t="s">
        <v>1398</v>
      </c>
      <c r="F287" s="173" t="s">
        <v>1399</v>
      </c>
      <c r="G287" s="174" t="s">
        <v>322</v>
      </c>
      <c r="H287" s="175">
        <v>4.4080000000000004</v>
      </c>
      <c r="I287" s="176"/>
      <c r="J287" s="177">
        <f>ROUND(I287*H287,2)</f>
        <v>0</v>
      </c>
      <c r="K287" s="173" t="s">
        <v>1</v>
      </c>
      <c r="L287" s="38"/>
      <c r="M287" s="178" t="s">
        <v>1</v>
      </c>
      <c r="N287" s="179" t="s">
        <v>38</v>
      </c>
      <c r="O287" s="76"/>
      <c r="P287" s="180">
        <f>O287*H287</f>
        <v>0</v>
      </c>
      <c r="Q287" s="180">
        <v>0</v>
      </c>
      <c r="R287" s="180">
        <f>Q287*H287</f>
        <v>0</v>
      </c>
      <c r="S287" s="180">
        <v>0</v>
      </c>
      <c r="T287" s="181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82" t="s">
        <v>168</v>
      </c>
      <c r="AT287" s="182" t="s">
        <v>149</v>
      </c>
      <c r="AU287" s="182" t="s">
        <v>81</v>
      </c>
      <c r="AY287" s="18" t="s">
        <v>146</v>
      </c>
      <c r="BE287" s="183">
        <f>IF(N287="základní",J287,0)</f>
        <v>0</v>
      </c>
      <c r="BF287" s="183">
        <f>IF(N287="snížená",J287,0)</f>
        <v>0</v>
      </c>
      <c r="BG287" s="183">
        <f>IF(N287="zákl. přenesená",J287,0)</f>
        <v>0</v>
      </c>
      <c r="BH287" s="183">
        <f>IF(N287="sníž. přenesená",J287,0)</f>
        <v>0</v>
      </c>
      <c r="BI287" s="183">
        <f>IF(N287="nulová",J287,0)</f>
        <v>0</v>
      </c>
      <c r="BJ287" s="18" t="s">
        <v>81</v>
      </c>
      <c r="BK287" s="183">
        <f>ROUND(I287*H287,2)</f>
        <v>0</v>
      </c>
      <c r="BL287" s="18" t="s">
        <v>168</v>
      </c>
      <c r="BM287" s="182" t="s">
        <v>1176</v>
      </c>
    </row>
    <row r="288" s="2" customFormat="1">
      <c r="A288" s="37"/>
      <c r="B288" s="38"/>
      <c r="C288" s="37"/>
      <c r="D288" s="184" t="s">
        <v>156</v>
      </c>
      <c r="E288" s="37"/>
      <c r="F288" s="185" t="s">
        <v>1399</v>
      </c>
      <c r="G288" s="37"/>
      <c r="H288" s="37"/>
      <c r="I288" s="186"/>
      <c r="J288" s="37"/>
      <c r="K288" s="37"/>
      <c r="L288" s="38"/>
      <c r="M288" s="225"/>
      <c r="N288" s="226"/>
      <c r="O288" s="227"/>
      <c r="P288" s="227"/>
      <c r="Q288" s="227"/>
      <c r="R288" s="227"/>
      <c r="S288" s="227"/>
      <c r="T288" s="228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8" t="s">
        <v>156</v>
      </c>
      <c r="AU288" s="18" t="s">
        <v>81</v>
      </c>
    </row>
    <row r="289" s="2" customFormat="1" ht="6.96" customHeight="1">
      <c r="A289" s="37"/>
      <c r="B289" s="59"/>
      <c r="C289" s="60"/>
      <c r="D289" s="60"/>
      <c r="E289" s="60"/>
      <c r="F289" s="60"/>
      <c r="G289" s="60"/>
      <c r="H289" s="60"/>
      <c r="I289" s="60"/>
      <c r="J289" s="60"/>
      <c r="K289" s="60"/>
      <c r="L289" s="38"/>
      <c r="M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</row>
  </sheetData>
  <autoFilter ref="C118:K288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="1" customFormat="1" ht="24.96" customHeight="1">
      <c r="B4" s="21"/>
      <c r="D4" s="22" t="s">
        <v>117</v>
      </c>
      <c r="L4" s="21"/>
      <c r="M4" s="119" t="s">
        <v>10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16</v>
      </c>
      <c r="L6" s="21"/>
    </row>
    <row r="7" s="1" customFormat="1" ht="16.5" customHeight="1">
      <c r="B7" s="21"/>
      <c r="E7" s="120" t="str">
        <f>'Rekapitulace stavby'!K6</f>
        <v>Revitalizace ulice Šumavská - III. etapa - část A.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1400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25. 4. 2021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ROUND(J118,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ROUND((SUM(BE118:BE151)),  2)</f>
        <v>0</v>
      </c>
      <c r="G33" s="37"/>
      <c r="H33" s="37"/>
      <c r="I33" s="127">
        <v>0.20999999999999999</v>
      </c>
      <c r="J33" s="126">
        <f>ROUND(((SUM(BE118:BE151))*I33),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39</v>
      </c>
      <c r="F34" s="126">
        <f>ROUND((SUM(BF118:BF151)),  2)</f>
        <v>0</v>
      </c>
      <c r="G34" s="37"/>
      <c r="H34" s="37"/>
      <c r="I34" s="127">
        <v>0.14999999999999999</v>
      </c>
      <c r="J34" s="126">
        <f>ROUND(((SUM(BF118:BF151))*I34),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40</v>
      </c>
      <c r="F35" s="126">
        <f>ROUND((SUM(BG118:BG151)),  2)</f>
        <v>0</v>
      </c>
      <c r="G35" s="37"/>
      <c r="H35" s="37"/>
      <c r="I35" s="127">
        <v>0.20999999999999999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41</v>
      </c>
      <c r="F36" s="126">
        <f>ROUND((SUM(BH118:BH151)),  2)</f>
        <v>0</v>
      </c>
      <c r="G36" s="37"/>
      <c r="H36" s="37"/>
      <c r="I36" s="127">
        <v>0.14999999999999999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26">
        <f>ROUND((SUM(BI118:BI151)),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120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0" t="str">
        <f>E7</f>
        <v>Revitalizace ulice Šumavská - III. etapa - část A.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SO 801.2 - Sadové úpravy část A - neuznatelné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25. 4. 2021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121</v>
      </c>
      <c r="D94" s="128"/>
      <c r="E94" s="128"/>
      <c r="F94" s="128"/>
      <c r="G94" s="128"/>
      <c r="H94" s="128"/>
      <c r="I94" s="128"/>
      <c r="J94" s="137" t="s">
        <v>122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123</v>
      </c>
      <c r="D96" s="37"/>
      <c r="E96" s="37"/>
      <c r="F96" s="37"/>
      <c r="G96" s="37"/>
      <c r="H96" s="37"/>
      <c r="I96" s="37"/>
      <c r="J96" s="95">
        <f>J118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124</v>
      </c>
    </row>
    <row r="97" s="9" customFormat="1" ht="24.96" customHeight="1">
      <c r="A97" s="9"/>
      <c r="B97" s="139"/>
      <c r="C97" s="9"/>
      <c r="D97" s="140" t="s">
        <v>1401</v>
      </c>
      <c r="E97" s="141"/>
      <c r="F97" s="141"/>
      <c r="G97" s="141"/>
      <c r="H97" s="141"/>
      <c r="I97" s="141"/>
      <c r="J97" s="142">
        <f>J119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39"/>
      <c r="C98" s="9"/>
      <c r="D98" s="140" t="s">
        <v>1255</v>
      </c>
      <c r="E98" s="141"/>
      <c r="F98" s="141"/>
      <c r="G98" s="141"/>
      <c r="H98" s="141"/>
      <c r="I98" s="141"/>
      <c r="J98" s="142">
        <f>J149</f>
        <v>0</v>
      </c>
      <c r="K98" s="9"/>
      <c r="L98" s="13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2" customFormat="1" ht="21.84" customHeight="1">
      <c r="A99" s="37"/>
      <c r="B99" s="38"/>
      <c r="C99" s="37"/>
      <c r="D99" s="37"/>
      <c r="E99" s="37"/>
      <c r="F99" s="37"/>
      <c r="G99" s="37"/>
      <c r="H99" s="37"/>
      <c r="I99" s="37"/>
      <c r="J99" s="37"/>
      <c r="K99" s="37"/>
      <c r="L99" s="54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2" customFormat="1" ht="6.96" customHeight="1">
      <c r="A100" s="37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54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="2" customFormat="1" ht="6.96" customHeight="1">
      <c r="A104" s="37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4.96" customHeight="1">
      <c r="A105" s="37"/>
      <c r="B105" s="38"/>
      <c r="C105" s="22" t="s">
        <v>130</v>
      </c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16</v>
      </c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6.5" customHeight="1">
      <c r="A108" s="37"/>
      <c r="B108" s="38"/>
      <c r="C108" s="37"/>
      <c r="D108" s="37"/>
      <c r="E108" s="120" t="str">
        <f>E7</f>
        <v>Revitalizace ulice Šumavská - III. etapa - část A.</v>
      </c>
      <c r="F108" s="31"/>
      <c r="G108" s="31"/>
      <c r="H108" s="31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118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7"/>
      <c r="D110" s="37"/>
      <c r="E110" s="66" t="str">
        <f>E9</f>
        <v>SO 801.2 - Sadové úpravy část A - neuznatelné</v>
      </c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20</v>
      </c>
      <c r="D112" s="37"/>
      <c r="E112" s="37"/>
      <c r="F112" s="26" t="str">
        <f>F12</f>
        <v xml:space="preserve"> </v>
      </c>
      <c r="G112" s="37"/>
      <c r="H112" s="37"/>
      <c r="I112" s="31" t="s">
        <v>22</v>
      </c>
      <c r="J112" s="68" t="str">
        <f>IF(J12="","",J12)</f>
        <v>25. 4. 2021</v>
      </c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5.15" customHeight="1">
      <c r="A114" s="37"/>
      <c r="B114" s="38"/>
      <c r="C114" s="31" t="s">
        <v>24</v>
      </c>
      <c r="D114" s="37"/>
      <c r="E114" s="37"/>
      <c r="F114" s="26" t="str">
        <f>E15</f>
        <v xml:space="preserve"> </v>
      </c>
      <c r="G114" s="37"/>
      <c r="H114" s="37"/>
      <c r="I114" s="31" t="s">
        <v>29</v>
      </c>
      <c r="J114" s="35" t="str">
        <f>E21</f>
        <v xml:space="preserve"> 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5.15" customHeight="1">
      <c r="A115" s="37"/>
      <c r="B115" s="38"/>
      <c r="C115" s="31" t="s">
        <v>27</v>
      </c>
      <c r="D115" s="37"/>
      <c r="E115" s="37"/>
      <c r="F115" s="26" t="str">
        <f>IF(E18="","",E18)</f>
        <v>Vyplň údaj</v>
      </c>
      <c r="G115" s="37"/>
      <c r="H115" s="37"/>
      <c r="I115" s="31" t="s">
        <v>31</v>
      </c>
      <c r="J115" s="35" t="str">
        <f>E24</f>
        <v xml:space="preserve"> 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0.32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11" customFormat="1" ht="29.28" customHeight="1">
      <c r="A117" s="147"/>
      <c r="B117" s="148"/>
      <c r="C117" s="149" t="s">
        <v>131</v>
      </c>
      <c r="D117" s="150" t="s">
        <v>58</v>
      </c>
      <c r="E117" s="150" t="s">
        <v>54</v>
      </c>
      <c r="F117" s="150" t="s">
        <v>55</v>
      </c>
      <c r="G117" s="150" t="s">
        <v>132</v>
      </c>
      <c r="H117" s="150" t="s">
        <v>133</v>
      </c>
      <c r="I117" s="150" t="s">
        <v>134</v>
      </c>
      <c r="J117" s="150" t="s">
        <v>122</v>
      </c>
      <c r="K117" s="151" t="s">
        <v>135</v>
      </c>
      <c r="L117" s="152"/>
      <c r="M117" s="85" t="s">
        <v>1</v>
      </c>
      <c r="N117" s="86" t="s">
        <v>37</v>
      </c>
      <c r="O117" s="86" t="s">
        <v>136</v>
      </c>
      <c r="P117" s="86" t="s">
        <v>137</v>
      </c>
      <c r="Q117" s="86" t="s">
        <v>138</v>
      </c>
      <c r="R117" s="86" t="s">
        <v>139</v>
      </c>
      <c r="S117" s="86" t="s">
        <v>140</v>
      </c>
      <c r="T117" s="87" t="s">
        <v>141</v>
      </c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="2" customFormat="1" ht="22.8" customHeight="1">
      <c r="A118" s="37"/>
      <c r="B118" s="38"/>
      <c r="C118" s="92" t="s">
        <v>142</v>
      </c>
      <c r="D118" s="37"/>
      <c r="E118" s="37"/>
      <c r="F118" s="37"/>
      <c r="G118" s="37"/>
      <c r="H118" s="37"/>
      <c r="I118" s="37"/>
      <c r="J118" s="153">
        <f>BK118</f>
        <v>0</v>
      </c>
      <c r="K118" s="37"/>
      <c r="L118" s="38"/>
      <c r="M118" s="88"/>
      <c r="N118" s="72"/>
      <c r="O118" s="89"/>
      <c r="P118" s="154">
        <f>P119+P149</f>
        <v>0</v>
      </c>
      <c r="Q118" s="89"/>
      <c r="R118" s="154">
        <f>R119+R149</f>
        <v>0</v>
      </c>
      <c r="S118" s="89"/>
      <c r="T118" s="155">
        <f>T119+T149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8" t="s">
        <v>72</v>
      </c>
      <c r="AU118" s="18" t="s">
        <v>124</v>
      </c>
      <c r="BK118" s="156">
        <f>BK119+BK149</f>
        <v>0</v>
      </c>
    </row>
    <row r="119" s="12" customFormat="1" ht="25.92" customHeight="1">
      <c r="A119" s="12"/>
      <c r="B119" s="157"/>
      <c r="C119" s="12"/>
      <c r="D119" s="158" t="s">
        <v>72</v>
      </c>
      <c r="E119" s="159" t="s">
        <v>1159</v>
      </c>
      <c r="F119" s="159" t="s">
        <v>1402</v>
      </c>
      <c r="G119" s="12"/>
      <c r="H119" s="12"/>
      <c r="I119" s="160"/>
      <c r="J119" s="161">
        <f>BK119</f>
        <v>0</v>
      </c>
      <c r="K119" s="12"/>
      <c r="L119" s="157"/>
      <c r="M119" s="162"/>
      <c r="N119" s="163"/>
      <c r="O119" s="163"/>
      <c r="P119" s="164">
        <f>SUM(P120:P148)</f>
        <v>0</v>
      </c>
      <c r="Q119" s="163"/>
      <c r="R119" s="164">
        <f>SUM(R120:R148)</f>
        <v>0</v>
      </c>
      <c r="S119" s="163"/>
      <c r="T119" s="165">
        <f>SUM(T120:T148)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8" t="s">
        <v>81</v>
      </c>
      <c r="AT119" s="166" t="s">
        <v>72</v>
      </c>
      <c r="AU119" s="166" t="s">
        <v>73</v>
      </c>
      <c r="AY119" s="158" t="s">
        <v>146</v>
      </c>
      <c r="BK119" s="167">
        <f>SUM(BK120:BK148)</f>
        <v>0</v>
      </c>
    </row>
    <row r="120" s="2" customFormat="1" ht="16.5" customHeight="1">
      <c r="A120" s="37"/>
      <c r="B120" s="170"/>
      <c r="C120" s="171" t="s">
        <v>81</v>
      </c>
      <c r="D120" s="171" t="s">
        <v>149</v>
      </c>
      <c r="E120" s="172" t="s">
        <v>1403</v>
      </c>
      <c r="F120" s="173" t="s">
        <v>1404</v>
      </c>
      <c r="G120" s="174" t="s">
        <v>1364</v>
      </c>
      <c r="H120" s="175">
        <v>85</v>
      </c>
      <c r="I120" s="176"/>
      <c r="J120" s="177">
        <f>ROUND(I120*H120,2)</f>
        <v>0</v>
      </c>
      <c r="K120" s="173" t="s">
        <v>1</v>
      </c>
      <c r="L120" s="38"/>
      <c r="M120" s="178" t="s">
        <v>1</v>
      </c>
      <c r="N120" s="179" t="s">
        <v>38</v>
      </c>
      <c r="O120" s="76"/>
      <c r="P120" s="180">
        <f>O120*H120</f>
        <v>0</v>
      </c>
      <c r="Q120" s="180">
        <v>0</v>
      </c>
      <c r="R120" s="180">
        <f>Q120*H120</f>
        <v>0</v>
      </c>
      <c r="S120" s="180">
        <v>0</v>
      </c>
      <c r="T120" s="18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2" t="s">
        <v>168</v>
      </c>
      <c r="AT120" s="182" t="s">
        <v>149</v>
      </c>
      <c r="AU120" s="182" t="s">
        <v>81</v>
      </c>
      <c r="AY120" s="18" t="s">
        <v>146</v>
      </c>
      <c r="BE120" s="183">
        <f>IF(N120="základní",J120,0)</f>
        <v>0</v>
      </c>
      <c r="BF120" s="183">
        <f>IF(N120="snížená",J120,0)</f>
        <v>0</v>
      </c>
      <c r="BG120" s="183">
        <f>IF(N120="zákl. přenesená",J120,0)</f>
        <v>0</v>
      </c>
      <c r="BH120" s="183">
        <f>IF(N120="sníž. přenesená",J120,0)</f>
        <v>0</v>
      </c>
      <c r="BI120" s="183">
        <f>IF(N120="nulová",J120,0)</f>
        <v>0</v>
      </c>
      <c r="BJ120" s="18" t="s">
        <v>81</v>
      </c>
      <c r="BK120" s="183">
        <f>ROUND(I120*H120,2)</f>
        <v>0</v>
      </c>
      <c r="BL120" s="18" t="s">
        <v>168</v>
      </c>
      <c r="BM120" s="182" t="s">
        <v>83</v>
      </c>
    </row>
    <row r="121" s="2" customFormat="1">
      <c r="A121" s="37"/>
      <c r="B121" s="38"/>
      <c r="C121" s="37"/>
      <c r="D121" s="184" t="s">
        <v>156</v>
      </c>
      <c r="E121" s="37"/>
      <c r="F121" s="185" t="s">
        <v>1404</v>
      </c>
      <c r="G121" s="37"/>
      <c r="H121" s="37"/>
      <c r="I121" s="186"/>
      <c r="J121" s="37"/>
      <c r="K121" s="37"/>
      <c r="L121" s="38"/>
      <c r="M121" s="187"/>
      <c r="N121" s="188"/>
      <c r="O121" s="76"/>
      <c r="P121" s="76"/>
      <c r="Q121" s="76"/>
      <c r="R121" s="76"/>
      <c r="S121" s="76"/>
      <c r="T121" s="7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156</v>
      </c>
      <c r="AU121" s="18" t="s">
        <v>81</v>
      </c>
    </row>
    <row r="122" s="2" customFormat="1">
      <c r="A122" s="37"/>
      <c r="B122" s="38"/>
      <c r="C122" s="37"/>
      <c r="D122" s="184" t="s">
        <v>1258</v>
      </c>
      <c r="E122" s="37"/>
      <c r="F122" s="229" t="s">
        <v>1405</v>
      </c>
      <c r="G122" s="37"/>
      <c r="H122" s="37"/>
      <c r="I122" s="186"/>
      <c r="J122" s="37"/>
      <c r="K122" s="37"/>
      <c r="L122" s="38"/>
      <c r="M122" s="187"/>
      <c r="N122" s="188"/>
      <c r="O122" s="76"/>
      <c r="P122" s="76"/>
      <c r="Q122" s="76"/>
      <c r="R122" s="76"/>
      <c r="S122" s="76"/>
      <c r="T122" s="7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1258</v>
      </c>
      <c r="AU122" s="18" t="s">
        <v>81</v>
      </c>
    </row>
    <row r="123" s="2" customFormat="1" ht="16.5" customHeight="1">
      <c r="A123" s="37"/>
      <c r="B123" s="170"/>
      <c r="C123" s="171" t="s">
        <v>83</v>
      </c>
      <c r="D123" s="171" t="s">
        <v>149</v>
      </c>
      <c r="E123" s="172" t="s">
        <v>1406</v>
      </c>
      <c r="F123" s="173" t="s">
        <v>1407</v>
      </c>
      <c r="G123" s="174" t="s">
        <v>284</v>
      </c>
      <c r="H123" s="175">
        <v>108.8</v>
      </c>
      <c r="I123" s="176"/>
      <c r="J123" s="177">
        <f>ROUND(I123*H123,2)</f>
        <v>0</v>
      </c>
      <c r="K123" s="173" t="s">
        <v>1</v>
      </c>
      <c r="L123" s="38"/>
      <c r="M123" s="178" t="s">
        <v>1</v>
      </c>
      <c r="N123" s="179" t="s">
        <v>38</v>
      </c>
      <c r="O123" s="76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2" t="s">
        <v>168</v>
      </c>
      <c r="AT123" s="182" t="s">
        <v>149</v>
      </c>
      <c r="AU123" s="182" t="s">
        <v>81</v>
      </c>
      <c r="AY123" s="18" t="s">
        <v>146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8" t="s">
        <v>81</v>
      </c>
      <c r="BK123" s="183">
        <f>ROUND(I123*H123,2)</f>
        <v>0</v>
      </c>
      <c r="BL123" s="18" t="s">
        <v>168</v>
      </c>
      <c r="BM123" s="182" t="s">
        <v>168</v>
      </c>
    </row>
    <row r="124" s="2" customFormat="1">
      <c r="A124" s="37"/>
      <c r="B124" s="38"/>
      <c r="C124" s="37"/>
      <c r="D124" s="184" t="s">
        <v>156</v>
      </c>
      <c r="E124" s="37"/>
      <c r="F124" s="185" t="s">
        <v>1407</v>
      </c>
      <c r="G124" s="37"/>
      <c r="H124" s="37"/>
      <c r="I124" s="186"/>
      <c r="J124" s="37"/>
      <c r="K124" s="37"/>
      <c r="L124" s="38"/>
      <c r="M124" s="187"/>
      <c r="N124" s="188"/>
      <c r="O124" s="76"/>
      <c r="P124" s="76"/>
      <c r="Q124" s="76"/>
      <c r="R124" s="76"/>
      <c r="S124" s="76"/>
      <c r="T124" s="7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156</v>
      </c>
      <c r="AU124" s="18" t="s">
        <v>81</v>
      </c>
    </row>
    <row r="125" s="2" customFormat="1">
      <c r="A125" s="37"/>
      <c r="B125" s="38"/>
      <c r="C125" s="37"/>
      <c r="D125" s="184" t="s">
        <v>1258</v>
      </c>
      <c r="E125" s="37"/>
      <c r="F125" s="229" t="s">
        <v>1408</v>
      </c>
      <c r="G125" s="37"/>
      <c r="H125" s="37"/>
      <c r="I125" s="186"/>
      <c r="J125" s="37"/>
      <c r="K125" s="37"/>
      <c r="L125" s="38"/>
      <c r="M125" s="187"/>
      <c r="N125" s="188"/>
      <c r="O125" s="76"/>
      <c r="P125" s="76"/>
      <c r="Q125" s="76"/>
      <c r="R125" s="76"/>
      <c r="S125" s="76"/>
      <c r="T125" s="7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1258</v>
      </c>
      <c r="AU125" s="18" t="s">
        <v>81</v>
      </c>
    </row>
    <row r="126" s="2" customFormat="1" ht="16.5" customHeight="1">
      <c r="A126" s="37"/>
      <c r="B126" s="170"/>
      <c r="C126" s="171" t="s">
        <v>163</v>
      </c>
      <c r="D126" s="171" t="s">
        <v>149</v>
      </c>
      <c r="E126" s="172" t="s">
        <v>1409</v>
      </c>
      <c r="F126" s="173" t="s">
        <v>1410</v>
      </c>
      <c r="G126" s="174" t="s">
        <v>398</v>
      </c>
      <c r="H126" s="175">
        <v>68</v>
      </c>
      <c r="I126" s="176"/>
      <c r="J126" s="177">
        <f>ROUND(I126*H126,2)</f>
        <v>0</v>
      </c>
      <c r="K126" s="173" t="s">
        <v>1</v>
      </c>
      <c r="L126" s="38"/>
      <c r="M126" s="178" t="s">
        <v>1</v>
      </c>
      <c r="N126" s="179" t="s">
        <v>38</v>
      </c>
      <c r="O126" s="76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2" t="s">
        <v>168</v>
      </c>
      <c r="AT126" s="182" t="s">
        <v>149</v>
      </c>
      <c r="AU126" s="182" t="s">
        <v>81</v>
      </c>
      <c r="AY126" s="18" t="s">
        <v>146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8" t="s">
        <v>81</v>
      </c>
      <c r="BK126" s="183">
        <f>ROUND(I126*H126,2)</f>
        <v>0</v>
      </c>
      <c r="BL126" s="18" t="s">
        <v>168</v>
      </c>
      <c r="BM126" s="182" t="s">
        <v>177</v>
      </c>
    </row>
    <row r="127" s="2" customFormat="1">
      <c r="A127" s="37"/>
      <c r="B127" s="38"/>
      <c r="C127" s="37"/>
      <c r="D127" s="184" t="s">
        <v>156</v>
      </c>
      <c r="E127" s="37"/>
      <c r="F127" s="185" t="s">
        <v>1410</v>
      </c>
      <c r="G127" s="37"/>
      <c r="H127" s="37"/>
      <c r="I127" s="186"/>
      <c r="J127" s="37"/>
      <c r="K127" s="37"/>
      <c r="L127" s="38"/>
      <c r="M127" s="187"/>
      <c r="N127" s="188"/>
      <c r="O127" s="76"/>
      <c r="P127" s="76"/>
      <c r="Q127" s="76"/>
      <c r="R127" s="76"/>
      <c r="S127" s="76"/>
      <c r="T127" s="7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8" t="s">
        <v>156</v>
      </c>
      <c r="AU127" s="18" t="s">
        <v>81</v>
      </c>
    </row>
    <row r="128" s="2" customFormat="1">
      <c r="A128" s="37"/>
      <c r="B128" s="38"/>
      <c r="C128" s="37"/>
      <c r="D128" s="184" t="s">
        <v>1258</v>
      </c>
      <c r="E128" s="37"/>
      <c r="F128" s="229" t="s">
        <v>1411</v>
      </c>
      <c r="G128" s="37"/>
      <c r="H128" s="37"/>
      <c r="I128" s="186"/>
      <c r="J128" s="37"/>
      <c r="K128" s="37"/>
      <c r="L128" s="38"/>
      <c r="M128" s="187"/>
      <c r="N128" s="188"/>
      <c r="O128" s="76"/>
      <c r="P128" s="76"/>
      <c r="Q128" s="76"/>
      <c r="R128" s="76"/>
      <c r="S128" s="76"/>
      <c r="T128" s="7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8" t="s">
        <v>1258</v>
      </c>
      <c r="AU128" s="18" t="s">
        <v>81</v>
      </c>
    </row>
    <row r="129" s="2" customFormat="1" ht="16.5" customHeight="1">
      <c r="A129" s="37"/>
      <c r="B129" s="170"/>
      <c r="C129" s="171" t="s">
        <v>168</v>
      </c>
      <c r="D129" s="171" t="s">
        <v>149</v>
      </c>
      <c r="E129" s="172" t="s">
        <v>1353</v>
      </c>
      <c r="F129" s="173" t="s">
        <v>1354</v>
      </c>
      <c r="G129" s="174" t="s">
        <v>398</v>
      </c>
      <c r="H129" s="175">
        <v>68</v>
      </c>
      <c r="I129" s="176"/>
      <c r="J129" s="177">
        <f>ROUND(I129*H129,2)</f>
        <v>0</v>
      </c>
      <c r="K129" s="173" t="s">
        <v>1</v>
      </c>
      <c r="L129" s="38"/>
      <c r="M129" s="178" t="s">
        <v>1</v>
      </c>
      <c r="N129" s="179" t="s">
        <v>38</v>
      </c>
      <c r="O129" s="76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2" t="s">
        <v>168</v>
      </c>
      <c r="AT129" s="182" t="s">
        <v>149</v>
      </c>
      <c r="AU129" s="182" t="s">
        <v>81</v>
      </c>
      <c r="AY129" s="18" t="s">
        <v>146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81</v>
      </c>
      <c r="BK129" s="183">
        <f>ROUND(I129*H129,2)</f>
        <v>0</v>
      </c>
      <c r="BL129" s="18" t="s">
        <v>168</v>
      </c>
      <c r="BM129" s="182" t="s">
        <v>189</v>
      </c>
    </row>
    <row r="130" s="2" customFormat="1">
      <c r="A130" s="37"/>
      <c r="B130" s="38"/>
      <c r="C130" s="37"/>
      <c r="D130" s="184" t="s">
        <v>156</v>
      </c>
      <c r="E130" s="37"/>
      <c r="F130" s="185" t="s">
        <v>1354</v>
      </c>
      <c r="G130" s="37"/>
      <c r="H130" s="37"/>
      <c r="I130" s="186"/>
      <c r="J130" s="37"/>
      <c r="K130" s="37"/>
      <c r="L130" s="38"/>
      <c r="M130" s="187"/>
      <c r="N130" s="188"/>
      <c r="O130" s="76"/>
      <c r="P130" s="76"/>
      <c r="Q130" s="76"/>
      <c r="R130" s="76"/>
      <c r="S130" s="76"/>
      <c r="T130" s="7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156</v>
      </c>
      <c r="AU130" s="18" t="s">
        <v>81</v>
      </c>
    </row>
    <row r="131" s="2" customFormat="1">
      <c r="A131" s="37"/>
      <c r="B131" s="38"/>
      <c r="C131" s="37"/>
      <c r="D131" s="184" t="s">
        <v>1258</v>
      </c>
      <c r="E131" s="37"/>
      <c r="F131" s="229" t="s">
        <v>1411</v>
      </c>
      <c r="G131" s="37"/>
      <c r="H131" s="37"/>
      <c r="I131" s="186"/>
      <c r="J131" s="37"/>
      <c r="K131" s="37"/>
      <c r="L131" s="38"/>
      <c r="M131" s="187"/>
      <c r="N131" s="188"/>
      <c r="O131" s="76"/>
      <c r="P131" s="76"/>
      <c r="Q131" s="76"/>
      <c r="R131" s="76"/>
      <c r="S131" s="76"/>
      <c r="T131" s="7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8" t="s">
        <v>1258</v>
      </c>
      <c r="AU131" s="18" t="s">
        <v>81</v>
      </c>
    </row>
    <row r="132" s="2" customFormat="1" ht="16.5" customHeight="1">
      <c r="A132" s="37"/>
      <c r="B132" s="170"/>
      <c r="C132" s="171" t="s">
        <v>145</v>
      </c>
      <c r="D132" s="171" t="s">
        <v>149</v>
      </c>
      <c r="E132" s="172" t="s">
        <v>1372</v>
      </c>
      <c r="F132" s="173" t="s">
        <v>1373</v>
      </c>
      <c r="G132" s="174" t="s">
        <v>398</v>
      </c>
      <c r="H132" s="175">
        <v>68</v>
      </c>
      <c r="I132" s="176"/>
      <c r="J132" s="177">
        <f>ROUND(I132*H132,2)</f>
        <v>0</v>
      </c>
      <c r="K132" s="173" t="s">
        <v>1</v>
      </c>
      <c r="L132" s="38"/>
      <c r="M132" s="178" t="s">
        <v>1</v>
      </c>
      <c r="N132" s="179" t="s">
        <v>38</v>
      </c>
      <c r="O132" s="76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2" t="s">
        <v>168</v>
      </c>
      <c r="AT132" s="182" t="s">
        <v>149</v>
      </c>
      <c r="AU132" s="182" t="s">
        <v>81</v>
      </c>
      <c r="AY132" s="18" t="s">
        <v>146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8" t="s">
        <v>81</v>
      </c>
      <c r="BK132" s="183">
        <f>ROUND(I132*H132,2)</f>
        <v>0</v>
      </c>
      <c r="BL132" s="18" t="s">
        <v>168</v>
      </c>
      <c r="BM132" s="182" t="s">
        <v>199</v>
      </c>
    </row>
    <row r="133" s="2" customFormat="1">
      <c r="A133" s="37"/>
      <c r="B133" s="38"/>
      <c r="C133" s="37"/>
      <c r="D133" s="184" t="s">
        <v>156</v>
      </c>
      <c r="E133" s="37"/>
      <c r="F133" s="185" t="s">
        <v>1373</v>
      </c>
      <c r="G133" s="37"/>
      <c r="H133" s="37"/>
      <c r="I133" s="186"/>
      <c r="J133" s="37"/>
      <c r="K133" s="37"/>
      <c r="L133" s="38"/>
      <c r="M133" s="187"/>
      <c r="N133" s="188"/>
      <c r="O133" s="76"/>
      <c r="P133" s="76"/>
      <c r="Q133" s="76"/>
      <c r="R133" s="76"/>
      <c r="S133" s="76"/>
      <c r="T133" s="7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8" t="s">
        <v>156</v>
      </c>
      <c r="AU133" s="18" t="s">
        <v>81</v>
      </c>
    </row>
    <row r="134" s="2" customFormat="1" ht="16.5" customHeight="1">
      <c r="A134" s="37"/>
      <c r="B134" s="170"/>
      <c r="C134" s="171" t="s">
        <v>177</v>
      </c>
      <c r="D134" s="171" t="s">
        <v>149</v>
      </c>
      <c r="E134" s="172" t="s">
        <v>1260</v>
      </c>
      <c r="F134" s="173" t="s">
        <v>1412</v>
      </c>
      <c r="G134" s="174" t="s">
        <v>1364</v>
      </c>
      <c r="H134" s="175">
        <v>17</v>
      </c>
      <c r="I134" s="176"/>
      <c r="J134" s="177">
        <f>ROUND(I134*H134,2)</f>
        <v>0</v>
      </c>
      <c r="K134" s="173" t="s">
        <v>1</v>
      </c>
      <c r="L134" s="38"/>
      <c r="M134" s="178" t="s">
        <v>1</v>
      </c>
      <c r="N134" s="179" t="s">
        <v>38</v>
      </c>
      <c r="O134" s="76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2" t="s">
        <v>168</v>
      </c>
      <c r="AT134" s="182" t="s">
        <v>149</v>
      </c>
      <c r="AU134" s="182" t="s">
        <v>81</v>
      </c>
      <c r="AY134" s="18" t="s">
        <v>146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81</v>
      </c>
      <c r="BK134" s="183">
        <f>ROUND(I134*H134,2)</f>
        <v>0</v>
      </c>
      <c r="BL134" s="18" t="s">
        <v>168</v>
      </c>
      <c r="BM134" s="182" t="s">
        <v>210</v>
      </c>
    </row>
    <row r="135" s="2" customFormat="1">
      <c r="A135" s="37"/>
      <c r="B135" s="38"/>
      <c r="C135" s="37"/>
      <c r="D135" s="184" t="s">
        <v>156</v>
      </c>
      <c r="E135" s="37"/>
      <c r="F135" s="185" t="s">
        <v>1412</v>
      </c>
      <c r="G135" s="37"/>
      <c r="H135" s="37"/>
      <c r="I135" s="186"/>
      <c r="J135" s="37"/>
      <c r="K135" s="37"/>
      <c r="L135" s="38"/>
      <c r="M135" s="187"/>
      <c r="N135" s="188"/>
      <c r="O135" s="76"/>
      <c r="P135" s="76"/>
      <c r="Q135" s="76"/>
      <c r="R135" s="76"/>
      <c r="S135" s="76"/>
      <c r="T135" s="7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8" t="s">
        <v>156</v>
      </c>
      <c r="AU135" s="18" t="s">
        <v>81</v>
      </c>
    </row>
    <row r="136" s="2" customFormat="1">
      <c r="A136" s="37"/>
      <c r="B136" s="38"/>
      <c r="C136" s="37"/>
      <c r="D136" s="184" t="s">
        <v>1258</v>
      </c>
      <c r="E136" s="37"/>
      <c r="F136" s="229" t="s">
        <v>1413</v>
      </c>
      <c r="G136" s="37"/>
      <c r="H136" s="37"/>
      <c r="I136" s="186"/>
      <c r="J136" s="37"/>
      <c r="K136" s="37"/>
      <c r="L136" s="38"/>
      <c r="M136" s="187"/>
      <c r="N136" s="188"/>
      <c r="O136" s="76"/>
      <c r="P136" s="76"/>
      <c r="Q136" s="76"/>
      <c r="R136" s="76"/>
      <c r="S136" s="76"/>
      <c r="T136" s="7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8" t="s">
        <v>1258</v>
      </c>
      <c r="AU136" s="18" t="s">
        <v>81</v>
      </c>
    </row>
    <row r="137" s="2" customFormat="1">
      <c r="A137" s="37"/>
      <c r="B137" s="170"/>
      <c r="C137" s="171" t="s">
        <v>182</v>
      </c>
      <c r="D137" s="171" t="s">
        <v>149</v>
      </c>
      <c r="E137" s="172" t="s">
        <v>1344</v>
      </c>
      <c r="F137" s="173" t="s">
        <v>1414</v>
      </c>
      <c r="G137" s="174" t="s">
        <v>284</v>
      </c>
      <c r="H137" s="175">
        <v>54.399999999999999</v>
      </c>
      <c r="I137" s="176"/>
      <c r="J137" s="177">
        <f>ROUND(I137*H137,2)</f>
        <v>0</v>
      </c>
      <c r="K137" s="173" t="s">
        <v>1</v>
      </c>
      <c r="L137" s="38"/>
      <c r="M137" s="178" t="s">
        <v>1</v>
      </c>
      <c r="N137" s="179" t="s">
        <v>38</v>
      </c>
      <c r="O137" s="76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2" t="s">
        <v>168</v>
      </c>
      <c r="AT137" s="182" t="s">
        <v>149</v>
      </c>
      <c r="AU137" s="182" t="s">
        <v>81</v>
      </c>
      <c r="AY137" s="18" t="s">
        <v>146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8" t="s">
        <v>81</v>
      </c>
      <c r="BK137" s="183">
        <f>ROUND(I137*H137,2)</f>
        <v>0</v>
      </c>
      <c r="BL137" s="18" t="s">
        <v>168</v>
      </c>
      <c r="BM137" s="182" t="s">
        <v>219</v>
      </c>
    </row>
    <row r="138" s="2" customFormat="1">
      <c r="A138" s="37"/>
      <c r="B138" s="38"/>
      <c r="C138" s="37"/>
      <c r="D138" s="184" t="s">
        <v>156</v>
      </c>
      <c r="E138" s="37"/>
      <c r="F138" s="185" t="s">
        <v>1414</v>
      </c>
      <c r="G138" s="37"/>
      <c r="H138" s="37"/>
      <c r="I138" s="186"/>
      <c r="J138" s="37"/>
      <c r="K138" s="37"/>
      <c r="L138" s="38"/>
      <c r="M138" s="187"/>
      <c r="N138" s="188"/>
      <c r="O138" s="76"/>
      <c r="P138" s="76"/>
      <c r="Q138" s="76"/>
      <c r="R138" s="76"/>
      <c r="S138" s="76"/>
      <c r="T138" s="7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8" t="s">
        <v>156</v>
      </c>
      <c r="AU138" s="18" t="s">
        <v>81</v>
      </c>
    </row>
    <row r="139" s="2" customFormat="1">
      <c r="A139" s="37"/>
      <c r="B139" s="38"/>
      <c r="C139" s="37"/>
      <c r="D139" s="184" t="s">
        <v>1258</v>
      </c>
      <c r="E139" s="37"/>
      <c r="F139" s="229" t="s">
        <v>1415</v>
      </c>
      <c r="G139" s="37"/>
      <c r="H139" s="37"/>
      <c r="I139" s="186"/>
      <c r="J139" s="37"/>
      <c r="K139" s="37"/>
      <c r="L139" s="38"/>
      <c r="M139" s="187"/>
      <c r="N139" s="188"/>
      <c r="O139" s="76"/>
      <c r="P139" s="76"/>
      <c r="Q139" s="76"/>
      <c r="R139" s="76"/>
      <c r="S139" s="76"/>
      <c r="T139" s="7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8" t="s">
        <v>1258</v>
      </c>
      <c r="AU139" s="18" t="s">
        <v>81</v>
      </c>
    </row>
    <row r="140" s="2" customFormat="1" ht="16.5" customHeight="1">
      <c r="A140" s="37"/>
      <c r="B140" s="170"/>
      <c r="C140" s="171" t="s">
        <v>189</v>
      </c>
      <c r="D140" s="171" t="s">
        <v>149</v>
      </c>
      <c r="E140" s="172" t="s">
        <v>1314</v>
      </c>
      <c r="F140" s="173" t="s">
        <v>1388</v>
      </c>
      <c r="G140" s="174" t="s">
        <v>398</v>
      </c>
      <c r="H140" s="175">
        <v>2.7200000000000002</v>
      </c>
      <c r="I140" s="176"/>
      <c r="J140" s="177">
        <f>ROUND(I140*H140,2)</f>
        <v>0</v>
      </c>
      <c r="K140" s="173" t="s">
        <v>1</v>
      </c>
      <c r="L140" s="38"/>
      <c r="M140" s="178" t="s">
        <v>1</v>
      </c>
      <c r="N140" s="179" t="s">
        <v>38</v>
      </c>
      <c r="O140" s="76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2" t="s">
        <v>168</v>
      </c>
      <c r="AT140" s="182" t="s">
        <v>149</v>
      </c>
      <c r="AU140" s="182" t="s">
        <v>81</v>
      </c>
      <c r="AY140" s="18" t="s">
        <v>146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8" t="s">
        <v>81</v>
      </c>
      <c r="BK140" s="183">
        <f>ROUND(I140*H140,2)</f>
        <v>0</v>
      </c>
      <c r="BL140" s="18" t="s">
        <v>168</v>
      </c>
      <c r="BM140" s="182" t="s">
        <v>304</v>
      </c>
    </row>
    <row r="141" s="2" customFormat="1">
      <c r="A141" s="37"/>
      <c r="B141" s="38"/>
      <c r="C141" s="37"/>
      <c r="D141" s="184" t="s">
        <v>156</v>
      </c>
      <c r="E141" s="37"/>
      <c r="F141" s="185" t="s">
        <v>1388</v>
      </c>
      <c r="G141" s="37"/>
      <c r="H141" s="37"/>
      <c r="I141" s="186"/>
      <c r="J141" s="37"/>
      <c r="K141" s="37"/>
      <c r="L141" s="38"/>
      <c r="M141" s="187"/>
      <c r="N141" s="188"/>
      <c r="O141" s="76"/>
      <c r="P141" s="76"/>
      <c r="Q141" s="76"/>
      <c r="R141" s="76"/>
      <c r="S141" s="76"/>
      <c r="T141" s="7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8" t="s">
        <v>156</v>
      </c>
      <c r="AU141" s="18" t="s">
        <v>81</v>
      </c>
    </row>
    <row r="142" s="2" customFormat="1">
      <c r="A142" s="37"/>
      <c r="B142" s="38"/>
      <c r="C142" s="37"/>
      <c r="D142" s="184" t="s">
        <v>1258</v>
      </c>
      <c r="E142" s="37"/>
      <c r="F142" s="229" t="s">
        <v>1416</v>
      </c>
      <c r="G142" s="37"/>
      <c r="H142" s="37"/>
      <c r="I142" s="186"/>
      <c r="J142" s="37"/>
      <c r="K142" s="37"/>
      <c r="L142" s="38"/>
      <c r="M142" s="187"/>
      <c r="N142" s="188"/>
      <c r="O142" s="76"/>
      <c r="P142" s="76"/>
      <c r="Q142" s="76"/>
      <c r="R142" s="76"/>
      <c r="S142" s="76"/>
      <c r="T142" s="7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8" t="s">
        <v>1258</v>
      </c>
      <c r="AU142" s="18" t="s">
        <v>81</v>
      </c>
    </row>
    <row r="143" s="2" customFormat="1">
      <c r="A143" s="37"/>
      <c r="B143" s="170"/>
      <c r="C143" s="171" t="s">
        <v>194</v>
      </c>
      <c r="D143" s="171" t="s">
        <v>149</v>
      </c>
      <c r="E143" s="172" t="s">
        <v>1322</v>
      </c>
      <c r="F143" s="173" t="s">
        <v>1417</v>
      </c>
      <c r="G143" s="174" t="s">
        <v>1364</v>
      </c>
      <c r="H143" s="175">
        <v>85</v>
      </c>
      <c r="I143" s="176"/>
      <c r="J143" s="177">
        <f>ROUND(I143*H143,2)</f>
        <v>0</v>
      </c>
      <c r="K143" s="173" t="s">
        <v>1</v>
      </c>
      <c r="L143" s="38"/>
      <c r="M143" s="178" t="s">
        <v>1</v>
      </c>
      <c r="N143" s="179" t="s">
        <v>38</v>
      </c>
      <c r="O143" s="76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2" t="s">
        <v>168</v>
      </c>
      <c r="AT143" s="182" t="s">
        <v>149</v>
      </c>
      <c r="AU143" s="182" t="s">
        <v>81</v>
      </c>
      <c r="AY143" s="18" t="s">
        <v>146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8" t="s">
        <v>81</v>
      </c>
      <c r="BK143" s="183">
        <f>ROUND(I143*H143,2)</f>
        <v>0</v>
      </c>
      <c r="BL143" s="18" t="s">
        <v>168</v>
      </c>
      <c r="BM143" s="182" t="s">
        <v>319</v>
      </c>
    </row>
    <row r="144" s="2" customFormat="1">
      <c r="A144" s="37"/>
      <c r="B144" s="38"/>
      <c r="C144" s="37"/>
      <c r="D144" s="184" t="s">
        <v>156</v>
      </c>
      <c r="E144" s="37"/>
      <c r="F144" s="185" t="s">
        <v>1417</v>
      </c>
      <c r="G144" s="37"/>
      <c r="H144" s="37"/>
      <c r="I144" s="186"/>
      <c r="J144" s="37"/>
      <c r="K144" s="37"/>
      <c r="L144" s="38"/>
      <c r="M144" s="187"/>
      <c r="N144" s="188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156</v>
      </c>
      <c r="AU144" s="18" t="s">
        <v>81</v>
      </c>
    </row>
    <row r="145" s="2" customFormat="1">
      <c r="A145" s="37"/>
      <c r="B145" s="38"/>
      <c r="C145" s="37"/>
      <c r="D145" s="184" t="s">
        <v>1258</v>
      </c>
      <c r="E145" s="37"/>
      <c r="F145" s="229" t="s">
        <v>1418</v>
      </c>
      <c r="G145" s="37"/>
      <c r="H145" s="37"/>
      <c r="I145" s="186"/>
      <c r="J145" s="37"/>
      <c r="K145" s="37"/>
      <c r="L145" s="38"/>
      <c r="M145" s="187"/>
      <c r="N145" s="188"/>
      <c r="O145" s="76"/>
      <c r="P145" s="76"/>
      <c r="Q145" s="76"/>
      <c r="R145" s="76"/>
      <c r="S145" s="76"/>
      <c r="T145" s="7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8" t="s">
        <v>1258</v>
      </c>
      <c r="AU145" s="18" t="s">
        <v>81</v>
      </c>
    </row>
    <row r="146" s="2" customFormat="1" ht="16.5" customHeight="1">
      <c r="A146" s="37"/>
      <c r="B146" s="170"/>
      <c r="C146" s="171" t="s">
        <v>199</v>
      </c>
      <c r="D146" s="171" t="s">
        <v>149</v>
      </c>
      <c r="E146" s="172" t="s">
        <v>1362</v>
      </c>
      <c r="F146" s="173" t="s">
        <v>1419</v>
      </c>
      <c r="G146" s="174" t="s">
        <v>1364</v>
      </c>
      <c r="H146" s="175">
        <v>85</v>
      </c>
      <c r="I146" s="176"/>
      <c r="J146" s="177">
        <f>ROUND(I146*H146,2)</f>
        <v>0</v>
      </c>
      <c r="K146" s="173" t="s">
        <v>1</v>
      </c>
      <c r="L146" s="38"/>
      <c r="M146" s="178" t="s">
        <v>1</v>
      </c>
      <c r="N146" s="179" t="s">
        <v>38</v>
      </c>
      <c r="O146" s="76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2" t="s">
        <v>168</v>
      </c>
      <c r="AT146" s="182" t="s">
        <v>149</v>
      </c>
      <c r="AU146" s="182" t="s">
        <v>81</v>
      </c>
      <c r="AY146" s="18" t="s">
        <v>146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8" t="s">
        <v>81</v>
      </c>
      <c r="BK146" s="183">
        <f>ROUND(I146*H146,2)</f>
        <v>0</v>
      </c>
      <c r="BL146" s="18" t="s">
        <v>168</v>
      </c>
      <c r="BM146" s="182" t="s">
        <v>441</v>
      </c>
    </row>
    <row r="147" s="2" customFormat="1">
      <c r="A147" s="37"/>
      <c r="B147" s="38"/>
      <c r="C147" s="37"/>
      <c r="D147" s="184" t="s">
        <v>156</v>
      </c>
      <c r="E147" s="37"/>
      <c r="F147" s="185" t="s">
        <v>1419</v>
      </c>
      <c r="G147" s="37"/>
      <c r="H147" s="37"/>
      <c r="I147" s="186"/>
      <c r="J147" s="37"/>
      <c r="K147" s="37"/>
      <c r="L147" s="38"/>
      <c r="M147" s="187"/>
      <c r="N147" s="188"/>
      <c r="O147" s="76"/>
      <c r="P147" s="76"/>
      <c r="Q147" s="76"/>
      <c r="R147" s="76"/>
      <c r="S147" s="76"/>
      <c r="T147" s="7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8" t="s">
        <v>156</v>
      </c>
      <c r="AU147" s="18" t="s">
        <v>81</v>
      </c>
    </row>
    <row r="148" s="2" customFormat="1">
      <c r="A148" s="37"/>
      <c r="B148" s="38"/>
      <c r="C148" s="37"/>
      <c r="D148" s="184" t="s">
        <v>1258</v>
      </c>
      <c r="E148" s="37"/>
      <c r="F148" s="229" t="s">
        <v>1420</v>
      </c>
      <c r="G148" s="37"/>
      <c r="H148" s="37"/>
      <c r="I148" s="186"/>
      <c r="J148" s="37"/>
      <c r="K148" s="37"/>
      <c r="L148" s="38"/>
      <c r="M148" s="187"/>
      <c r="N148" s="188"/>
      <c r="O148" s="76"/>
      <c r="P148" s="76"/>
      <c r="Q148" s="76"/>
      <c r="R148" s="76"/>
      <c r="S148" s="76"/>
      <c r="T148" s="7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8" t="s">
        <v>1258</v>
      </c>
      <c r="AU148" s="18" t="s">
        <v>81</v>
      </c>
    </row>
    <row r="149" s="12" customFormat="1" ht="25.92" customHeight="1">
      <c r="A149" s="12"/>
      <c r="B149" s="157"/>
      <c r="C149" s="12"/>
      <c r="D149" s="158" t="s">
        <v>72</v>
      </c>
      <c r="E149" s="159" t="s">
        <v>1396</v>
      </c>
      <c r="F149" s="159" t="s">
        <v>1397</v>
      </c>
      <c r="G149" s="12"/>
      <c r="H149" s="12"/>
      <c r="I149" s="160"/>
      <c r="J149" s="161">
        <f>BK149</f>
        <v>0</v>
      </c>
      <c r="K149" s="12"/>
      <c r="L149" s="157"/>
      <c r="M149" s="162"/>
      <c r="N149" s="163"/>
      <c r="O149" s="163"/>
      <c r="P149" s="164">
        <f>SUM(P150:P151)</f>
        <v>0</v>
      </c>
      <c r="Q149" s="163"/>
      <c r="R149" s="164">
        <f>SUM(R150:R151)</f>
        <v>0</v>
      </c>
      <c r="S149" s="163"/>
      <c r="T149" s="165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8" t="s">
        <v>81</v>
      </c>
      <c r="AT149" s="166" t="s">
        <v>72</v>
      </c>
      <c r="AU149" s="166" t="s">
        <v>73</v>
      </c>
      <c r="AY149" s="158" t="s">
        <v>146</v>
      </c>
      <c r="BK149" s="167">
        <f>SUM(BK150:BK151)</f>
        <v>0</v>
      </c>
    </row>
    <row r="150" s="2" customFormat="1" ht="21.75" customHeight="1">
      <c r="A150" s="37"/>
      <c r="B150" s="170"/>
      <c r="C150" s="171" t="s">
        <v>205</v>
      </c>
      <c r="D150" s="171" t="s">
        <v>149</v>
      </c>
      <c r="E150" s="172" t="s">
        <v>1398</v>
      </c>
      <c r="F150" s="173" t="s">
        <v>1399</v>
      </c>
      <c r="G150" s="174" t="s">
        <v>322</v>
      </c>
      <c r="H150" s="175">
        <v>1.3600000000000001</v>
      </c>
      <c r="I150" s="176"/>
      <c r="J150" s="177">
        <f>ROUND(I150*H150,2)</f>
        <v>0</v>
      </c>
      <c r="K150" s="173" t="s">
        <v>1</v>
      </c>
      <c r="L150" s="38"/>
      <c r="M150" s="178" t="s">
        <v>1</v>
      </c>
      <c r="N150" s="179" t="s">
        <v>38</v>
      </c>
      <c r="O150" s="76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2" t="s">
        <v>168</v>
      </c>
      <c r="AT150" s="182" t="s">
        <v>149</v>
      </c>
      <c r="AU150" s="182" t="s">
        <v>81</v>
      </c>
      <c r="AY150" s="18" t="s">
        <v>146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8" t="s">
        <v>81</v>
      </c>
      <c r="BK150" s="183">
        <f>ROUND(I150*H150,2)</f>
        <v>0</v>
      </c>
      <c r="BL150" s="18" t="s">
        <v>168</v>
      </c>
      <c r="BM150" s="182" t="s">
        <v>454</v>
      </c>
    </row>
    <row r="151" s="2" customFormat="1">
      <c r="A151" s="37"/>
      <c r="B151" s="38"/>
      <c r="C151" s="37"/>
      <c r="D151" s="184" t="s">
        <v>156</v>
      </c>
      <c r="E151" s="37"/>
      <c r="F151" s="185" t="s">
        <v>1399</v>
      </c>
      <c r="G151" s="37"/>
      <c r="H151" s="37"/>
      <c r="I151" s="186"/>
      <c r="J151" s="37"/>
      <c r="K151" s="37"/>
      <c r="L151" s="38"/>
      <c r="M151" s="225"/>
      <c r="N151" s="226"/>
      <c r="O151" s="227"/>
      <c r="P151" s="227"/>
      <c r="Q151" s="227"/>
      <c r="R151" s="227"/>
      <c r="S151" s="227"/>
      <c r="T151" s="22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8" t="s">
        <v>156</v>
      </c>
      <c r="AU151" s="18" t="s">
        <v>81</v>
      </c>
    </row>
    <row r="152" s="2" customFormat="1" ht="6.96" customHeight="1">
      <c r="A152" s="37"/>
      <c r="B152" s="59"/>
      <c r="C152" s="60"/>
      <c r="D152" s="60"/>
      <c r="E152" s="60"/>
      <c r="F152" s="60"/>
      <c r="G152" s="60"/>
      <c r="H152" s="60"/>
      <c r="I152" s="60"/>
      <c r="J152" s="60"/>
      <c r="K152" s="60"/>
      <c r="L152" s="38"/>
      <c r="M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</sheetData>
  <autoFilter ref="C117:K15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="1" customFormat="1" ht="24.96" customHeight="1">
      <c r="B4" s="21"/>
      <c r="D4" s="22" t="s">
        <v>117</v>
      </c>
      <c r="L4" s="21"/>
      <c r="M4" s="119" t="s">
        <v>10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16</v>
      </c>
      <c r="L6" s="21"/>
    </row>
    <row r="7" s="1" customFormat="1" ht="16.5" customHeight="1">
      <c r="B7" s="21"/>
      <c r="E7" s="120" t="str">
        <f>'Rekapitulace stavby'!K6</f>
        <v>Revitalizace ulice Šumavská - III. etapa - část A.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1421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25. 4. 2021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ROUND(J122,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ROUND((SUM(BE122:BE180)),  2)</f>
        <v>0</v>
      </c>
      <c r="G33" s="37"/>
      <c r="H33" s="37"/>
      <c r="I33" s="127">
        <v>0.20999999999999999</v>
      </c>
      <c r="J33" s="126">
        <f>ROUND(((SUM(BE122:BE180))*I33),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39</v>
      </c>
      <c r="F34" s="126">
        <f>ROUND((SUM(BF122:BF180)),  2)</f>
        <v>0</v>
      </c>
      <c r="G34" s="37"/>
      <c r="H34" s="37"/>
      <c r="I34" s="127">
        <v>0.14999999999999999</v>
      </c>
      <c r="J34" s="126">
        <f>ROUND(((SUM(BF122:BF180))*I34),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40</v>
      </c>
      <c r="F35" s="126">
        <f>ROUND((SUM(BG122:BG180)),  2)</f>
        <v>0</v>
      </c>
      <c r="G35" s="37"/>
      <c r="H35" s="37"/>
      <c r="I35" s="127">
        <v>0.20999999999999999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41</v>
      </c>
      <c r="F36" s="126">
        <f>ROUND((SUM(BH122:BH180)),  2)</f>
        <v>0</v>
      </c>
      <c r="G36" s="37"/>
      <c r="H36" s="37"/>
      <c r="I36" s="127">
        <v>0.14999999999999999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26">
        <f>ROUND((SUM(BI122:BI180)),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120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0" t="str">
        <f>E7</f>
        <v>Revitalizace ulice Šumavská - III. etapa - část A.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SO 970 - Podzemní kontejnery - komunikace OSA 7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25. 4. 2021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121</v>
      </c>
      <c r="D94" s="128"/>
      <c r="E94" s="128"/>
      <c r="F94" s="128"/>
      <c r="G94" s="128"/>
      <c r="H94" s="128"/>
      <c r="I94" s="128"/>
      <c r="J94" s="137" t="s">
        <v>122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123</v>
      </c>
      <c r="D96" s="37"/>
      <c r="E96" s="37"/>
      <c r="F96" s="37"/>
      <c r="G96" s="37"/>
      <c r="H96" s="37"/>
      <c r="I96" s="37"/>
      <c r="J96" s="95">
        <f>J122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124</v>
      </c>
    </row>
    <row r="97" s="9" customFormat="1" ht="24.96" customHeight="1">
      <c r="A97" s="9"/>
      <c r="B97" s="139"/>
      <c r="C97" s="9"/>
      <c r="D97" s="140" t="s">
        <v>232</v>
      </c>
      <c r="E97" s="141"/>
      <c r="F97" s="141"/>
      <c r="G97" s="141"/>
      <c r="H97" s="141"/>
      <c r="I97" s="141"/>
      <c r="J97" s="142">
        <f>J123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333</v>
      </c>
      <c r="E98" s="145"/>
      <c r="F98" s="145"/>
      <c r="G98" s="145"/>
      <c r="H98" s="145"/>
      <c r="I98" s="145"/>
      <c r="J98" s="146">
        <f>J124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686</v>
      </c>
      <c r="E99" s="145"/>
      <c r="F99" s="145"/>
      <c r="G99" s="145"/>
      <c r="H99" s="145"/>
      <c r="I99" s="145"/>
      <c r="J99" s="146">
        <f>J155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335</v>
      </c>
      <c r="E100" s="145"/>
      <c r="F100" s="145"/>
      <c r="G100" s="145"/>
      <c r="H100" s="145"/>
      <c r="I100" s="145"/>
      <c r="J100" s="146">
        <f>J159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3"/>
      <c r="C101" s="10"/>
      <c r="D101" s="144" t="s">
        <v>775</v>
      </c>
      <c r="E101" s="145"/>
      <c r="F101" s="145"/>
      <c r="G101" s="145"/>
      <c r="H101" s="145"/>
      <c r="I101" s="145"/>
      <c r="J101" s="146">
        <f>J169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3"/>
      <c r="C102" s="10"/>
      <c r="D102" s="144" t="s">
        <v>336</v>
      </c>
      <c r="E102" s="145"/>
      <c r="F102" s="145"/>
      <c r="G102" s="145"/>
      <c r="H102" s="145"/>
      <c r="I102" s="145"/>
      <c r="J102" s="146">
        <f>J178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7"/>
      <c r="D103" s="37"/>
      <c r="E103" s="37"/>
      <c r="F103" s="37"/>
      <c r="G103" s="37"/>
      <c r="H103" s="37"/>
      <c r="I103" s="37"/>
      <c r="J103" s="37"/>
      <c r="K103" s="37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130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16</v>
      </c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7"/>
      <c r="D112" s="37"/>
      <c r="E112" s="120" t="str">
        <f>E7</f>
        <v>Revitalizace ulice Šumavská - III. etapa - část A.</v>
      </c>
      <c r="F112" s="31"/>
      <c r="G112" s="31"/>
      <c r="H112" s="31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118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7"/>
      <c r="D114" s="37"/>
      <c r="E114" s="66" t="str">
        <f>E9</f>
        <v>SO 970 - Podzemní kontejnery - komunikace OSA 7</v>
      </c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20</v>
      </c>
      <c r="D116" s="37"/>
      <c r="E116" s="37"/>
      <c r="F116" s="26" t="str">
        <f>F12</f>
        <v xml:space="preserve"> </v>
      </c>
      <c r="G116" s="37"/>
      <c r="H116" s="37"/>
      <c r="I116" s="31" t="s">
        <v>22</v>
      </c>
      <c r="J116" s="68" t="str">
        <f>IF(J12="","",J12)</f>
        <v>25. 4. 2021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24</v>
      </c>
      <c r="D118" s="37"/>
      <c r="E118" s="37"/>
      <c r="F118" s="26" t="str">
        <f>E15</f>
        <v xml:space="preserve"> </v>
      </c>
      <c r="G118" s="37"/>
      <c r="H118" s="37"/>
      <c r="I118" s="31" t="s">
        <v>29</v>
      </c>
      <c r="J118" s="35" t="str">
        <f>E21</f>
        <v xml:space="preserve"> 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5.15" customHeight="1">
      <c r="A119" s="37"/>
      <c r="B119" s="38"/>
      <c r="C119" s="31" t="s">
        <v>27</v>
      </c>
      <c r="D119" s="37"/>
      <c r="E119" s="37"/>
      <c r="F119" s="26" t="str">
        <f>IF(E18="","",E18)</f>
        <v>Vyplň údaj</v>
      </c>
      <c r="G119" s="37"/>
      <c r="H119" s="37"/>
      <c r="I119" s="31" t="s">
        <v>31</v>
      </c>
      <c r="J119" s="35" t="str">
        <f>E24</f>
        <v xml:space="preserve"> 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0.32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11" customFormat="1" ht="29.28" customHeight="1">
      <c r="A121" s="147"/>
      <c r="B121" s="148"/>
      <c r="C121" s="149" t="s">
        <v>131</v>
      </c>
      <c r="D121" s="150" t="s">
        <v>58</v>
      </c>
      <c r="E121" s="150" t="s">
        <v>54</v>
      </c>
      <c r="F121" s="150" t="s">
        <v>55</v>
      </c>
      <c r="G121" s="150" t="s">
        <v>132</v>
      </c>
      <c r="H121" s="150" t="s">
        <v>133</v>
      </c>
      <c r="I121" s="150" t="s">
        <v>134</v>
      </c>
      <c r="J121" s="150" t="s">
        <v>122</v>
      </c>
      <c r="K121" s="151" t="s">
        <v>135</v>
      </c>
      <c r="L121" s="152"/>
      <c r="M121" s="85" t="s">
        <v>1</v>
      </c>
      <c r="N121" s="86" t="s">
        <v>37</v>
      </c>
      <c r="O121" s="86" t="s">
        <v>136</v>
      </c>
      <c r="P121" s="86" t="s">
        <v>137</v>
      </c>
      <c r="Q121" s="86" t="s">
        <v>138</v>
      </c>
      <c r="R121" s="86" t="s">
        <v>139</v>
      </c>
      <c r="S121" s="86" t="s">
        <v>140</v>
      </c>
      <c r="T121" s="87" t="s">
        <v>141</v>
      </c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="2" customFormat="1" ht="22.8" customHeight="1">
      <c r="A122" s="37"/>
      <c r="B122" s="38"/>
      <c r="C122" s="92" t="s">
        <v>142</v>
      </c>
      <c r="D122" s="37"/>
      <c r="E122" s="37"/>
      <c r="F122" s="37"/>
      <c r="G122" s="37"/>
      <c r="H122" s="37"/>
      <c r="I122" s="37"/>
      <c r="J122" s="153">
        <f>BK122</f>
        <v>0</v>
      </c>
      <c r="K122" s="37"/>
      <c r="L122" s="38"/>
      <c r="M122" s="88"/>
      <c r="N122" s="72"/>
      <c r="O122" s="89"/>
      <c r="P122" s="154">
        <f>P123</f>
        <v>0</v>
      </c>
      <c r="Q122" s="89"/>
      <c r="R122" s="154">
        <f>R123</f>
        <v>158.49781999999999</v>
      </c>
      <c r="S122" s="89"/>
      <c r="T122" s="155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72</v>
      </c>
      <c r="AU122" s="18" t="s">
        <v>124</v>
      </c>
      <c r="BK122" s="156">
        <f>BK123</f>
        <v>0</v>
      </c>
    </row>
    <row r="123" s="12" customFormat="1" ht="25.92" customHeight="1">
      <c r="A123" s="12"/>
      <c r="B123" s="157"/>
      <c r="C123" s="12"/>
      <c r="D123" s="158" t="s">
        <v>72</v>
      </c>
      <c r="E123" s="159" t="s">
        <v>235</v>
      </c>
      <c r="F123" s="159" t="s">
        <v>236</v>
      </c>
      <c r="G123" s="12"/>
      <c r="H123" s="12"/>
      <c r="I123" s="160"/>
      <c r="J123" s="161">
        <f>BK123</f>
        <v>0</v>
      </c>
      <c r="K123" s="12"/>
      <c r="L123" s="157"/>
      <c r="M123" s="162"/>
      <c r="N123" s="163"/>
      <c r="O123" s="163"/>
      <c r="P123" s="164">
        <f>P124+P155+P159+P169+P178</f>
        <v>0</v>
      </c>
      <c r="Q123" s="163"/>
      <c r="R123" s="164">
        <f>R124+R155+R159+R169+R178</f>
        <v>158.49781999999999</v>
      </c>
      <c r="S123" s="163"/>
      <c r="T123" s="165">
        <f>T124+T155+T159+T169+T178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8" t="s">
        <v>81</v>
      </c>
      <c r="AT123" s="166" t="s">
        <v>72</v>
      </c>
      <c r="AU123" s="166" t="s">
        <v>73</v>
      </c>
      <c r="AY123" s="158" t="s">
        <v>146</v>
      </c>
      <c r="BK123" s="167">
        <f>BK124+BK155+BK159+BK169+BK178</f>
        <v>0</v>
      </c>
    </row>
    <row r="124" s="12" customFormat="1" ht="22.8" customHeight="1">
      <c r="A124" s="12"/>
      <c r="B124" s="157"/>
      <c r="C124" s="12"/>
      <c r="D124" s="158" t="s">
        <v>72</v>
      </c>
      <c r="E124" s="168" t="s">
        <v>81</v>
      </c>
      <c r="F124" s="168" t="s">
        <v>337</v>
      </c>
      <c r="G124" s="12"/>
      <c r="H124" s="12"/>
      <c r="I124" s="160"/>
      <c r="J124" s="169">
        <f>BK124</f>
        <v>0</v>
      </c>
      <c r="K124" s="12"/>
      <c r="L124" s="157"/>
      <c r="M124" s="162"/>
      <c r="N124" s="163"/>
      <c r="O124" s="163"/>
      <c r="P124" s="164">
        <f>SUM(P125:P154)</f>
        <v>0</v>
      </c>
      <c r="Q124" s="163"/>
      <c r="R124" s="164">
        <f>SUM(R125:R154)</f>
        <v>88</v>
      </c>
      <c r="S124" s="163"/>
      <c r="T124" s="165">
        <f>SUM(T125:T154)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8" t="s">
        <v>81</v>
      </c>
      <c r="AT124" s="166" t="s">
        <v>72</v>
      </c>
      <c r="AU124" s="166" t="s">
        <v>81</v>
      </c>
      <c r="AY124" s="158" t="s">
        <v>146</v>
      </c>
      <c r="BK124" s="167">
        <f>SUM(BK125:BK154)</f>
        <v>0</v>
      </c>
    </row>
    <row r="125" s="2" customFormat="1" ht="33" customHeight="1">
      <c r="A125" s="37"/>
      <c r="B125" s="170"/>
      <c r="C125" s="171" t="s">
        <v>81</v>
      </c>
      <c r="D125" s="171" t="s">
        <v>149</v>
      </c>
      <c r="E125" s="172" t="s">
        <v>396</v>
      </c>
      <c r="F125" s="173" t="s">
        <v>397</v>
      </c>
      <c r="G125" s="174" t="s">
        <v>398</v>
      </c>
      <c r="H125" s="175">
        <v>146</v>
      </c>
      <c r="I125" s="176"/>
      <c r="J125" s="177">
        <f>ROUND(I125*H125,2)</f>
        <v>0</v>
      </c>
      <c r="K125" s="173" t="s">
        <v>778</v>
      </c>
      <c r="L125" s="38"/>
      <c r="M125" s="178" t="s">
        <v>1</v>
      </c>
      <c r="N125" s="179" t="s">
        <v>38</v>
      </c>
      <c r="O125" s="76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2" t="s">
        <v>168</v>
      </c>
      <c r="AT125" s="182" t="s">
        <v>149</v>
      </c>
      <c r="AU125" s="182" t="s">
        <v>83</v>
      </c>
      <c r="AY125" s="18" t="s">
        <v>146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8" t="s">
        <v>81</v>
      </c>
      <c r="BK125" s="183">
        <f>ROUND(I125*H125,2)</f>
        <v>0</v>
      </c>
      <c r="BL125" s="18" t="s">
        <v>168</v>
      </c>
      <c r="BM125" s="182" t="s">
        <v>1422</v>
      </c>
    </row>
    <row r="126" s="2" customFormat="1">
      <c r="A126" s="37"/>
      <c r="B126" s="38"/>
      <c r="C126" s="37"/>
      <c r="D126" s="184" t="s">
        <v>156</v>
      </c>
      <c r="E126" s="37"/>
      <c r="F126" s="185" t="s">
        <v>400</v>
      </c>
      <c r="G126" s="37"/>
      <c r="H126" s="37"/>
      <c r="I126" s="186"/>
      <c r="J126" s="37"/>
      <c r="K126" s="37"/>
      <c r="L126" s="38"/>
      <c r="M126" s="187"/>
      <c r="N126" s="188"/>
      <c r="O126" s="76"/>
      <c r="P126" s="76"/>
      <c r="Q126" s="76"/>
      <c r="R126" s="76"/>
      <c r="S126" s="76"/>
      <c r="T126" s="7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156</v>
      </c>
      <c r="AU126" s="18" t="s">
        <v>83</v>
      </c>
    </row>
    <row r="127" s="13" customFormat="1">
      <c r="A127" s="13"/>
      <c r="B127" s="189"/>
      <c r="C127" s="13"/>
      <c r="D127" s="184" t="s">
        <v>157</v>
      </c>
      <c r="E127" s="190" t="s">
        <v>1</v>
      </c>
      <c r="F127" s="191" t="s">
        <v>1423</v>
      </c>
      <c r="G127" s="13"/>
      <c r="H127" s="192">
        <v>146</v>
      </c>
      <c r="I127" s="193"/>
      <c r="J127" s="13"/>
      <c r="K127" s="13"/>
      <c r="L127" s="189"/>
      <c r="M127" s="194"/>
      <c r="N127" s="195"/>
      <c r="O127" s="195"/>
      <c r="P127" s="195"/>
      <c r="Q127" s="195"/>
      <c r="R127" s="195"/>
      <c r="S127" s="195"/>
      <c r="T127" s="19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0" t="s">
        <v>157</v>
      </c>
      <c r="AU127" s="190" t="s">
        <v>83</v>
      </c>
      <c r="AV127" s="13" t="s">
        <v>83</v>
      </c>
      <c r="AW127" s="13" t="s">
        <v>30</v>
      </c>
      <c r="AX127" s="13" t="s">
        <v>73</v>
      </c>
      <c r="AY127" s="190" t="s">
        <v>146</v>
      </c>
    </row>
    <row r="128" s="15" customFormat="1">
      <c r="A128" s="15"/>
      <c r="B128" s="207"/>
      <c r="C128" s="15"/>
      <c r="D128" s="184" t="s">
        <v>157</v>
      </c>
      <c r="E128" s="208" t="s">
        <v>1</v>
      </c>
      <c r="F128" s="209" t="s">
        <v>248</v>
      </c>
      <c r="G128" s="15"/>
      <c r="H128" s="210">
        <v>146</v>
      </c>
      <c r="I128" s="211"/>
      <c r="J128" s="15"/>
      <c r="K128" s="15"/>
      <c r="L128" s="207"/>
      <c r="M128" s="212"/>
      <c r="N128" s="213"/>
      <c r="O128" s="213"/>
      <c r="P128" s="213"/>
      <c r="Q128" s="213"/>
      <c r="R128" s="213"/>
      <c r="S128" s="213"/>
      <c r="T128" s="21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08" t="s">
        <v>157</v>
      </c>
      <c r="AU128" s="208" t="s">
        <v>83</v>
      </c>
      <c r="AV128" s="15" t="s">
        <v>168</v>
      </c>
      <c r="AW128" s="15" t="s">
        <v>30</v>
      </c>
      <c r="AX128" s="15" t="s">
        <v>81</v>
      </c>
      <c r="AY128" s="208" t="s">
        <v>146</v>
      </c>
    </row>
    <row r="129" s="2" customFormat="1" ht="33" customHeight="1">
      <c r="A129" s="37"/>
      <c r="B129" s="170"/>
      <c r="C129" s="171" t="s">
        <v>83</v>
      </c>
      <c r="D129" s="171" t="s">
        <v>149</v>
      </c>
      <c r="E129" s="172" t="s">
        <v>420</v>
      </c>
      <c r="F129" s="173" t="s">
        <v>421</v>
      </c>
      <c r="G129" s="174" t="s">
        <v>398</v>
      </c>
      <c r="H129" s="175">
        <v>146</v>
      </c>
      <c r="I129" s="176"/>
      <c r="J129" s="177">
        <f>ROUND(I129*H129,2)</f>
        <v>0</v>
      </c>
      <c r="K129" s="173" t="s">
        <v>778</v>
      </c>
      <c r="L129" s="38"/>
      <c r="M129" s="178" t="s">
        <v>1</v>
      </c>
      <c r="N129" s="179" t="s">
        <v>38</v>
      </c>
      <c r="O129" s="76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2" t="s">
        <v>168</v>
      </c>
      <c r="AT129" s="182" t="s">
        <v>149</v>
      </c>
      <c r="AU129" s="182" t="s">
        <v>83</v>
      </c>
      <c r="AY129" s="18" t="s">
        <v>146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81</v>
      </c>
      <c r="BK129" s="183">
        <f>ROUND(I129*H129,2)</f>
        <v>0</v>
      </c>
      <c r="BL129" s="18" t="s">
        <v>168</v>
      </c>
      <c r="BM129" s="182" t="s">
        <v>1424</v>
      </c>
    </row>
    <row r="130" s="2" customFormat="1">
      <c r="A130" s="37"/>
      <c r="B130" s="38"/>
      <c r="C130" s="37"/>
      <c r="D130" s="184" t="s">
        <v>156</v>
      </c>
      <c r="E130" s="37"/>
      <c r="F130" s="185" t="s">
        <v>423</v>
      </c>
      <c r="G130" s="37"/>
      <c r="H130" s="37"/>
      <c r="I130" s="186"/>
      <c r="J130" s="37"/>
      <c r="K130" s="37"/>
      <c r="L130" s="38"/>
      <c r="M130" s="187"/>
      <c r="N130" s="188"/>
      <c r="O130" s="76"/>
      <c r="P130" s="76"/>
      <c r="Q130" s="76"/>
      <c r="R130" s="76"/>
      <c r="S130" s="76"/>
      <c r="T130" s="7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156</v>
      </c>
      <c r="AU130" s="18" t="s">
        <v>83</v>
      </c>
    </row>
    <row r="131" s="14" customFormat="1">
      <c r="A131" s="14"/>
      <c r="B131" s="200"/>
      <c r="C131" s="14"/>
      <c r="D131" s="184" t="s">
        <v>157</v>
      </c>
      <c r="E131" s="201" t="s">
        <v>1</v>
      </c>
      <c r="F131" s="202" t="s">
        <v>424</v>
      </c>
      <c r="G131" s="14"/>
      <c r="H131" s="201" t="s">
        <v>1</v>
      </c>
      <c r="I131" s="203"/>
      <c r="J131" s="14"/>
      <c r="K131" s="14"/>
      <c r="L131" s="200"/>
      <c r="M131" s="204"/>
      <c r="N131" s="205"/>
      <c r="O131" s="205"/>
      <c r="P131" s="205"/>
      <c r="Q131" s="205"/>
      <c r="R131" s="205"/>
      <c r="S131" s="205"/>
      <c r="T131" s="20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01" t="s">
        <v>157</v>
      </c>
      <c r="AU131" s="201" t="s">
        <v>83</v>
      </c>
      <c r="AV131" s="14" t="s">
        <v>81</v>
      </c>
      <c r="AW131" s="14" t="s">
        <v>30</v>
      </c>
      <c r="AX131" s="14" t="s">
        <v>73</v>
      </c>
      <c r="AY131" s="201" t="s">
        <v>146</v>
      </c>
    </row>
    <row r="132" s="13" customFormat="1">
      <c r="A132" s="13"/>
      <c r="B132" s="189"/>
      <c r="C132" s="13"/>
      <c r="D132" s="184" t="s">
        <v>157</v>
      </c>
      <c r="E132" s="190" t="s">
        <v>1</v>
      </c>
      <c r="F132" s="191" t="s">
        <v>1425</v>
      </c>
      <c r="G132" s="13"/>
      <c r="H132" s="192">
        <v>146</v>
      </c>
      <c r="I132" s="193"/>
      <c r="J132" s="13"/>
      <c r="K132" s="13"/>
      <c r="L132" s="189"/>
      <c r="M132" s="194"/>
      <c r="N132" s="195"/>
      <c r="O132" s="195"/>
      <c r="P132" s="195"/>
      <c r="Q132" s="195"/>
      <c r="R132" s="195"/>
      <c r="S132" s="195"/>
      <c r="T132" s="19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0" t="s">
        <v>157</v>
      </c>
      <c r="AU132" s="190" t="s">
        <v>83</v>
      </c>
      <c r="AV132" s="13" t="s">
        <v>83</v>
      </c>
      <c r="AW132" s="13" t="s">
        <v>30</v>
      </c>
      <c r="AX132" s="13" t="s">
        <v>81</v>
      </c>
      <c r="AY132" s="190" t="s">
        <v>146</v>
      </c>
    </row>
    <row r="133" s="2" customFormat="1">
      <c r="A133" s="37"/>
      <c r="B133" s="170"/>
      <c r="C133" s="171" t="s">
        <v>163</v>
      </c>
      <c r="D133" s="171" t="s">
        <v>149</v>
      </c>
      <c r="E133" s="172" t="s">
        <v>426</v>
      </c>
      <c r="F133" s="173" t="s">
        <v>427</v>
      </c>
      <c r="G133" s="174" t="s">
        <v>398</v>
      </c>
      <c r="H133" s="175">
        <v>1460</v>
      </c>
      <c r="I133" s="176"/>
      <c r="J133" s="177">
        <f>ROUND(I133*H133,2)</f>
        <v>0</v>
      </c>
      <c r="K133" s="173" t="s">
        <v>778</v>
      </c>
      <c r="L133" s="38"/>
      <c r="M133" s="178" t="s">
        <v>1</v>
      </c>
      <c r="N133" s="179" t="s">
        <v>38</v>
      </c>
      <c r="O133" s="76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168</v>
      </c>
      <c r="AT133" s="182" t="s">
        <v>149</v>
      </c>
      <c r="AU133" s="182" t="s">
        <v>83</v>
      </c>
      <c r="AY133" s="18" t="s">
        <v>146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81</v>
      </c>
      <c r="BK133" s="183">
        <f>ROUND(I133*H133,2)</f>
        <v>0</v>
      </c>
      <c r="BL133" s="18" t="s">
        <v>168</v>
      </c>
      <c r="BM133" s="182" t="s">
        <v>1426</v>
      </c>
    </row>
    <row r="134" s="2" customFormat="1">
      <c r="A134" s="37"/>
      <c r="B134" s="38"/>
      <c r="C134" s="37"/>
      <c r="D134" s="184" t="s">
        <v>156</v>
      </c>
      <c r="E134" s="37"/>
      <c r="F134" s="185" t="s">
        <v>429</v>
      </c>
      <c r="G134" s="37"/>
      <c r="H134" s="37"/>
      <c r="I134" s="186"/>
      <c r="J134" s="37"/>
      <c r="K134" s="37"/>
      <c r="L134" s="38"/>
      <c r="M134" s="187"/>
      <c r="N134" s="188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156</v>
      </c>
      <c r="AU134" s="18" t="s">
        <v>83</v>
      </c>
    </row>
    <row r="135" s="13" customFormat="1">
      <c r="A135" s="13"/>
      <c r="B135" s="189"/>
      <c r="C135" s="13"/>
      <c r="D135" s="184" t="s">
        <v>157</v>
      </c>
      <c r="E135" s="190" t="s">
        <v>1</v>
      </c>
      <c r="F135" s="191" t="s">
        <v>927</v>
      </c>
      <c r="G135" s="13"/>
      <c r="H135" s="192">
        <v>1460</v>
      </c>
      <c r="I135" s="193"/>
      <c r="J135" s="13"/>
      <c r="K135" s="13"/>
      <c r="L135" s="189"/>
      <c r="M135" s="194"/>
      <c r="N135" s="195"/>
      <c r="O135" s="195"/>
      <c r="P135" s="195"/>
      <c r="Q135" s="195"/>
      <c r="R135" s="195"/>
      <c r="S135" s="195"/>
      <c r="T135" s="19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0" t="s">
        <v>157</v>
      </c>
      <c r="AU135" s="190" t="s">
        <v>83</v>
      </c>
      <c r="AV135" s="13" t="s">
        <v>83</v>
      </c>
      <c r="AW135" s="13" t="s">
        <v>30</v>
      </c>
      <c r="AX135" s="13" t="s">
        <v>81</v>
      </c>
      <c r="AY135" s="190" t="s">
        <v>146</v>
      </c>
    </row>
    <row r="136" s="2" customFormat="1">
      <c r="A136" s="37"/>
      <c r="B136" s="170"/>
      <c r="C136" s="171" t="s">
        <v>168</v>
      </c>
      <c r="D136" s="171" t="s">
        <v>149</v>
      </c>
      <c r="E136" s="172" t="s">
        <v>436</v>
      </c>
      <c r="F136" s="173" t="s">
        <v>437</v>
      </c>
      <c r="G136" s="174" t="s">
        <v>398</v>
      </c>
      <c r="H136" s="175">
        <v>14</v>
      </c>
      <c r="I136" s="176"/>
      <c r="J136" s="177">
        <f>ROUND(I136*H136,2)</f>
        <v>0</v>
      </c>
      <c r="K136" s="173" t="s">
        <v>778</v>
      </c>
      <c r="L136" s="38"/>
      <c r="M136" s="178" t="s">
        <v>1</v>
      </c>
      <c r="N136" s="179" t="s">
        <v>38</v>
      </c>
      <c r="O136" s="76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2" t="s">
        <v>168</v>
      </c>
      <c r="AT136" s="182" t="s">
        <v>149</v>
      </c>
      <c r="AU136" s="182" t="s">
        <v>83</v>
      </c>
      <c r="AY136" s="18" t="s">
        <v>146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81</v>
      </c>
      <c r="BK136" s="183">
        <f>ROUND(I136*H136,2)</f>
        <v>0</v>
      </c>
      <c r="BL136" s="18" t="s">
        <v>168</v>
      </c>
      <c r="BM136" s="182" t="s">
        <v>1427</v>
      </c>
    </row>
    <row r="137" s="2" customFormat="1">
      <c r="A137" s="37"/>
      <c r="B137" s="38"/>
      <c r="C137" s="37"/>
      <c r="D137" s="184" t="s">
        <v>156</v>
      </c>
      <c r="E137" s="37"/>
      <c r="F137" s="185" t="s">
        <v>439</v>
      </c>
      <c r="G137" s="37"/>
      <c r="H137" s="37"/>
      <c r="I137" s="186"/>
      <c r="J137" s="37"/>
      <c r="K137" s="37"/>
      <c r="L137" s="38"/>
      <c r="M137" s="187"/>
      <c r="N137" s="188"/>
      <c r="O137" s="76"/>
      <c r="P137" s="76"/>
      <c r="Q137" s="76"/>
      <c r="R137" s="76"/>
      <c r="S137" s="76"/>
      <c r="T137" s="7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8" t="s">
        <v>156</v>
      </c>
      <c r="AU137" s="18" t="s">
        <v>83</v>
      </c>
    </row>
    <row r="138" s="13" customFormat="1">
      <c r="A138" s="13"/>
      <c r="B138" s="189"/>
      <c r="C138" s="13"/>
      <c r="D138" s="184" t="s">
        <v>157</v>
      </c>
      <c r="E138" s="190" t="s">
        <v>1</v>
      </c>
      <c r="F138" s="191" t="s">
        <v>1428</v>
      </c>
      <c r="G138" s="13"/>
      <c r="H138" s="192">
        <v>14</v>
      </c>
      <c r="I138" s="193"/>
      <c r="J138" s="13"/>
      <c r="K138" s="13"/>
      <c r="L138" s="189"/>
      <c r="M138" s="194"/>
      <c r="N138" s="195"/>
      <c r="O138" s="195"/>
      <c r="P138" s="195"/>
      <c r="Q138" s="195"/>
      <c r="R138" s="195"/>
      <c r="S138" s="195"/>
      <c r="T138" s="19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0" t="s">
        <v>157</v>
      </c>
      <c r="AU138" s="190" t="s">
        <v>83</v>
      </c>
      <c r="AV138" s="13" t="s">
        <v>83</v>
      </c>
      <c r="AW138" s="13" t="s">
        <v>30</v>
      </c>
      <c r="AX138" s="13" t="s">
        <v>81</v>
      </c>
      <c r="AY138" s="190" t="s">
        <v>146</v>
      </c>
    </row>
    <row r="139" s="2" customFormat="1" ht="16.5" customHeight="1">
      <c r="A139" s="37"/>
      <c r="B139" s="170"/>
      <c r="C139" s="215" t="s">
        <v>145</v>
      </c>
      <c r="D139" s="215" t="s">
        <v>249</v>
      </c>
      <c r="E139" s="216" t="s">
        <v>1429</v>
      </c>
      <c r="F139" s="217" t="s">
        <v>1430</v>
      </c>
      <c r="G139" s="218" t="s">
        <v>322</v>
      </c>
      <c r="H139" s="219">
        <v>28</v>
      </c>
      <c r="I139" s="220"/>
      <c r="J139" s="221">
        <f>ROUND(I139*H139,2)</f>
        <v>0</v>
      </c>
      <c r="K139" s="217" t="s">
        <v>778</v>
      </c>
      <c r="L139" s="222"/>
      <c r="M139" s="223" t="s">
        <v>1</v>
      </c>
      <c r="N139" s="224" t="s">
        <v>38</v>
      </c>
      <c r="O139" s="76"/>
      <c r="P139" s="180">
        <f>O139*H139</f>
        <v>0</v>
      </c>
      <c r="Q139" s="180">
        <v>1</v>
      </c>
      <c r="R139" s="180">
        <f>Q139*H139</f>
        <v>28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189</v>
      </c>
      <c r="AT139" s="182" t="s">
        <v>249</v>
      </c>
      <c r="AU139" s="182" t="s">
        <v>83</v>
      </c>
      <c r="AY139" s="18" t="s">
        <v>146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81</v>
      </c>
      <c r="BK139" s="183">
        <f>ROUND(I139*H139,2)</f>
        <v>0</v>
      </c>
      <c r="BL139" s="18" t="s">
        <v>168</v>
      </c>
      <c r="BM139" s="182" t="s">
        <v>1431</v>
      </c>
    </row>
    <row r="140" s="2" customFormat="1">
      <c r="A140" s="37"/>
      <c r="B140" s="38"/>
      <c r="C140" s="37"/>
      <c r="D140" s="184" t="s">
        <v>156</v>
      </c>
      <c r="E140" s="37"/>
      <c r="F140" s="185" t="s">
        <v>1430</v>
      </c>
      <c r="G140" s="37"/>
      <c r="H140" s="37"/>
      <c r="I140" s="186"/>
      <c r="J140" s="37"/>
      <c r="K140" s="37"/>
      <c r="L140" s="38"/>
      <c r="M140" s="187"/>
      <c r="N140" s="188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156</v>
      </c>
      <c r="AU140" s="18" t="s">
        <v>83</v>
      </c>
    </row>
    <row r="141" s="13" customFormat="1">
      <c r="A141" s="13"/>
      <c r="B141" s="189"/>
      <c r="C141" s="13"/>
      <c r="D141" s="184" t="s">
        <v>157</v>
      </c>
      <c r="E141" s="13"/>
      <c r="F141" s="191" t="s">
        <v>1432</v>
      </c>
      <c r="G141" s="13"/>
      <c r="H141" s="192">
        <v>28</v>
      </c>
      <c r="I141" s="193"/>
      <c r="J141" s="13"/>
      <c r="K141" s="13"/>
      <c r="L141" s="189"/>
      <c r="M141" s="194"/>
      <c r="N141" s="195"/>
      <c r="O141" s="195"/>
      <c r="P141" s="195"/>
      <c r="Q141" s="195"/>
      <c r="R141" s="195"/>
      <c r="S141" s="195"/>
      <c r="T141" s="19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0" t="s">
        <v>157</v>
      </c>
      <c r="AU141" s="190" t="s">
        <v>83</v>
      </c>
      <c r="AV141" s="13" t="s">
        <v>83</v>
      </c>
      <c r="AW141" s="13" t="s">
        <v>3</v>
      </c>
      <c r="AX141" s="13" t="s">
        <v>81</v>
      </c>
      <c r="AY141" s="190" t="s">
        <v>146</v>
      </c>
    </row>
    <row r="142" s="2" customFormat="1">
      <c r="A142" s="37"/>
      <c r="B142" s="170"/>
      <c r="C142" s="171" t="s">
        <v>177</v>
      </c>
      <c r="D142" s="171" t="s">
        <v>149</v>
      </c>
      <c r="E142" s="172" t="s">
        <v>442</v>
      </c>
      <c r="F142" s="173" t="s">
        <v>443</v>
      </c>
      <c r="G142" s="174" t="s">
        <v>322</v>
      </c>
      <c r="H142" s="175">
        <v>248.19999999999999</v>
      </c>
      <c r="I142" s="176"/>
      <c r="J142" s="177">
        <f>ROUND(I142*H142,2)</f>
        <v>0</v>
      </c>
      <c r="K142" s="173" t="s">
        <v>778</v>
      </c>
      <c r="L142" s="38"/>
      <c r="M142" s="178" t="s">
        <v>1</v>
      </c>
      <c r="N142" s="179" t="s">
        <v>38</v>
      </c>
      <c r="O142" s="76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2" t="s">
        <v>168</v>
      </c>
      <c r="AT142" s="182" t="s">
        <v>149</v>
      </c>
      <c r="AU142" s="182" t="s">
        <v>83</v>
      </c>
      <c r="AY142" s="18" t="s">
        <v>146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8" t="s">
        <v>81</v>
      </c>
      <c r="BK142" s="183">
        <f>ROUND(I142*H142,2)</f>
        <v>0</v>
      </c>
      <c r="BL142" s="18" t="s">
        <v>168</v>
      </c>
      <c r="BM142" s="182" t="s">
        <v>1433</v>
      </c>
    </row>
    <row r="143" s="2" customFormat="1">
      <c r="A143" s="37"/>
      <c r="B143" s="38"/>
      <c r="C143" s="37"/>
      <c r="D143" s="184" t="s">
        <v>156</v>
      </c>
      <c r="E143" s="37"/>
      <c r="F143" s="185" t="s">
        <v>445</v>
      </c>
      <c r="G143" s="37"/>
      <c r="H143" s="37"/>
      <c r="I143" s="186"/>
      <c r="J143" s="37"/>
      <c r="K143" s="37"/>
      <c r="L143" s="38"/>
      <c r="M143" s="187"/>
      <c r="N143" s="188"/>
      <c r="O143" s="76"/>
      <c r="P143" s="76"/>
      <c r="Q143" s="76"/>
      <c r="R143" s="76"/>
      <c r="S143" s="76"/>
      <c r="T143" s="7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8" t="s">
        <v>156</v>
      </c>
      <c r="AU143" s="18" t="s">
        <v>83</v>
      </c>
    </row>
    <row r="144" s="13" customFormat="1">
      <c r="A144" s="13"/>
      <c r="B144" s="189"/>
      <c r="C144" s="13"/>
      <c r="D144" s="184" t="s">
        <v>157</v>
      </c>
      <c r="E144" s="190" t="s">
        <v>1</v>
      </c>
      <c r="F144" s="191" t="s">
        <v>929</v>
      </c>
      <c r="G144" s="13"/>
      <c r="H144" s="192">
        <v>248.19999999999999</v>
      </c>
      <c r="I144" s="193"/>
      <c r="J144" s="13"/>
      <c r="K144" s="13"/>
      <c r="L144" s="189"/>
      <c r="M144" s="194"/>
      <c r="N144" s="195"/>
      <c r="O144" s="195"/>
      <c r="P144" s="195"/>
      <c r="Q144" s="195"/>
      <c r="R144" s="195"/>
      <c r="S144" s="195"/>
      <c r="T144" s="19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0" t="s">
        <v>157</v>
      </c>
      <c r="AU144" s="190" t="s">
        <v>83</v>
      </c>
      <c r="AV144" s="13" t="s">
        <v>83</v>
      </c>
      <c r="AW144" s="13" t="s">
        <v>30</v>
      </c>
      <c r="AX144" s="13" t="s">
        <v>81</v>
      </c>
      <c r="AY144" s="190" t="s">
        <v>146</v>
      </c>
    </row>
    <row r="145" s="2" customFormat="1" ht="16.5" customHeight="1">
      <c r="A145" s="37"/>
      <c r="B145" s="170"/>
      <c r="C145" s="171" t="s">
        <v>182</v>
      </c>
      <c r="D145" s="171" t="s">
        <v>149</v>
      </c>
      <c r="E145" s="172" t="s">
        <v>447</v>
      </c>
      <c r="F145" s="173" t="s">
        <v>448</v>
      </c>
      <c r="G145" s="174" t="s">
        <v>398</v>
      </c>
      <c r="H145" s="175">
        <v>146</v>
      </c>
      <c r="I145" s="176"/>
      <c r="J145" s="177">
        <f>ROUND(I145*H145,2)</f>
        <v>0</v>
      </c>
      <c r="K145" s="173" t="s">
        <v>778</v>
      </c>
      <c r="L145" s="38"/>
      <c r="M145" s="178" t="s">
        <v>1</v>
      </c>
      <c r="N145" s="179" t="s">
        <v>38</v>
      </c>
      <c r="O145" s="76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2" t="s">
        <v>168</v>
      </c>
      <c r="AT145" s="182" t="s">
        <v>149</v>
      </c>
      <c r="AU145" s="182" t="s">
        <v>83</v>
      </c>
      <c r="AY145" s="18" t="s">
        <v>146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8" t="s">
        <v>81</v>
      </c>
      <c r="BK145" s="183">
        <f>ROUND(I145*H145,2)</f>
        <v>0</v>
      </c>
      <c r="BL145" s="18" t="s">
        <v>168</v>
      </c>
      <c r="BM145" s="182" t="s">
        <v>1434</v>
      </c>
    </row>
    <row r="146" s="2" customFormat="1">
      <c r="A146" s="37"/>
      <c r="B146" s="38"/>
      <c r="C146" s="37"/>
      <c r="D146" s="184" t="s">
        <v>156</v>
      </c>
      <c r="E146" s="37"/>
      <c r="F146" s="185" t="s">
        <v>450</v>
      </c>
      <c r="G146" s="37"/>
      <c r="H146" s="37"/>
      <c r="I146" s="186"/>
      <c r="J146" s="37"/>
      <c r="K146" s="37"/>
      <c r="L146" s="38"/>
      <c r="M146" s="187"/>
      <c r="N146" s="188"/>
      <c r="O146" s="76"/>
      <c r="P146" s="76"/>
      <c r="Q146" s="76"/>
      <c r="R146" s="76"/>
      <c r="S146" s="76"/>
      <c r="T146" s="7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8" t="s">
        <v>156</v>
      </c>
      <c r="AU146" s="18" t="s">
        <v>83</v>
      </c>
    </row>
    <row r="147" s="13" customFormat="1">
      <c r="A147" s="13"/>
      <c r="B147" s="189"/>
      <c r="C147" s="13"/>
      <c r="D147" s="184" t="s">
        <v>157</v>
      </c>
      <c r="E147" s="190" t="s">
        <v>1</v>
      </c>
      <c r="F147" s="191" t="s">
        <v>931</v>
      </c>
      <c r="G147" s="13"/>
      <c r="H147" s="192">
        <v>146</v>
      </c>
      <c r="I147" s="193"/>
      <c r="J147" s="13"/>
      <c r="K147" s="13"/>
      <c r="L147" s="189"/>
      <c r="M147" s="194"/>
      <c r="N147" s="195"/>
      <c r="O147" s="195"/>
      <c r="P147" s="195"/>
      <c r="Q147" s="195"/>
      <c r="R147" s="195"/>
      <c r="S147" s="195"/>
      <c r="T147" s="19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0" t="s">
        <v>157</v>
      </c>
      <c r="AU147" s="190" t="s">
        <v>83</v>
      </c>
      <c r="AV147" s="13" t="s">
        <v>83</v>
      </c>
      <c r="AW147" s="13" t="s">
        <v>30</v>
      </c>
      <c r="AX147" s="13" t="s">
        <v>73</v>
      </c>
      <c r="AY147" s="190" t="s">
        <v>146</v>
      </c>
    </row>
    <row r="148" s="15" customFormat="1">
      <c r="A148" s="15"/>
      <c r="B148" s="207"/>
      <c r="C148" s="15"/>
      <c r="D148" s="184" t="s">
        <v>157</v>
      </c>
      <c r="E148" s="208" t="s">
        <v>1</v>
      </c>
      <c r="F148" s="209" t="s">
        <v>248</v>
      </c>
      <c r="G148" s="15"/>
      <c r="H148" s="210">
        <v>146</v>
      </c>
      <c r="I148" s="211"/>
      <c r="J148" s="15"/>
      <c r="K148" s="15"/>
      <c r="L148" s="207"/>
      <c r="M148" s="212"/>
      <c r="N148" s="213"/>
      <c r="O148" s="213"/>
      <c r="P148" s="213"/>
      <c r="Q148" s="213"/>
      <c r="R148" s="213"/>
      <c r="S148" s="213"/>
      <c r="T148" s="21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08" t="s">
        <v>157</v>
      </c>
      <c r="AU148" s="208" t="s">
        <v>83</v>
      </c>
      <c r="AV148" s="15" t="s">
        <v>168</v>
      </c>
      <c r="AW148" s="15" t="s">
        <v>30</v>
      </c>
      <c r="AX148" s="15" t="s">
        <v>81</v>
      </c>
      <c r="AY148" s="208" t="s">
        <v>146</v>
      </c>
    </row>
    <row r="149" s="2" customFormat="1">
      <c r="A149" s="37"/>
      <c r="B149" s="170"/>
      <c r="C149" s="171" t="s">
        <v>189</v>
      </c>
      <c r="D149" s="171" t="s">
        <v>149</v>
      </c>
      <c r="E149" s="172" t="s">
        <v>455</v>
      </c>
      <c r="F149" s="173" t="s">
        <v>456</v>
      </c>
      <c r="G149" s="174" t="s">
        <v>398</v>
      </c>
      <c r="H149" s="175">
        <v>30</v>
      </c>
      <c r="I149" s="176"/>
      <c r="J149" s="177">
        <f>ROUND(I149*H149,2)</f>
        <v>0</v>
      </c>
      <c r="K149" s="173" t="s">
        <v>778</v>
      </c>
      <c r="L149" s="38"/>
      <c r="M149" s="178" t="s">
        <v>1</v>
      </c>
      <c r="N149" s="179" t="s">
        <v>38</v>
      </c>
      <c r="O149" s="76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168</v>
      </c>
      <c r="AT149" s="182" t="s">
        <v>149</v>
      </c>
      <c r="AU149" s="182" t="s">
        <v>83</v>
      </c>
      <c r="AY149" s="18" t="s">
        <v>146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81</v>
      </c>
      <c r="BK149" s="183">
        <f>ROUND(I149*H149,2)</f>
        <v>0</v>
      </c>
      <c r="BL149" s="18" t="s">
        <v>168</v>
      </c>
      <c r="BM149" s="182" t="s">
        <v>1435</v>
      </c>
    </row>
    <row r="150" s="2" customFormat="1">
      <c r="A150" s="37"/>
      <c r="B150" s="38"/>
      <c r="C150" s="37"/>
      <c r="D150" s="184" t="s">
        <v>156</v>
      </c>
      <c r="E150" s="37"/>
      <c r="F150" s="185" t="s">
        <v>458</v>
      </c>
      <c r="G150" s="37"/>
      <c r="H150" s="37"/>
      <c r="I150" s="186"/>
      <c r="J150" s="37"/>
      <c r="K150" s="37"/>
      <c r="L150" s="38"/>
      <c r="M150" s="187"/>
      <c r="N150" s="188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156</v>
      </c>
      <c r="AU150" s="18" t="s">
        <v>83</v>
      </c>
    </row>
    <row r="151" s="13" customFormat="1">
      <c r="A151" s="13"/>
      <c r="B151" s="189"/>
      <c r="C151" s="13"/>
      <c r="D151" s="184" t="s">
        <v>157</v>
      </c>
      <c r="E151" s="190" t="s">
        <v>1</v>
      </c>
      <c r="F151" s="191" t="s">
        <v>1436</v>
      </c>
      <c r="G151" s="13"/>
      <c r="H151" s="192">
        <v>30</v>
      </c>
      <c r="I151" s="193"/>
      <c r="J151" s="13"/>
      <c r="K151" s="13"/>
      <c r="L151" s="189"/>
      <c r="M151" s="194"/>
      <c r="N151" s="195"/>
      <c r="O151" s="195"/>
      <c r="P151" s="195"/>
      <c r="Q151" s="195"/>
      <c r="R151" s="195"/>
      <c r="S151" s="195"/>
      <c r="T151" s="19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0" t="s">
        <v>157</v>
      </c>
      <c r="AU151" s="190" t="s">
        <v>83</v>
      </c>
      <c r="AV151" s="13" t="s">
        <v>83</v>
      </c>
      <c r="AW151" s="13" t="s">
        <v>30</v>
      </c>
      <c r="AX151" s="13" t="s">
        <v>81</v>
      </c>
      <c r="AY151" s="190" t="s">
        <v>146</v>
      </c>
    </row>
    <row r="152" s="2" customFormat="1" ht="16.5" customHeight="1">
      <c r="A152" s="37"/>
      <c r="B152" s="170"/>
      <c r="C152" s="215" t="s">
        <v>194</v>
      </c>
      <c r="D152" s="215" t="s">
        <v>249</v>
      </c>
      <c r="E152" s="216" t="s">
        <v>1437</v>
      </c>
      <c r="F152" s="217" t="s">
        <v>1438</v>
      </c>
      <c r="G152" s="218" t="s">
        <v>322</v>
      </c>
      <c r="H152" s="219">
        <v>60</v>
      </c>
      <c r="I152" s="220"/>
      <c r="J152" s="221">
        <f>ROUND(I152*H152,2)</f>
        <v>0</v>
      </c>
      <c r="K152" s="217" t="s">
        <v>778</v>
      </c>
      <c r="L152" s="222"/>
      <c r="M152" s="223" t="s">
        <v>1</v>
      </c>
      <c r="N152" s="224" t="s">
        <v>38</v>
      </c>
      <c r="O152" s="76"/>
      <c r="P152" s="180">
        <f>O152*H152</f>
        <v>0</v>
      </c>
      <c r="Q152" s="180">
        <v>1</v>
      </c>
      <c r="R152" s="180">
        <f>Q152*H152</f>
        <v>60</v>
      </c>
      <c r="S152" s="180">
        <v>0</v>
      </c>
      <c r="T152" s="18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2" t="s">
        <v>189</v>
      </c>
      <c r="AT152" s="182" t="s">
        <v>249</v>
      </c>
      <c r="AU152" s="182" t="s">
        <v>83</v>
      </c>
      <c r="AY152" s="18" t="s">
        <v>146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81</v>
      </c>
      <c r="BK152" s="183">
        <f>ROUND(I152*H152,2)</f>
        <v>0</v>
      </c>
      <c r="BL152" s="18" t="s">
        <v>168</v>
      </c>
      <c r="BM152" s="182" t="s">
        <v>1439</v>
      </c>
    </row>
    <row r="153" s="2" customFormat="1">
      <c r="A153" s="37"/>
      <c r="B153" s="38"/>
      <c r="C153" s="37"/>
      <c r="D153" s="184" t="s">
        <v>156</v>
      </c>
      <c r="E153" s="37"/>
      <c r="F153" s="185" t="s">
        <v>1438</v>
      </c>
      <c r="G153" s="37"/>
      <c r="H153" s="37"/>
      <c r="I153" s="186"/>
      <c r="J153" s="37"/>
      <c r="K153" s="37"/>
      <c r="L153" s="38"/>
      <c r="M153" s="187"/>
      <c r="N153" s="188"/>
      <c r="O153" s="76"/>
      <c r="P153" s="76"/>
      <c r="Q153" s="76"/>
      <c r="R153" s="76"/>
      <c r="S153" s="76"/>
      <c r="T153" s="7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8" t="s">
        <v>156</v>
      </c>
      <c r="AU153" s="18" t="s">
        <v>83</v>
      </c>
    </row>
    <row r="154" s="13" customFormat="1">
      <c r="A154" s="13"/>
      <c r="B154" s="189"/>
      <c r="C154" s="13"/>
      <c r="D154" s="184" t="s">
        <v>157</v>
      </c>
      <c r="E154" s="13"/>
      <c r="F154" s="191" t="s">
        <v>1440</v>
      </c>
      <c r="G154" s="13"/>
      <c r="H154" s="192">
        <v>60</v>
      </c>
      <c r="I154" s="193"/>
      <c r="J154" s="13"/>
      <c r="K154" s="13"/>
      <c r="L154" s="189"/>
      <c r="M154" s="194"/>
      <c r="N154" s="195"/>
      <c r="O154" s="195"/>
      <c r="P154" s="195"/>
      <c r="Q154" s="195"/>
      <c r="R154" s="195"/>
      <c r="S154" s="195"/>
      <c r="T154" s="19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0" t="s">
        <v>157</v>
      </c>
      <c r="AU154" s="190" t="s">
        <v>83</v>
      </c>
      <c r="AV154" s="13" t="s">
        <v>83</v>
      </c>
      <c r="AW154" s="13" t="s">
        <v>3</v>
      </c>
      <c r="AX154" s="13" t="s">
        <v>81</v>
      </c>
      <c r="AY154" s="190" t="s">
        <v>146</v>
      </c>
    </row>
    <row r="155" s="12" customFormat="1" ht="22.8" customHeight="1">
      <c r="A155" s="12"/>
      <c r="B155" s="157"/>
      <c r="C155" s="12"/>
      <c r="D155" s="158" t="s">
        <v>72</v>
      </c>
      <c r="E155" s="168" t="s">
        <v>168</v>
      </c>
      <c r="F155" s="168" t="s">
        <v>708</v>
      </c>
      <c r="G155" s="12"/>
      <c r="H155" s="12"/>
      <c r="I155" s="160"/>
      <c r="J155" s="169">
        <f>BK155</f>
        <v>0</v>
      </c>
      <c r="K155" s="12"/>
      <c r="L155" s="157"/>
      <c r="M155" s="162"/>
      <c r="N155" s="163"/>
      <c r="O155" s="163"/>
      <c r="P155" s="164">
        <f>SUM(P156:P158)</f>
        <v>0</v>
      </c>
      <c r="Q155" s="163"/>
      <c r="R155" s="164">
        <f>SUM(R156:R158)</f>
        <v>22.689240000000002</v>
      </c>
      <c r="S155" s="163"/>
      <c r="T155" s="165">
        <f>SUM(T156:T158)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8" t="s">
        <v>81</v>
      </c>
      <c r="AT155" s="166" t="s">
        <v>72</v>
      </c>
      <c r="AU155" s="166" t="s">
        <v>81</v>
      </c>
      <c r="AY155" s="158" t="s">
        <v>146</v>
      </c>
      <c r="BK155" s="167">
        <f>SUM(BK156:BK158)</f>
        <v>0</v>
      </c>
    </row>
    <row r="156" s="2" customFormat="1" ht="16.5" customHeight="1">
      <c r="A156" s="37"/>
      <c r="B156" s="170"/>
      <c r="C156" s="171" t="s">
        <v>199</v>
      </c>
      <c r="D156" s="171" t="s">
        <v>149</v>
      </c>
      <c r="E156" s="172" t="s">
        <v>1441</v>
      </c>
      <c r="F156" s="173" t="s">
        <v>1442</v>
      </c>
      <c r="G156" s="174" t="s">
        <v>398</v>
      </c>
      <c r="H156" s="175">
        <v>12</v>
      </c>
      <c r="I156" s="176"/>
      <c r="J156" s="177">
        <f>ROUND(I156*H156,2)</f>
        <v>0</v>
      </c>
      <c r="K156" s="173" t="s">
        <v>778</v>
      </c>
      <c r="L156" s="38"/>
      <c r="M156" s="178" t="s">
        <v>1</v>
      </c>
      <c r="N156" s="179" t="s">
        <v>38</v>
      </c>
      <c r="O156" s="76"/>
      <c r="P156" s="180">
        <f>O156*H156</f>
        <v>0</v>
      </c>
      <c r="Q156" s="180">
        <v>1.8907700000000001</v>
      </c>
      <c r="R156" s="180">
        <f>Q156*H156</f>
        <v>22.689240000000002</v>
      </c>
      <c r="S156" s="180">
        <v>0</v>
      </c>
      <c r="T156" s="18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2" t="s">
        <v>168</v>
      </c>
      <c r="AT156" s="182" t="s">
        <v>149</v>
      </c>
      <c r="AU156" s="182" t="s">
        <v>83</v>
      </c>
      <c r="AY156" s="18" t="s">
        <v>146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8" t="s">
        <v>81</v>
      </c>
      <c r="BK156" s="183">
        <f>ROUND(I156*H156,2)</f>
        <v>0</v>
      </c>
      <c r="BL156" s="18" t="s">
        <v>168</v>
      </c>
      <c r="BM156" s="182" t="s">
        <v>1443</v>
      </c>
    </row>
    <row r="157" s="2" customFormat="1">
      <c r="A157" s="37"/>
      <c r="B157" s="38"/>
      <c r="C157" s="37"/>
      <c r="D157" s="184" t="s">
        <v>156</v>
      </c>
      <c r="E157" s="37"/>
      <c r="F157" s="185" t="s">
        <v>1444</v>
      </c>
      <c r="G157" s="37"/>
      <c r="H157" s="37"/>
      <c r="I157" s="186"/>
      <c r="J157" s="37"/>
      <c r="K157" s="37"/>
      <c r="L157" s="38"/>
      <c r="M157" s="187"/>
      <c r="N157" s="188"/>
      <c r="O157" s="76"/>
      <c r="P157" s="76"/>
      <c r="Q157" s="76"/>
      <c r="R157" s="76"/>
      <c r="S157" s="76"/>
      <c r="T157" s="7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8" t="s">
        <v>156</v>
      </c>
      <c r="AU157" s="18" t="s">
        <v>83</v>
      </c>
    </row>
    <row r="158" s="13" customFormat="1">
      <c r="A158" s="13"/>
      <c r="B158" s="189"/>
      <c r="C158" s="13"/>
      <c r="D158" s="184" t="s">
        <v>157</v>
      </c>
      <c r="E158" s="190" t="s">
        <v>1</v>
      </c>
      <c r="F158" s="191" t="s">
        <v>1445</v>
      </c>
      <c r="G158" s="13"/>
      <c r="H158" s="192">
        <v>12</v>
      </c>
      <c r="I158" s="193"/>
      <c r="J158" s="13"/>
      <c r="K158" s="13"/>
      <c r="L158" s="189"/>
      <c r="M158" s="194"/>
      <c r="N158" s="195"/>
      <c r="O158" s="195"/>
      <c r="P158" s="195"/>
      <c r="Q158" s="195"/>
      <c r="R158" s="195"/>
      <c r="S158" s="195"/>
      <c r="T158" s="19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0" t="s">
        <v>157</v>
      </c>
      <c r="AU158" s="190" t="s">
        <v>83</v>
      </c>
      <c r="AV158" s="13" t="s">
        <v>83</v>
      </c>
      <c r="AW158" s="13" t="s">
        <v>30</v>
      </c>
      <c r="AX158" s="13" t="s">
        <v>81</v>
      </c>
      <c r="AY158" s="190" t="s">
        <v>146</v>
      </c>
    </row>
    <row r="159" s="12" customFormat="1" ht="22.8" customHeight="1">
      <c r="A159" s="12"/>
      <c r="B159" s="157"/>
      <c r="C159" s="12"/>
      <c r="D159" s="158" t="s">
        <v>72</v>
      </c>
      <c r="E159" s="168" t="s">
        <v>145</v>
      </c>
      <c r="F159" s="168" t="s">
        <v>491</v>
      </c>
      <c r="G159" s="12"/>
      <c r="H159" s="12"/>
      <c r="I159" s="160"/>
      <c r="J159" s="169">
        <f>BK159</f>
        <v>0</v>
      </c>
      <c r="K159" s="12"/>
      <c r="L159" s="157"/>
      <c r="M159" s="162"/>
      <c r="N159" s="163"/>
      <c r="O159" s="163"/>
      <c r="P159" s="164">
        <f>SUM(P160:P168)</f>
        <v>0</v>
      </c>
      <c r="Q159" s="163"/>
      <c r="R159" s="164">
        <f>SUM(R160:R168)</f>
        <v>37.235880000000002</v>
      </c>
      <c r="S159" s="163"/>
      <c r="T159" s="165">
        <f>SUM(T160:T168)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8" t="s">
        <v>81</v>
      </c>
      <c r="AT159" s="166" t="s">
        <v>72</v>
      </c>
      <c r="AU159" s="166" t="s">
        <v>81</v>
      </c>
      <c r="AY159" s="158" t="s">
        <v>146</v>
      </c>
      <c r="BK159" s="167">
        <f>SUM(BK160:BK168)</f>
        <v>0</v>
      </c>
    </row>
    <row r="160" s="2" customFormat="1" ht="16.5" customHeight="1">
      <c r="A160" s="37"/>
      <c r="B160" s="170"/>
      <c r="C160" s="171" t="s">
        <v>205</v>
      </c>
      <c r="D160" s="171" t="s">
        <v>149</v>
      </c>
      <c r="E160" s="172" t="s">
        <v>719</v>
      </c>
      <c r="F160" s="173" t="s">
        <v>720</v>
      </c>
      <c r="G160" s="174" t="s">
        <v>284</v>
      </c>
      <c r="H160" s="175">
        <v>66</v>
      </c>
      <c r="I160" s="176"/>
      <c r="J160" s="177">
        <f>ROUND(I160*H160,2)</f>
        <v>0</v>
      </c>
      <c r="K160" s="173" t="s">
        <v>778</v>
      </c>
      <c r="L160" s="38"/>
      <c r="M160" s="178" t="s">
        <v>1</v>
      </c>
      <c r="N160" s="179" t="s">
        <v>38</v>
      </c>
      <c r="O160" s="76"/>
      <c r="P160" s="180">
        <f>O160*H160</f>
        <v>0</v>
      </c>
      <c r="Q160" s="180">
        <v>0.34499999999999997</v>
      </c>
      <c r="R160" s="180">
        <f>Q160*H160</f>
        <v>22.77</v>
      </c>
      <c r="S160" s="180">
        <v>0</v>
      </c>
      <c r="T160" s="18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2" t="s">
        <v>168</v>
      </c>
      <c r="AT160" s="182" t="s">
        <v>149</v>
      </c>
      <c r="AU160" s="182" t="s">
        <v>83</v>
      </c>
      <c r="AY160" s="18" t="s">
        <v>146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8" t="s">
        <v>81</v>
      </c>
      <c r="BK160" s="183">
        <f>ROUND(I160*H160,2)</f>
        <v>0</v>
      </c>
      <c r="BL160" s="18" t="s">
        <v>168</v>
      </c>
      <c r="BM160" s="182" t="s">
        <v>1446</v>
      </c>
    </row>
    <row r="161" s="2" customFormat="1">
      <c r="A161" s="37"/>
      <c r="B161" s="38"/>
      <c r="C161" s="37"/>
      <c r="D161" s="184" t="s">
        <v>156</v>
      </c>
      <c r="E161" s="37"/>
      <c r="F161" s="185" t="s">
        <v>722</v>
      </c>
      <c r="G161" s="37"/>
      <c r="H161" s="37"/>
      <c r="I161" s="186"/>
      <c r="J161" s="37"/>
      <c r="K161" s="37"/>
      <c r="L161" s="38"/>
      <c r="M161" s="187"/>
      <c r="N161" s="188"/>
      <c r="O161" s="76"/>
      <c r="P161" s="76"/>
      <c r="Q161" s="76"/>
      <c r="R161" s="76"/>
      <c r="S161" s="76"/>
      <c r="T161" s="7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8" t="s">
        <v>156</v>
      </c>
      <c r="AU161" s="18" t="s">
        <v>83</v>
      </c>
    </row>
    <row r="162" s="13" customFormat="1">
      <c r="A162" s="13"/>
      <c r="B162" s="189"/>
      <c r="C162" s="13"/>
      <c r="D162" s="184" t="s">
        <v>157</v>
      </c>
      <c r="E162" s="190" t="s">
        <v>1</v>
      </c>
      <c r="F162" s="191" t="s">
        <v>1447</v>
      </c>
      <c r="G162" s="13"/>
      <c r="H162" s="192">
        <v>66</v>
      </c>
      <c r="I162" s="193"/>
      <c r="J162" s="13"/>
      <c r="K162" s="13"/>
      <c r="L162" s="189"/>
      <c r="M162" s="194"/>
      <c r="N162" s="195"/>
      <c r="O162" s="195"/>
      <c r="P162" s="195"/>
      <c r="Q162" s="195"/>
      <c r="R162" s="195"/>
      <c r="S162" s="195"/>
      <c r="T162" s="19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0" t="s">
        <v>157</v>
      </c>
      <c r="AU162" s="190" t="s">
        <v>83</v>
      </c>
      <c r="AV162" s="13" t="s">
        <v>83</v>
      </c>
      <c r="AW162" s="13" t="s">
        <v>30</v>
      </c>
      <c r="AX162" s="13" t="s">
        <v>81</v>
      </c>
      <c r="AY162" s="190" t="s">
        <v>146</v>
      </c>
    </row>
    <row r="163" s="2" customFormat="1">
      <c r="A163" s="37"/>
      <c r="B163" s="170"/>
      <c r="C163" s="171" t="s">
        <v>210</v>
      </c>
      <c r="D163" s="171" t="s">
        <v>149</v>
      </c>
      <c r="E163" s="172" t="s">
        <v>726</v>
      </c>
      <c r="F163" s="173" t="s">
        <v>727</v>
      </c>
      <c r="G163" s="174" t="s">
        <v>284</v>
      </c>
      <c r="H163" s="175">
        <v>66</v>
      </c>
      <c r="I163" s="176"/>
      <c r="J163" s="177">
        <f>ROUND(I163*H163,2)</f>
        <v>0</v>
      </c>
      <c r="K163" s="173" t="s">
        <v>778</v>
      </c>
      <c r="L163" s="38"/>
      <c r="M163" s="178" t="s">
        <v>1</v>
      </c>
      <c r="N163" s="179" t="s">
        <v>38</v>
      </c>
      <c r="O163" s="76"/>
      <c r="P163" s="180">
        <f>O163*H163</f>
        <v>0</v>
      </c>
      <c r="Q163" s="180">
        <v>0.084250000000000005</v>
      </c>
      <c r="R163" s="180">
        <f>Q163*H163</f>
        <v>5.5605000000000002</v>
      </c>
      <c r="S163" s="180">
        <v>0</v>
      </c>
      <c r="T163" s="18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2" t="s">
        <v>168</v>
      </c>
      <c r="AT163" s="182" t="s">
        <v>149</v>
      </c>
      <c r="AU163" s="182" t="s">
        <v>83</v>
      </c>
      <c r="AY163" s="18" t="s">
        <v>146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8" t="s">
        <v>81</v>
      </c>
      <c r="BK163" s="183">
        <f>ROUND(I163*H163,2)</f>
        <v>0</v>
      </c>
      <c r="BL163" s="18" t="s">
        <v>168</v>
      </c>
      <c r="BM163" s="182" t="s">
        <v>1448</v>
      </c>
    </row>
    <row r="164" s="2" customFormat="1">
      <c r="A164" s="37"/>
      <c r="B164" s="38"/>
      <c r="C164" s="37"/>
      <c r="D164" s="184" t="s">
        <v>156</v>
      </c>
      <c r="E164" s="37"/>
      <c r="F164" s="185" t="s">
        <v>729</v>
      </c>
      <c r="G164" s="37"/>
      <c r="H164" s="37"/>
      <c r="I164" s="186"/>
      <c r="J164" s="37"/>
      <c r="K164" s="37"/>
      <c r="L164" s="38"/>
      <c r="M164" s="187"/>
      <c r="N164" s="188"/>
      <c r="O164" s="76"/>
      <c r="P164" s="76"/>
      <c r="Q164" s="76"/>
      <c r="R164" s="76"/>
      <c r="S164" s="76"/>
      <c r="T164" s="7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8" t="s">
        <v>156</v>
      </c>
      <c r="AU164" s="18" t="s">
        <v>83</v>
      </c>
    </row>
    <row r="165" s="13" customFormat="1">
      <c r="A165" s="13"/>
      <c r="B165" s="189"/>
      <c r="C165" s="13"/>
      <c r="D165" s="184" t="s">
        <v>157</v>
      </c>
      <c r="E165" s="190" t="s">
        <v>1</v>
      </c>
      <c r="F165" s="191" t="s">
        <v>1449</v>
      </c>
      <c r="G165" s="13"/>
      <c r="H165" s="192">
        <v>66</v>
      </c>
      <c r="I165" s="193"/>
      <c r="J165" s="13"/>
      <c r="K165" s="13"/>
      <c r="L165" s="189"/>
      <c r="M165" s="194"/>
      <c r="N165" s="195"/>
      <c r="O165" s="195"/>
      <c r="P165" s="195"/>
      <c r="Q165" s="195"/>
      <c r="R165" s="195"/>
      <c r="S165" s="195"/>
      <c r="T165" s="19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0" t="s">
        <v>157</v>
      </c>
      <c r="AU165" s="190" t="s">
        <v>83</v>
      </c>
      <c r="AV165" s="13" t="s">
        <v>83</v>
      </c>
      <c r="AW165" s="13" t="s">
        <v>30</v>
      </c>
      <c r="AX165" s="13" t="s">
        <v>81</v>
      </c>
      <c r="AY165" s="190" t="s">
        <v>146</v>
      </c>
    </row>
    <row r="166" s="2" customFormat="1" ht="21.75" customHeight="1">
      <c r="A166" s="37"/>
      <c r="B166" s="170"/>
      <c r="C166" s="215" t="s">
        <v>215</v>
      </c>
      <c r="D166" s="215" t="s">
        <v>249</v>
      </c>
      <c r="E166" s="216" t="s">
        <v>731</v>
      </c>
      <c r="F166" s="217" t="s">
        <v>732</v>
      </c>
      <c r="G166" s="218" t="s">
        <v>284</v>
      </c>
      <c r="H166" s="219">
        <v>67.980000000000004</v>
      </c>
      <c r="I166" s="220"/>
      <c r="J166" s="221">
        <f>ROUND(I166*H166,2)</f>
        <v>0</v>
      </c>
      <c r="K166" s="217" t="s">
        <v>778</v>
      </c>
      <c r="L166" s="222"/>
      <c r="M166" s="223" t="s">
        <v>1</v>
      </c>
      <c r="N166" s="224" t="s">
        <v>38</v>
      </c>
      <c r="O166" s="76"/>
      <c r="P166" s="180">
        <f>O166*H166</f>
        <v>0</v>
      </c>
      <c r="Q166" s="180">
        <v>0.13100000000000001</v>
      </c>
      <c r="R166" s="180">
        <f>Q166*H166</f>
        <v>8.905380000000001</v>
      </c>
      <c r="S166" s="180">
        <v>0</v>
      </c>
      <c r="T166" s="18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2" t="s">
        <v>189</v>
      </c>
      <c r="AT166" s="182" t="s">
        <v>249</v>
      </c>
      <c r="AU166" s="182" t="s">
        <v>83</v>
      </c>
      <c r="AY166" s="18" t="s">
        <v>146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8" t="s">
        <v>81</v>
      </c>
      <c r="BK166" s="183">
        <f>ROUND(I166*H166,2)</f>
        <v>0</v>
      </c>
      <c r="BL166" s="18" t="s">
        <v>168</v>
      </c>
      <c r="BM166" s="182" t="s">
        <v>1450</v>
      </c>
    </row>
    <row r="167" s="2" customFormat="1">
      <c r="A167" s="37"/>
      <c r="B167" s="38"/>
      <c r="C167" s="37"/>
      <c r="D167" s="184" t="s">
        <v>156</v>
      </c>
      <c r="E167" s="37"/>
      <c r="F167" s="185" t="s">
        <v>732</v>
      </c>
      <c r="G167" s="37"/>
      <c r="H167" s="37"/>
      <c r="I167" s="186"/>
      <c r="J167" s="37"/>
      <c r="K167" s="37"/>
      <c r="L167" s="38"/>
      <c r="M167" s="187"/>
      <c r="N167" s="188"/>
      <c r="O167" s="76"/>
      <c r="P167" s="76"/>
      <c r="Q167" s="76"/>
      <c r="R167" s="76"/>
      <c r="S167" s="76"/>
      <c r="T167" s="7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8" t="s">
        <v>156</v>
      </c>
      <c r="AU167" s="18" t="s">
        <v>83</v>
      </c>
    </row>
    <row r="168" s="13" customFormat="1">
      <c r="A168" s="13"/>
      <c r="B168" s="189"/>
      <c r="C168" s="13"/>
      <c r="D168" s="184" t="s">
        <v>157</v>
      </c>
      <c r="E168" s="190" t="s">
        <v>1</v>
      </c>
      <c r="F168" s="191" t="s">
        <v>1451</v>
      </c>
      <c r="G168" s="13"/>
      <c r="H168" s="192">
        <v>67.980000000000004</v>
      </c>
      <c r="I168" s="193"/>
      <c r="J168" s="13"/>
      <c r="K168" s="13"/>
      <c r="L168" s="189"/>
      <c r="M168" s="194"/>
      <c r="N168" s="195"/>
      <c r="O168" s="195"/>
      <c r="P168" s="195"/>
      <c r="Q168" s="195"/>
      <c r="R168" s="195"/>
      <c r="S168" s="195"/>
      <c r="T168" s="19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0" t="s">
        <v>157</v>
      </c>
      <c r="AU168" s="190" t="s">
        <v>83</v>
      </c>
      <c r="AV168" s="13" t="s">
        <v>83</v>
      </c>
      <c r="AW168" s="13" t="s">
        <v>30</v>
      </c>
      <c r="AX168" s="13" t="s">
        <v>81</v>
      </c>
      <c r="AY168" s="190" t="s">
        <v>146</v>
      </c>
    </row>
    <row r="169" s="12" customFormat="1" ht="22.8" customHeight="1">
      <c r="A169" s="12"/>
      <c r="B169" s="157"/>
      <c r="C169" s="12"/>
      <c r="D169" s="158" t="s">
        <v>72</v>
      </c>
      <c r="E169" s="168" t="s">
        <v>189</v>
      </c>
      <c r="F169" s="168" t="s">
        <v>871</v>
      </c>
      <c r="G169" s="12"/>
      <c r="H169" s="12"/>
      <c r="I169" s="160"/>
      <c r="J169" s="169">
        <f>BK169</f>
        <v>0</v>
      </c>
      <c r="K169" s="12"/>
      <c r="L169" s="157"/>
      <c r="M169" s="162"/>
      <c r="N169" s="163"/>
      <c r="O169" s="163"/>
      <c r="P169" s="164">
        <f>SUM(P170:P177)</f>
        <v>0</v>
      </c>
      <c r="Q169" s="163"/>
      <c r="R169" s="164">
        <f>SUM(R170:R177)</f>
        <v>10.572699999999999</v>
      </c>
      <c r="S169" s="163"/>
      <c r="T169" s="165">
        <f>SUM(T170:T177)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8" t="s">
        <v>81</v>
      </c>
      <c r="AT169" s="166" t="s">
        <v>72</v>
      </c>
      <c r="AU169" s="166" t="s">
        <v>81</v>
      </c>
      <c r="AY169" s="158" t="s">
        <v>146</v>
      </c>
      <c r="BK169" s="167">
        <f>SUM(BK170:BK177)</f>
        <v>0</v>
      </c>
    </row>
    <row r="170" s="2" customFormat="1" ht="16.5" customHeight="1">
      <c r="A170" s="37"/>
      <c r="B170" s="170"/>
      <c r="C170" s="171" t="s">
        <v>219</v>
      </c>
      <c r="D170" s="171" t="s">
        <v>149</v>
      </c>
      <c r="E170" s="172" t="s">
        <v>1452</v>
      </c>
      <c r="F170" s="173" t="s">
        <v>1453</v>
      </c>
      <c r="G170" s="174" t="s">
        <v>398</v>
      </c>
      <c r="H170" s="175">
        <v>46</v>
      </c>
      <c r="I170" s="176"/>
      <c r="J170" s="177">
        <f>ROUND(I170*H170,2)</f>
        <v>0</v>
      </c>
      <c r="K170" s="173" t="s">
        <v>1</v>
      </c>
      <c r="L170" s="38"/>
      <c r="M170" s="178" t="s">
        <v>1</v>
      </c>
      <c r="N170" s="179" t="s">
        <v>38</v>
      </c>
      <c r="O170" s="76"/>
      <c r="P170" s="180">
        <f>O170*H170</f>
        <v>0</v>
      </c>
      <c r="Q170" s="180">
        <v>0.064449999999999993</v>
      </c>
      <c r="R170" s="180">
        <f>Q170*H170</f>
        <v>2.9646999999999997</v>
      </c>
      <c r="S170" s="180">
        <v>0</v>
      </c>
      <c r="T170" s="18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2" t="s">
        <v>168</v>
      </c>
      <c r="AT170" s="182" t="s">
        <v>149</v>
      </c>
      <c r="AU170" s="182" t="s">
        <v>83</v>
      </c>
      <c r="AY170" s="18" t="s">
        <v>146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8" t="s">
        <v>81</v>
      </c>
      <c r="BK170" s="183">
        <f>ROUND(I170*H170,2)</f>
        <v>0</v>
      </c>
      <c r="BL170" s="18" t="s">
        <v>168</v>
      </c>
      <c r="BM170" s="182" t="s">
        <v>1454</v>
      </c>
    </row>
    <row r="171" s="2" customFormat="1">
      <c r="A171" s="37"/>
      <c r="B171" s="38"/>
      <c r="C171" s="37"/>
      <c r="D171" s="184" t="s">
        <v>156</v>
      </c>
      <c r="E171" s="37"/>
      <c r="F171" s="185" t="s">
        <v>1453</v>
      </c>
      <c r="G171" s="37"/>
      <c r="H171" s="37"/>
      <c r="I171" s="186"/>
      <c r="J171" s="37"/>
      <c r="K171" s="37"/>
      <c r="L171" s="38"/>
      <c r="M171" s="187"/>
      <c r="N171" s="188"/>
      <c r="O171" s="76"/>
      <c r="P171" s="76"/>
      <c r="Q171" s="76"/>
      <c r="R171" s="76"/>
      <c r="S171" s="76"/>
      <c r="T171" s="7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8" t="s">
        <v>156</v>
      </c>
      <c r="AU171" s="18" t="s">
        <v>83</v>
      </c>
    </row>
    <row r="172" s="14" customFormat="1">
      <c r="A172" s="14"/>
      <c r="B172" s="200"/>
      <c r="C172" s="14"/>
      <c r="D172" s="184" t="s">
        <v>157</v>
      </c>
      <c r="E172" s="201" t="s">
        <v>1</v>
      </c>
      <c r="F172" s="202" t="s">
        <v>1455</v>
      </c>
      <c r="G172" s="14"/>
      <c r="H172" s="201" t="s">
        <v>1</v>
      </c>
      <c r="I172" s="203"/>
      <c r="J172" s="14"/>
      <c r="K172" s="14"/>
      <c r="L172" s="200"/>
      <c r="M172" s="204"/>
      <c r="N172" s="205"/>
      <c r="O172" s="205"/>
      <c r="P172" s="205"/>
      <c r="Q172" s="205"/>
      <c r="R172" s="205"/>
      <c r="S172" s="205"/>
      <c r="T172" s="20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01" t="s">
        <v>157</v>
      </c>
      <c r="AU172" s="201" t="s">
        <v>83</v>
      </c>
      <c r="AV172" s="14" t="s">
        <v>81</v>
      </c>
      <c r="AW172" s="14" t="s">
        <v>30</v>
      </c>
      <c r="AX172" s="14" t="s">
        <v>73</v>
      </c>
      <c r="AY172" s="201" t="s">
        <v>146</v>
      </c>
    </row>
    <row r="173" s="13" customFormat="1">
      <c r="A173" s="13"/>
      <c r="B173" s="189"/>
      <c r="C173" s="13"/>
      <c r="D173" s="184" t="s">
        <v>157</v>
      </c>
      <c r="E173" s="190" t="s">
        <v>1</v>
      </c>
      <c r="F173" s="191" t="s">
        <v>1456</v>
      </c>
      <c r="G173" s="13"/>
      <c r="H173" s="192">
        <v>40</v>
      </c>
      <c r="I173" s="193"/>
      <c r="J173" s="13"/>
      <c r="K173" s="13"/>
      <c r="L173" s="189"/>
      <c r="M173" s="194"/>
      <c r="N173" s="195"/>
      <c r="O173" s="195"/>
      <c r="P173" s="195"/>
      <c r="Q173" s="195"/>
      <c r="R173" s="195"/>
      <c r="S173" s="195"/>
      <c r="T173" s="19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0" t="s">
        <v>157</v>
      </c>
      <c r="AU173" s="190" t="s">
        <v>83</v>
      </c>
      <c r="AV173" s="13" t="s">
        <v>83</v>
      </c>
      <c r="AW173" s="13" t="s">
        <v>30</v>
      </c>
      <c r="AX173" s="13" t="s">
        <v>73</v>
      </c>
      <c r="AY173" s="190" t="s">
        <v>146</v>
      </c>
    </row>
    <row r="174" s="13" customFormat="1">
      <c r="A174" s="13"/>
      <c r="B174" s="189"/>
      <c r="C174" s="13"/>
      <c r="D174" s="184" t="s">
        <v>157</v>
      </c>
      <c r="E174" s="190" t="s">
        <v>1</v>
      </c>
      <c r="F174" s="191" t="s">
        <v>1457</v>
      </c>
      <c r="G174" s="13"/>
      <c r="H174" s="192">
        <v>6</v>
      </c>
      <c r="I174" s="193"/>
      <c r="J174" s="13"/>
      <c r="K174" s="13"/>
      <c r="L174" s="189"/>
      <c r="M174" s="194"/>
      <c r="N174" s="195"/>
      <c r="O174" s="195"/>
      <c r="P174" s="195"/>
      <c r="Q174" s="195"/>
      <c r="R174" s="195"/>
      <c r="S174" s="195"/>
      <c r="T174" s="19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0" t="s">
        <v>157</v>
      </c>
      <c r="AU174" s="190" t="s">
        <v>83</v>
      </c>
      <c r="AV174" s="13" t="s">
        <v>83</v>
      </c>
      <c r="AW174" s="13" t="s">
        <v>30</v>
      </c>
      <c r="AX174" s="13" t="s">
        <v>73</v>
      </c>
      <c r="AY174" s="190" t="s">
        <v>146</v>
      </c>
    </row>
    <row r="175" s="15" customFormat="1">
      <c r="A175" s="15"/>
      <c r="B175" s="207"/>
      <c r="C175" s="15"/>
      <c r="D175" s="184" t="s">
        <v>157</v>
      </c>
      <c r="E175" s="208" t="s">
        <v>1</v>
      </c>
      <c r="F175" s="209" t="s">
        <v>248</v>
      </c>
      <c r="G175" s="15"/>
      <c r="H175" s="210">
        <v>46</v>
      </c>
      <c r="I175" s="211"/>
      <c r="J175" s="15"/>
      <c r="K175" s="15"/>
      <c r="L175" s="207"/>
      <c r="M175" s="212"/>
      <c r="N175" s="213"/>
      <c r="O175" s="213"/>
      <c r="P175" s="213"/>
      <c r="Q175" s="213"/>
      <c r="R175" s="213"/>
      <c r="S175" s="213"/>
      <c r="T175" s="21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08" t="s">
        <v>157</v>
      </c>
      <c r="AU175" s="208" t="s">
        <v>83</v>
      </c>
      <c r="AV175" s="15" t="s">
        <v>168</v>
      </c>
      <c r="AW175" s="15" t="s">
        <v>30</v>
      </c>
      <c r="AX175" s="15" t="s">
        <v>81</v>
      </c>
      <c r="AY175" s="208" t="s">
        <v>146</v>
      </c>
    </row>
    <row r="176" s="2" customFormat="1">
      <c r="A176" s="37"/>
      <c r="B176" s="170"/>
      <c r="C176" s="215" t="s">
        <v>8</v>
      </c>
      <c r="D176" s="215" t="s">
        <v>249</v>
      </c>
      <c r="E176" s="216" t="s">
        <v>1458</v>
      </c>
      <c r="F176" s="217" t="s">
        <v>1459</v>
      </c>
      <c r="G176" s="218" t="s">
        <v>240</v>
      </c>
      <c r="H176" s="219">
        <v>2</v>
      </c>
      <c r="I176" s="220"/>
      <c r="J176" s="221">
        <f>ROUND(I176*H176,2)</f>
        <v>0</v>
      </c>
      <c r="K176" s="217" t="s">
        <v>1</v>
      </c>
      <c r="L176" s="222"/>
      <c r="M176" s="223" t="s">
        <v>1</v>
      </c>
      <c r="N176" s="224" t="s">
        <v>38</v>
      </c>
      <c r="O176" s="76"/>
      <c r="P176" s="180">
        <f>O176*H176</f>
        <v>0</v>
      </c>
      <c r="Q176" s="180">
        <v>0.46400000000000002</v>
      </c>
      <c r="R176" s="180">
        <f>Q176*H176</f>
        <v>0.92800000000000005</v>
      </c>
      <c r="S176" s="180">
        <v>0</v>
      </c>
      <c r="T176" s="18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2" t="s">
        <v>189</v>
      </c>
      <c r="AT176" s="182" t="s">
        <v>249</v>
      </c>
      <c r="AU176" s="182" t="s">
        <v>83</v>
      </c>
      <c r="AY176" s="18" t="s">
        <v>146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8" t="s">
        <v>81</v>
      </c>
      <c r="BK176" s="183">
        <f>ROUND(I176*H176,2)</f>
        <v>0</v>
      </c>
      <c r="BL176" s="18" t="s">
        <v>168</v>
      </c>
      <c r="BM176" s="182" t="s">
        <v>1460</v>
      </c>
    </row>
    <row r="177" s="2" customFormat="1">
      <c r="A177" s="37"/>
      <c r="B177" s="170"/>
      <c r="C177" s="215" t="s">
        <v>304</v>
      </c>
      <c r="D177" s="215" t="s">
        <v>249</v>
      </c>
      <c r="E177" s="216" t="s">
        <v>1461</v>
      </c>
      <c r="F177" s="217" t="s">
        <v>1462</v>
      </c>
      <c r="G177" s="218" t="s">
        <v>240</v>
      </c>
      <c r="H177" s="219">
        <v>8</v>
      </c>
      <c r="I177" s="220"/>
      <c r="J177" s="221">
        <f>ROUND(I177*H177,2)</f>
        <v>0</v>
      </c>
      <c r="K177" s="217" t="s">
        <v>1</v>
      </c>
      <c r="L177" s="222"/>
      <c r="M177" s="223" t="s">
        <v>1</v>
      </c>
      <c r="N177" s="224" t="s">
        <v>38</v>
      </c>
      <c r="O177" s="76"/>
      <c r="P177" s="180">
        <f>O177*H177</f>
        <v>0</v>
      </c>
      <c r="Q177" s="180">
        <v>0.83499999999999996</v>
      </c>
      <c r="R177" s="180">
        <f>Q177*H177</f>
        <v>6.6799999999999997</v>
      </c>
      <c r="S177" s="180">
        <v>0</v>
      </c>
      <c r="T177" s="18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2" t="s">
        <v>189</v>
      </c>
      <c r="AT177" s="182" t="s">
        <v>249</v>
      </c>
      <c r="AU177" s="182" t="s">
        <v>83</v>
      </c>
      <c r="AY177" s="18" t="s">
        <v>146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8" t="s">
        <v>81</v>
      </c>
      <c r="BK177" s="183">
        <f>ROUND(I177*H177,2)</f>
        <v>0</v>
      </c>
      <c r="BL177" s="18" t="s">
        <v>168</v>
      </c>
      <c r="BM177" s="182" t="s">
        <v>1463</v>
      </c>
    </row>
    <row r="178" s="12" customFormat="1" ht="22.8" customHeight="1">
      <c r="A178" s="12"/>
      <c r="B178" s="157"/>
      <c r="C178" s="12"/>
      <c r="D178" s="158" t="s">
        <v>72</v>
      </c>
      <c r="E178" s="168" t="s">
        <v>677</v>
      </c>
      <c r="F178" s="168" t="s">
        <v>678</v>
      </c>
      <c r="G178" s="12"/>
      <c r="H178" s="12"/>
      <c r="I178" s="160"/>
      <c r="J178" s="169">
        <f>BK178</f>
        <v>0</v>
      </c>
      <c r="K178" s="12"/>
      <c r="L178" s="157"/>
      <c r="M178" s="162"/>
      <c r="N178" s="163"/>
      <c r="O178" s="163"/>
      <c r="P178" s="164">
        <f>SUM(P179:P180)</f>
        <v>0</v>
      </c>
      <c r="Q178" s="163"/>
      <c r="R178" s="164">
        <f>SUM(R179:R180)</f>
        <v>0</v>
      </c>
      <c r="S178" s="163"/>
      <c r="T178" s="165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8" t="s">
        <v>81</v>
      </c>
      <c r="AT178" s="166" t="s">
        <v>72</v>
      </c>
      <c r="AU178" s="166" t="s">
        <v>81</v>
      </c>
      <c r="AY178" s="158" t="s">
        <v>146</v>
      </c>
      <c r="BK178" s="167">
        <f>SUM(BK179:BK180)</f>
        <v>0</v>
      </c>
    </row>
    <row r="179" s="2" customFormat="1">
      <c r="A179" s="37"/>
      <c r="B179" s="170"/>
      <c r="C179" s="171" t="s">
        <v>310</v>
      </c>
      <c r="D179" s="171" t="s">
        <v>149</v>
      </c>
      <c r="E179" s="172" t="s">
        <v>770</v>
      </c>
      <c r="F179" s="173" t="s">
        <v>771</v>
      </c>
      <c r="G179" s="174" t="s">
        <v>322</v>
      </c>
      <c r="H179" s="175">
        <v>158.49799999999999</v>
      </c>
      <c r="I179" s="176"/>
      <c r="J179" s="177">
        <f>ROUND(I179*H179,2)</f>
        <v>0</v>
      </c>
      <c r="K179" s="173" t="s">
        <v>778</v>
      </c>
      <c r="L179" s="38"/>
      <c r="M179" s="178" t="s">
        <v>1</v>
      </c>
      <c r="N179" s="179" t="s">
        <v>38</v>
      </c>
      <c r="O179" s="76"/>
      <c r="P179" s="180">
        <f>O179*H179</f>
        <v>0</v>
      </c>
      <c r="Q179" s="180">
        <v>0</v>
      </c>
      <c r="R179" s="180">
        <f>Q179*H179</f>
        <v>0</v>
      </c>
      <c r="S179" s="180">
        <v>0</v>
      </c>
      <c r="T179" s="18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2" t="s">
        <v>168</v>
      </c>
      <c r="AT179" s="182" t="s">
        <v>149</v>
      </c>
      <c r="AU179" s="182" t="s">
        <v>83</v>
      </c>
      <c r="AY179" s="18" t="s">
        <v>146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8" t="s">
        <v>81</v>
      </c>
      <c r="BK179" s="183">
        <f>ROUND(I179*H179,2)</f>
        <v>0</v>
      </c>
      <c r="BL179" s="18" t="s">
        <v>168</v>
      </c>
      <c r="BM179" s="182" t="s">
        <v>1464</v>
      </c>
    </row>
    <row r="180" s="2" customFormat="1">
      <c r="A180" s="37"/>
      <c r="B180" s="38"/>
      <c r="C180" s="37"/>
      <c r="D180" s="184" t="s">
        <v>156</v>
      </c>
      <c r="E180" s="37"/>
      <c r="F180" s="185" t="s">
        <v>773</v>
      </c>
      <c r="G180" s="37"/>
      <c r="H180" s="37"/>
      <c r="I180" s="186"/>
      <c r="J180" s="37"/>
      <c r="K180" s="37"/>
      <c r="L180" s="38"/>
      <c r="M180" s="225"/>
      <c r="N180" s="226"/>
      <c r="O180" s="227"/>
      <c r="P180" s="227"/>
      <c r="Q180" s="227"/>
      <c r="R180" s="227"/>
      <c r="S180" s="227"/>
      <c r="T180" s="228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8" t="s">
        <v>156</v>
      </c>
      <c r="AU180" s="18" t="s">
        <v>83</v>
      </c>
    </row>
    <row r="181" s="2" customFormat="1" ht="6.96" customHeight="1">
      <c r="A181" s="37"/>
      <c r="B181" s="59"/>
      <c r="C181" s="60"/>
      <c r="D181" s="60"/>
      <c r="E181" s="60"/>
      <c r="F181" s="60"/>
      <c r="G181" s="60"/>
      <c r="H181" s="60"/>
      <c r="I181" s="60"/>
      <c r="J181" s="60"/>
      <c r="K181" s="60"/>
      <c r="L181" s="38"/>
      <c r="M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</row>
  </sheetData>
  <autoFilter ref="C121:K18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="1" customFormat="1" ht="24.96" customHeight="1">
      <c r="B4" s="21"/>
      <c r="D4" s="22" t="s">
        <v>117</v>
      </c>
      <c r="L4" s="21"/>
      <c r="M4" s="119" t="s">
        <v>10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16</v>
      </c>
      <c r="L6" s="21"/>
    </row>
    <row r="7" s="1" customFormat="1" ht="16.5" customHeight="1">
      <c r="B7" s="21"/>
      <c r="E7" s="120" t="str">
        <f>'Rekapitulace stavby'!K6</f>
        <v>Revitalizace ulice Šumavská - III. etapa - část A.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119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25. 4. 2021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ROUND(J121,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ROUND((SUM(BE121:BE169)),  2)</f>
        <v>0</v>
      </c>
      <c r="G33" s="37"/>
      <c r="H33" s="37"/>
      <c r="I33" s="127">
        <v>0.20999999999999999</v>
      </c>
      <c r="J33" s="126">
        <f>ROUND(((SUM(BE121:BE169))*I33),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39</v>
      </c>
      <c r="F34" s="126">
        <f>ROUND((SUM(BF121:BF169)),  2)</f>
        <v>0</v>
      </c>
      <c r="G34" s="37"/>
      <c r="H34" s="37"/>
      <c r="I34" s="127">
        <v>0.14999999999999999</v>
      </c>
      <c r="J34" s="126">
        <f>ROUND(((SUM(BF121:BF169))*I34),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40</v>
      </c>
      <c r="F35" s="126">
        <f>ROUND((SUM(BG121:BG169)),  2)</f>
        <v>0</v>
      </c>
      <c r="G35" s="37"/>
      <c r="H35" s="37"/>
      <c r="I35" s="127">
        <v>0.20999999999999999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41</v>
      </c>
      <c r="F36" s="126">
        <f>ROUND((SUM(BH121:BH169)),  2)</f>
        <v>0</v>
      </c>
      <c r="G36" s="37"/>
      <c r="H36" s="37"/>
      <c r="I36" s="127">
        <v>0.14999999999999999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26">
        <f>ROUND((SUM(BI121:BI169)),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120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0" t="str">
        <f>E7</f>
        <v>Revitalizace ulice Šumavská - III. etapa - část A.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SO 001 - Vedlejší rozpočtové náklady - část A.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25. 4. 2021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121</v>
      </c>
      <c r="D94" s="128"/>
      <c r="E94" s="128"/>
      <c r="F94" s="128"/>
      <c r="G94" s="128"/>
      <c r="H94" s="128"/>
      <c r="I94" s="128"/>
      <c r="J94" s="137" t="s">
        <v>122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123</v>
      </c>
      <c r="D96" s="37"/>
      <c r="E96" s="37"/>
      <c r="F96" s="37"/>
      <c r="G96" s="37"/>
      <c r="H96" s="37"/>
      <c r="I96" s="37"/>
      <c r="J96" s="95">
        <f>J121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124</v>
      </c>
    </row>
    <row r="97" s="9" customFormat="1" ht="24.96" customHeight="1">
      <c r="A97" s="9"/>
      <c r="B97" s="139"/>
      <c r="C97" s="9"/>
      <c r="D97" s="140" t="s">
        <v>125</v>
      </c>
      <c r="E97" s="141"/>
      <c r="F97" s="141"/>
      <c r="G97" s="141"/>
      <c r="H97" s="141"/>
      <c r="I97" s="141"/>
      <c r="J97" s="142">
        <f>J122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126</v>
      </c>
      <c r="E98" s="145"/>
      <c r="F98" s="145"/>
      <c r="G98" s="145"/>
      <c r="H98" s="145"/>
      <c r="I98" s="145"/>
      <c r="J98" s="146">
        <f>J123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127</v>
      </c>
      <c r="E99" s="145"/>
      <c r="F99" s="145"/>
      <c r="G99" s="145"/>
      <c r="H99" s="145"/>
      <c r="I99" s="145"/>
      <c r="J99" s="146">
        <f>J145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128</v>
      </c>
      <c r="E100" s="145"/>
      <c r="F100" s="145"/>
      <c r="G100" s="145"/>
      <c r="H100" s="145"/>
      <c r="I100" s="145"/>
      <c r="J100" s="146">
        <f>J154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3"/>
      <c r="C101" s="10"/>
      <c r="D101" s="144" t="s">
        <v>129</v>
      </c>
      <c r="E101" s="145"/>
      <c r="F101" s="145"/>
      <c r="G101" s="145"/>
      <c r="H101" s="145"/>
      <c r="I101" s="145"/>
      <c r="J101" s="146">
        <f>J166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="2" customFormat="1" ht="6.96" customHeight="1">
      <c r="A107" s="37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4.96" customHeight="1">
      <c r="A108" s="37"/>
      <c r="B108" s="38"/>
      <c r="C108" s="22" t="s">
        <v>130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7"/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16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7"/>
      <c r="D111" s="37"/>
      <c r="E111" s="120" t="str">
        <f>E7</f>
        <v>Revitalizace ulice Šumavská - III. etapa - část A.</v>
      </c>
      <c r="F111" s="31"/>
      <c r="G111" s="31"/>
      <c r="H111" s="31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118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7"/>
      <c r="D113" s="37"/>
      <c r="E113" s="66" t="str">
        <f>E9</f>
        <v>SO 001 - Vedlejší rozpočtové náklady - část A.</v>
      </c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20</v>
      </c>
      <c r="D115" s="37"/>
      <c r="E115" s="37"/>
      <c r="F115" s="26" t="str">
        <f>F12</f>
        <v xml:space="preserve"> </v>
      </c>
      <c r="G115" s="37"/>
      <c r="H115" s="37"/>
      <c r="I115" s="31" t="s">
        <v>22</v>
      </c>
      <c r="J115" s="68" t="str">
        <f>IF(J12="","",J12)</f>
        <v>25. 4. 2021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24</v>
      </c>
      <c r="D117" s="37"/>
      <c r="E117" s="37"/>
      <c r="F117" s="26" t="str">
        <f>E15</f>
        <v xml:space="preserve"> </v>
      </c>
      <c r="G117" s="37"/>
      <c r="H117" s="37"/>
      <c r="I117" s="31" t="s">
        <v>29</v>
      </c>
      <c r="J117" s="35" t="str">
        <f>E21</f>
        <v xml:space="preserve"> 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27</v>
      </c>
      <c r="D118" s="37"/>
      <c r="E118" s="37"/>
      <c r="F118" s="26" t="str">
        <f>IF(E18="","",E18)</f>
        <v>Vyplň údaj</v>
      </c>
      <c r="G118" s="37"/>
      <c r="H118" s="37"/>
      <c r="I118" s="31" t="s">
        <v>31</v>
      </c>
      <c r="J118" s="35" t="str">
        <f>E24</f>
        <v xml:space="preserve"> 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147"/>
      <c r="B120" s="148"/>
      <c r="C120" s="149" t="s">
        <v>131</v>
      </c>
      <c r="D120" s="150" t="s">
        <v>58</v>
      </c>
      <c r="E120" s="150" t="s">
        <v>54</v>
      </c>
      <c r="F120" s="150" t="s">
        <v>55</v>
      </c>
      <c r="G120" s="150" t="s">
        <v>132</v>
      </c>
      <c r="H120" s="150" t="s">
        <v>133</v>
      </c>
      <c r="I120" s="150" t="s">
        <v>134</v>
      </c>
      <c r="J120" s="150" t="s">
        <v>122</v>
      </c>
      <c r="K120" s="151" t="s">
        <v>135</v>
      </c>
      <c r="L120" s="152"/>
      <c r="M120" s="85" t="s">
        <v>1</v>
      </c>
      <c r="N120" s="86" t="s">
        <v>37</v>
      </c>
      <c r="O120" s="86" t="s">
        <v>136</v>
      </c>
      <c r="P120" s="86" t="s">
        <v>137</v>
      </c>
      <c r="Q120" s="86" t="s">
        <v>138</v>
      </c>
      <c r="R120" s="86" t="s">
        <v>139</v>
      </c>
      <c r="S120" s="86" t="s">
        <v>140</v>
      </c>
      <c r="T120" s="87" t="s">
        <v>141</v>
      </c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</row>
    <row r="121" s="2" customFormat="1" ht="22.8" customHeight="1">
      <c r="A121" s="37"/>
      <c r="B121" s="38"/>
      <c r="C121" s="92" t="s">
        <v>142</v>
      </c>
      <c r="D121" s="37"/>
      <c r="E121" s="37"/>
      <c r="F121" s="37"/>
      <c r="G121" s="37"/>
      <c r="H121" s="37"/>
      <c r="I121" s="37"/>
      <c r="J121" s="153">
        <f>BK121</f>
        <v>0</v>
      </c>
      <c r="K121" s="37"/>
      <c r="L121" s="38"/>
      <c r="M121" s="88"/>
      <c r="N121" s="72"/>
      <c r="O121" s="89"/>
      <c r="P121" s="154">
        <f>P122</f>
        <v>0</v>
      </c>
      <c r="Q121" s="89"/>
      <c r="R121" s="154">
        <f>R122</f>
        <v>0</v>
      </c>
      <c r="S121" s="89"/>
      <c r="T121" s="155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72</v>
      </c>
      <c r="AU121" s="18" t="s">
        <v>124</v>
      </c>
      <c r="BK121" s="156">
        <f>BK122</f>
        <v>0</v>
      </c>
    </row>
    <row r="122" s="12" customFormat="1" ht="25.92" customHeight="1">
      <c r="A122" s="12"/>
      <c r="B122" s="157"/>
      <c r="C122" s="12"/>
      <c r="D122" s="158" t="s">
        <v>72</v>
      </c>
      <c r="E122" s="159" t="s">
        <v>143</v>
      </c>
      <c r="F122" s="159" t="s">
        <v>144</v>
      </c>
      <c r="G122" s="12"/>
      <c r="H122" s="12"/>
      <c r="I122" s="160"/>
      <c r="J122" s="161">
        <f>BK122</f>
        <v>0</v>
      </c>
      <c r="K122" s="12"/>
      <c r="L122" s="157"/>
      <c r="M122" s="162"/>
      <c r="N122" s="163"/>
      <c r="O122" s="163"/>
      <c r="P122" s="164">
        <f>P123+P145+P154+P166</f>
        <v>0</v>
      </c>
      <c r="Q122" s="163"/>
      <c r="R122" s="164">
        <f>R123+R145+R154+R166</f>
        <v>0</v>
      </c>
      <c r="S122" s="163"/>
      <c r="T122" s="165">
        <f>T123+T145+T154+T166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8" t="s">
        <v>145</v>
      </c>
      <c r="AT122" s="166" t="s">
        <v>72</v>
      </c>
      <c r="AU122" s="166" t="s">
        <v>73</v>
      </c>
      <c r="AY122" s="158" t="s">
        <v>146</v>
      </c>
      <c r="BK122" s="167">
        <f>BK123+BK145+BK154+BK166</f>
        <v>0</v>
      </c>
    </row>
    <row r="123" s="12" customFormat="1" ht="22.8" customHeight="1">
      <c r="A123" s="12"/>
      <c r="B123" s="157"/>
      <c r="C123" s="12"/>
      <c r="D123" s="158" t="s">
        <v>72</v>
      </c>
      <c r="E123" s="168" t="s">
        <v>147</v>
      </c>
      <c r="F123" s="168" t="s">
        <v>148</v>
      </c>
      <c r="G123" s="12"/>
      <c r="H123" s="12"/>
      <c r="I123" s="160"/>
      <c r="J123" s="169">
        <f>BK123</f>
        <v>0</v>
      </c>
      <c r="K123" s="12"/>
      <c r="L123" s="157"/>
      <c r="M123" s="162"/>
      <c r="N123" s="163"/>
      <c r="O123" s="163"/>
      <c r="P123" s="164">
        <f>SUM(P124:P144)</f>
        <v>0</v>
      </c>
      <c r="Q123" s="163"/>
      <c r="R123" s="164">
        <f>SUM(R124:R144)</f>
        <v>0</v>
      </c>
      <c r="S123" s="163"/>
      <c r="T123" s="165">
        <f>SUM(T124:T144)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8" t="s">
        <v>145</v>
      </c>
      <c r="AT123" s="166" t="s">
        <v>72</v>
      </c>
      <c r="AU123" s="166" t="s">
        <v>81</v>
      </c>
      <c r="AY123" s="158" t="s">
        <v>146</v>
      </c>
      <c r="BK123" s="167">
        <f>SUM(BK124:BK144)</f>
        <v>0</v>
      </c>
    </row>
    <row r="124" s="2" customFormat="1" ht="16.5" customHeight="1">
      <c r="A124" s="37"/>
      <c r="B124" s="170"/>
      <c r="C124" s="171" t="s">
        <v>81</v>
      </c>
      <c r="D124" s="171" t="s">
        <v>149</v>
      </c>
      <c r="E124" s="172" t="s">
        <v>150</v>
      </c>
      <c r="F124" s="173" t="s">
        <v>151</v>
      </c>
      <c r="G124" s="174" t="s">
        <v>152</v>
      </c>
      <c r="H124" s="175">
        <v>1</v>
      </c>
      <c r="I124" s="176"/>
      <c r="J124" s="177">
        <f>ROUND(I124*H124,2)</f>
        <v>0</v>
      </c>
      <c r="K124" s="173" t="s">
        <v>153</v>
      </c>
      <c r="L124" s="38"/>
      <c r="M124" s="178" t="s">
        <v>1</v>
      </c>
      <c r="N124" s="179" t="s">
        <v>38</v>
      </c>
      <c r="O124" s="76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2" t="s">
        <v>154</v>
      </c>
      <c r="AT124" s="182" t="s">
        <v>149</v>
      </c>
      <c r="AU124" s="182" t="s">
        <v>83</v>
      </c>
      <c r="AY124" s="18" t="s">
        <v>146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8" t="s">
        <v>81</v>
      </c>
      <c r="BK124" s="183">
        <f>ROUND(I124*H124,2)</f>
        <v>0</v>
      </c>
      <c r="BL124" s="18" t="s">
        <v>154</v>
      </c>
      <c r="BM124" s="182" t="s">
        <v>155</v>
      </c>
    </row>
    <row r="125" s="2" customFormat="1">
      <c r="A125" s="37"/>
      <c r="B125" s="38"/>
      <c r="C125" s="37"/>
      <c r="D125" s="184" t="s">
        <v>156</v>
      </c>
      <c r="E125" s="37"/>
      <c r="F125" s="185" t="s">
        <v>151</v>
      </c>
      <c r="G125" s="37"/>
      <c r="H125" s="37"/>
      <c r="I125" s="186"/>
      <c r="J125" s="37"/>
      <c r="K125" s="37"/>
      <c r="L125" s="38"/>
      <c r="M125" s="187"/>
      <c r="N125" s="188"/>
      <c r="O125" s="76"/>
      <c r="P125" s="76"/>
      <c r="Q125" s="76"/>
      <c r="R125" s="76"/>
      <c r="S125" s="76"/>
      <c r="T125" s="7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156</v>
      </c>
      <c r="AU125" s="18" t="s">
        <v>83</v>
      </c>
    </row>
    <row r="126" s="13" customFormat="1">
      <c r="A126" s="13"/>
      <c r="B126" s="189"/>
      <c r="C126" s="13"/>
      <c r="D126" s="184" t="s">
        <v>157</v>
      </c>
      <c r="E126" s="190" t="s">
        <v>1</v>
      </c>
      <c r="F126" s="191" t="s">
        <v>158</v>
      </c>
      <c r="G126" s="13"/>
      <c r="H126" s="192">
        <v>1</v>
      </c>
      <c r="I126" s="193"/>
      <c r="J126" s="13"/>
      <c r="K126" s="13"/>
      <c r="L126" s="189"/>
      <c r="M126" s="194"/>
      <c r="N126" s="195"/>
      <c r="O126" s="195"/>
      <c r="P126" s="195"/>
      <c r="Q126" s="195"/>
      <c r="R126" s="195"/>
      <c r="S126" s="195"/>
      <c r="T126" s="19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90" t="s">
        <v>157</v>
      </c>
      <c r="AU126" s="190" t="s">
        <v>83</v>
      </c>
      <c r="AV126" s="13" t="s">
        <v>83</v>
      </c>
      <c r="AW126" s="13" t="s">
        <v>30</v>
      </c>
      <c r="AX126" s="13" t="s">
        <v>81</v>
      </c>
      <c r="AY126" s="190" t="s">
        <v>146</v>
      </c>
    </row>
    <row r="127" s="2" customFormat="1" ht="16.5" customHeight="1">
      <c r="A127" s="37"/>
      <c r="B127" s="170"/>
      <c r="C127" s="171" t="s">
        <v>83</v>
      </c>
      <c r="D127" s="171" t="s">
        <v>149</v>
      </c>
      <c r="E127" s="172" t="s">
        <v>159</v>
      </c>
      <c r="F127" s="173" t="s">
        <v>160</v>
      </c>
      <c r="G127" s="174" t="s">
        <v>152</v>
      </c>
      <c r="H127" s="175">
        <v>1</v>
      </c>
      <c r="I127" s="176"/>
      <c r="J127" s="177">
        <f>ROUND(I127*H127,2)</f>
        <v>0</v>
      </c>
      <c r="K127" s="173" t="s">
        <v>153</v>
      </c>
      <c r="L127" s="38"/>
      <c r="M127" s="178" t="s">
        <v>1</v>
      </c>
      <c r="N127" s="179" t="s">
        <v>38</v>
      </c>
      <c r="O127" s="76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2" t="s">
        <v>154</v>
      </c>
      <c r="AT127" s="182" t="s">
        <v>149</v>
      </c>
      <c r="AU127" s="182" t="s">
        <v>83</v>
      </c>
      <c r="AY127" s="18" t="s">
        <v>146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8" t="s">
        <v>81</v>
      </c>
      <c r="BK127" s="183">
        <f>ROUND(I127*H127,2)</f>
        <v>0</v>
      </c>
      <c r="BL127" s="18" t="s">
        <v>154</v>
      </c>
      <c r="BM127" s="182" t="s">
        <v>161</v>
      </c>
    </row>
    <row r="128" s="2" customFormat="1">
      <c r="A128" s="37"/>
      <c r="B128" s="38"/>
      <c r="C128" s="37"/>
      <c r="D128" s="184" t="s">
        <v>156</v>
      </c>
      <c r="E128" s="37"/>
      <c r="F128" s="185" t="s">
        <v>160</v>
      </c>
      <c r="G128" s="37"/>
      <c r="H128" s="37"/>
      <c r="I128" s="186"/>
      <c r="J128" s="37"/>
      <c r="K128" s="37"/>
      <c r="L128" s="38"/>
      <c r="M128" s="187"/>
      <c r="N128" s="188"/>
      <c r="O128" s="76"/>
      <c r="P128" s="76"/>
      <c r="Q128" s="76"/>
      <c r="R128" s="76"/>
      <c r="S128" s="76"/>
      <c r="T128" s="7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8" t="s">
        <v>156</v>
      </c>
      <c r="AU128" s="18" t="s">
        <v>83</v>
      </c>
    </row>
    <row r="129" s="13" customFormat="1">
      <c r="A129" s="13"/>
      <c r="B129" s="189"/>
      <c r="C129" s="13"/>
      <c r="D129" s="184" t="s">
        <v>157</v>
      </c>
      <c r="E129" s="190" t="s">
        <v>1</v>
      </c>
      <c r="F129" s="191" t="s">
        <v>162</v>
      </c>
      <c r="G129" s="13"/>
      <c r="H129" s="192">
        <v>1</v>
      </c>
      <c r="I129" s="193"/>
      <c r="J129" s="13"/>
      <c r="K129" s="13"/>
      <c r="L129" s="189"/>
      <c r="M129" s="194"/>
      <c r="N129" s="195"/>
      <c r="O129" s="195"/>
      <c r="P129" s="195"/>
      <c r="Q129" s="195"/>
      <c r="R129" s="195"/>
      <c r="S129" s="195"/>
      <c r="T129" s="19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0" t="s">
        <v>157</v>
      </c>
      <c r="AU129" s="190" t="s">
        <v>83</v>
      </c>
      <c r="AV129" s="13" t="s">
        <v>83</v>
      </c>
      <c r="AW129" s="13" t="s">
        <v>30</v>
      </c>
      <c r="AX129" s="13" t="s">
        <v>81</v>
      </c>
      <c r="AY129" s="190" t="s">
        <v>146</v>
      </c>
    </row>
    <row r="130" s="2" customFormat="1" ht="16.5" customHeight="1">
      <c r="A130" s="37"/>
      <c r="B130" s="170"/>
      <c r="C130" s="171" t="s">
        <v>163</v>
      </c>
      <c r="D130" s="171" t="s">
        <v>149</v>
      </c>
      <c r="E130" s="172" t="s">
        <v>164</v>
      </c>
      <c r="F130" s="173" t="s">
        <v>165</v>
      </c>
      <c r="G130" s="174" t="s">
        <v>152</v>
      </c>
      <c r="H130" s="175">
        <v>1</v>
      </c>
      <c r="I130" s="176"/>
      <c r="J130" s="177">
        <f>ROUND(I130*H130,2)</f>
        <v>0</v>
      </c>
      <c r="K130" s="173" t="s">
        <v>153</v>
      </c>
      <c r="L130" s="38"/>
      <c r="M130" s="178" t="s">
        <v>1</v>
      </c>
      <c r="N130" s="179" t="s">
        <v>38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154</v>
      </c>
      <c r="AT130" s="182" t="s">
        <v>149</v>
      </c>
      <c r="AU130" s="182" t="s">
        <v>83</v>
      </c>
      <c r="AY130" s="18" t="s">
        <v>146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81</v>
      </c>
      <c r="BK130" s="183">
        <f>ROUND(I130*H130,2)</f>
        <v>0</v>
      </c>
      <c r="BL130" s="18" t="s">
        <v>154</v>
      </c>
      <c r="BM130" s="182" t="s">
        <v>166</v>
      </c>
    </row>
    <row r="131" s="2" customFormat="1">
      <c r="A131" s="37"/>
      <c r="B131" s="38"/>
      <c r="C131" s="37"/>
      <c r="D131" s="184" t="s">
        <v>156</v>
      </c>
      <c r="E131" s="37"/>
      <c r="F131" s="185" t="s">
        <v>165</v>
      </c>
      <c r="G131" s="37"/>
      <c r="H131" s="37"/>
      <c r="I131" s="186"/>
      <c r="J131" s="37"/>
      <c r="K131" s="37"/>
      <c r="L131" s="38"/>
      <c r="M131" s="187"/>
      <c r="N131" s="188"/>
      <c r="O131" s="76"/>
      <c r="P131" s="76"/>
      <c r="Q131" s="76"/>
      <c r="R131" s="76"/>
      <c r="S131" s="76"/>
      <c r="T131" s="7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8" t="s">
        <v>156</v>
      </c>
      <c r="AU131" s="18" t="s">
        <v>83</v>
      </c>
    </row>
    <row r="132" s="13" customFormat="1">
      <c r="A132" s="13"/>
      <c r="B132" s="189"/>
      <c r="C132" s="13"/>
      <c r="D132" s="184" t="s">
        <v>157</v>
      </c>
      <c r="E132" s="190" t="s">
        <v>1</v>
      </c>
      <c r="F132" s="191" t="s">
        <v>167</v>
      </c>
      <c r="G132" s="13"/>
      <c r="H132" s="192">
        <v>1</v>
      </c>
      <c r="I132" s="193"/>
      <c r="J132" s="13"/>
      <c r="K132" s="13"/>
      <c r="L132" s="189"/>
      <c r="M132" s="194"/>
      <c r="N132" s="195"/>
      <c r="O132" s="195"/>
      <c r="P132" s="195"/>
      <c r="Q132" s="195"/>
      <c r="R132" s="195"/>
      <c r="S132" s="195"/>
      <c r="T132" s="19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0" t="s">
        <v>157</v>
      </c>
      <c r="AU132" s="190" t="s">
        <v>83</v>
      </c>
      <c r="AV132" s="13" t="s">
        <v>83</v>
      </c>
      <c r="AW132" s="13" t="s">
        <v>30</v>
      </c>
      <c r="AX132" s="13" t="s">
        <v>81</v>
      </c>
      <c r="AY132" s="190" t="s">
        <v>146</v>
      </c>
    </row>
    <row r="133" s="2" customFormat="1" ht="16.5" customHeight="1">
      <c r="A133" s="37"/>
      <c r="B133" s="170"/>
      <c r="C133" s="171" t="s">
        <v>168</v>
      </c>
      <c r="D133" s="171" t="s">
        <v>149</v>
      </c>
      <c r="E133" s="172" t="s">
        <v>169</v>
      </c>
      <c r="F133" s="173" t="s">
        <v>170</v>
      </c>
      <c r="G133" s="174" t="s">
        <v>152</v>
      </c>
      <c r="H133" s="175">
        <v>1</v>
      </c>
      <c r="I133" s="176"/>
      <c r="J133" s="177">
        <f>ROUND(I133*H133,2)</f>
        <v>0</v>
      </c>
      <c r="K133" s="173" t="s">
        <v>153</v>
      </c>
      <c r="L133" s="38"/>
      <c r="M133" s="178" t="s">
        <v>1</v>
      </c>
      <c r="N133" s="179" t="s">
        <v>38</v>
      </c>
      <c r="O133" s="76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154</v>
      </c>
      <c r="AT133" s="182" t="s">
        <v>149</v>
      </c>
      <c r="AU133" s="182" t="s">
        <v>83</v>
      </c>
      <c r="AY133" s="18" t="s">
        <v>146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81</v>
      </c>
      <c r="BK133" s="183">
        <f>ROUND(I133*H133,2)</f>
        <v>0</v>
      </c>
      <c r="BL133" s="18" t="s">
        <v>154</v>
      </c>
      <c r="BM133" s="182" t="s">
        <v>171</v>
      </c>
    </row>
    <row r="134" s="2" customFormat="1">
      <c r="A134" s="37"/>
      <c r="B134" s="38"/>
      <c r="C134" s="37"/>
      <c r="D134" s="184" t="s">
        <v>156</v>
      </c>
      <c r="E134" s="37"/>
      <c r="F134" s="185" t="s">
        <v>170</v>
      </c>
      <c r="G134" s="37"/>
      <c r="H134" s="37"/>
      <c r="I134" s="186"/>
      <c r="J134" s="37"/>
      <c r="K134" s="37"/>
      <c r="L134" s="38"/>
      <c r="M134" s="187"/>
      <c r="N134" s="188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156</v>
      </c>
      <c r="AU134" s="18" t="s">
        <v>83</v>
      </c>
    </row>
    <row r="135" s="13" customFormat="1">
      <c r="A135" s="13"/>
      <c r="B135" s="189"/>
      <c r="C135" s="13"/>
      <c r="D135" s="184" t="s">
        <v>157</v>
      </c>
      <c r="E135" s="190" t="s">
        <v>1</v>
      </c>
      <c r="F135" s="191" t="s">
        <v>172</v>
      </c>
      <c r="G135" s="13"/>
      <c r="H135" s="192">
        <v>1</v>
      </c>
      <c r="I135" s="193"/>
      <c r="J135" s="13"/>
      <c r="K135" s="13"/>
      <c r="L135" s="189"/>
      <c r="M135" s="194"/>
      <c r="N135" s="195"/>
      <c r="O135" s="195"/>
      <c r="P135" s="195"/>
      <c r="Q135" s="195"/>
      <c r="R135" s="195"/>
      <c r="S135" s="195"/>
      <c r="T135" s="19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0" t="s">
        <v>157</v>
      </c>
      <c r="AU135" s="190" t="s">
        <v>83</v>
      </c>
      <c r="AV135" s="13" t="s">
        <v>83</v>
      </c>
      <c r="AW135" s="13" t="s">
        <v>30</v>
      </c>
      <c r="AX135" s="13" t="s">
        <v>81</v>
      </c>
      <c r="AY135" s="190" t="s">
        <v>146</v>
      </c>
    </row>
    <row r="136" s="2" customFormat="1" ht="16.5" customHeight="1">
      <c r="A136" s="37"/>
      <c r="B136" s="170"/>
      <c r="C136" s="171" t="s">
        <v>145</v>
      </c>
      <c r="D136" s="171" t="s">
        <v>149</v>
      </c>
      <c r="E136" s="172" t="s">
        <v>173</v>
      </c>
      <c r="F136" s="173" t="s">
        <v>174</v>
      </c>
      <c r="G136" s="174" t="s">
        <v>152</v>
      </c>
      <c r="H136" s="175">
        <v>1</v>
      </c>
      <c r="I136" s="176"/>
      <c r="J136" s="177">
        <f>ROUND(I136*H136,2)</f>
        <v>0</v>
      </c>
      <c r="K136" s="173" t="s">
        <v>153</v>
      </c>
      <c r="L136" s="38"/>
      <c r="M136" s="178" t="s">
        <v>1</v>
      </c>
      <c r="N136" s="179" t="s">
        <v>38</v>
      </c>
      <c r="O136" s="76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2" t="s">
        <v>154</v>
      </c>
      <c r="AT136" s="182" t="s">
        <v>149</v>
      </c>
      <c r="AU136" s="182" t="s">
        <v>83</v>
      </c>
      <c r="AY136" s="18" t="s">
        <v>146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81</v>
      </c>
      <c r="BK136" s="183">
        <f>ROUND(I136*H136,2)</f>
        <v>0</v>
      </c>
      <c r="BL136" s="18" t="s">
        <v>154</v>
      </c>
      <c r="BM136" s="182" t="s">
        <v>175</v>
      </c>
    </row>
    <row r="137" s="2" customFormat="1">
      <c r="A137" s="37"/>
      <c r="B137" s="38"/>
      <c r="C137" s="37"/>
      <c r="D137" s="184" t="s">
        <v>156</v>
      </c>
      <c r="E137" s="37"/>
      <c r="F137" s="185" t="s">
        <v>174</v>
      </c>
      <c r="G137" s="37"/>
      <c r="H137" s="37"/>
      <c r="I137" s="186"/>
      <c r="J137" s="37"/>
      <c r="K137" s="37"/>
      <c r="L137" s="38"/>
      <c r="M137" s="187"/>
      <c r="N137" s="188"/>
      <c r="O137" s="76"/>
      <c r="P137" s="76"/>
      <c r="Q137" s="76"/>
      <c r="R137" s="76"/>
      <c r="S137" s="76"/>
      <c r="T137" s="7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8" t="s">
        <v>156</v>
      </c>
      <c r="AU137" s="18" t="s">
        <v>83</v>
      </c>
    </row>
    <row r="138" s="13" customFormat="1">
      <c r="A138" s="13"/>
      <c r="B138" s="189"/>
      <c r="C138" s="13"/>
      <c r="D138" s="184" t="s">
        <v>157</v>
      </c>
      <c r="E138" s="190" t="s">
        <v>1</v>
      </c>
      <c r="F138" s="191" t="s">
        <v>176</v>
      </c>
      <c r="G138" s="13"/>
      <c r="H138" s="192">
        <v>1</v>
      </c>
      <c r="I138" s="193"/>
      <c r="J138" s="13"/>
      <c r="K138" s="13"/>
      <c r="L138" s="189"/>
      <c r="M138" s="194"/>
      <c r="N138" s="195"/>
      <c r="O138" s="195"/>
      <c r="P138" s="195"/>
      <c r="Q138" s="195"/>
      <c r="R138" s="195"/>
      <c r="S138" s="195"/>
      <c r="T138" s="19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0" t="s">
        <v>157</v>
      </c>
      <c r="AU138" s="190" t="s">
        <v>83</v>
      </c>
      <c r="AV138" s="13" t="s">
        <v>83</v>
      </c>
      <c r="AW138" s="13" t="s">
        <v>30</v>
      </c>
      <c r="AX138" s="13" t="s">
        <v>81</v>
      </c>
      <c r="AY138" s="190" t="s">
        <v>146</v>
      </c>
    </row>
    <row r="139" s="2" customFormat="1" ht="16.5" customHeight="1">
      <c r="A139" s="37"/>
      <c r="B139" s="170"/>
      <c r="C139" s="171" t="s">
        <v>177</v>
      </c>
      <c r="D139" s="171" t="s">
        <v>149</v>
      </c>
      <c r="E139" s="172" t="s">
        <v>178</v>
      </c>
      <c r="F139" s="173" t="s">
        <v>179</v>
      </c>
      <c r="G139" s="174" t="s">
        <v>152</v>
      </c>
      <c r="H139" s="175">
        <v>1</v>
      </c>
      <c r="I139" s="176"/>
      <c r="J139" s="177">
        <f>ROUND(I139*H139,2)</f>
        <v>0</v>
      </c>
      <c r="K139" s="173" t="s">
        <v>153</v>
      </c>
      <c r="L139" s="38"/>
      <c r="M139" s="178" t="s">
        <v>1</v>
      </c>
      <c r="N139" s="179" t="s">
        <v>38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154</v>
      </c>
      <c r="AT139" s="182" t="s">
        <v>149</v>
      </c>
      <c r="AU139" s="182" t="s">
        <v>83</v>
      </c>
      <c r="AY139" s="18" t="s">
        <v>146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81</v>
      </c>
      <c r="BK139" s="183">
        <f>ROUND(I139*H139,2)</f>
        <v>0</v>
      </c>
      <c r="BL139" s="18" t="s">
        <v>154</v>
      </c>
      <c r="BM139" s="182" t="s">
        <v>180</v>
      </c>
    </row>
    <row r="140" s="2" customFormat="1">
      <c r="A140" s="37"/>
      <c r="B140" s="38"/>
      <c r="C140" s="37"/>
      <c r="D140" s="184" t="s">
        <v>156</v>
      </c>
      <c r="E140" s="37"/>
      <c r="F140" s="185" t="s">
        <v>179</v>
      </c>
      <c r="G140" s="37"/>
      <c r="H140" s="37"/>
      <c r="I140" s="186"/>
      <c r="J140" s="37"/>
      <c r="K140" s="37"/>
      <c r="L140" s="38"/>
      <c r="M140" s="187"/>
      <c r="N140" s="188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156</v>
      </c>
      <c r="AU140" s="18" t="s">
        <v>83</v>
      </c>
    </row>
    <row r="141" s="13" customFormat="1">
      <c r="A141" s="13"/>
      <c r="B141" s="189"/>
      <c r="C141" s="13"/>
      <c r="D141" s="184" t="s">
        <v>157</v>
      </c>
      <c r="E141" s="190" t="s">
        <v>1</v>
      </c>
      <c r="F141" s="191" t="s">
        <v>181</v>
      </c>
      <c r="G141" s="13"/>
      <c r="H141" s="192">
        <v>1</v>
      </c>
      <c r="I141" s="193"/>
      <c r="J141" s="13"/>
      <c r="K141" s="13"/>
      <c r="L141" s="189"/>
      <c r="M141" s="194"/>
      <c r="N141" s="195"/>
      <c r="O141" s="195"/>
      <c r="P141" s="195"/>
      <c r="Q141" s="195"/>
      <c r="R141" s="195"/>
      <c r="S141" s="195"/>
      <c r="T141" s="19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0" t="s">
        <v>157</v>
      </c>
      <c r="AU141" s="190" t="s">
        <v>83</v>
      </c>
      <c r="AV141" s="13" t="s">
        <v>83</v>
      </c>
      <c r="AW141" s="13" t="s">
        <v>30</v>
      </c>
      <c r="AX141" s="13" t="s">
        <v>81</v>
      </c>
      <c r="AY141" s="190" t="s">
        <v>146</v>
      </c>
    </row>
    <row r="142" s="2" customFormat="1" ht="16.5" customHeight="1">
      <c r="A142" s="37"/>
      <c r="B142" s="170"/>
      <c r="C142" s="171" t="s">
        <v>182</v>
      </c>
      <c r="D142" s="171" t="s">
        <v>149</v>
      </c>
      <c r="E142" s="172" t="s">
        <v>183</v>
      </c>
      <c r="F142" s="173" t="s">
        <v>184</v>
      </c>
      <c r="G142" s="174" t="s">
        <v>152</v>
      </c>
      <c r="H142" s="175">
        <v>1</v>
      </c>
      <c r="I142" s="176"/>
      <c r="J142" s="177">
        <f>ROUND(I142*H142,2)</f>
        <v>0</v>
      </c>
      <c r="K142" s="173" t="s">
        <v>153</v>
      </c>
      <c r="L142" s="38"/>
      <c r="M142" s="178" t="s">
        <v>1</v>
      </c>
      <c r="N142" s="179" t="s">
        <v>38</v>
      </c>
      <c r="O142" s="76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2" t="s">
        <v>154</v>
      </c>
      <c r="AT142" s="182" t="s">
        <v>149</v>
      </c>
      <c r="AU142" s="182" t="s">
        <v>83</v>
      </c>
      <c r="AY142" s="18" t="s">
        <v>146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8" t="s">
        <v>81</v>
      </c>
      <c r="BK142" s="183">
        <f>ROUND(I142*H142,2)</f>
        <v>0</v>
      </c>
      <c r="BL142" s="18" t="s">
        <v>154</v>
      </c>
      <c r="BM142" s="182" t="s">
        <v>185</v>
      </c>
    </row>
    <row r="143" s="2" customFormat="1">
      <c r="A143" s="37"/>
      <c r="B143" s="38"/>
      <c r="C143" s="37"/>
      <c r="D143" s="184" t="s">
        <v>156</v>
      </c>
      <c r="E143" s="37"/>
      <c r="F143" s="185" t="s">
        <v>184</v>
      </c>
      <c r="G143" s="37"/>
      <c r="H143" s="37"/>
      <c r="I143" s="186"/>
      <c r="J143" s="37"/>
      <c r="K143" s="37"/>
      <c r="L143" s="38"/>
      <c r="M143" s="187"/>
      <c r="N143" s="188"/>
      <c r="O143" s="76"/>
      <c r="P143" s="76"/>
      <c r="Q143" s="76"/>
      <c r="R143" s="76"/>
      <c r="S143" s="76"/>
      <c r="T143" s="7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8" t="s">
        <v>156</v>
      </c>
      <c r="AU143" s="18" t="s">
        <v>83</v>
      </c>
    </row>
    <row r="144" s="13" customFormat="1">
      <c r="A144" s="13"/>
      <c r="B144" s="189"/>
      <c r="C144" s="13"/>
      <c r="D144" s="184" t="s">
        <v>157</v>
      </c>
      <c r="E144" s="190" t="s">
        <v>1</v>
      </c>
      <c r="F144" s="191" t="s">
        <v>186</v>
      </c>
      <c r="G144" s="13"/>
      <c r="H144" s="192">
        <v>1</v>
      </c>
      <c r="I144" s="193"/>
      <c r="J144" s="13"/>
      <c r="K144" s="13"/>
      <c r="L144" s="189"/>
      <c r="M144" s="194"/>
      <c r="N144" s="195"/>
      <c r="O144" s="195"/>
      <c r="P144" s="195"/>
      <c r="Q144" s="195"/>
      <c r="R144" s="195"/>
      <c r="S144" s="195"/>
      <c r="T144" s="19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0" t="s">
        <v>157</v>
      </c>
      <c r="AU144" s="190" t="s">
        <v>83</v>
      </c>
      <c r="AV144" s="13" t="s">
        <v>83</v>
      </c>
      <c r="AW144" s="13" t="s">
        <v>30</v>
      </c>
      <c r="AX144" s="13" t="s">
        <v>81</v>
      </c>
      <c r="AY144" s="190" t="s">
        <v>146</v>
      </c>
    </row>
    <row r="145" s="12" customFormat="1" ht="22.8" customHeight="1">
      <c r="A145" s="12"/>
      <c r="B145" s="157"/>
      <c r="C145" s="12"/>
      <c r="D145" s="158" t="s">
        <v>72</v>
      </c>
      <c r="E145" s="168" t="s">
        <v>187</v>
      </c>
      <c r="F145" s="168" t="s">
        <v>188</v>
      </c>
      <c r="G145" s="12"/>
      <c r="H145" s="12"/>
      <c r="I145" s="160"/>
      <c r="J145" s="169">
        <f>BK145</f>
        <v>0</v>
      </c>
      <c r="K145" s="12"/>
      <c r="L145" s="157"/>
      <c r="M145" s="162"/>
      <c r="N145" s="163"/>
      <c r="O145" s="163"/>
      <c r="P145" s="164">
        <f>SUM(P146:P153)</f>
        <v>0</v>
      </c>
      <c r="Q145" s="163"/>
      <c r="R145" s="164">
        <f>SUM(R146:R153)</f>
        <v>0</v>
      </c>
      <c r="S145" s="163"/>
      <c r="T145" s="165">
        <f>SUM(T146:T153)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58" t="s">
        <v>145</v>
      </c>
      <c r="AT145" s="166" t="s">
        <v>72</v>
      </c>
      <c r="AU145" s="166" t="s">
        <v>81</v>
      </c>
      <c r="AY145" s="158" t="s">
        <v>146</v>
      </c>
      <c r="BK145" s="167">
        <f>SUM(BK146:BK153)</f>
        <v>0</v>
      </c>
    </row>
    <row r="146" s="2" customFormat="1" ht="16.5" customHeight="1">
      <c r="A146" s="37"/>
      <c r="B146" s="170"/>
      <c r="C146" s="171" t="s">
        <v>189</v>
      </c>
      <c r="D146" s="171" t="s">
        <v>149</v>
      </c>
      <c r="E146" s="172" t="s">
        <v>190</v>
      </c>
      <c r="F146" s="173" t="s">
        <v>191</v>
      </c>
      <c r="G146" s="174" t="s">
        <v>152</v>
      </c>
      <c r="H146" s="175">
        <v>1</v>
      </c>
      <c r="I146" s="176"/>
      <c r="J146" s="177">
        <f>ROUND(I146*H146,2)</f>
        <v>0</v>
      </c>
      <c r="K146" s="173" t="s">
        <v>153</v>
      </c>
      <c r="L146" s="38"/>
      <c r="M146" s="178" t="s">
        <v>1</v>
      </c>
      <c r="N146" s="179" t="s">
        <v>38</v>
      </c>
      <c r="O146" s="76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2" t="s">
        <v>154</v>
      </c>
      <c r="AT146" s="182" t="s">
        <v>149</v>
      </c>
      <c r="AU146" s="182" t="s">
        <v>83</v>
      </c>
      <c r="AY146" s="18" t="s">
        <v>146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8" t="s">
        <v>81</v>
      </c>
      <c r="BK146" s="183">
        <f>ROUND(I146*H146,2)</f>
        <v>0</v>
      </c>
      <c r="BL146" s="18" t="s">
        <v>154</v>
      </c>
      <c r="BM146" s="182" t="s">
        <v>192</v>
      </c>
    </row>
    <row r="147" s="2" customFormat="1">
      <c r="A147" s="37"/>
      <c r="B147" s="38"/>
      <c r="C147" s="37"/>
      <c r="D147" s="184" t="s">
        <v>156</v>
      </c>
      <c r="E147" s="37"/>
      <c r="F147" s="185" t="s">
        <v>191</v>
      </c>
      <c r="G147" s="37"/>
      <c r="H147" s="37"/>
      <c r="I147" s="186"/>
      <c r="J147" s="37"/>
      <c r="K147" s="37"/>
      <c r="L147" s="38"/>
      <c r="M147" s="187"/>
      <c r="N147" s="188"/>
      <c r="O147" s="76"/>
      <c r="P147" s="76"/>
      <c r="Q147" s="76"/>
      <c r="R147" s="76"/>
      <c r="S147" s="76"/>
      <c r="T147" s="7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8" t="s">
        <v>156</v>
      </c>
      <c r="AU147" s="18" t="s">
        <v>83</v>
      </c>
    </row>
    <row r="148" s="13" customFormat="1">
      <c r="A148" s="13"/>
      <c r="B148" s="189"/>
      <c r="C148" s="13"/>
      <c r="D148" s="184" t="s">
        <v>157</v>
      </c>
      <c r="E148" s="190" t="s">
        <v>1</v>
      </c>
      <c r="F148" s="191" t="s">
        <v>193</v>
      </c>
      <c r="G148" s="13"/>
      <c r="H148" s="192">
        <v>1</v>
      </c>
      <c r="I148" s="193"/>
      <c r="J148" s="13"/>
      <c r="K148" s="13"/>
      <c r="L148" s="189"/>
      <c r="M148" s="194"/>
      <c r="N148" s="195"/>
      <c r="O148" s="195"/>
      <c r="P148" s="195"/>
      <c r="Q148" s="195"/>
      <c r="R148" s="195"/>
      <c r="S148" s="195"/>
      <c r="T148" s="19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0" t="s">
        <v>157</v>
      </c>
      <c r="AU148" s="190" t="s">
        <v>83</v>
      </c>
      <c r="AV148" s="13" t="s">
        <v>83</v>
      </c>
      <c r="AW148" s="13" t="s">
        <v>30</v>
      </c>
      <c r="AX148" s="13" t="s">
        <v>81</v>
      </c>
      <c r="AY148" s="190" t="s">
        <v>146</v>
      </c>
    </row>
    <row r="149" s="2" customFormat="1" ht="16.5" customHeight="1">
      <c r="A149" s="37"/>
      <c r="B149" s="170"/>
      <c r="C149" s="171" t="s">
        <v>194</v>
      </c>
      <c r="D149" s="171" t="s">
        <v>149</v>
      </c>
      <c r="E149" s="172" t="s">
        <v>195</v>
      </c>
      <c r="F149" s="173" t="s">
        <v>196</v>
      </c>
      <c r="G149" s="174" t="s">
        <v>152</v>
      </c>
      <c r="H149" s="175">
        <v>1</v>
      </c>
      <c r="I149" s="176"/>
      <c r="J149" s="177">
        <f>ROUND(I149*H149,2)</f>
        <v>0</v>
      </c>
      <c r="K149" s="173" t="s">
        <v>153</v>
      </c>
      <c r="L149" s="38"/>
      <c r="M149" s="178" t="s">
        <v>1</v>
      </c>
      <c r="N149" s="179" t="s">
        <v>38</v>
      </c>
      <c r="O149" s="76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154</v>
      </c>
      <c r="AT149" s="182" t="s">
        <v>149</v>
      </c>
      <c r="AU149" s="182" t="s">
        <v>83</v>
      </c>
      <c r="AY149" s="18" t="s">
        <v>146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81</v>
      </c>
      <c r="BK149" s="183">
        <f>ROUND(I149*H149,2)</f>
        <v>0</v>
      </c>
      <c r="BL149" s="18" t="s">
        <v>154</v>
      </c>
      <c r="BM149" s="182" t="s">
        <v>197</v>
      </c>
    </row>
    <row r="150" s="2" customFormat="1">
      <c r="A150" s="37"/>
      <c r="B150" s="38"/>
      <c r="C150" s="37"/>
      <c r="D150" s="184" t="s">
        <v>156</v>
      </c>
      <c r="E150" s="37"/>
      <c r="F150" s="185" t="s">
        <v>196</v>
      </c>
      <c r="G150" s="37"/>
      <c r="H150" s="37"/>
      <c r="I150" s="186"/>
      <c r="J150" s="37"/>
      <c r="K150" s="37"/>
      <c r="L150" s="38"/>
      <c r="M150" s="187"/>
      <c r="N150" s="188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156</v>
      </c>
      <c r="AU150" s="18" t="s">
        <v>83</v>
      </c>
    </row>
    <row r="151" s="13" customFormat="1">
      <c r="A151" s="13"/>
      <c r="B151" s="189"/>
      <c r="C151" s="13"/>
      <c r="D151" s="184" t="s">
        <v>157</v>
      </c>
      <c r="E151" s="190" t="s">
        <v>1</v>
      </c>
      <c r="F151" s="191" t="s">
        <v>198</v>
      </c>
      <c r="G151" s="13"/>
      <c r="H151" s="192">
        <v>1</v>
      </c>
      <c r="I151" s="193"/>
      <c r="J151" s="13"/>
      <c r="K151" s="13"/>
      <c r="L151" s="189"/>
      <c r="M151" s="194"/>
      <c r="N151" s="195"/>
      <c r="O151" s="195"/>
      <c r="P151" s="195"/>
      <c r="Q151" s="195"/>
      <c r="R151" s="195"/>
      <c r="S151" s="195"/>
      <c r="T151" s="19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0" t="s">
        <v>157</v>
      </c>
      <c r="AU151" s="190" t="s">
        <v>83</v>
      </c>
      <c r="AV151" s="13" t="s">
        <v>83</v>
      </c>
      <c r="AW151" s="13" t="s">
        <v>30</v>
      </c>
      <c r="AX151" s="13" t="s">
        <v>81</v>
      </c>
      <c r="AY151" s="190" t="s">
        <v>146</v>
      </c>
    </row>
    <row r="152" s="2" customFormat="1" ht="16.5" customHeight="1">
      <c r="A152" s="37"/>
      <c r="B152" s="170"/>
      <c r="C152" s="171" t="s">
        <v>199</v>
      </c>
      <c r="D152" s="171" t="s">
        <v>149</v>
      </c>
      <c r="E152" s="172" t="s">
        <v>200</v>
      </c>
      <c r="F152" s="173" t="s">
        <v>201</v>
      </c>
      <c r="G152" s="174" t="s">
        <v>152</v>
      </c>
      <c r="H152" s="175">
        <v>2</v>
      </c>
      <c r="I152" s="176"/>
      <c r="J152" s="177">
        <f>ROUND(I152*H152,2)</f>
        <v>0</v>
      </c>
      <c r="K152" s="173" t="s">
        <v>153</v>
      </c>
      <c r="L152" s="38"/>
      <c r="M152" s="178" t="s">
        <v>1</v>
      </c>
      <c r="N152" s="179" t="s">
        <v>38</v>
      </c>
      <c r="O152" s="76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2" t="s">
        <v>154</v>
      </c>
      <c r="AT152" s="182" t="s">
        <v>149</v>
      </c>
      <c r="AU152" s="182" t="s">
        <v>83</v>
      </c>
      <c r="AY152" s="18" t="s">
        <v>146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81</v>
      </c>
      <c r="BK152" s="183">
        <f>ROUND(I152*H152,2)</f>
        <v>0</v>
      </c>
      <c r="BL152" s="18" t="s">
        <v>154</v>
      </c>
      <c r="BM152" s="182" t="s">
        <v>202</v>
      </c>
    </row>
    <row r="153" s="2" customFormat="1">
      <c r="A153" s="37"/>
      <c r="B153" s="38"/>
      <c r="C153" s="37"/>
      <c r="D153" s="184" t="s">
        <v>156</v>
      </c>
      <c r="E153" s="37"/>
      <c r="F153" s="185" t="s">
        <v>201</v>
      </c>
      <c r="G153" s="37"/>
      <c r="H153" s="37"/>
      <c r="I153" s="186"/>
      <c r="J153" s="37"/>
      <c r="K153" s="37"/>
      <c r="L153" s="38"/>
      <c r="M153" s="187"/>
      <c r="N153" s="188"/>
      <c r="O153" s="76"/>
      <c r="P153" s="76"/>
      <c r="Q153" s="76"/>
      <c r="R153" s="76"/>
      <c r="S153" s="76"/>
      <c r="T153" s="7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8" t="s">
        <v>156</v>
      </c>
      <c r="AU153" s="18" t="s">
        <v>83</v>
      </c>
    </row>
    <row r="154" s="12" customFormat="1" ht="22.8" customHeight="1">
      <c r="A154" s="12"/>
      <c r="B154" s="157"/>
      <c r="C154" s="12"/>
      <c r="D154" s="158" t="s">
        <v>72</v>
      </c>
      <c r="E154" s="168" t="s">
        <v>203</v>
      </c>
      <c r="F154" s="168" t="s">
        <v>204</v>
      </c>
      <c r="G154" s="12"/>
      <c r="H154" s="12"/>
      <c r="I154" s="160"/>
      <c r="J154" s="169">
        <f>BK154</f>
        <v>0</v>
      </c>
      <c r="K154" s="12"/>
      <c r="L154" s="157"/>
      <c r="M154" s="162"/>
      <c r="N154" s="163"/>
      <c r="O154" s="163"/>
      <c r="P154" s="164">
        <f>SUM(P155:P165)</f>
        <v>0</v>
      </c>
      <c r="Q154" s="163"/>
      <c r="R154" s="164">
        <f>SUM(R155:R165)</f>
        <v>0</v>
      </c>
      <c r="S154" s="163"/>
      <c r="T154" s="165">
        <f>SUM(T155:T165)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58" t="s">
        <v>145</v>
      </c>
      <c r="AT154" s="166" t="s">
        <v>72</v>
      </c>
      <c r="AU154" s="166" t="s">
        <v>81</v>
      </c>
      <c r="AY154" s="158" t="s">
        <v>146</v>
      </c>
      <c r="BK154" s="167">
        <f>SUM(BK155:BK165)</f>
        <v>0</v>
      </c>
    </row>
    <row r="155" s="2" customFormat="1" ht="16.5" customHeight="1">
      <c r="A155" s="37"/>
      <c r="B155" s="170"/>
      <c r="C155" s="171" t="s">
        <v>205</v>
      </c>
      <c r="D155" s="171" t="s">
        <v>149</v>
      </c>
      <c r="E155" s="172" t="s">
        <v>206</v>
      </c>
      <c r="F155" s="173" t="s">
        <v>207</v>
      </c>
      <c r="G155" s="174" t="s">
        <v>152</v>
      </c>
      <c r="H155" s="175">
        <v>1</v>
      </c>
      <c r="I155" s="176"/>
      <c r="J155" s="177">
        <f>ROUND(I155*H155,2)</f>
        <v>0</v>
      </c>
      <c r="K155" s="173" t="s">
        <v>153</v>
      </c>
      <c r="L155" s="38"/>
      <c r="M155" s="178" t="s">
        <v>1</v>
      </c>
      <c r="N155" s="179" t="s">
        <v>38</v>
      </c>
      <c r="O155" s="76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2" t="s">
        <v>154</v>
      </c>
      <c r="AT155" s="182" t="s">
        <v>149</v>
      </c>
      <c r="AU155" s="182" t="s">
        <v>83</v>
      </c>
      <c r="AY155" s="18" t="s">
        <v>146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8" t="s">
        <v>81</v>
      </c>
      <c r="BK155" s="183">
        <f>ROUND(I155*H155,2)</f>
        <v>0</v>
      </c>
      <c r="BL155" s="18" t="s">
        <v>154</v>
      </c>
      <c r="BM155" s="182" t="s">
        <v>208</v>
      </c>
    </row>
    <row r="156" s="2" customFormat="1">
      <c r="A156" s="37"/>
      <c r="B156" s="38"/>
      <c r="C156" s="37"/>
      <c r="D156" s="184" t="s">
        <v>156</v>
      </c>
      <c r="E156" s="37"/>
      <c r="F156" s="185" t="s">
        <v>207</v>
      </c>
      <c r="G156" s="37"/>
      <c r="H156" s="37"/>
      <c r="I156" s="186"/>
      <c r="J156" s="37"/>
      <c r="K156" s="37"/>
      <c r="L156" s="38"/>
      <c r="M156" s="187"/>
      <c r="N156" s="188"/>
      <c r="O156" s="76"/>
      <c r="P156" s="76"/>
      <c r="Q156" s="76"/>
      <c r="R156" s="76"/>
      <c r="S156" s="76"/>
      <c r="T156" s="7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156</v>
      </c>
      <c r="AU156" s="18" t="s">
        <v>83</v>
      </c>
    </row>
    <row r="157" s="13" customFormat="1">
      <c r="A157" s="13"/>
      <c r="B157" s="189"/>
      <c r="C157" s="13"/>
      <c r="D157" s="184" t="s">
        <v>157</v>
      </c>
      <c r="E157" s="190" t="s">
        <v>1</v>
      </c>
      <c r="F157" s="191" t="s">
        <v>209</v>
      </c>
      <c r="G157" s="13"/>
      <c r="H157" s="192">
        <v>1</v>
      </c>
      <c r="I157" s="193"/>
      <c r="J157" s="13"/>
      <c r="K157" s="13"/>
      <c r="L157" s="189"/>
      <c r="M157" s="194"/>
      <c r="N157" s="195"/>
      <c r="O157" s="195"/>
      <c r="P157" s="195"/>
      <c r="Q157" s="195"/>
      <c r="R157" s="195"/>
      <c r="S157" s="195"/>
      <c r="T157" s="19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0" t="s">
        <v>157</v>
      </c>
      <c r="AU157" s="190" t="s">
        <v>83</v>
      </c>
      <c r="AV157" s="13" t="s">
        <v>83</v>
      </c>
      <c r="AW157" s="13" t="s">
        <v>30</v>
      </c>
      <c r="AX157" s="13" t="s">
        <v>81</v>
      </c>
      <c r="AY157" s="190" t="s">
        <v>146</v>
      </c>
    </row>
    <row r="158" s="2" customFormat="1" ht="16.5" customHeight="1">
      <c r="A158" s="37"/>
      <c r="B158" s="170"/>
      <c r="C158" s="171" t="s">
        <v>210</v>
      </c>
      <c r="D158" s="171" t="s">
        <v>149</v>
      </c>
      <c r="E158" s="172" t="s">
        <v>211</v>
      </c>
      <c r="F158" s="173" t="s">
        <v>212</v>
      </c>
      <c r="G158" s="174" t="s">
        <v>152</v>
      </c>
      <c r="H158" s="175">
        <v>1</v>
      </c>
      <c r="I158" s="176"/>
      <c r="J158" s="177">
        <f>ROUND(I158*H158,2)</f>
        <v>0</v>
      </c>
      <c r="K158" s="173" t="s">
        <v>153</v>
      </c>
      <c r="L158" s="38"/>
      <c r="M158" s="178" t="s">
        <v>1</v>
      </c>
      <c r="N158" s="179" t="s">
        <v>38</v>
      </c>
      <c r="O158" s="76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2" t="s">
        <v>154</v>
      </c>
      <c r="AT158" s="182" t="s">
        <v>149</v>
      </c>
      <c r="AU158" s="182" t="s">
        <v>83</v>
      </c>
      <c r="AY158" s="18" t="s">
        <v>146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8" t="s">
        <v>81</v>
      </c>
      <c r="BK158" s="183">
        <f>ROUND(I158*H158,2)</f>
        <v>0</v>
      </c>
      <c r="BL158" s="18" t="s">
        <v>154</v>
      </c>
      <c r="BM158" s="182" t="s">
        <v>213</v>
      </c>
    </row>
    <row r="159" s="2" customFormat="1">
      <c r="A159" s="37"/>
      <c r="B159" s="38"/>
      <c r="C159" s="37"/>
      <c r="D159" s="184" t="s">
        <v>156</v>
      </c>
      <c r="E159" s="37"/>
      <c r="F159" s="185" t="s">
        <v>212</v>
      </c>
      <c r="G159" s="37"/>
      <c r="H159" s="37"/>
      <c r="I159" s="186"/>
      <c r="J159" s="37"/>
      <c r="K159" s="37"/>
      <c r="L159" s="38"/>
      <c r="M159" s="187"/>
      <c r="N159" s="188"/>
      <c r="O159" s="76"/>
      <c r="P159" s="76"/>
      <c r="Q159" s="76"/>
      <c r="R159" s="76"/>
      <c r="S159" s="76"/>
      <c r="T159" s="7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8" t="s">
        <v>156</v>
      </c>
      <c r="AU159" s="18" t="s">
        <v>83</v>
      </c>
    </row>
    <row r="160" s="13" customFormat="1">
      <c r="A160" s="13"/>
      <c r="B160" s="189"/>
      <c r="C160" s="13"/>
      <c r="D160" s="184" t="s">
        <v>157</v>
      </c>
      <c r="E160" s="190" t="s">
        <v>1</v>
      </c>
      <c r="F160" s="191" t="s">
        <v>214</v>
      </c>
      <c r="G160" s="13"/>
      <c r="H160" s="192">
        <v>1</v>
      </c>
      <c r="I160" s="193"/>
      <c r="J160" s="13"/>
      <c r="K160" s="13"/>
      <c r="L160" s="189"/>
      <c r="M160" s="194"/>
      <c r="N160" s="195"/>
      <c r="O160" s="195"/>
      <c r="P160" s="195"/>
      <c r="Q160" s="195"/>
      <c r="R160" s="195"/>
      <c r="S160" s="195"/>
      <c r="T160" s="19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0" t="s">
        <v>157</v>
      </c>
      <c r="AU160" s="190" t="s">
        <v>83</v>
      </c>
      <c r="AV160" s="13" t="s">
        <v>83</v>
      </c>
      <c r="AW160" s="13" t="s">
        <v>30</v>
      </c>
      <c r="AX160" s="13" t="s">
        <v>81</v>
      </c>
      <c r="AY160" s="190" t="s">
        <v>146</v>
      </c>
    </row>
    <row r="161" s="2" customFormat="1" ht="16.5" customHeight="1">
      <c r="A161" s="37"/>
      <c r="B161" s="170"/>
      <c r="C161" s="171" t="s">
        <v>215</v>
      </c>
      <c r="D161" s="171" t="s">
        <v>149</v>
      </c>
      <c r="E161" s="172" t="s">
        <v>216</v>
      </c>
      <c r="F161" s="173" t="s">
        <v>217</v>
      </c>
      <c r="G161" s="174" t="s">
        <v>152</v>
      </c>
      <c r="H161" s="175">
        <v>1</v>
      </c>
      <c r="I161" s="176"/>
      <c r="J161" s="177">
        <f>ROUND(I161*H161,2)</f>
        <v>0</v>
      </c>
      <c r="K161" s="173" t="s">
        <v>153</v>
      </c>
      <c r="L161" s="38"/>
      <c r="M161" s="178" t="s">
        <v>1</v>
      </c>
      <c r="N161" s="179" t="s">
        <v>38</v>
      </c>
      <c r="O161" s="76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2" t="s">
        <v>154</v>
      </c>
      <c r="AT161" s="182" t="s">
        <v>149</v>
      </c>
      <c r="AU161" s="182" t="s">
        <v>83</v>
      </c>
      <c r="AY161" s="18" t="s">
        <v>146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8" t="s">
        <v>81</v>
      </c>
      <c r="BK161" s="183">
        <f>ROUND(I161*H161,2)</f>
        <v>0</v>
      </c>
      <c r="BL161" s="18" t="s">
        <v>154</v>
      </c>
      <c r="BM161" s="182" t="s">
        <v>218</v>
      </c>
    </row>
    <row r="162" s="2" customFormat="1">
      <c r="A162" s="37"/>
      <c r="B162" s="38"/>
      <c r="C162" s="37"/>
      <c r="D162" s="184" t="s">
        <v>156</v>
      </c>
      <c r="E162" s="37"/>
      <c r="F162" s="185" t="s">
        <v>217</v>
      </c>
      <c r="G162" s="37"/>
      <c r="H162" s="37"/>
      <c r="I162" s="186"/>
      <c r="J162" s="37"/>
      <c r="K162" s="37"/>
      <c r="L162" s="38"/>
      <c r="M162" s="187"/>
      <c r="N162" s="188"/>
      <c r="O162" s="76"/>
      <c r="P162" s="76"/>
      <c r="Q162" s="76"/>
      <c r="R162" s="76"/>
      <c r="S162" s="76"/>
      <c r="T162" s="7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8" t="s">
        <v>156</v>
      </c>
      <c r="AU162" s="18" t="s">
        <v>83</v>
      </c>
    </row>
    <row r="163" s="2" customFormat="1" ht="16.5" customHeight="1">
      <c r="A163" s="37"/>
      <c r="B163" s="170"/>
      <c r="C163" s="171" t="s">
        <v>219</v>
      </c>
      <c r="D163" s="171" t="s">
        <v>149</v>
      </c>
      <c r="E163" s="172" t="s">
        <v>220</v>
      </c>
      <c r="F163" s="173" t="s">
        <v>221</v>
      </c>
      <c r="G163" s="174" t="s">
        <v>152</v>
      </c>
      <c r="H163" s="175">
        <v>1</v>
      </c>
      <c r="I163" s="176"/>
      <c r="J163" s="177">
        <f>ROUND(I163*H163,2)</f>
        <v>0</v>
      </c>
      <c r="K163" s="173" t="s">
        <v>153</v>
      </c>
      <c r="L163" s="38"/>
      <c r="M163" s="178" t="s">
        <v>1</v>
      </c>
      <c r="N163" s="179" t="s">
        <v>38</v>
      </c>
      <c r="O163" s="76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2" t="s">
        <v>154</v>
      </c>
      <c r="AT163" s="182" t="s">
        <v>149</v>
      </c>
      <c r="AU163" s="182" t="s">
        <v>83</v>
      </c>
      <c r="AY163" s="18" t="s">
        <v>146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8" t="s">
        <v>81</v>
      </c>
      <c r="BK163" s="183">
        <f>ROUND(I163*H163,2)</f>
        <v>0</v>
      </c>
      <c r="BL163" s="18" t="s">
        <v>154</v>
      </c>
      <c r="BM163" s="182" t="s">
        <v>222</v>
      </c>
    </row>
    <row r="164" s="2" customFormat="1">
      <c r="A164" s="37"/>
      <c r="B164" s="38"/>
      <c r="C164" s="37"/>
      <c r="D164" s="184" t="s">
        <v>156</v>
      </c>
      <c r="E164" s="37"/>
      <c r="F164" s="185" t="s">
        <v>221</v>
      </c>
      <c r="G164" s="37"/>
      <c r="H164" s="37"/>
      <c r="I164" s="186"/>
      <c r="J164" s="37"/>
      <c r="K164" s="37"/>
      <c r="L164" s="38"/>
      <c r="M164" s="187"/>
      <c r="N164" s="188"/>
      <c r="O164" s="76"/>
      <c r="P164" s="76"/>
      <c r="Q164" s="76"/>
      <c r="R164" s="76"/>
      <c r="S164" s="76"/>
      <c r="T164" s="7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8" t="s">
        <v>156</v>
      </c>
      <c r="AU164" s="18" t="s">
        <v>83</v>
      </c>
    </row>
    <row r="165" s="13" customFormat="1">
      <c r="A165" s="13"/>
      <c r="B165" s="189"/>
      <c r="C165" s="13"/>
      <c r="D165" s="184" t="s">
        <v>157</v>
      </c>
      <c r="E165" s="190" t="s">
        <v>1</v>
      </c>
      <c r="F165" s="191" t="s">
        <v>223</v>
      </c>
      <c r="G165" s="13"/>
      <c r="H165" s="192">
        <v>1</v>
      </c>
      <c r="I165" s="193"/>
      <c r="J165" s="13"/>
      <c r="K165" s="13"/>
      <c r="L165" s="189"/>
      <c r="M165" s="194"/>
      <c r="N165" s="195"/>
      <c r="O165" s="195"/>
      <c r="P165" s="195"/>
      <c r="Q165" s="195"/>
      <c r="R165" s="195"/>
      <c r="S165" s="195"/>
      <c r="T165" s="19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0" t="s">
        <v>157</v>
      </c>
      <c r="AU165" s="190" t="s">
        <v>83</v>
      </c>
      <c r="AV165" s="13" t="s">
        <v>83</v>
      </c>
      <c r="AW165" s="13" t="s">
        <v>30</v>
      </c>
      <c r="AX165" s="13" t="s">
        <v>81</v>
      </c>
      <c r="AY165" s="190" t="s">
        <v>146</v>
      </c>
    </row>
    <row r="166" s="12" customFormat="1" ht="22.8" customHeight="1">
      <c r="A166" s="12"/>
      <c r="B166" s="157"/>
      <c r="C166" s="12"/>
      <c r="D166" s="158" t="s">
        <v>72</v>
      </c>
      <c r="E166" s="168" t="s">
        <v>224</v>
      </c>
      <c r="F166" s="168" t="s">
        <v>225</v>
      </c>
      <c r="G166" s="12"/>
      <c r="H166" s="12"/>
      <c r="I166" s="160"/>
      <c r="J166" s="169">
        <f>BK166</f>
        <v>0</v>
      </c>
      <c r="K166" s="12"/>
      <c r="L166" s="157"/>
      <c r="M166" s="162"/>
      <c r="N166" s="163"/>
      <c r="O166" s="163"/>
      <c r="P166" s="164">
        <f>SUM(P167:P169)</f>
        <v>0</v>
      </c>
      <c r="Q166" s="163"/>
      <c r="R166" s="164">
        <f>SUM(R167:R169)</f>
        <v>0</v>
      </c>
      <c r="S166" s="163"/>
      <c r="T166" s="165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8" t="s">
        <v>145</v>
      </c>
      <c r="AT166" s="166" t="s">
        <v>72</v>
      </c>
      <c r="AU166" s="166" t="s">
        <v>81</v>
      </c>
      <c r="AY166" s="158" t="s">
        <v>146</v>
      </c>
      <c r="BK166" s="167">
        <f>SUM(BK167:BK169)</f>
        <v>0</v>
      </c>
    </row>
    <row r="167" s="2" customFormat="1" ht="16.5" customHeight="1">
      <c r="A167" s="37"/>
      <c r="B167" s="170"/>
      <c r="C167" s="171" t="s">
        <v>8</v>
      </c>
      <c r="D167" s="171" t="s">
        <v>149</v>
      </c>
      <c r="E167" s="172" t="s">
        <v>226</v>
      </c>
      <c r="F167" s="173" t="s">
        <v>227</v>
      </c>
      <c r="G167" s="174" t="s">
        <v>152</v>
      </c>
      <c r="H167" s="175">
        <v>1</v>
      </c>
      <c r="I167" s="176"/>
      <c r="J167" s="177">
        <f>ROUND(I167*H167,2)</f>
        <v>0</v>
      </c>
      <c r="K167" s="173" t="s">
        <v>153</v>
      </c>
      <c r="L167" s="38"/>
      <c r="M167" s="178" t="s">
        <v>1</v>
      </c>
      <c r="N167" s="179" t="s">
        <v>38</v>
      </c>
      <c r="O167" s="76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2" t="s">
        <v>154</v>
      </c>
      <c r="AT167" s="182" t="s">
        <v>149</v>
      </c>
      <c r="AU167" s="182" t="s">
        <v>83</v>
      </c>
      <c r="AY167" s="18" t="s">
        <v>146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8" t="s">
        <v>81</v>
      </c>
      <c r="BK167" s="183">
        <f>ROUND(I167*H167,2)</f>
        <v>0</v>
      </c>
      <c r="BL167" s="18" t="s">
        <v>154</v>
      </c>
      <c r="BM167" s="182" t="s">
        <v>228</v>
      </c>
    </row>
    <row r="168" s="2" customFormat="1">
      <c r="A168" s="37"/>
      <c r="B168" s="38"/>
      <c r="C168" s="37"/>
      <c r="D168" s="184" t="s">
        <v>156</v>
      </c>
      <c r="E168" s="37"/>
      <c r="F168" s="185" t="s">
        <v>229</v>
      </c>
      <c r="G168" s="37"/>
      <c r="H168" s="37"/>
      <c r="I168" s="186"/>
      <c r="J168" s="37"/>
      <c r="K168" s="37"/>
      <c r="L168" s="38"/>
      <c r="M168" s="187"/>
      <c r="N168" s="188"/>
      <c r="O168" s="76"/>
      <c r="P168" s="76"/>
      <c r="Q168" s="76"/>
      <c r="R168" s="76"/>
      <c r="S168" s="76"/>
      <c r="T168" s="7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8" t="s">
        <v>156</v>
      </c>
      <c r="AU168" s="18" t="s">
        <v>83</v>
      </c>
    </row>
    <row r="169" s="13" customFormat="1">
      <c r="A169" s="13"/>
      <c r="B169" s="189"/>
      <c r="C169" s="13"/>
      <c r="D169" s="184" t="s">
        <v>157</v>
      </c>
      <c r="E169" s="190" t="s">
        <v>1</v>
      </c>
      <c r="F169" s="191" t="s">
        <v>230</v>
      </c>
      <c r="G169" s="13"/>
      <c r="H169" s="192">
        <v>1</v>
      </c>
      <c r="I169" s="193"/>
      <c r="J169" s="13"/>
      <c r="K169" s="13"/>
      <c r="L169" s="189"/>
      <c r="M169" s="197"/>
      <c r="N169" s="198"/>
      <c r="O169" s="198"/>
      <c r="P169" s="198"/>
      <c r="Q169" s="198"/>
      <c r="R169" s="198"/>
      <c r="S169" s="198"/>
      <c r="T169" s="19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0" t="s">
        <v>157</v>
      </c>
      <c r="AU169" s="190" t="s">
        <v>83</v>
      </c>
      <c r="AV169" s="13" t="s">
        <v>83</v>
      </c>
      <c r="AW169" s="13" t="s">
        <v>30</v>
      </c>
      <c r="AX169" s="13" t="s">
        <v>81</v>
      </c>
      <c r="AY169" s="190" t="s">
        <v>146</v>
      </c>
    </row>
    <row r="170" s="2" customFormat="1" ht="6.96" customHeight="1">
      <c r="A170" s="37"/>
      <c r="B170" s="59"/>
      <c r="C170" s="60"/>
      <c r="D170" s="60"/>
      <c r="E170" s="60"/>
      <c r="F170" s="60"/>
      <c r="G170" s="60"/>
      <c r="H170" s="60"/>
      <c r="I170" s="60"/>
      <c r="J170" s="60"/>
      <c r="K170" s="60"/>
      <c r="L170" s="38"/>
      <c r="M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</sheetData>
  <autoFilter ref="C120:K16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="1" customFormat="1" ht="24.96" customHeight="1">
      <c r="B4" s="21"/>
      <c r="D4" s="22" t="s">
        <v>117</v>
      </c>
      <c r="L4" s="21"/>
      <c r="M4" s="119" t="s">
        <v>10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16</v>
      </c>
      <c r="L6" s="21"/>
    </row>
    <row r="7" s="1" customFormat="1" ht="16.5" customHeight="1">
      <c r="B7" s="21"/>
      <c r="E7" s="120" t="str">
        <f>'Rekapitulace stavby'!K6</f>
        <v>Revitalizace ulice Šumavská - III. etapa - část A.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231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25. 4. 2021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ROUND(J119,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ROUND((SUM(BE119:BE188)),  2)</f>
        <v>0</v>
      </c>
      <c r="G33" s="37"/>
      <c r="H33" s="37"/>
      <c r="I33" s="127">
        <v>0.20999999999999999</v>
      </c>
      <c r="J33" s="126">
        <f>ROUND(((SUM(BE119:BE188))*I33),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39</v>
      </c>
      <c r="F34" s="126">
        <f>ROUND((SUM(BF119:BF188)),  2)</f>
        <v>0</v>
      </c>
      <c r="G34" s="37"/>
      <c r="H34" s="37"/>
      <c r="I34" s="127">
        <v>0.14999999999999999</v>
      </c>
      <c r="J34" s="126">
        <f>ROUND(((SUM(BF119:BF188))*I34),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40</v>
      </c>
      <c r="F35" s="126">
        <f>ROUND((SUM(BG119:BG188)),  2)</f>
        <v>0</v>
      </c>
      <c r="G35" s="37"/>
      <c r="H35" s="37"/>
      <c r="I35" s="127">
        <v>0.20999999999999999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41</v>
      </c>
      <c r="F36" s="126">
        <f>ROUND((SUM(BH119:BH188)),  2)</f>
        <v>0</v>
      </c>
      <c r="G36" s="37"/>
      <c r="H36" s="37"/>
      <c r="I36" s="127">
        <v>0.14999999999999999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26">
        <f>ROUND((SUM(BI119:BI188)),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120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0" t="str">
        <f>E7</f>
        <v>Revitalizace ulice Šumavská - III. etapa - část A.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SO 100.1 - Dopravní značení - část A.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25. 4. 2021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121</v>
      </c>
      <c r="D94" s="128"/>
      <c r="E94" s="128"/>
      <c r="F94" s="128"/>
      <c r="G94" s="128"/>
      <c r="H94" s="128"/>
      <c r="I94" s="128"/>
      <c r="J94" s="137" t="s">
        <v>122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123</v>
      </c>
      <c r="D96" s="37"/>
      <c r="E96" s="37"/>
      <c r="F96" s="37"/>
      <c r="G96" s="37"/>
      <c r="H96" s="37"/>
      <c r="I96" s="37"/>
      <c r="J96" s="95">
        <f>J119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124</v>
      </c>
    </row>
    <row r="97" s="9" customFormat="1" ht="24.96" customHeight="1">
      <c r="A97" s="9"/>
      <c r="B97" s="139"/>
      <c r="C97" s="9"/>
      <c r="D97" s="140" t="s">
        <v>232</v>
      </c>
      <c r="E97" s="141"/>
      <c r="F97" s="141"/>
      <c r="G97" s="141"/>
      <c r="H97" s="141"/>
      <c r="I97" s="141"/>
      <c r="J97" s="142">
        <f>J120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233</v>
      </c>
      <c r="E98" s="145"/>
      <c r="F98" s="145"/>
      <c r="G98" s="145"/>
      <c r="H98" s="145"/>
      <c r="I98" s="145"/>
      <c r="J98" s="146">
        <f>J121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234</v>
      </c>
      <c r="E99" s="145"/>
      <c r="F99" s="145"/>
      <c r="G99" s="145"/>
      <c r="H99" s="145"/>
      <c r="I99" s="145"/>
      <c r="J99" s="146">
        <f>J182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7"/>
      <c r="B100" s="38"/>
      <c r="C100" s="37"/>
      <c r="D100" s="37"/>
      <c r="E100" s="37"/>
      <c r="F100" s="37"/>
      <c r="G100" s="37"/>
      <c r="H100" s="37"/>
      <c r="I100" s="37"/>
      <c r="J100" s="37"/>
      <c r="K100" s="37"/>
      <c r="L100" s="54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="2" customFormat="1" ht="6.96" customHeight="1">
      <c r="A101" s="37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54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="2" customFormat="1" ht="6.96" customHeight="1">
      <c r="A105" s="37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24.96" customHeight="1">
      <c r="A106" s="37"/>
      <c r="B106" s="38"/>
      <c r="C106" s="22" t="s">
        <v>130</v>
      </c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31" t="s">
        <v>16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6.5" customHeight="1">
      <c r="A109" s="37"/>
      <c r="B109" s="38"/>
      <c r="C109" s="37"/>
      <c r="D109" s="37"/>
      <c r="E109" s="120" t="str">
        <f>E7</f>
        <v>Revitalizace ulice Šumavská - III. etapa - část A.</v>
      </c>
      <c r="F109" s="31"/>
      <c r="G109" s="31"/>
      <c r="H109" s="31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118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7"/>
      <c r="D111" s="37"/>
      <c r="E111" s="66" t="str">
        <f>E9</f>
        <v>SO 100.1 - Dopravní značení - část A.</v>
      </c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20</v>
      </c>
      <c r="D113" s="37"/>
      <c r="E113" s="37"/>
      <c r="F113" s="26" t="str">
        <f>F12</f>
        <v xml:space="preserve"> </v>
      </c>
      <c r="G113" s="37"/>
      <c r="H113" s="37"/>
      <c r="I113" s="31" t="s">
        <v>22</v>
      </c>
      <c r="J113" s="68" t="str">
        <f>IF(J12="","",J12)</f>
        <v>25. 4. 2021</v>
      </c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5.15" customHeight="1">
      <c r="A115" s="37"/>
      <c r="B115" s="38"/>
      <c r="C115" s="31" t="s">
        <v>24</v>
      </c>
      <c r="D115" s="37"/>
      <c r="E115" s="37"/>
      <c r="F115" s="26" t="str">
        <f>E15</f>
        <v xml:space="preserve"> </v>
      </c>
      <c r="G115" s="37"/>
      <c r="H115" s="37"/>
      <c r="I115" s="31" t="s">
        <v>29</v>
      </c>
      <c r="J115" s="35" t="str">
        <f>E21</f>
        <v xml:space="preserve"> 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5.15" customHeight="1">
      <c r="A116" s="37"/>
      <c r="B116" s="38"/>
      <c r="C116" s="31" t="s">
        <v>27</v>
      </c>
      <c r="D116" s="37"/>
      <c r="E116" s="37"/>
      <c r="F116" s="26" t="str">
        <f>IF(E18="","",E18)</f>
        <v>Vyplň údaj</v>
      </c>
      <c r="G116" s="37"/>
      <c r="H116" s="37"/>
      <c r="I116" s="31" t="s">
        <v>31</v>
      </c>
      <c r="J116" s="35" t="str">
        <f>E24</f>
        <v xml:space="preserve"> 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0.32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11" customFormat="1" ht="29.28" customHeight="1">
      <c r="A118" s="147"/>
      <c r="B118" s="148"/>
      <c r="C118" s="149" t="s">
        <v>131</v>
      </c>
      <c r="D118" s="150" t="s">
        <v>58</v>
      </c>
      <c r="E118" s="150" t="s">
        <v>54</v>
      </c>
      <c r="F118" s="150" t="s">
        <v>55</v>
      </c>
      <c r="G118" s="150" t="s">
        <v>132</v>
      </c>
      <c r="H118" s="150" t="s">
        <v>133</v>
      </c>
      <c r="I118" s="150" t="s">
        <v>134</v>
      </c>
      <c r="J118" s="150" t="s">
        <v>122</v>
      </c>
      <c r="K118" s="151" t="s">
        <v>135</v>
      </c>
      <c r="L118" s="152"/>
      <c r="M118" s="85" t="s">
        <v>1</v>
      </c>
      <c r="N118" s="86" t="s">
        <v>37</v>
      </c>
      <c r="O118" s="86" t="s">
        <v>136</v>
      </c>
      <c r="P118" s="86" t="s">
        <v>137</v>
      </c>
      <c r="Q118" s="86" t="s">
        <v>138</v>
      </c>
      <c r="R118" s="86" t="s">
        <v>139</v>
      </c>
      <c r="S118" s="86" t="s">
        <v>140</v>
      </c>
      <c r="T118" s="87" t="s">
        <v>141</v>
      </c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="2" customFormat="1" ht="22.8" customHeight="1">
      <c r="A119" s="37"/>
      <c r="B119" s="38"/>
      <c r="C119" s="92" t="s">
        <v>142</v>
      </c>
      <c r="D119" s="37"/>
      <c r="E119" s="37"/>
      <c r="F119" s="37"/>
      <c r="G119" s="37"/>
      <c r="H119" s="37"/>
      <c r="I119" s="37"/>
      <c r="J119" s="153">
        <f>BK119</f>
        <v>0</v>
      </c>
      <c r="K119" s="37"/>
      <c r="L119" s="38"/>
      <c r="M119" s="88"/>
      <c r="N119" s="72"/>
      <c r="O119" s="89"/>
      <c r="P119" s="154">
        <f>P120</f>
        <v>0</v>
      </c>
      <c r="Q119" s="89"/>
      <c r="R119" s="154">
        <f>R120</f>
        <v>1.2170500000000002</v>
      </c>
      <c r="S119" s="89"/>
      <c r="T119" s="155">
        <f>T120</f>
        <v>0.77400000000000002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8" t="s">
        <v>72</v>
      </c>
      <c r="AU119" s="18" t="s">
        <v>124</v>
      </c>
      <c r="BK119" s="156">
        <f>BK120</f>
        <v>0</v>
      </c>
    </row>
    <row r="120" s="12" customFormat="1" ht="25.92" customHeight="1">
      <c r="A120" s="12"/>
      <c r="B120" s="157"/>
      <c r="C120" s="12"/>
      <c r="D120" s="158" t="s">
        <v>72</v>
      </c>
      <c r="E120" s="159" t="s">
        <v>235</v>
      </c>
      <c r="F120" s="159" t="s">
        <v>236</v>
      </c>
      <c r="G120" s="12"/>
      <c r="H120" s="12"/>
      <c r="I120" s="160"/>
      <c r="J120" s="161">
        <f>BK120</f>
        <v>0</v>
      </c>
      <c r="K120" s="12"/>
      <c r="L120" s="157"/>
      <c r="M120" s="162"/>
      <c r="N120" s="163"/>
      <c r="O120" s="163"/>
      <c r="P120" s="164">
        <f>P121+P182</f>
        <v>0</v>
      </c>
      <c r="Q120" s="163"/>
      <c r="R120" s="164">
        <f>R121+R182</f>
        <v>1.2170500000000002</v>
      </c>
      <c r="S120" s="163"/>
      <c r="T120" s="165">
        <f>T121+T182</f>
        <v>0.77400000000000002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81</v>
      </c>
      <c r="AT120" s="166" t="s">
        <v>72</v>
      </c>
      <c r="AU120" s="166" t="s">
        <v>73</v>
      </c>
      <c r="AY120" s="158" t="s">
        <v>146</v>
      </c>
      <c r="BK120" s="167">
        <f>BK121+BK182</f>
        <v>0</v>
      </c>
    </row>
    <row r="121" s="12" customFormat="1" ht="22.8" customHeight="1">
      <c r="A121" s="12"/>
      <c r="B121" s="157"/>
      <c r="C121" s="12"/>
      <c r="D121" s="158" t="s">
        <v>72</v>
      </c>
      <c r="E121" s="168" t="s">
        <v>194</v>
      </c>
      <c r="F121" s="168" t="s">
        <v>237</v>
      </c>
      <c r="G121" s="12"/>
      <c r="H121" s="12"/>
      <c r="I121" s="160"/>
      <c r="J121" s="169">
        <f>BK121</f>
        <v>0</v>
      </c>
      <c r="K121" s="12"/>
      <c r="L121" s="157"/>
      <c r="M121" s="162"/>
      <c r="N121" s="163"/>
      <c r="O121" s="163"/>
      <c r="P121" s="164">
        <f>SUM(P122:P181)</f>
        <v>0</v>
      </c>
      <c r="Q121" s="163"/>
      <c r="R121" s="164">
        <f>SUM(R122:R181)</f>
        <v>1.2170500000000002</v>
      </c>
      <c r="S121" s="163"/>
      <c r="T121" s="165">
        <f>SUM(T122:T181)</f>
        <v>0.77400000000000002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8" t="s">
        <v>81</v>
      </c>
      <c r="AT121" s="166" t="s">
        <v>72</v>
      </c>
      <c r="AU121" s="166" t="s">
        <v>81</v>
      </c>
      <c r="AY121" s="158" t="s">
        <v>146</v>
      </c>
      <c r="BK121" s="167">
        <f>SUM(BK122:BK181)</f>
        <v>0</v>
      </c>
    </row>
    <row r="122" s="2" customFormat="1">
      <c r="A122" s="37"/>
      <c r="B122" s="170"/>
      <c r="C122" s="171" t="s">
        <v>81</v>
      </c>
      <c r="D122" s="171" t="s">
        <v>149</v>
      </c>
      <c r="E122" s="172" t="s">
        <v>238</v>
      </c>
      <c r="F122" s="173" t="s">
        <v>239</v>
      </c>
      <c r="G122" s="174" t="s">
        <v>240</v>
      </c>
      <c r="H122" s="175">
        <v>13</v>
      </c>
      <c r="I122" s="176"/>
      <c r="J122" s="177">
        <f>ROUND(I122*H122,2)</f>
        <v>0</v>
      </c>
      <c r="K122" s="173" t="s">
        <v>153</v>
      </c>
      <c r="L122" s="38"/>
      <c r="M122" s="178" t="s">
        <v>1</v>
      </c>
      <c r="N122" s="179" t="s">
        <v>38</v>
      </c>
      <c r="O122" s="76"/>
      <c r="P122" s="180">
        <f>O122*H122</f>
        <v>0</v>
      </c>
      <c r="Q122" s="180">
        <v>0.00069999999999999999</v>
      </c>
      <c r="R122" s="180">
        <f>Q122*H122</f>
        <v>0.0091000000000000004</v>
      </c>
      <c r="S122" s="180">
        <v>0</v>
      </c>
      <c r="T122" s="18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2" t="s">
        <v>168</v>
      </c>
      <c r="AT122" s="182" t="s">
        <v>149</v>
      </c>
      <c r="AU122" s="182" t="s">
        <v>83</v>
      </c>
      <c r="AY122" s="18" t="s">
        <v>146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18" t="s">
        <v>81</v>
      </c>
      <c r="BK122" s="183">
        <f>ROUND(I122*H122,2)</f>
        <v>0</v>
      </c>
      <c r="BL122" s="18" t="s">
        <v>168</v>
      </c>
      <c r="BM122" s="182" t="s">
        <v>241</v>
      </c>
    </row>
    <row r="123" s="2" customFormat="1">
      <c r="A123" s="37"/>
      <c r="B123" s="38"/>
      <c r="C123" s="37"/>
      <c r="D123" s="184" t="s">
        <v>156</v>
      </c>
      <c r="E123" s="37"/>
      <c r="F123" s="185" t="s">
        <v>242</v>
      </c>
      <c r="G123" s="37"/>
      <c r="H123" s="37"/>
      <c r="I123" s="186"/>
      <c r="J123" s="37"/>
      <c r="K123" s="37"/>
      <c r="L123" s="38"/>
      <c r="M123" s="187"/>
      <c r="N123" s="188"/>
      <c r="O123" s="76"/>
      <c r="P123" s="76"/>
      <c r="Q123" s="76"/>
      <c r="R123" s="76"/>
      <c r="S123" s="76"/>
      <c r="T123" s="7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8" t="s">
        <v>156</v>
      </c>
      <c r="AU123" s="18" t="s">
        <v>83</v>
      </c>
    </row>
    <row r="124" s="14" customFormat="1">
      <c r="A124" s="14"/>
      <c r="B124" s="200"/>
      <c r="C124" s="14"/>
      <c r="D124" s="184" t="s">
        <v>157</v>
      </c>
      <c r="E124" s="201" t="s">
        <v>1</v>
      </c>
      <c r="F124" s="202" t="s">
        <v>243</v>
      </c>
      <c r="G124" s="14"/>
      <c r="H124" s="201" t="s">
        <v>1</v>
      </c>
      <c r="I124" s="203"/>
      <c r="J124" s="14"/>
      <c r="K124" s="14"/>
      <c r="L124" s="200"/>
      <c r="M124" s="204"/>
      <c r="N124" s="205"/>
      <c r="O124" s="205"/>
      <c r="P124" s="205"/>
      <c r="Q124" s="205"/>
      <c r="R124" s="205"/>
      <c r="S124" s="205"/>
      <c r="T124" s="20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01" t="s">
        <v>157</v>
      </c>
      <c r="AU124" s="201" t="s">
        <v>83</v>
      </c>
      <c r="AV124" s="14" t="s">
        <v>81</v>
      </c>
      <c r="AW124" s="14" t="s">
        <v>30</v>
      </c>
      <c r="AX124" s="14" t="s">
        <v>73</v>
      </c>
      <c r="AY124" s="201" t="s">
        <v>146</v>
      </c>
    </row>
    <row r="125" s="13" customFormat="1">
      <c r="A125" s="13"/>
      <c r="B125" s="189"/>
      <c r="C125" s="13"/>
      <c r="D125" s="184" t="s">
        <v>157</v>
      </c>
      <c r="E125" s="190" t="s">
        <v>1</v>
      </c>
      <c r="F125" s="191" t="s">
        <v>244</v>
      </c>
      <c r="G125" s="13"/>
      <c r="H125" s="192">
        <v>2</v>
      </c>
      <c r="I125" s="193"/>
      <c r="J125" s="13"/>
      <c r="K125" s="13"/>
      <c r="L125" s="189"/>
      <c r="M125" s="194"/>
      <c r="N125" s="195"/>
      <c r="O125" s="195"/>
      <c r="P125" s="195"/>
      <c r="Q125" s="195"/>
      <c r="R125" s="195"/>
      <c r="S125" s="195"/>
      <c r="T125" s="19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90" t="s">
        <v>157</v>
      </c>
      <c r="AU125" s="190" t="s">
        <v>83</v>
      </c>
      <c r="AV125" s="13" t="s">
        <v>83</v>
      </c>
      <c r="AW125" s="13" t="s">
        <v>30</v>
      </c>
      <c r="AX125" s="13" t="s">
        <v>73</v>
      </c>
      <c r="AY125" s="190" t="s">
        <v>146</v>
      </c>
    </row>
    <row r="126" s="13" customFormat="1">
      <c r="A126" s="13"/>
      <c r="B126" s="189"/>
      <c r="C126" s="13"/>
      <c r="D126" s="184" t="s">
        <v>157</v>
      </c>
      <c r="E126" s="190" t="s">
        <v>1</v>
      </c>
      <c r="F126" s="191" t="s">
        <v>245</v>
      </c>
      <c r="G126" s="13"/>
      <c r="H126" s="192">
        <v>7</v>
      </c>
      <c r="I126" s="193"/>
      <c r="J126" s="13"/>
      <c r="K126" s="13"/>
      <c r="L126" s="189"/>
      <c r="M126" s="194"/>
      <c r="N126" s="195"/>
      <c r="O126" s="195"/>
      <c r="P126" s="195"/>
      <c r="Q126" s="195"/>
      <c r="R126" s="195"/>
      <c r="S126" s="195"/>
      <c r="T126" s="19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90" t="s">
        <v>157</v>
      </c>
      <c r="AU126" s="190" t="s">
        <v>83</v>
      </c>
      <c r="AV126" s="13" t="s">
        <v>83</v>
      </c>
      <c r="AW126" s="13" t="s">
        <v>30</v>
      </c>
      <c r="AX126" s="13" t="s">
        <v>73</v>
      </c>
      <c r="AY126" s="190" t="s">
        <v>146</v>
      </c>
    </row>
    <row r="127" s="13" customFormat="1">
      <c r="A127" s="13"/>
      <c r="B127" s="189"/>
      <c r="C127" s="13"/>
      <c r="D127" s="184" t="s">
        <v>157</v>
      </c>
      <c r="E127" s="190" t="s">
        <v>1</v>
      </c>
      <c r="F127" s="191" t="s">
        <v>246</v>
      </c>
      <c r="G127" s="13"/>
      <c r="H127" s="192">
        <v>1</v>
      </c>
      <c r="I127" s="193"/>
      <c r="J127" s="13"/>
      <c r="K127" s="13"/>
      <c r="L127" s="189"/>
      <c r="M127" s="194"/>
      <c r="N127" s="195"/>
      <c r="O127" s="195"/>
      <c r="P127" s="195"/>
      <c r="Q127" s="195"/>
      <c r="R127" s="195"/>
      <c r="S127" s="195"/>
      <c r="T127" s="19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0" t="s">
        <v>157</v>
      </c>
      <c r="AU127" s="190" t="s">
        <v>83</v>
      </c>
      <c r="AV127" s="13" t="s">
        <v>83</v>
      </c>
      <c r="AW127" s="13" t="s">
        <v>30</v>
      </c>
      <c r="AX127" s="13" t="s">
        <v>73</v>
      </c>
      <c r="AY127" s="190" t="s">
        <v>146</v>
      </c>
    </row>
    <row r="128" s="13" customFormat="1">
      <c r="A128" s="13"/>
      <c r="B128" s="189"/>
      <c r="C128" s="13"/>
      <c r="D128" s="184" t="s">
        <v>157</v>
      </c>
      <c r="E128" s="190" t="s">
        <v>1</v>
      </c>
      <c r="F128" s="191" t="s">
        <v>247</v>
      </c>
      <c r="G128" s="13"/>
      <c r="H128" s="192">
        <v>3</v>
      </c>
      <c r="I128" s="193"/>
      <c r="J128" s="13"/>
      <c r="K128" s="13"/>
      <c r="L128" s="189"/>
      <c r="M128" s="194"/>
      <c r="N128" s="195"/>
      <c r="O128" s="195"/>
      <c r="P128" s="195"/>
      <c r="Q128" s="195"/>
      <c r="R128" s="195"/>
      <c r="S128" s="195"/>
      <c r="T128" s="19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0" t="s">
        <v>157</v>
      </c>
      <c r="AU128" s="190" t="s">
        <v>83</v>
      </c>
      <c r="AV128" s="13" t="s">
        <v>83</v>
      </c>
      <c r="AW128" s="13" t="s">
        <v>30</v>
      </c>
      <c r="AX128" s="13" t="s">
        <v>73</v>
      </c>
      <c r="AY128" s="190" t="s">
        <v>146</v>
      </c>
    </row>
    <row r="129" s="15" customFormat="1">
      <c r="A129" s="15"/>
      <c r="B129" s="207"/>
      <c r="C129" s="15"/>
      <c r="D129" s="184" t="s">
        <v>157</v>
      </c>
      <c r="E129" s="208" t="s">
        <v>1</v>
      </c>
      <c r="F129" s="209" t="s">
        <v>248</v>
      </c>
      <c r="G129" s="15"/>
      <c r="H129" s="210">
        <v>13</v>
      </c>
      <c r="I129" s="211"/>
      <c r="J129" s="15"/>
      <c r="K129" s="15"/>
      <c r="L129" s="207"/>
      <c r="M129" s="212"/>
      <c r="N129" s="213"/>
      <c r="O129" s="213"/>
      <c r="P129" s="213"/>
      <c r="Q129" s="213"/>
      <c r="R129" s="213"/>
      <c r="S129" s="213"/>
      <c r="T129" s="21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08" t="s">
        <v>157</v>
      </c>
      <c r="AU129" s="208" t="s">
        <v>83</v>
      </c>
      <c r="AV129" s="15" t="s">
        <v>168</v>
      </c>
      <c r="AW129" s="15" t="s">
        <v>30</v>
      </c>
      <c r="AX129" s="15" t="s">
        <v>81</v>
      </c>
      <c r="AY129" s="208" t="s">
        <v>146</v>
      </c>
    </row>
    <row r="130" s="2" customFormat="1">
      <c r="A130" s="37"/>
      <c r="B130" s="170"/>
      <c r="C130" s="215" t="s">
        <v>83</v>
      </c>
      <c r="D130" s="215" t="s">
        <v>249</v>
      </c>
      <c r="E130" s="216" t="s">
        <v>250</v>
      </c>
      <c r="F130" s="217" t="s">
        <v>251</v>
      </c>
      <c r="G130" s="218" t="s">
        <v>240</v>
      </c>
      <c r="H130" s="219">
        <v>7</v>
      </c>
      <c r="I130" s="220"/>
      <c r="J130" s="221">
        <f>ROUND(I130*H130,2)</f>
        <v>0</v>
      </c>
      <c r="K130" s="217" t="s">
        <v>153</v>
      </c>
      <c r="L130" s="222"/>
      <c r="M130" s="223" t="s">
        <v>1</v>
      </c>
      <c r="N130" s="224" t="s">
        <v>38</v>
      </c>
      <c r="O130" s="76"/>
      <c r="P130" s="180">
        <f>O130*H130</f>
        <v>0</v>
      </c>
      <c r="Q130" s="180">
        <v>0.0035000000000000001</v>
      </c>
      <c r="R130" s="180">
        <f>Q130*H130</f>
        <v>0.024500000000000001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189</v>
      </c>
      <c r="AT130" s="182" t="s">
        <v>249</v>
      </c>
      <c r="AU130" s="182" t="s">
        <v>83</v>
      </c>
      <c r="AY130" s="18" t="s">
        <v>146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81</v>
      </c>
      <c r="BK130" s="183">
        <f>ROUND(I130*H130,2)</f>
        <v>0</v>
      </c>
      <c r="BL130" s="18" t="s">
        <v>168</v>
      </c>
      <c r="BM130" s="182" t="s">
        <v>252</v>
      </c>
    </row>
    <row r="131" s="2" customFormat="1">
      <c r="A131" s="37"/>
      <c r="B131" s="38"/>
      <c r="C131" s="37"/>
      <c r="D131" s="184" t="s">
        <v>156</v>
      </c>
      <c r="E131" s="37"/>
      <c r="F131" s="185" t="s">
        <v>251</v>
      </c>
      <c r="G131" s="37"/>
      <c r="H131" s="37"/>
      <c r="I131" s="186"/>
      <c r="J131" s="37"/>
      <c r="K131" s="37"/>
      <c r="L131" s="38"/>
      <c r="M131" s="187"/>
      <c r="N131" s="188"/>
      <c r="O131" s="76"/>
      <c r="P131" s="76"/>
      <c r="Q131" s="76"/>
      <c r="R131" s="76"/>
      <c r="S131" s="76"/>
      <c r="T131" s="7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8" t="s">
        <v>156</v>
      </c>
      <c r="AU131" s="18" t="s">
        <v>83</v>
      </c>
    </row>
    <row r="132" s="13" customFormat="1">
      <c r="A132" s="13"/>
      <c r="B132" s="189"/>
      <c r="C132" s="13"/>
      <c r="D132" s="184" t="s">
        <v>157</v>
      </c>
      <c r="E132" s="190" t="s">
        <v>1</v>
      </c>
      <c r="F132" s="191" t="s">
        <v>245</v>
      </c>
      <c r="G132" s="13"/>
      <c r="H132" s="192">
        <v>7</v>
      </c>
      <c r="I132" s="193"/>
      <c r="J132" s="13"/>
      <c r="K132" s="13"/>
      <c r="L132" s="189"/>
      <c r="M132" s="194"/>
      <c r="N132" s="195"/>
      <c r="O132" s="195"/>
      <c r="P132" s="195"/>
      <c r="Q132" s="195"/>
      <c r="R132" s="195"/>
      <c r="S132" s="195"/>
      <c r="T132" s="19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0" t="s">
        <v>157</v>
      </c>
      <c r="AU132" s="190" t="s">
        <v>83</v>
      </c>
      <c r="AV132" s="13" t="s">
        <v>83</v>
      </c>
      <c r="AW132" s="13" t="s">
        <v>30</v>
      </c>
      <c r="AX132" s="13" t="s">
        <v>73</v>
      </c>
      <c r="AY132" s="190" t="s">
        <v>146</v>
      </c>
    </row>
    <row r="133" s="15" customFormat="1">
      <c r="A133" s="15"/>
      <c r="B133" s="207"/>
      <c r="C133" s="15"/>
      <c r="D133" s="184" t="s">
        <v>157</v>
      </c>
      <c r="E133" s="208" t="s">
        <v>1</v>
      </c>
      <c r="F133" s="209" t="s">
        <v>248</v>
      </c>
      <c r="G133" s="15"/>
      <c r="H133" s="210">
        <v>7</v>
      </c>
      <c r="I133" s="211"/>
      <c r="J133" s="15"/>
      <c r="K133" s="15"/>
      <c r="L133" s="207"/>
      <c r="M133" s="212"/>
      <c r="N133" s="213"/>
      <c r="O133" s="213"/>
      <c r="P133" s="213"/>
      <c r="Q133" s="213"/>
      <c r="R133" s="213"/>
      <c r="S133" s="213"/>
      <c r="T133" s="214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08" t="s">
        <v>157</v>
      </c>
      <c r="AU133" s="208" t="s">
        <v>83</v>
      </c>
      <c r="AV133" s="15" t="s">
        <v>168</v>
      </c>
      <c r="AW133" s="15" t="s">
        <v>30</v>
      </c>
      <c r="AX133" s="15" t="s">
        <v>81</v>
      </c>
      <c r="AY133" s="208" t="s">
        <v>146</v>
      </c>
    </row>
    <row r="134" s="2" customFormat="1">
      <c r="A134" s="37"/>
      <c r="B134" s="170"/>
      <c r="C134" s="215" t="s">
        <v>163</v>
      </c>
      <c r="D134" s="215" t="s">
        <v>249</v>
      </c>
      <c r="E134" s="216" t="s">
        <v>253</v>
      </c>
      <c r="F134" s="217" t="s">
        <v>254</v>
      </c>
      <c r="G134" s="218" t="s">
        <v>240</v>
      </c>
      <c r="H134" s="219">
        <v>2</v>
      </c>
      <c r="I134" s="220"/>
      <c r="J134" s="221">
        <f>ROUND(I134*H134,2)</f>
        <v>0</v>
      </c>
      <c r="K134" s="217" t="s">
        <v>153</v>
      </c>
      <c r="L134" s="222"/>
      <c r="M134" s="223" t="s">
        <v>1</v>
      </c>
      <c r="N134" s="224" t="s">
        <v>38</v>
      </c>
      <c r="O134" s="76"/>
      <c r="P134" s="180">
        <f>O134*H134</f>
        <v>0</v>
      </c>
      <c r="Q134" s="180">
        <v>0.0155</v>
      </c>
      <c r="R134" s="180">
        <f>Q134*H134</f>
        <v>0.031</v>
      </c>
      <c r="S134" s="180">
        <v>0</v>
      </c>
      <c r="T134" s="18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2" t="s">
        <v>189</v>
      </c>
      <c r="AT134" s="182" t="s">
        <v>249</v>
      </c>
      <c r="AU134" s="182" t="s">
        <v>83</v>
      </c>
      <c r="AY134" s="18" t="s">
        <v>146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81</v>
      </c>
      <c r="BK134" s="183">
        <f>ROUND(I134*H134,2)</f>
        <v>0</v>
      </c>
      <c r="BL134" s="18" t="s">
        <v>168</v>
      </c>
      <c r="BM134" s="182" t="s">
        <v>255</v>
      </c>
    </row>
    <row r="135" s="2" customFormat="1">
      <c r="A135" s="37"/>
      <c r="B135" s="38"/>
      <c r="C135" s="37"/>
      <c r="D135" s="184" t="s">
        <v>156</v>
      </c>
      <c r="E135" s="37"/>
      <c r="F135" s="185" t="s">
        <v>254</v>
      </c>
      <c r="G135" s="37"/>
      <c r="H135" s="37"/>
      <c r="I135" s="186"/>
      <c r="J135" s="37"/>
      <c r="K135" s="37"/>
      <c r="L135" s="38"/>
      <c r="M135" s="187"/>
      <c r="N135" s="188"/>
      <c r="O135" s="76"/>
      <c r="P135" s="76"/>
      <c r="Q135" s="76"/>
      <c r="R135" s="76"/>
      <c r="S135" s="76"/>
      <c r="T135" s="7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8" t="s">
        <v>156</v>
      </c>
      <c r="AU135" s="18" t="s">
        <v>83</v>
      </c>
    </row>
    <row r="136" s="13" customFormat="1">
      <c r="A136" s="13"/>
      <c r="B136" s="189"/>
      <c r="C136" s="13"/>
      <c r="D136" s="184" t="s">
        <v>157</v>
      </c>
      <c r="E136" s="190" t="s">
        <v>1</v>
      </c>
      <c r="F136" s="191" t="s">
        <v>244</v>
      </c>
      <c r="G136" s="13"/>
      <c r="H136" s="192">
        <v>2</v>
      </c>
      <c r="I136" s="193"/>
      <c r="J136" s="13"/>
      <c r="K136" s="13"/>
      <c r="L136" s="189"/>
      <c r="M136" s="194"/>
      <c r="N136" s="195"/>
      <c r="O136" s="195"/>
      <c r="P136" s="195"/>
      <c r="Q136" s="195"/>
      <c r="R136" s="195"/>
      <c r="S136" s="195"/>
      <c r="T136" s="19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0" t="s">
        <v>157</v>
      </c>
      <c r="AU136" s="190" t="s">
        <v>83</v>
      </c>
      <c r="AV136" s="13" t="s">
        <v>83</v>
      </c>
      <c r="AW136" s="13" t="s">
        <v>30</v>
      </c>
      <c r="AX136" s="13" t="s">
        <v>81</v>
      </c>
      <c r="AY136" s="190" t="s">
        <v>146</v>
      </c>
    </row>
    <row r="137" s="2" customFormat="1" ht="16.5" customHeight="1">
      <c r="A137" s="37"/>
      <c r="B137" s="170"/>
      <c r="C137" s="215" t="s">
        <v>168</v>
      </c>
      <c r="D137" s="215" t="s">
        <v>249</v>
      </c>
      <c r="E137" s="216" t="s">
        <v>256</v>
      </c>
      <c r="F137" s="217" t="s">
        <v>257</v>
      </c>
      <c r="G137" s="218" t="s">
        <v>240</v>
      </c>
      <c r="H137" s="219">
        <v>4</v>
      </c>
      <c r="I137" s="220"/>
      <c r="J137" s="221">
        <f>ROUND(I137*H137,2)</f>
        <v>0</v>
      </c>
      <c r="K137" s="217" t="s">
        <v>153</v>
      </c>
      <c r="L137" s="222"/>
      <c r="M137" s="223" t="s">
        <v>1</v>
      </c>
      <c r="N137" s="224" t="s">
        <v>38</v>
      </c>
      <c r="O137" s="76"/>
      <c r="P137" s="180">
        <f>O137*H137</f>
        <v>0</v>
      </c>
      <c r="Q137" s="180">
        <v>0.0016999999999999999</v>
      </c>
      <c r="R137" s="180">
        <f>Q137*H137</f>
        <v>0.0067999999999999996</v>
      </c>
      <c r="S137" s="180">
        <v>0</v>
      </c>
      <c r="T137" s="18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2" t="s">
        <v>189</v>
      </c>
      <c r="AT137" s="182" t="s">
        <v>249</v>
      </c>
      <c r="AU137" s="182" t="s">
        <v>83</v>
      </c>
      <c r="AY137" s="18" t="s">
        <v>146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8" t="s">
        <v>81</v>
      </c>
      <c r="BK137" s="183">
        <f>ROUND(I137*H137,2)</f>
        <v>0</v>
      </c>
      <c r="BL137" s="18" t="s">
        <v>168</v>
      </c>
      <c r="BM137" s="182" t="s">
        <v>258</v>
      </c>
    </row>
    <row r="138" s="2" customFormat="1">
      <c r="A138" s="37"/>
      <c r="B138" s="38"/>
      <c r="C138" s="37"/>
      <c r="D138" s="184" t="s">
        <v>156</v>
      </c>
      <c r="E138" s="37"/>
      <c r="F138" s="185" t="s">
        <v>257</v>
      </c>
      <c r="G138" s="37"/>
      <c r="H138" s="37"/>
      <c r="I138" s="186"/>
      <c r="J138" s="37"/>
      <c r="K138" s="37"/>
      <c r="L138" s="38"/>
      <c r="M138" s="187"/>
      <c r="N138" s="188"/>
      <c r="O138" s="76"/>
      <c r="P138" s="76"/>
      <c r="Q138" s="76"/>
      <c r="R138" s="76"/>
      <c r="S138" s="76"/>
      <c r="T138" s="7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8" t="s">
        <v>156</v>
      </c>
      <c r="AU138" s="18" t="s">
        <v>83</v>
      </c>
    </row>
    <row r="139" s="13" customFormat="1">
      <c r="A139" s="13"/>
      <c r="B139" s="189"/>
      <c r="C139" s="13"/>
      <c r="D139" s="184" t="s">
        <v>157</v>
      </c>
      <c r="E139" s="190" t="s">
        <v>1</v>
      </c>
      <c r="F139" s="191" t="s">
        <v>246</v>
      </c>
      <c r="G139" s="13"/>
      <c r="H139" s="192">
        <v>1</v>
      </c>
      <c r="I139" s="193"/>
      <c r="J139" s="13"/>
      <c r="K139" s="13"/>
      <c r="L139" s="189"/>
      <c r="M139" s="194"/>
      <c r="N139" s="195"/>
      <c r="O139" s="195"/>
      <c r="P139" s="195"/>
      <c r="Q139" s="195"/>
      <c r="R139" s="195"/>
      <c r="S139" s="195"/>
      <c r="T139" s="19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0" t="s">
        <v>157</v>
      </c>
      <c r="AU139" s="190" t="s">
        <v>83</v>
      </c>
      <c r="AV139" s="13" t="s">
        <v>83</v>
      </c>
      <c r="AW139" s="13" t="s">
        <v>30</v>
      </c>
      <c r="AX139" s="13" t="s">
        <v>73</v>
      </c>
      <c r="AY139" s="190" t="s">
        <v>146</v>
      </c>
    </row>
    <row r="140" s="13" customFormat="1">
      <c r="A140" s="13"/>
      <c r="B140" s="189"/>
      <c r="C140" s="13"/>
      <c r="D140" s="184" t="s">
        <v>157</v>
      </c>
      <c r="E140" s="190" t="s">
        <v>1</v>
      </c>
      <c r="F140" s="191" t="s">
        <v>247</v>
      </c>
      <c r="G140" s="13"/>
      <c r="H140" s="192">
        <v>3</v>
      </c>
      <c r="I140" s="193"/>
      <c r="J140" s="13"/>
      <c r="K140" s="13"/>
      <c r="L140" s="189"/>
      <c r="M140" s="194"/>
      <c r="N140" s="195"/>
      <c r="O140" s="195"/>
      <c r="P140" s="195"/>
      <c r="Q140" s="195"/>
      <c r="R140" s="195"/>
      <c r="S140" s="195"/>
      <c r="T140" s="19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0" t="s">
        <v>157</v>
      </c>
      <c r="AU140" s="190" t="s">
        <v>83</v>
      </c>
      <c r="AV140" s="13" t="s">
        <v>83</v>
      </c>
      <c r="AW140" s="13" t="s">
        <v>30</v>
      </c>
      <c r="AX140" s="13" t="s">
        <v>73</v>
      </c>
      <c r="AY140" s="190" t="s">
        <v>146</v>
      </c>
    </row>
    <row r="141" s="15" customFormat="1">
      <c r="A141" s="15"/>
      <c r="B141" s="207"/>
      <c r="C141" s="15"/>
      <c r="D141" s="184" t="s">
        <v>157</v>
      </c>
      <c r="E141" s="208" t="s">
        <v>1</v>
      </c>
      <c r="F141" s="209" t="s">
        <v>248</v>
      </c>
      <c r="G141" s="15"/>
      <c r="H141" s="210">
        <v>4</v>
      </c>
      <c r="I141" s="211"/>
      <c r="J141" s="15"/>
      <c r="K141" s="15"/>
      <c r="L141" s="207"/>
      <c r="M141" s="212"/>
      <c r="N141" s="213"/>
      <c r="O141" s="213"/>
      <c r="P141" s="213"/>
      <c r="Q141" s="213"/>
      <c r="R141" s="213"/>
      <c r="S141" s="213"/>
      <c r="T141" s="21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08" t="s">
        <v>157</v>
      </c>
      <c r="AU141" s="208" t="s">
        <v>83</v>
      </c>
      <c r="AV141" s="15" t="s">
        <v>168</v>
      </c>
      <c r="AW141" s="15" t="s">
        <v>30</v>
      </c>
      <c r="AX141" s="15" t="s">
        <v>81</v>
      </c>
      <c r="AY141" s="208" t="s">
        <v>146</v>
      </c>
    </row>
    <row r="142" s="2" customFormat="1">
      <c r="A142" s="37"/>
      <c r="B142" s="170"/>
      <c r="C142" s="171" t="s">
        <v>145</v>
      </c>
      <c r="D142" s="171" t="s">
        <v>149</v>
      </c>
      <c r="E142" s="172" t="s">
        <v>259</v>
      </c>
      <c r="F142" s="173" t="s">
        <v>260</v>
      </c>
      <c r="G142" s="174" t="s">
        <v>240</v>
      </c>
      <c r="H142" s="175">
        <v>9</v>
      </c>
      <c r="I142" s="176"/>
      <c r="J142" s="177">
        <f>ROUND(I142*H142,2)</f>
        <v>0</v>
      </c>
      <c r="K142" s="173" t="s">
        <v>153</v>
      </c>
      <c r="L142" s="38"/>
      <c r="M142" s="178" t="s">
        <v>1</v>
      </c>
      <c r="N142" s="179" t="s">
        <v>38</v>
      </c>
      <c r="O142" s="76"/>
      <c r="P142" s="180">
        <f>O142*H142</f>
        <v>0</v>
      </c>
      <c r="Q142" s="180">
        <v>0.11241</v>
      </c>
      <c r="R142" s="180">
        <f>Q142*H142</f>
        <v>1.01169</v>
      </c>
      <c r="S142" s="180">
        <v>0</v>
      </c>
      <c r="T142" s="18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2" t="s">
        <v>168</v>
      </c>
      <c r="AT142" s="182" t="s">
        <v>149</v>
      </c>
      <c r="AU142" s="182" t="s">
        <v>83</v>
      </c>
      <c r="AY142" s="18" t="s">
        <v>146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8" t="s">
        <v>81</v>
      </c>
      <c r="BK142" s="183">
        <f>ROUND(I142*H142,2)</f>
        <v>0</v>
      </c>
      <c r="BL142" s="18" t="s">
        <v>168</v>
      </c>
      <c r="BM142" s="182" t="s">
        <v>261</v>
      </c>
    </row>
    <row r="143" s="2" customFormat="1">
      <c r="A143" s="37"/>
      <c r="B143" s="38"/>
      <c r="C143" s="37"/>
      <c r="D143" s="184" t="s">
        <v>156</v>
      </c>
      <c r="E143" s="37"/>
      <c r="F143" s="185" t="s">
        <v>262</v>
      </c>
      <c r="G143" s="37"/>
      <c r="H143" s="37"/>
      <c r="I143" s="186"/>
      <c r="J143" s="37"/>
      <c r="K143" s="37"/>
      <c r="L143" s="38"/>
      <c r="M143" s="187"/>
      <c r="N143" s="188"/>
      <c r="O143" s="76"/>
      <c r="P143" s="76"/>
      <c r="Q143" s="76"/>
      <c r="R143" s="76"/>
      <c r="S143" s="76"/>
      <c r="T143" s="7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8" t="s">
        <v>156</v>
      </c>
      <c r="AU143" s="18" t="s">
        <v>83</v>
      </c>
    </row>
    <row r="144" s="13" customFormat="1">
      <c r="A144" s="13"/>
      <c r="B144" s="189"/>
      <c r="C144" s="13"/>
      <c r="D144" s="184" t="s">
        <v>157</v>
      </c>
      <c r="E144" s="190" t="s">
        <v>1</v>
      </c>
      <c r="F144" s="191" t="s">
        <v>263</v>
      </c>
      <c r="G144" s="13"/>
      <c r="H144" s="192">
        <v>9</v>
      </c>
      <c r="I144" s="193"/>
      <c r="J144" s="13"/>
      <c r="K144" s="13"/>
      <c r="L144" s="189"/>
      <c r="M144" s="194"/>
      <c r="N144" s="195"/>
      <c r="O144" s="195"/>
      <c r="P144" s="195"/>
      <c r="Q144" s="195"/>
      <c r="R144" s="195"/>
      <c r="S144" s="195"/>
      <c r="T144" s="19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0" t="s">
        <v>157</v>
      </c>
      <c r="AU144" s="190" t="s">
        <v>83</v>
      </c>
      <c r="AV144" s="13" t="s">
        <v>83</v>
      </c>
      <c r="AW144" s="13" t="s">
        <v>30</v>
      </c>
      <c r="AX144" s="13" t="s">
        <v>81</v>
      </c>
      <c r="AY144" s="190" t="s">
        <v>146</v>
      </c>
    </row>
    <row r="145" s="2" customFormat="1" ht="21.75" customHeight="1">
      <c r="A145" s="37"/>
      <c r="B145" s="170"/>
      <c r="C145" s="215" t="s">
        <v>177</v>
      </c>
      <c r="D145" s="215" t="s">
        <v>249</v>
      </c>
      <c r="E145" s="216" t="s">
        <v>264</v>
      </c>
      <c r="F145" s="217" t="s">
        <v>265</v>
      </c>
      <c r="G145" s="218" t="s">
        <v>240</v>
      </c>
      <c r="H145" s="219">
        <v>9</v>
      </c>
      <c r="I145" s="220"/>
      <c r="J145" s="221">
        <f>ROUND(I145*H145,2)</f>
        <v>0</v>
      </c>
      <c r="K145" s="217" t="s">
        <v>153</v>
      </c>
      <c r="L145" s="222"/>
      <c r="M145" s="223" t="s">
        <v>1</v>
      </c>
      <c r="N145" s="224" t="s">
        <v>38</v>
      </c>
      <c r="O145" s="76"/>
      <c r="P145" s="180">
        <f>O145*H145</f>
        <v>0</v>
      </c>
      <c r="Q145" s="180">
        <v>0.0061000000000000004</v>
      </c>
      <c r="R145" s="180">
        <f>Q145*H145</f>
        <v>0.054900000000000004</v>
      </c>
      <c r="S145" s="180">
        <v>0</v>
      </c>
      <c r="T145" s="18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2" t="s">
        <v>189</v>
      </c>
      <c r="AT145" s="182" t="s">
        <v>249</v>
      </c>
      <c r="AU145" s="182" t="s">
        <v>83</v>
      </c>
      <c r="AY145" s="18" t="s">
        <v>146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8" t="s">
        <v>81</v>
      </c>
      <c r="BK145" s="183">
        <f>ROUND(I145*H145,2)</f>
        <v>0</v>
      </c>
      <c r="BL145" s="18" t="s">
        <v>168</v>
      </c>
      <c r="BM145" s="182" t="s">
        <v>266</v>
      </c>
    </row>
    <row r="146" s="2" customFormat="1">
      <c r="A146" s="37"/>
      <c r="B146" s="38"/>
      <c r="C146" s="37"/>
      <c r="D146" s="184" t="s">
        <v>156</v>
      </c>
      <c r="E146" s="37"/>
      <c r="F146" s="185" t="s">
        <v>265</v>
      </c>
      <c r="G146" s="37"/>
      <c r="H146" s="37"/>
      <c r="I146" s="186"/>
      <c r="J146" s="37"/>
      <c r="K146" s="37"/>
      <c r="L146" s="38"/>
      <c r="M146" s="187"/>
      <c r="N146" s="188"/>
      <c r="O146" s="76"/>
      <c r="P146" s="76"/>
      <c r="Q146" s="76"/>
      <c r="R146" s="76"/>
      <c r="S146" s="76"/>
      <c r="T146" s="7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8" t="s">
        <v>156</v>
      </c>
      <c r="AU146" s="18" t="s">
        <v>83</v>
      </c>
    </row>
    <row r="147" s="2" customFormat="1" ht="16.5" customHeight="1">
      <c r="A147" s="37"/>
      <c r="B147" s="170"/>
      <c r="C147" s="215" t="s">
        <v>182</v>
      </c>
      <c r="D147" s="215" t="s">
        <v>249</v>
      </c>
      <c r="E147" s="216" t="s">
        <v>267</v>
      </c>
      <c r="F147" s="217" t="s">
        <v>268</v>
      </c>
      <c r="G147" s="218" t="s">
        <v>240</v>
      </c>
      <c r="H147" s="219">
        <v>9</v>
      </c>
      <c r="I147" s="220"/>
      <c r="J147" s="221">
        <f>ROUND(I147*H147,2)</f>
        <v>0</v>
      </c>
      <c r="K147" s="217" t="s">
        <v>153</v>
      </c>
      <c r="L147" s="222"/>
      <c r="M147" s="223" t="s">
        <v>1</v>
      </c>
      <c r="N147" s="224" t="s">
        <v>38</v>
      </c>
      <c r="O147" s="76"/>
      <c r="P147" s="180">
        <f>O147*H147</f>
        <v>0</v>
      </c>
      <c r="Q147" s="180">
        <v>0.0030000000000000001</v>
      </c>
      <c r="R147" s="180">
        <f>Q147*H147</f>
        <v>0.027</v>
      </c>
      <c r="S147" s="180">
        <v>0</v>
      </c>
      <c r="T147" s="18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2" t="s">
        <v>189</v>
      </c>
      <c r="AT147" s="182" t="s">
        <v>249</v>
      </c>
      <c r="AU147" s="182" t="s">
        <v>83</v>
      </c>
      <c r="AY147" s="18" t="s">
        <v>146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81</v>
      </c>
      <c r="BK147" s="183">
        <f>ROUND(I147*H147,2)</f>
        <v>0</v>
      </c>
      <c r="BL147" s="18" t="s">
        <v>168</v>
      </c>
      <c r="BM147" s="182" t="s">
        <v>269</v>
      </c>
    </row>
    <row r="148" s="2" customFormat="1">
      <c r="A148" s="37"/>
      <c r="B148" s="38"/>
      <c r="C148" s="37"/>
      <c r="D148" s="184" t="s">
        <v>156</v>
      </c>
      <c r="E148" s="37"/>
      <c r="F148" s="185" t="s">
        <v>268</v>
      </c>
      <c r="G148" s="37"/>
      <c r="H148" s="37"/>
      <c r="I148" s="186"/>
      <c r="J148" s="37"/>
      <c r="K148" s="37"/>
      <c r="L148" s="38"/>
      <c r="M148" s="187"/>
      <c r="N148" s="188"/>
      <c r="O148" s="76"/>
      <c r="P148" s="76"/>
      <c r="Q148" s="76"/>
      <c r="R148" s="76"/>
      <c r="S148" s="76"/>
      <c r="T148" s="7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8" t="s">
        <v>156</v>
      </c>
      <c r="AU148" s="18" t="s">
        <v>83</v>
      </c>
    </row>
    <row r="149" s="2" customFormat="1" ht="21.75" customHeight="1">
      <c r="A149" s="37"/>
      <c r="B149" s="170"/>
      <c r="C149" s="215" t="s">
        <v>189</v>
      </c>
      <c r="D149" s="215" t="s">
        <v>249</v>
      </c>
      <c r="E149" s="216" t="s">
        <v>270</v>
      </c>
      <c r="F149" s="217" t="s">
        <v>271</v>
      </c>
      <c r="G149" s="218" t="s">
        <v>240</v>
      </c>
      <c r="H149" s="219">
        <v>22</v>
      </c>
      <c r="I149" s="220"/>
      <c r="J149" s="221">
        <f>ROUND(I149*H149,2)</f>
        <v>0</v>
      </c>
      <c r="K149" s="217" t="s">
        <v>153</v>
      </c>
      <c r="L149" s="222"/>
      <c r="M149" s="223" t="s">
        <v>1</v>
      </c>
      <c r="N149" s="224" t="s">
        <v>38</v>
      </c>
      <c r="O149" s="76"/>
      <c r="P149" s="180">
        <f>O149*H149</f>
        <v>0</v>
      </c>
      <c r="Q149" s="180">
        <v>0.00035</v>
      </c>
      <c r="R149" s="180">
        <f>Q149*H149</f>
        <v>0.0077000000000000002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189</v>
      </c>
      <c r="AT149" s="182" t="s">
        <v>249</v>
      </c>
      <c r="AU149" s="182" t="s">
        <v>83</v>
      </c>
      <c r="AY149" s="18" t="s">
        <v>146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81</v>
      </c>
      <c r="BK149" s="183">
        <f>ROUND(I149*H149,2)</f>
        <v>0</v>
      </c>
      <c r="BL149" s="18" t="s">
        <v>168</v>
      </c>
      <c r="BM149" s="182" t="s">
        <v>272</v>
      </c>
    </row>
    <row r="150" s="2" customFormat="1">
      <c r="A150" s="37"/>
      <c r="B150" s="38"/>
      <c r="C150" s="37"/>
      <c r="D150" s="184" t="s">
        <v>156</v>
      </c>
      <c r="E150" s="37"/>
      <c r="F150" s="185" t="s">
        <v>271</v>
      </c>
      <c r="G150" s="37"/>
      <c r="H150" s="37"/>
      <c r="I150" s="186"/>
      <c r="J150" s="37"/>
      <c r="K150" s="37"/>
      <c r="L150" s="38"/>
      <c r="M150" s="187"/>
      <c r="N150" s="188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156</v>
      </c>
      <c r="AU150" s="18" t="s">
        <v>83</v>
      </c>
    </row>
    <row r="151" s="2" customFormat="1" ht="16.5" customHeight="1">
      <c r="A151" s="37"/>
      <c r="B151" s="170"/>
      <c r="C151" s="215" t="s">
        <v>194</v>
      </c>
      <c r="D151" s="215" t="s">
        <v>249</v>
      </c>
      <c r="E151" s="216" t="s">
        <v>273</v>
      </c>
      <c r="F151" s="217" t="s">
        <v>274</v>
      </c>
      <c r="G151" s="218" t="s">
        <v>240</v>
      </c>
      <c r="H151" s="219">
        <v>9</v>
      </c>
      <c r="I151" s="220"/>
      <c r="J151" s="221">
        <f>ROUND(I151*H151,2)</f>
        <v>0</v>
      </c>
      <c r="K151" s="217" t="s">
        <v>153</v>
      </c>
      <c r="L151" s="222"/>
      <c r="M151" s="223" t="s">
        <v>1</v>
      </c>
      <c r="N151" s="224" t="s">
        <v>38</v>
      </c>
      <c r="O151" s="76"/>
      <c r="P151" s="180">
        <f>O151*H151</f>
        <v>0</v>
      </c>
      <c r="Q151" s="180">
        <v>0.00010000000000000001</v>
      </c>
      <c r="R151" s="180">
        <f>Q151*H151</f>
        <v>0.00090000000000000008</v>
      </c>
      <c r="S151" s="180">
        <v>0</v>
      </c>
      <c r="T151" s="18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2" t="s">
        <v>189</v>
      </c>
      <c r="AT151" s="182" t="s">
        <v>249</v>
      </c>
      <c r="AU151" s="182" t="s">
        <v>83</v>
      </c>
      <c r="AY151" s="18" t="s">
        <v>146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81</v>
      </c>
      <c r="BK151" s="183">
        <f>ROUND(I151*H151,2)</f>
        <v>0</v>
      </c>
      <c r="BL151" s="18" t="s">
        <v>168</v>
      </c>
      <c r="BM151" s="182" t="s">
        <v>275</v>
      </c>
    </row>
    <row r="152" s="2" customFormat="1">
      <c r="A152" s="37"/>
      <c r="B152" s="38"/>
      <c r="C152" s="37"/>
      <c r="D152" s="184" t="s">
        <v>156</v>
      </c>
      <c r="E152" s="37"/>
      <c r="F152" s="185" t="s">
        <v>274</v>
      </c>
      <c r="G152" s="37"/>
      <c r="H152" s="37"/>
      <c r="I152" s="186"/>
      <c r="J152" s="37"/>
      <c r="K152" s="37"/>
      <c r="L152" s="38"/>
      <c r="M152" s="187"/>
      <c r="N152" s="188"/>
      <c r="O152" s="76"/>
      <c r="P152" s="76"/>
      <c r="Q152" s="76"/>
      <c r="R152" s="76"/>
      <c r="S152" s="76"/>
      <c r="T152" s="7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8" t="s">
        <v>156</v>
      </c>
      <c r="AU152" s="18" t="s">
        <v>83</v>
      </c>
    </row>
    <row r="153" s="2" customFormat="1">
      <c r="A153" s="37"/>
      <c r="B153" s="170"/>
      <c r="C153" s="171" t="s">
        <v>199</v>
      </c>
      <c r="D153" s="171" t="s">
        <v>149</v>
      </c>
      <c r="E153" s="172" t="s">
        <v>276</v>
      </c>
      <c r="F153" s="173" t="s">
        <v>277</v>
      </c>
      <c r="G153" s="174" t="s">
        <v>278</v>
      </c>
      <c r="H153" s="175">
        <v>28</v>
      </c>
      <c r="I153" s="176"/>
      <c r="J153" s="177">
        <f>ROUND(I153*H153,2)</f>
        <v>0</v>
      </c>
      <c r="K153" s="173" t="s">
        <v>153</v>
      </c>
      <c r="L153" s="38"/>
      <c r="M153" s="178" t="s">
        <v>1</v>
      </c>
      <c r="N153" s="179" t="s">
        <v>38</v>
      </c>
      <c r="O153" s="76"/>
      <c r="P153" s="180">
        <f>O153*H153</f>
        <v>0</v>
      </c>
      <c r="Q153" s="180">
        <v>0.00011</v>
      </c>
      <c r="R153" s="180">
        <f>Q153*H153</f>
        <v>0.0030800000000000003</v>
      </c>
      <c r="S153" s="180">
        <v>0</v>
      </c>
      <c r="T153" s="18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2" t="s">
        <v>168</v>
      </c>
      <c r="AT153" s="182" t="s">
        <v>149</v>
      </c>
      <c r="AU153" s="182" t="s">
        <v>83</v>
      </c>
      <c r="AY153" s="18" t="s">
        <v>146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8" t="s">
        <v>81</v>
      </c>
      <c r="BK153" s="183">
        <f>ROUND(I153*H153,2)</f>
        <v>0</v>
      </c>
      <c r="BL153" s="18" t="s">
        <v>168</v>
      </c>
      <c r="BM153" s="182" t="s">
        <v>279</v>
      </c>
    </row>
    <row r="154" s="2" customFormat="1">
      <c r="A154" s="37"/>
      <c r="B154" s="38"/>
      <c r="C154" s="37"/>
      <c r="D154" s="184" t="s">
        <v>156</v>
      </c>
      <c r="E154" s="37"/>
      <c r="F154" s="185" t="s">
        <v>280</v>
      </c>
      <c r="G154" s="37"/>
      <c r="H154" s="37"/>
      <c r="I154" s="186"/>
      <c r="J154" s="37"/>
      <c r="K154" s="37"/>
      <c r="L154" s="38"/>
      <c r="M154" s="187"/>
      <c r="N154" s="188"/>
      <c r="O154" s="76"/>
      <c r="P154" s="76"/>
      <c r="Q154" s="76"/>
      <c r="R154" s="76"/>
      <c r="S154" s="76"/>
      <c r="T154" s="7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8" t="s">
        <v>156</v>
      </c>
      <c r="AU154" s="18" t="s">
        <v>83</v>
      </c>
    </row>
    <row r="155" s="13" customFormat="1">
      <c r="A155" s="13"/>
      <c r="B155" s="189"/>
      <c r="C155" s="13"/>
      <c r="D155" s="184" t="s">
        <v>157</v>
      </c>
      <c r="E155" s="190" t="s">
        <v>1</v>
      </c>
      <c r="F155" s="191" t="s">
        <v>281</v>
      </c>
      <c r="G155" s="13"/>
      <c r="H155" s="192">
        <v>28</v>
      </c>
      <c r="I155" s="193"/>
      <c r="J155" s="13"/>
      <c r="K155" s="13"/>
      <c r="L155" s="189"/>
      <c r="M155" s="194"/>
      <c r="N155" s="195"/>
      <c r="O155" s="195"/>
      <c r="P155" s="195"/>
      <c r="Q155" s="195"/>
      <c r="R155" s="195"/>
      <c r="S155" s="195"/>
      <c r="T155" s="19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0" t="s">
        <v>157</v>
      </c>
      <c r="AU155" s="190" t="s">
        <v>83</v>
      </c>
      <c r="AV155" s="13" t="s">
        <v>83</v>
      </c>
      <c r="AW155" s="13" t="s">
        <v>30</v>
      </c>
      <c r="AX155" s="13" t="s">
        <v>73</v>
      </c>
      <c r="AY155" s="190" t="s">
        <v>146</v>
      </c>
    </row>
    <row r="156" s="15" customFormat="1">
      <c r="A156" s="15"/>
      <c r="B156" s="207"/>
      <c r="C156" s="15"/>
      <c r="D156" s="184" t="s">
        <v>157</v>
      </c>
      <c r="E156" s="208" t="s">
        <v>1</v>
      </c>
      <c r="F156" s="209" t="s">
        <v>248</v>
      </c>
      <c r="G156" s="15"/>
      <c r="H156" s="210">
        <v>28</v>
      </c>
      <c r="I156" s="211"/>
      <c r="J156" s="15"/>
      <c r="K156" s="15"/>
      <c r="L156" s="207"/>
      <c r="M156" s="212"/>
      <c r="N156" s="213"/>
      <c r="O156" s="213"/>
      <c r="P156" s="213"/>
      <c r="Q156" s="213"/>
      <c r="R156" s="213"/>
      <c r="S156" s="213"/>
      <c r="T156" s="21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08" t="s">
        <v>157</v>
      </c>
      <c r="AU156" s="208" t="s">
        <v>83</v>
      </c>
      <c r="AV156" s="15" t="s">
        <v>168</v>
      </c>
      <c r="AW156" s="15" t="s">
        <v>30</v>
      </c>
      <c r="AX156" s="15" t="s">
        <v>81</v>
      </c>
      <c r="AY156" s="208" t="s">
        <v>146</v>
      </c>
    </row>
    <row r="157" s="2" customFormat="1">
      <c r="A157" s="37"/>
      <c r="B157" s="170"/>
      <c r="C157" s="171" t="s">
        <v>205</v>
      </c>
      <c r="D157" s="171" t="s">
        <v>149</v>
      </c>
      <c r="E157" s="172" t="s">
        <v>282</v>
      </c>
      <c r="F157" s="173" t="s">
        <v>283</v>
      </c>
      <c r="G157" s="174" t="s">
        <v>284</v>
      </c>
      <c r="H157" s="175">
        <v>9</v>
      </c>
      <c r="I157" s="176"/>
      <c r="J157" s="177">
        <f>ROUND(I157*H157,2)</f>
        <v>0</v>
      </c>
      <c r="K157" s="173" t="s">
        <v>153</v>
      </c>
      <c r="L157" s="38"/>
      <c r="M157" s="178" t="s">
        <v>1</v>
      </c>
      <c r="N157" s="179" t="s">
        <v>38</v>
      </c>
      <c r="O157" s="76"/>
      <c r="P157" s="180">
        <f>O157*H157</f>
        <v>0</v>
      </c>
      <c r="Q157" s="180">
        <v>0.00084999999999999995</v>
      </c>
      <c r="R157" s="180">
        <f>Q157*H157</f>
        <v>0.0076499999999999997</v>
      </c>
      <c r="S157" s="180">
        <v>0</v>
      </c>
      <c r="T157" s="18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2" t="s">
        <v>168</v>
      </c>
      <c r="AT157" s="182" t="s">
        <v>149</v>
      </c>
      <c r="AU157" s="182" t="s">
        <v>83</v>
      </c>
      <c r="AY157" s="18" t="s">
        <v>146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8" t="s">
        <v>81</v>
      </c>
      <c r="BK157" s="183">
        <f>ROUND(I157*H157,2)</f>
        <v>0</v>
      </c>
      <c r="BL157" s="18" t="s">
        <v>168</v>
      </c>
      <c r="BM157" s="182" t="s">
        <v>285</v>
      </c>
    </row>
    <row r="158" s="2" customFormat="1">
      <c r="A158" s="37"/>
      <c r="B158" s="38"/>
      <c r="C158" s="37"/>
      <c r="D158" s="184" t="s">
        <v>156</v>
      </c>
      <c r="E158" s="37"/>
      <c r="F158" s="185" t="s">
        <v>286</v>
      </c>
      <c r="G158" s="37"/>
      <c r="H158" s="37"/>
      <c r="I158" s="186"/>
      <c r="J158" s="37"/>
      <c r="K158" s="37"/>
      <c r="L158" s="38"/>
      <c r="M158" s="187"/>
      <c r="N158" s="188"/>
      <c r="O158" s="76"/>
      <c r="P158" s="76"/>
      <c r="Q158" s="76"/>
      <c r="R158" s="76"/>
      <c r="S158" s="76"/>
      <c r="T158" s="7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8" t="s">
        <v>156</v>
      </c>
      <c r="AU158" s="18" t="s">
        <v>83</v>
      </c>
    </row>
    <row r="159" s="13" customFormat="1">
      <c r="A159" s="13"/>
      <c r="B159" s="189"/>
      <c r="C159" s="13"/>
      <c r="D159" s="184" t="s">
        <v>157</v>
      </c>
      <c r="E159" s="190" t="s">
        <v>1</v>
      </c>
      <c r="F159" s="191" t="s">
        <v>287</v>
      </c>
      <c r="G159" s="13"/>
      <c r="H159" s="192">
        <v>9</v>
      </c>
      <c r="I159" s="193"/>
      <c r="J159" s="13"/>
      <c r="K159" s="13"/>
      <c r="L159" s="189"/>
      <c r="M159" s="194"/>
      <c r="N159" s="195"/>
      <c r="O159" s="195"/>
      <c r="P159" s="195"/>
      <c r="Q159" s="195"/>
      <c r="R159" s="195"/>
      <c r="S159" s="195"/>
      <c r="T159" s="19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0" t="s">
        <v>157</v>
      </c>
      <c r="AU159" s="190" t="s">
        <v>83</v>
      </c>
      <c r="AV159" s="13" t="s">
        <v>83</v>
      </c>
      <c r="AW159" s="13" t="s">
        <v>30</v>
      </c>
      <c r="AX159" s="13" t="s">
        <v>81</v>
      </c>
      <c r="AY159" s="190" t="s">
        <v>146</v>
      </c>
    </row>
    <row r="160" s="2" customFormat="1">
      <c r="A160" s="37"/>
      <c r="B160" s="170"/>
      <c r="C160" s="171" t="s">
        <v>210</v>
      </c>
      <c r="D160" s="171" t="s">
        <v>149</v>
      </c>
      <c r="E160" s="172" t="s">
        <v>288</v>
      </c>
      <c r="F160" s="173" t="s">
        <v>289</v>
      </c>
      <c r="G160" s="174" t="s">
        <v>278</v>
      </c>
      <c r="H160" s="175">
        <v>28</v>
      </c>
      <c r="I160" s="176"/>
      <c r="J160" s="177">
        <f>ROUND(I160*H160,2)</f>
        <v>0</v>
      </c>
      <c r="K160" s="173" t="s">
        <v>153</v>
      </c>
      <c r="L160" s="38"/>
      <c r="M160" s="178" t="s">
        <v>1</v>
      </c>
      <c r="N160" s="179" t="s">
        <v>38</v>
      </c>
      <c r="O160" s="76"/>
      <c r="P160" s="180">
        <f>O160*H160</f>
        <v>0</v>
      </c>
      <c r="Q160" s="180">
        <v>0.00033</v>
      </c>
      <c r="R160" s="180">
        <f>Q160*H160</f>
        <v>0.0092399999999999999</v>
      </c>
      <c r="S160" s="180">
        <v>0</v>
      </c>
      <c r="T160" s="18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2" t="s">
        <v>168</v>
      </c>
      <c r="AT160" s="182" t="s">
        <v>149</v>
      </c>
      <c r="AU160" s="182" t="s">
        <v>83</v>
      </c>
      <c r="AY160" s="18" t="s">
        <v>146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8" t="s">
        <v>81</v>
      </c>
      <c r="BK160" s="183">
        <f>ROUND(I160*H160,2)</f>
        <v>0</v>
      </c>
      <c r="BL160" s="18" t="s">
        <v>168</v>
      </c>
      <c r="BM160" s="182" t="s">
        <v>290</v>
      </c>
    </row>
    <row r="161" s="2" customFormat="1">
      <c r="A161" s="37"/>
      <c r="B161" s="38"/>
      <c r="C161" s="37"/>
      <c r="D161" s="184" t="s">
        <v>156</v>
      </c>
      <c r="E161" s="37"/>
      <c r="F161" s="185" t="s">
        <v>291</v>
      </c>
      <c r="G161" s="37"/>
      <c r="H161" s="37"/>
      <c r="I161" s="186"/>
      <c r="J161" s="37"/>
      <c r="K161" s="37"/>
      <c r="L161" s="38"/>
      <c r="M161" s="187"/>
      <c r="N161" s="188"/>
      <c r="O161" s="76"/>
      <c r="P161" s="76"/>
      <c r="Q161" s="76"/>
      <c r="R161" s="76"/>
      <c r="S161" s="76"/>
      <c r="T161" s="7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8" t="s">
        <v>156</v>
      </c>
      <c r="AU161" s="18" t="s">
        <v>83</v>
      </c>
    </row>
    <row r="162" s="13" customFormat="1">
      <c r="A162" s="13"/>
      <c r="B162" s="189"/>
      <c r="C162" s="13"/>
      <c r="D162" s="184" t="s">
        <v>157</v>
      </c>
      <c r="E162" s="190" t="s">
        <v>1</v>
      </c>
      <c r="F162" s="191" t="s">
        <v>281</v>
      </c>
      <c r="G162" s="13"/>
      <c r="H162" s="192">
        <v>28</v>
      </c>
      <c r="I162" s="193"/>
      <c r="J162" s="13"/>
      <c r="K162" s="13"/>
      <c r="L162" s="189"/>
      <c r="M162" s="194"/>
      <c r="N162" s="195"/>
      <c r="O162" s="195"/>
      <c r="P162" s="195"/>
      <c r="Q162" s="195"/>
      <c r="R162" s="195"/>
      <c r="S162" s="195"/>
      <c r="T162" s="19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0" t="s">
        <v>157</v>
      </c>
      <c r="AU162" s="190" t="s">
        <v>83</v>
      </c>
      <c r="AV162" s="13" t="s">
        <v>83</v>
      </c>
      <c r="AW162" s="13" t="s">
        <v>30</v>
      </c>
      <c r="AX162" s="13" t="s">
        <v>73</v>
      </c>
      <c r="AY162" s="190" t="s">
        <v>146</v>
      </c>
    </row>
    <row r="163" s="15" customFormat="1">
      <c r="A163" s="15"/>
      <c r="B163" s="207"/>
      <c r="C163" s="15"/>
      <c r="D163" s="184" t="s">
        <v>157</v>
      </c>
      <c r="E163" s="208" t="s">
        <v>1</v>
      </c>
      <c r="F163" s="209" t="s">
        <v>248</v>
      </c>
      <c r="G163" s="15"/>
      <c r="H163" s="210">
        <v>28</v>
      </c>
      <c r="I163" s="211"/>
      <c r="J163" s="15"/>
      <c r="K163" s="15"/>
      <c r="L163" s="207"/>
      <c r="M163" s="212"/>
      <c r="N163" s="213"/>
      <c r="O163" s="213"/>
      <c r="P163" s="213"/>
      <c r="Q163" s="213"/>
      <c r="R163" s="213"/>
      <c r="S163" s="213"/>
      <c r="T163" s="21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08" t="s">
        <v>157</v>
      </c>
      <c r="AU163" s="208" t="s">
        <v>83</v>
      </c>
      <c r="AV163" s="15" t="s">
        <v>168</v>
      </c>
      <c r="AW163" s="15" t="s">
        <v>30</v>
      </c>
      <c r="AX163" s="15" t="s">
        <v>81</v>
      </c>
      <c r="AY163" s="208" t="s">
        <v>146</v>
      </c>
    </row>
    <row r="164" s="2" customFormat="1">
      <c r="A164" s="37"/>
      <c r="B164" s="170"/>
      <c r="C164" s="171" t="s">
        <v>215</v>
      </c>
      <c r="D164" s="171" t="s">
        <v>149</v>
      </c>
      <c r="E164" s="172" t="s">
        <v>292</v>
      </c>
      <c r="F164" s="173" t="s">
        <v>293</v>
      </c>
      <c r="G164" s="174" t="s">
        <v>284</v>
      </c>
      <c r="H164" s="175">
        <v>9</v>
      </c>
      <c r="I164" s="176"/>
      <c r="J164" s="177">
        <f>ROUND(I164*H164,2)</f>
        <v>0</v>
      </c>
      <c r="K164" s="173" t="s">
        <v>153</v>
      </c>
      <c r="L164" s="38"/>
      <c r="M164" s="178" t="s">
        <v>1</v>
      </c>
      <c r="N164" s="179" t="s">
        <v>38</v>
      </c>
      <c r="O164" s="76"/>
      <c r="P164" s="180">
        <f>O164*H164</f>
        <v>0</v>
      </c>
      <c r="Q164" s="180">
        <v>0.0025999999999999999</v>
      </c>
      <c r="R164" s="180">
        <f>Q164*H164</f>
        <v>0.023399999999999997</v>
      </c>
      <c r="S164" s="180">
        <v>0</v>
      </c>
      <c r="T164" s="18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2" t="s">
        <v>168</v>
      </c>
      <c r="AT164" s="182" t="s">
        <v>149</v>
      </c>
      <c r="AU164" s="182" t="s">
        <v>83</v>
      </c>
      <c r="AY164" s="18" t="s">
        <v>146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8" t="s">
        <v>81</v>
      </c>
      <c r="BK164" s="183">
        <f>ROUND(I164*H164,2)</f>
        <v>0</v>
      </c>
      <c r="BL164" s="18" t="s">
        <v>168</v>
      </c>
      <c r="BM164" s="182" t="s">
        <v>294</v>
      </c>
    </row>
    <row r="165" s="2" customFormat="1">
      <c r="A165" s="37"/>
      <c r="B165" s="38"/>
      <c r="C165" s="37"/>
      <c r="D165" s="184" t="s">
        <v>156</v>
      </c>
      <c r="E165" s="37"/>
      <c r="F165" s="185" t="s">
        <v>295</v>
      </c>
      <c r="G165" s="37"/>
      <c r="H165" s="37"/>
      <c r="I165" s="186"/>
      <c r="J165" s="37"/>
      <c r="K165" s="37"/>
      <c r="L165" s="38"/>
      <c r="M165" s="187"/>
      <c r="N165" s="188"/>
      <c r="O165" s="76"/>
      <c r="P165" s="76"/>
      <c r="Q165" s="76"/>
      <c r="R165" s="76"/>
      <c r="S165" s="76"/>
      <c r="T165" s="7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8" t="s">
        <v>156</v>
      </c>
      <c r="AU165" s="18" t="s">
        <v>83</v>
      </c>
    </row>
    <row r="166" s="13" customFormat="1">
      <c r="A166" s="13"/>
      <c r="B166" s="189"/>
      <c r="C166" s="13"/>
      <c r="D166" s="184" t="s">
        <v>157</v>
      </c>
      <c r="E166" s="190" t="s">
        <v>1</v>
      </c>
      <c r="F166" s="191" t="s">
        <v>287</v>
      </c>
      <c r="G166" s="13"/>
      <c r="H166" s="192">
        <v>9</v>
      </c>
      <c r="I166" s="193"/>
      <c r="J166" s="13"/>
      <c r="K166" s="13"/>
      <c r="L166" s="189"/>
      <c r="M166" s="194"/>
      <c r="N166" s="195"/>
      <c r="O166" s="195"/>
      <c r="P166" s="195"/>
      <c r="Q166" s="195"/>
      <c r="R166" s="195"/>
      <c r="S166" s="195"/>
      <c r="T166" s="19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0" t="s">
        <v>157</v>
      </c>
      <c r="AU166" s="190" t="s">
        <v>83</v>
      </c>
      <c r="AV166" s="13" t="s">
        <v>83</v>
      </c>
      <c r="AW166" s="13" t="s">
        <v>30</v>
      </c>
      <c r="AX166" s="13" t="s">
        <v>81</v>
      </c>
      <c r="AY166" s="190" t="s">
        <v>146</v>
      </c>
    </row>
    <row r="167" s="2" customFormat="1" ht="16.5" customHeight="1">
      <c r="A167" s="37"/>
      <c r="B167" s="170"/>
      <c r="C167" s="171" t="s">
        <v>219</v>
      </c>
      <c r="D167" s="171" t="s">
        <v>149</v>
      </c>
      <c r="E167" s="172" t="s">
        <v>296</v>
      </c>
      <c r="F167" s="173" t="s">
        <v>297</v>
      </c>
      <c r="G167" s="174" t="s">
        <v>278</v>
      </c>
      <c r="H167" s="175">
        <v>28</v>
      </c>
      <c r="I167" s="176"/>
      <c r="J167" s="177">
        <f>ROUND(I167*H167,2)</f>
        <v>0</v>
      </c>
      <c r="K167" s="173" t="s">
        <v>153</v>
      </c>
      <c r="L167" s="38"/>
      <c r="M167" s="178" t="s">
        <v>1</v>
      </c>
      <c r="N167" s="179" t="s">
        <v>38</v>
      </c>
      <c r="O167" s="76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2" t="s">
        <v>168</v>
      </c>
      <c r="AT167" s="182" t="s">
        <v>149</v>
      </c>
      <c r="AU167" s="182" t="s">
        <v>83</v>
      </c>
      <c r="AY167" s="18" t="s">
        <v>146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8" t="s">
        <v>81</v>
      </c>
      <c r="BK167" s="183">
        <f>ROUND(I167*H167,2)</f>
        <v>0</v>
      </c>
      <c r="BL167" s="18" t="s">
        <v>168</v>
      </c>
      <c r="BM167" s="182" t="s">
        <v>298</v>
      </c>
    </row>
    <row r="168" s="2" customFormat="1">
      <c r="A168" s="37"/>
      <c r="B168" s="38"/>
      <c r="C168" s="37"/>
      <c r="D168" s="184" t="s">
        <v>156</v>
      </c>
      <c r="E168" s="37"/>
      <c r="F168" s="185" t="s">
        <v>299</v>
      </c>
      <c r="G168" s="37"/>
      <c r="H168" s="37"/>
      <c r="I168" s="186"/>
      <c r="J168" s="37"/>
      <c r="K168" s="37"/>
      <c r="L168" s="38"/>
      <c r="M168" s="187"/>
      <c r="N168" s="188"/>
      <c r="O168" s="76"/>
      <c r="P168" s="76"/>
      <c r="Q168" s="76"/>
      <c r="R168" s="76"/>
      <c r="S168" s="76"/>
      <c r="T168" s="7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8" t="s">
        <v>156</v>
      </c>
      <c r="AU168" s="18" t="s">
        <v>83</v>
      </c>
    </row>
    <row r="169" s="13" customFormat="1">
      <c r="A169" s="13"/>
      <c r="B169" s="189"/>
      <c r="C169" s="13"/>
      <c r="D169" s="184" t="s">
        <v>157</v>
      </c>
      <c r="E169" s="190" t="s">
        <v>1</v>
      </c>
      <c r="F169" s="191" t="s">
        <v>281</v>
      </c>
      <c r="G169" s="13"/>
      <c r="H169" s="192">
        <v>28</v>
      </c>
      <c r="I169" s="193"/>
      <c r="J169" s="13"/>
      <c r="K169" s="13"/>
      <c r="L169" s="189"/>
      <c r="M169" s="194"/>
      <c r="N169" s="195"/>
      <c r="O169" s="195"/>
      <c r="P169" s="195"/>
      <c r="Q169" s="195"/>
      <c r="R169" s="195"/>
      <c r="S169" s="195"/>
      <c r="T169" s="19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0" t="s">
        <v>157</v>
      </c>
      <c r="AU169" s="190" t="s">
        <v>83</v>
      </c>
      <c r="AV169" s="13" t="s">
        <v>83</v>
      </c>
      <c r="AW169" s="13" t="s">
        <v>30</v>
      </c>
      <c r="AX169" s="13" t="s">
        <v>73</v>
      </c>
      <c r="AY169" s="190" t="s">
        <v>146</v>
      </c>
    </row>
    <row r="170" s="15" customFormat="1">
      <c r="A170" s="15"/>
      <c r="B170" s="207"/>
      <c r="C170" s="15"/>
      <c r="D170" s="184" t="s">
        <v>157</v>
      </c>
      <c r="E170" s="208" t="s">
        <v>1</v>
      </c>
      <c r="F170" s="209" t="s">
        <v>248</v>
      </c>
      <c r="G170" s="15"/>
      <c r="H170" s="210">
        <v>28</v>
      </c>
      <c r="I170" s="211"/>
      <c r="J170" s="15"/>
      <c r="K170" s="15"/>
      <c r="L170" s="207"/>
      <c r="M170" s="212"/>
      <c r="N170" s="213"/>
      <c r="O170" s="213"/>
      <c r="P170" s="213"/>
      <c r="Q170" s="213"/>
      <c r="R170" s="213"/>
      <c r="S170" s="213"/>
      <c r="T170" s="21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08" t="s">
        <v>157</v>
      </c>
      <c r="AU170" s="208" t="s">
        <v>83</v>
      </c>
      <c r="AV170" s="15" t="s">
        <v>168</v>
      </c>
      <c r="AW170" s="15" t="s">
        <v>30</v>
      </c>
      <c r="AX170" s="15" t="s">
        <v>81</v>
      </c>
      <c r="AY170" s="208" t="s">
        <v>146</v>
      </c>
    </row>
    <row r="171" s="2" customFormat="1" ht="16.5" customHeight="1">
      <c r="A171" s="37"/>
      <c r="B171" s="170"/>
      <c r="C171" s="171" t="s">
        <v>8</v>
      </c>
      <c r="D171" s="171" t="s">
        <v>149</v>
      </c>
      <c r="E171" s="172" t="s">
        <v>300</v>
      </c>
      <c r="F171" s="173" t="s">
        <v>301</v>
      </c>
      <c r="G171" s="174" t="s">
        <v>284</v>
      </c>
      <c r="H171" s="175">
        <v>9</v>
      </c>
      <c r="I171" s="176"/>
      <c r="J171" s="177">
        <f>ROUND(I171*H171,2)</f>
        <v>0</v>
      </c>
      <c r="K171" s="173" t="s">
        <v>153</v>
      </c>
      <c r="L171" s="38"/>
      <c r="M171" s="178" t="s">
        <v>1</v>
      </c>
      <c r="N171" s="179" t="s">
        <v>38</v>
      </c>
      <c r="O171" s="76"/>
      <c r="P171" s="180">
        <f>O171*H171</f>
        <v>0</v>
      </c>
      <c r="Q171" s="180">
        <v>1.0000000000000001E-05</v>
      </c>
      <c r="R171" s="180">
        <f>Q171*H171</f>
        <v>9.0000000000000006E-05</v>
      </c>
      <c r="S171" s="180">
        <v>0</v>
      </c>
      <c r="T171" s="18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2" t="s">
        <v>168</v>
      </c>
      <c r="AT171" s="182" t="s">
        <v>149</v>
      </c>
      <c r="AU171" s="182" t="s">
        <v>83</v>
      </c>
      <c r="AY171" s="18" t="s">
        <v>146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8" t="s">
        <v>81</v>
      </c>
      <c r="BK171" s="183">
        <f>ROUND(I171*H171,2)</f>
        <v>0</v>
      </c>
      <c r="BL171" s="18" t="s">
        <v>168</v>
      </c>
      <c r="BM171" s="182" t="s">
        <v>302</v>
      </c>
    </row>
    <row r="172" s="2" customFormat="1">
      <c r="A172" s="37"/>
      <c r="B172" s="38"/>
      <c r="C172" s="37"/>
      <c r="D172" s="184" t="s">
        <v>156</v>
      </c>
      <c r="E172" s="37"/>
      <c r="F172" s="185" t="s">
        <v>303</v>
      </c>
      <c r="G172" s="37"/>
      <c r="H172" s="37"/>
      <c r="I172" s="186"/>
      <c r="J172" s="37"/>
      <c r="K172" s="37"/>
      <c r="L172" s="38"/>
      <c r="M172" s="187"/>
      <c r="N172" s="188"/>
      <c r="O172" s="76"/>
      <c r="P172" s="76"/>
      <c r="Q172" s="76"/>
      <c r="R172" s="76"/>
      <c r="S172" s="76"/>
      <c r="T172" s="7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8" t="s">
        <v>156</v>
      </c>
      <c r="AU172" s="18" t="s">
        <v>83</v>
      </c>
    </row>
    <row r="173" s="13" customFormat="1">
      <c r="A173" s="13"/>
      <c r="B173" s="189"/>
      <c r="C173" s="13"/>
      <c r="D173" s="184" t="s">
        <v>157</v>
      </c>
      <c r="E173" s="190" t="s">
        <v>1</v>
      </c>
      <c r="F173" s="191" t="s">
        <v>287</v>
      </c>
      <c r="G173" s="13"/>
      <c r="H173" s="192">
        <v>9</v>
      </c>
      <c r="I173" s="193"/>
      <c r="J173" s="13"/>
      <c r="K173" s="13"/>
      <c r="L173" s="189"/>
      <c r="M173" s="194"/>
      <c r="N173" s="195"/>
      <c r="O173" s="195"/>
      <c r="P173" s="195"/>
      <c r="Q173" s="195"/>
      <c r="R173" s="195"/>
      <c r="S173" s="195"/>
      <c r="T173" s="19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0" t="s">
        <v>157</v>
      </c>
      <c r="AU173" s="190" t="s">
        <v>83</v>
      </c>
      <c r="AV173" s="13" t="s">
        <v>83</v>
      </c>
      <c r="AW173" s="13" t="s">
        <v>30</v>
      </c>
      <c r="AX173" s="13" t="s">
        <v>81</v>
      </c>
      <c r="AY173" s="190" t="s">
        <v>146</v>
      </c>
    </row>
    <row r="174" s="2" customFormat="1">
      <c r="A174" s="37"/>
      <c r="B174" s="170"/>
      <c r="C174" s="171" t="s">
        <v>304</v>
      </c>
      <c r="D174" s="171" t="s">
        <v>149</v>
      </c>
      <c r="E174" s="172" t="s">
        <v>305</v>
      </c>
      <c r="F174" s="173" t="s">
        <v>306</v>
      </c>
      <c r="G174" s="174" t="s">
        <v>240</v>
      </c>
      <c r="H174" s="175">
        <v>9</v>
      </c>
      <c r="I174" s="176"/>
      <c r="J174" s="177">
        <f>ROUND(I174*H174,2)</f>
        <v>0</v>
      </c>
      <c r="K174" s="173" t="s">
        <v>153</v>
      </c>
      <c r="L174" s="38"/>
      <c r="M174" s="178" t="s">
        <v>1</v>
      </c>
      <c r="N174" s="179" t="s">
        <v>38</v>
      </c>
      <c r="O174" s="76"/>
      <c r="P174" s="180">
        <f>O174*H174</f>
        <v>0</v>
      </c>
      <c r="Q174" s="180">
        <v>0</v>
      </c>
      <c r="R174" s="180">
        <f>Q174*H174</f>
        <v>0</v>
      </c>
      <c r="S174" s="180">
        <v>0.082000000000000003</v>
      </c>
      <c r="T174" s="181">
        <f>S174*H174</f>
        <v>0.73799999999999999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2" t="s">
        <v>168</v>
      </c>
      <c r="AT174" s="182" t="s">
        <v>149</v>
      </c>
      <c r="AU174" s="182" t="s">
        <v>83</v>
      </c>
      <c r="AY174" s="18" t="s">
        <v>146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8" t="s">
        <v>81</v>
      </c>
      <c r="BK174" s="183">
        <f>ROUND(I174*H174,2)</f>
        <v>0</v>
      </c>
      <c r="BL174" s="18" t="s">
        <v>168</v>
      </c>
      <c r="BM174" s="182" t="s">
        <v>307</v>
      </c>
    </row>
    <row r="175" s="2" customFormat="1">
      <c r="A175" s="37"/>
      <c r="B175" s="38"/>
      <c r="C175" s="37"/>
      <c r="D175" s="184" t="s">
        <v>156</v>
      </c>
      <c r="E175" s="37"/>
      <c r="F175" s="185" t="s">
        <v>308</v>
      </c>
      <c r="G175" s="37"/>
      <c r="H175" s="37"/>
      <c r="I175" s="186"/>
      <c r="J175" s="37"/>
      <c r="K175" s="37"/>
      <c r="L175" s="38"/>
      <c r="M175" s="187"/>
      <c r="N175" s="188"/>
      <c r="O175" s="76"/>
      <c r="P175" s="76"/>
      <c r="Q175" s="76"/>
      <c r="R175" s="76"/>
      <c r="S175" s="76"/>
      <c r="T175" s="7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8" t="s">
        <v>156</v>
      </c>
      <c r="AU175" s="18" t="s">
        <v>83</v>
      </c>
    </row>
    <row r="176" s="13" customFormat="1">
      <c r="A176" s="13"/>
      <c r="B176" s="189"/>
      <c r="C176" s="13"/>
      <c r="D176" s="184" t="s">
        <v>157</v>
      </c>
      <c r="E176" s="190" t="s">
        <v>1</v>
      </c>
      <c r="F176" s="191" t="s">
        <v>309</v>
      </c>
      <c r="G176" s="13"/>
      <c r="H176" s="192">
        <v>9</v>
      </c>
      <c r="I176" s="193"/>
      <c r="J176" s="13"/>
      <c r="K176" s="13"/>
      <c r="L176" s="189"/>
      <c r="M176" s="194"/>
      <c r="N176" s="195"/>
      <c r="O176" s="195"/>
      <c r="P176" s="195"/>
      <c r="Q176" s="195"/>
      <c r="R176" s="195"/>
      <c r="S176" s="195"/>
      <c r="T176" s="19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0" t="s">
        <v>157</v>
      </c>
      <c r="AU176" s="190" t="s">
        <v>83</v>
      </c>
      <c r="AV176" s="13" t="s">
        <v>83</v>
      </c>
      <c r="AW176" s="13" t="s">
        <v>30</v>
      </c>
      <c r="AX176" s="13" t="s">
        <v>81</v>
      </c>
      <c r="AY176" s="190" t="s">
        <v>146</v>
      </c>
    </row>
    <row r="177" s="2" customFormat="1">
      <c r="A177" s="37"/>
      <c r="B177" s="170"/>
      <c r="C177" s="171" t="s">
        <v>310</v>
      </c>
      <c r="D177" s="171" t="s">
        <v>149</v>
      </c>
      <c r="E177" s="172" t="s">
        <v>311</v>
      </c>
      <c r="F177" s="173" t="s">
        <v>312</v>
      </c>
      <c r="G177" s="174" t="s">
        <v>240</v>
      </c>
      <c r="H177" s="175">
        <v>9</v>
      </c>
      <c r="I177" s="176"/>
      <c r="J177" s="177">
        <f>ROUND(I177*H177,2)</f>
        <v>0</v>
      </c>
      <c r="K177" s="173" t="s">
        <v>153</v>
      </c>
      <c r="L177" s="38"/>
      <c r="M177" s="178" t="s">
        <v>1</v>
      </c>
      <c r="N177" s="179" t="s">
        <v>38</v>
      </c>
      <c r="O177" s="76"/>
      <c r="P177" s="180">
        <f>O177*H177</f>
        <v>0</v>
      </c>
      <c r="Q177" s="180">
        <v>0</v>
      </c>
      <c r="R177" s="180">
        <f>Q177*H177</f>
        <v>0</v>
      </c>
      <c r="S177" s="180">
        <v>0.0040000000000000001</v>
      </c>
      <c r="T177" s="181">
        <f>S177*H177</f>
        <v>0.036000000000000004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2" t="s">
        <v>168</v>
      </c>
      <c r="AT177" s="182" t="s">
        <v>149</v>
      </c>
      <c r="AU177" s="182" t="s">
        <v>83</v>
      </c>
      <c r="AY177" s="18" t="s">
        <v>146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8" t="s">
        <v>81</v>
      </c>
      <c r="BK177" s="183">
        <f>ROUND(I177*H177,2)</f>
        <v>0</v>
      </c>
      <c r="BL177" s="18" t="s">
        <v>168</v>
      </c>
      <c r="BM177" s="182" t="s">
        <v>313</v>
      </c>
    </row>
    <row r="178" s="2" customFormat="1">
      <c r="A178" s="37"/>
      <c r="B178" s="38"/>
      <c r="C178" s="37"/>
      <c r="D178" s="184" t="s">
        <v>156</v>
      </c>
      <c r="E178" s="37"/>
      <c r="F178" s="185" t="s">
        <v>314</v>
      </c>
      <c r="G178" s="37"/>
      <c r="H178" s="37"/>
      <c r="I178" s="186"/>
      <c r="J178" s="37"/>
      <c r="K178" s="37"/>
      <c r="L178" s="38"/>
      <c r="M178" s="187"/>
      <c r="N178" s="188"/>
      <c r="O178" s="76"/>
      <c r="P178" s="76"/>
      <c r="Q178" s="76"/>
      <c r="R178" s="76"/>
      <c r="S178" s="76"/>
      <c r="T178" s="7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8" t="s">
        <v>156</v>
      </c>
      <c r="AU178" s="18" t="s">
        <v>83</v>
      </c>
    </row>
    <row r="179" s="13" customFormat="1">
      <c r="A179" s="13"/>
      <c r="B179" s="189"/>
      <c r="C179" s="13"/>
      <c r="D179" s="184" t="s">
        <v>157</v>
      </c>
      <c r="E179" s="190" t="s">
        <v>1</v>
      </c>
      <c r="F179" s="191" t="s">
        <v>315</v>
      </c>
      <c r="G179" s="13"/>
      <c r="H179" s="192">
        <v>4</v>
      </c>
      <c r="I179" s="193"/>
      <c r="J179" s="13"/>
      <c r="K179" s="13"/>
      <c r="L179" s="189"/>
      <c r="M179" s="194"/>
      <c r="N179" s="195"/>
      <c r="O179" s="195"/>
      <c r="P179" s="195"/>
      <c r="Q179" s="195"/>
      <c r="R179" s="195"/>
      <c r="S179" s="195"/>
      <c r="T179" s="19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0" t="s">
        <v>157</v>
      </c>
      <c r="AU179" s="190" t="s">
        <v>83</v>
      </c>
      <c r="AV179" s="13" t="s">
        <v>83</v>
      </c>
      <c r="AW179" s="13" t="s">
        <v>30</v>
      </c>
      <c r="AX179" s="13" t="s">
        <v>73</v>
      </c>
      <c r="AY179" s="190" t="s">
        <v>146</v>
      </c>
    </row>
    <row r="180" s="13" customFormat="1">
      <c r="A180" s="13"/>
      <c r="B180" s="189"/>
      <c r="C180" s="13"/>
      <c r="D180" s="184" t="s">
        <v>157</v>
      </c>
      <c r="E180" s="190" t="s">
        <v>1</v>
      </c>
      <c r="F180" s="191" t="s">
        <v>316</v>
      </c>
      <c r="G180" s="13"/>
      <c r="H180" s="192">
        <v>5</v>
      </c>
      <c r="I180" s="193"/>
      <c r="J180" s="13"/>
      <c r="K180" s="13"/>
      <c r="L180" s="189"/>
      <c r="M180" s="194"/>
      <c r="N180" s="195"/>
      <c r="O180" s="195"/>
      <c r="P180" s="195"/>
      <c r="Q180" s="195"/>
      <c r="R180" s="195"/>
      <c r="S180" s="195"/>
      <c r="T180" s="19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0" t="s">
        <v>157</v>
      </c>
      <c r="AU180" s="190" t="s">
        <v>83</v>
      </c>
      <c r="AV180" s="13" t="s">
        <v>83</v>
      </c>
      <c r="AW180" s="13" t="s">
        <v>30</v>
      </c>
      <c r="AX180" s="13" t="s">
        <v>73</v>
      </c>
      <c r="AY180" s="190" t="s">
        <v>146</v>
      </c>
    </row>
    <row r="181" s="15" customFormat="1">
      <c r="A181" s="15"/>
      <c r="B181" s="207"/>
      <c r="C181" s="15"/>
      <c r="D181" s="184" t="s">
        <v>157</v>
      </c>
      <c r="E181" s="208" t="s">
        <v>1</v>
      </c>
      <c r="F181" s="209" t="s">
        <v>248</v>
      </c>
      <c r="G181" s="15"/>
      <c r="H181" s="210">
        <v>9</v>
      </c>
      <c r="I181" s="211"/>
      <c r="J181" s="15"/>
      <c r="K181" s="15"/>
      <c r="L181" s="207"/>
      <c r="M181" s="212"/>
      <c r="N181" s="213"/>
      <c r="O181" s="213"/>
      <c r="P181" s="213"/>
      <c r="Q181" s="213"/>
      <c r="R181" s="213"/>
      <c r="S181" s="213"/>
      <c r="T181" s="21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08" t="s">
        <v>157</v>
      </c>
      <c r="AU181" s="208" t="s">
        <v>83</v>
      </c>
      <c r="AV181" s="15" t="s">
        <v>168</v>
      </c>
      <c r="AW181" s="15" t="s">
        <v>30</v>
      </c>
      <c r="AX181" s="15" t="s">
        <v>81</v>
      </c>
      <c r="AY181" s="208" t="s">
        <v>146</v>
      </c>
    </row>
    <row r="182" s="12" customFormat="1" ht="22.8" customHeight="1">
      <c r="A182" s="12"/>
      <c r="B182" s="157"/>
      <c r="C182" s="12"/>
      <c r="D182" s="158" t="s">
        <v>72</v>
      </c>
      <c r="E182" s="168" t="s">
        <v>317</v>
      </c>
      <c r="F182" s="168" t="s">
        <v>318</v>
      </c>
      <c r="G182" s="12"/>
      <c r="H182" s="12"/>
      <c r="I182" s="160"/>
      <c r="J182" s="169">
        <f>BK182</f>
        <v>0</v>
      </c>
      <c r="K182" s="12"/>
      <c r="L182" s="157"/>
      <c r="M182" s="162"/>
      <c r="N182" s="163"/>
      <c r="O182" s="163"/>
      <c r="P182" s="164">
        <f>SUM(P183:P188)</f>
        <v>0</v>
      </c>
      <c r="Q182" s="163"/>
      <c r="R182" s="164">
        <f>SUM(R183:R188)</f>
        <v>0</v>
      </c>
      <c r="S182" s="163"/>
      <c r="T182" s="165">
        <f>SUM(T183:T188)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58" t="s">
        <v>81</v>
      </c>
      <c r="AT182" s="166" t="s">
        <v>72</v>
      </c>
      <c r="AU182" s="166" t="s">
        <v>81</v>
      </c>
      <c r="AY182" s="158" t="s">
        <v>146</v>
      </c>
      <c r="BK182" s="167">
        <f>SUM(BK183:BK188)</f>
        <v>0</v>
      </c>
    </row>
    <row r="183" s="2" customFormat="1" ht="16.5" customHeight="1">
      <c r="A183" s="37"/>
      <c r="B183" s="170"/>
      <c r="C183" s="171" t="s">
        <v>319</v>
      </c>
      <c r="D183" s="171" t="s">
        <v>149</v>
      </c>
      <c r="E183" s="172" t="s">
        <v>320</v>
      </c>
      <c r="F183" s="173" t="s">
        <v>321</v>
      </c>
      <c r="G183" s="174" t="s">
        <v>322</v>
      </c>
      <c r="H183" s="175">
        <v>0.77400000000000002</v>
      </c>
      <c r="I183" s="176"/>
      <c r="J183" s="177">
        <f>ROUND(I183*H183,2)</f>
        <v>0</v>
      </c>
      <c r="K183" s="173" t="s">
        <v>153</v>
      </c>
      <c r="L183" s="38"/>
      <c r="M183" s="178" t="s">
        <v>1</v>
      </c>
      <c r="N183" s="179" t="s">
        <v>38</v>
      </c>
      <c r="O183" s="76"/>
      <c r="P183" s="180">
        <f>O183*H183</f>
        <v>0</v>
      </c>
      <c r="Q183" s="180">
        <v>0</v>
      </c>
      <c r="R183" s="180">
        <f>Q183*H183</f>
        <v>0</v>
      </c>
      <c r="S183" s="180">
        <v>0</v>
      </c>
      <c r="T183" s="18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2" t="s">
        <v>168</v>
      </c>
      <c r="AT183" s="182" t="s">
        <v>149</v>
      </c>
      <c r="AU183" s="182" t="s">
        <v>83</v>
      </c>
      <c r="AY183" s="18" t="s">
        <v>146</v>
      </c>
      <c r="BE183" s="183">
        <f>IF(N183="základní",J183,0)</f>
        <v>0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18" t="s">
        <v>81</v>
      </c>
      <c r="BK183" s="183">
        <f>ROUND(I183*H183,2)</f>
        <v>0</v>
      </c>
      <c r="BL183" s="18" t="s">
        <v>168</v>
      </c>
      <c r="BM183" s="182" t="s">
        <v>323</v>
      </c>
    </row>
    <row r="184" s="2" customFormat="1">
      <c r="A184" s="37"/>
      <c r="B184" s="38"/>
      <c r="C184" s="37"/>
      <c r="D184" s="184" t="s">
        <v>156</v>
      </c>
      <c r="E184" s="37"/>
      <c r="F184" s="185" t="s">
        <v>324</v>
      </c>
      <c r="G184" s="37"/>
      <c r="H184" s="37"/>
      <c r="I184" s="186"/>
      <c r="J184" s="37"/>
      <c r="K184" s="37"/>
      <c r="L184" s="38"/>
      <c r="M184" s="187"/>
      <c r="N184" s="188"/>
      <c r="O184" s="76"/>
      <c r="P184" s="76"/>
      <c r="Q184" s="76"/>
      <c r="R184" s="76"/>
      <c r="S184" s="76"/>
      <c r="T184" s="7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8" t="s">
        <v>156</v>
      </c>
      <c r="AU184" s="18" t="s">
        <v>83</v>
      </c>
    </row>
    <row r="185" s="13" customFormat="1">
      <c r="A185" s="13"/>
      <c r="B185" s="189"/>
      <c r="C185" s="13"/>
      <c r="D185" s="184" t="s">
        <v>157</v>
      </c>
      <c r="E185" s="190" t="s">
        <v>1</v>
      </c>
      <c r="F185" s="191" t="s">
        <v>325</v>
      </c>
      <c r="G185" s="13"/>
      <c r="H185" s="192">
        <v>0.77400000000000002</v>
      </c>
      <c r="I185" s="193"/>
      <c r="J185" s="13"/>
      <c r="K185" s="13"/>
      <c r="L185" s="189"/>
      <c r="M185" s="194"/>
      <c r="N185" s="195"/>
      <c r="O185" s="195"/>
      <c r="P185" s="195"/>
      <c r="Q185" s="195"/>
      <c r="R185" s="195"/>
      <c r="S185" s="195"/>
      <c r="T185" s="19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0" t="s">
        <v>157</v>
      </c>
      <c r="AU185" s="190" t="s">
        <v>83</v>
      </c>
      <c r="AV185" s="13" t="s">
        <v>83</v>
      </c>
      <c r="AW185" s="13" t="s">
        <v>30</v>
      </c>
      <c r="AX185" s="13" t="s">
        <v>81</v>
      </c>
      <c r="AY185" s="190" t="s">
        <v>146</v>
      </c>
    </row>
    <row r="186" s="2" customFormat="1">
      <c r="A186" s="37"/>
      <c r="B186" s="170"/>
      <c r="C186" s="171" t="s">
        <v>326</v>
      </c>
      <c r="D186" s="171" t="s">
        <v>149</v>
      </c>
      <c r="E186" s="172" t="s">
        <v>327</v>
      </c>
      <c r="F186" s="173" t="s">
        <v>328</v>
      </c>
      <c r="G186" s="174" t="s">
        <v>322</v>
      </c>
      <c r="H186" s="175">
        <v>14.135999999999999</v>
      </c>
      <c r="I186" s="176"/>
      <c r="J186" s="177">
        <f>ROUND(I186*H186,2)</f>
        <v>0</v>
      </c>
      <c r="K186" s="173" t="s">
        <v>153</v>
      </c>
      <c r="L186" s="38"/>
      <c r="M186" s="178" t="s">
        <v>1</v>
      </c>
      <c r="N186" s="179" t="s">
        <v>38</v>
      </c>
      <c r="O186" s="76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2" t="s">
        <v>168</v>
      </c>
      <c r="AT186" s="182" t="s">
        <v>149</v>
      </c>
      <c r="AU186" s="182" t="s">
        <v>83</v>
      </c>
      <c r="AY186" s="18" t="s">
        <v>146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8" t="s">
        <v>81</v>
      </c>
      <c r="BK186" s="183">
        <f>ROUND(I186*H186,2)</f>
        <v>0</v>
      </c>
      <c r="BL186" s="18" t="s">
        <v>168</v>
      </c>
      <c r="BM186" s="182" t="s">
        <v>329</v>
      </c>
    </row>
    <row r="187" s="2" customFormat="1">
      <c r="A187" s="37"/>
      <c r="B187" s="38"/>
      <c r="C187" s="37"/>
      <c r="D187" s="184" t="s">
        <v>156</v>
      </c>
      <c r="E187" s="37"/>
      <c r="F187" s="185" t="s">
        <v>330</v>
      </c>
      <c r="G187" s="37"/>
      <c r="H187" s="37"/>
      <c r="I187" s="186"/>
      <c r="J187" s="37"/>
      <c r="K187" s="37"/>
      <c r="L187" s="38"/>
      <c r="M187" s="187"/>
      <c r="N187" s="188"/>
      <c r="O187" s="76"/>
      <c r="P187" s="76"/>
      <c r="Q187" s="76"/>
      <c r="R187" s="76"/>
      <c r="S187" s="76"/>
      <c r="T187" s="7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8" t="s">
        <v>156</v>
      </c>
      <c r="AU187" s="18" t="s">
        <v>83</v>
      </c>
    </row>
    <row r="188" s="13" customFormat="1">
      <c r="A188" s="13"/>
      <c r="B188" s="189"/>
      <c r="C188" s="13"/>
      <c r="D188" s="184" t="s">
        <v>157</v>
      </c>
      <c r="E188" s="190" t="s">
        <v>1</v>
      </c>
      <c r="F188" s="191" t="s">
        <v>331</v>
      </c>
      <c r="G188" s="13"/>
      <c r="H188" s="192">
        <v>14.135999999999999</v>
      </c>
      <c r="I188" s="193"/>
      <c r="J188" s="13"/>
      <c r="K188" s="13"/>
      <c r="L188" s="189"/>
      <c r="M188" s="197"/>
      <c r="N188" s="198"/>
      <c r="O188" s="198"/>
      <c r="P188" s="198"/>
      <c r="Q188" s="198"/>
      <c r="R188" s="198"/>
      <c r="S188" s="198"/>
      <c r="T188" s="19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0" t="s">
        <v>157</v>
      </c>
      <c r="AU188" s="190" t="s">
        <v>83</v>
      </c>
      <c r="AV188" s="13" t="s">
        <v>83</v>
      </c>
      <c r="AW188" s="13" t="s">
        <v>30</v>
      </c>
      <c r="AX188" s="13" t="s">
        <v>81</v>
      </c>
      <c r="AY188" s="190" t="s">
        <v>146</v>
      </c>
    </row>
    <row r="189" s="2" customFormat="1" ht="6.96" customHeight="1">
      <c r="A189" s="37"/>
      <c r="B189" s="59"/>
      <c r="C189" s="60"/>
      <c r="D189" s="60"/>
      <c r="E189" s="60"/>
      <c r="F189" s="60"/>
      <c r="G189" s="60"/>
      <c r="H189" s="60"/>
      <c r="I189" s="60"/>
      <c r="J189" s="60"/>
      <c r="K189" s="60"/>
      <c r="L189" s="38"/>
      <c r="M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</sheetData>
  <autoFilter ref="C118:K188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="1" customFormat="1" ht="24.96" customHeight="1">
      <c r="B4" s="21"/>
      <c r="D4" s="22" t="s">
        <v>117</v>
      </c>
      <c r="L4" s="21"/>
      <c r="M4" s="119" t="s">
        <v>10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16</v>
      </c>
      <c r="L6" s="21"/>
    </row>
    <row r="7" s="1" customFormat="1" ht="16.5" customHeight="1">
      <c r="B7" s="21"/>
      <c r="E7" s="120" t="str">
        <f>'Rekapitulace stavby'!K6</f>
        <v>Revitalizace ulice Šumavská - III. etapa - část A.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332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25. 4. 2021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ROUND(J123,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ROUND((SUM(BE123:BE373)),  2)</f>
        <v>0</v>
      </c>
      <c r="G33" s="37"/>
      <c r="H33" s="37"/>
      <c r="I33" s="127">
        <v>0.20999999999999999</v>
      </c>
      <c r="J33" s="126">
        <f>ROUND(((SUM(BE123:BE373))*I33),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39</v>
      </c>
      <c r="F34" s="126">
        <f>ROUND((SUM(BF123:BF373)),  2)</f>
        <v>0</v>
      </c>
      <c r="G34" s="37"/>
      <c r="H34" s="37"/>
      <c r="I34" s="127">
        <v>0.14999999999999999</v>
      </c>
      <c r="J34" s="126">
        <f>ROUND(((SUM(BF123:BF373))*I34),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40</v>
      </c>
      <c r="F35" s="126">
        <f>ROUND((SUM(BG123:BG373)),  2)</f>
        <v>0</v>
      </c>
      <c r="G35" s="37"/>
      <c r="H35" s="37"/>
      <c r="I35" s="127">
        <v>0.20999999999999999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41</v>
      </c>
      <c r="F36" s="126">
        <f>ROUND((SUM(BH123:BH373)),  2)</f>
        <v>0</v>
      </c>
      <c r="G36" s="37"/>
      <c r="H36" s="37"/>
      <c r="I36" s="127">
        <v>0.14999999999999999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26">
        <f>ROUND((SUM(BI123:BI373)),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120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0" t="str">
        <f>E7</f>
        <v>Revitalizace ulice Šumavská - III. etapa - část A.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SO 170.1 - Komunikace část A. a bourací práce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25. 4. 2021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121</v>
      </c>
      <c r="D94" s="128"/>
      <c r="E94" s="128"/>
      <c r="F94" s="128"/>
      <c r="G94" s="128"/>
      <c r="H94" s="128"/>
      <c r="I94" s="128"/>
      <c r="J94" s="137" t="s">
        <v>122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123</v>
      </c>
      <c r="D96" s="37"/>
      <c r="E96" s="37"/>
      <c r="F96" s="37"/>
      <c r="G96" s="37"/>
      <c r="H96" s="37"/>
      <c r="I96" s="37"/>
      <c r="J96" s="95">
        <f>J123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124</v>
      </c>
    </row>
    <row r="97" s="9" customFormat="1" ht="24.96" customHeight="1">
      <c r="A97" s="9"/>
      <c r="B97" s="139"/>
      <c r="C97" s="9"/>
      <c r="D97" s="140" t="s">
        <v>232</v>
      </c>
      <c r="E97" s="141"/>
      <c r="F97" s="141"/>
      <c r="G97" s="141"/>
      <c r="H97" s="141"/>
      <c r="I97" s="141"/>
      <c r="J97" s="142">
        <f>J124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333</v>
      </c>
      <c r="E98" s="145"/>
      <c r="F98" s="145"/>
      <c r="G98" s="145"/>
      <c r="H98" s="145"/>
      <c r="I98" s="145"/>
      <c r="J98" s="146">
        <f>J125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334</v>
      </c>
      <c r="E99" s="145"/>
      <c r="F99" s="145"/>
      <c r="G99" s="145"/>
      <c r="H99" s="145"/>
      <c r="I99" s="145"/>
      <c r="J99" s="146">
        <f>J222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335</v>
      </c>
      <c r="E100" s="145"/>
      <c r="F100" s="145"/>
      <c r="G100" s="145"/>
      <c r="H100" s="145"/>
      <c r="I100" s="145"/>
      <c r="J100" s="146">
        <f>J226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3"/>
      <c r="C101" s="10"/>
      <c r="D101" s="144" t="s">
        <v>233</v>
      </c>
      <c r="E101" s="145"/>
      <c r="F101" s="145"/>
      <c r="G101" s="145"/>
      <c r="H101" s="145"/>
      <c r="I101" s="145"/>
      <c r="J101" s="146">
        <f>J263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3"/>
      <c r="C102" s="10"/>
      <c r="D102" s="144" t="s">
        <v>234</v>
      </c>
      <c r="E102" s="145"/>
      <c r="F102" s="145"/>
      <c r="G102" s="145"/>
      <c r="H102" s="145"/>
      <c r="I102" s="145"/>
      <c r="J102" s="146">
        <f>J314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336</v>
      </c>
      <c r="E103" s="145"/>
      <c r="F103" s="145"/>
      <c r="G103" s="145"/>
      <c r="H103" s="145"/>
      <c r="I103" s="145"/>
      <c r="J103" s="146">
        <f>J371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7"/>
      <c r="B104" s="38"/>
      <c r="C104" s="37"/>
      <c r="D104" s="37"/>
      <c r="E104" s="37"/>
      <c r="F104" s="37"/>
      <c r="G104" s="37"/>
      <c r="H104" s="37"/>
      <c r="I104" s="37"/>
      <c r="J104" s="37"/>
      <c r="K104" s="37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="2" customFormat="1" ht="6.96" customHeight="1">
      <c r="A109" s="37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2" t="s">
        <v>130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16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7"/>
      <c r="D113" s="37"/>
      <c r="E113" s="120" t="str">
        <f>E7</f>
        <v>Revitalizace ulice Šumavská - III. etapa - část A.</v>
      </c>
      <c r="F113" s="31"/>
      <c r="G113" s="31"/>
      <c r="H113" s="31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118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7"/>
      <c r="D115" s="37"/>
      <c r="E115" s="66" t="str">
        <f>E9</f>
        <v>SO 170.1 - Komunikace část A. a bourací práce</v>
      </c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20</v>
      </c>
      <c r="D117" s="37"/>
      <c r="E117" s="37"/>
      <c r="F117" s="26" t="str">
        <f>F12</f>
        <v xml:space="preserve"> </v>
      </c>
      <c r="G117" s="37"/>
      <c r="H117" s="37"/>
      <c r="I117" s="31" t="s">
        <v>22</v>
      </c>
      <c r="J117" s="68" t="str">
        <f>IF(J12="","",J12)</f>
        <v>25. 4. 2021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5.15" customHeight="1">
      <c r="A119" s="37"/>
      <c r="B119" s="38"/>
      <c r="C119" s="31" t="s">
        <v>24</v>
      </c>
      <c r="D119" s="37"/>
      <c r="E119" s="37"/>
      <c r="F119" s="26" t="str">
        <f>E15</f>
        <v xml:space="preserve"> </v>
      </c>
      <c r="G119" s="37"/>
      <c r="H119" s="37"/>
      <c r="I119" s="31" t="s">
        <v>29</v>
      </c>
      <c r="J119" s="35" t="str">
        <f>E21</f>
        <v xml:space="preserve"> 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5.15" customHeight="1">
      <c r="A120" s="37"/>
      <c r="B120" s="38"/>
      <c r="C120" s="31" t="s">
        <v>27</v>
      </c>
      <c r="D120" s="37"/>
      <c r="E120" s="37"/>
      <c r="F120" s="26" t="str">
        <f>IF(E18="","",E18)</f>
        <v>Vyplň údaj</v>
      </c>
      <c r="G120" s="37"/>
      <c r="H120" s="37"/>
      <c r="I120" s="31" t="s">
        <v>31</v>
      </c>
      <c r="J120" s="35" t="str">
        <f>E24</f>
        <v xml:space="preserve"> 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0.32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11" customFormat="1" ht="29.28" customHeight="1">
      <c r="A122" s="147"/>
      <c r="B122" s="148"/>
      <c r="C122" s="149" t="s">
        <v>131</v>
      </c>
      <c r="D122" s="150" t="s">
        <v>58</v>
      </c>
      <c r="E122" s="150" t="s">
        <v>54</v>
      </c>
      <c r="F122" s="150" t="s">
        <v>55</v>
      </c>
      <c r="G122" s="150" t="s">
        <v>132</v>
      </c>
      <c r="H122" s="150" t="s">
        <v>133</v>
      </c>
      <c r="I122" s="150" t="s">
        <v>134</v>
      </c>
      <c r="J122" s="150" t="s">
        <v>122</v>
      </c>
      <c r="K122" s="151" t="s">
        <v>135</v>
      </c>
      <c r="L122" s="152"/>
      <c r="M122" s="85" t="s">
        <v>1</v>
      </c>
      <c r="N122" s="86" t="s">
        <v>37</v>
      </c>
      <c r="O122" s="86" t="s">
        <v>136</v>
      </c>
      <c r="P122" s="86" t="s">
        <v>137</v>
      </c>
      <c r="Q122" s="86" t="s">
        <v>138</v>
      </c>
      <c r="R122" s="86" t="s">
        <v>139</v>
      </c>
      <c r="S122" s="86" t="s">
        <v>140</v>
      </c>
      <c r="T122" s="87" t="s">
        <v>141</v>
      </c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</row>
    <row r="123" s="2" customFormat="1" ht="22.8" customHeight="1">
      <c r="A123" s="37"/>
      <c r="B123" s="38"/>
      <c r="C123" s="92" t="s">
        <v>142</v>
      </c>
      <c r="D123" s="37"/>
      <c r="E123" s="37"/>
      <c r="F123" s="37"/>
      <c r="G123" s="37"/>
      <c r="H123" s="37"/>
      <c r="I123" s="37"/>
      <c r="J123" s="153">
        <f>BK123</f>
        <v>0</v>
      </c>
      <c r="K123" s="37"/>
      <c r="L123" s="38"/>
      <c r="M123" s="88"/>
      <c r="N123" s="72"/>
      <c r="O123" s="89"/>
      <c r="P123" s="154">
        <f>P124</f>
        <v>0</v>
      </c>
      <c r="Q123" s="89"/>
      <c r="R123" s="154">
        <f>R124</f>
        <v>1559.1154468</v>
      </c>
      <c r="S123" s="89"/>
      <c r="T123" s="155">
        <f>T124</f>
        <v>1735.329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8" t="s">
        <v>72</v>
      </c>
      <c r="AU123" s="18" t="s">
        <v>124</v>
      </c>
      <c r="BK123" s="156">
        <f>BK124</f>
        <v>0</v>
      </c>
    </row>
    <row r="124" s="12" customFormat="1" ht="25.92" customHeight="1">
      <c r="A124" s="12"/>
      <c r="B124" s="157"/>
      <c r="C124" s="12"/>
      <c r="D124" s="158" t="s">
        <v>72</v>
      </c>
      <c r="E124" s="159" t="s">
        <v>235</v>
      </c>
      <c r="F124" s="159" t="s">
        <v>236</v>
      </c>
      <c r="G124" s="12"/>
      <c r="H124" s="12"/>
      <c r="I124" s="160"/>
      <c r="J124" s="161">
        <f>BK124</f>
        <v>0</v>
      </c>
      <c r="K124" s="12"/>
      <c r="L124" s="157"/>
      <c r="M124" s="162"/>
      <c r="N124" s="163"/>
      <c r="O124" s="163"/>
      <c r="P124" s="164">
        <f>P125+P222+P226+P263+P314+P371</f>
        <v>0</v>
      </c>
      <c r="Q124" s="163"/>
      <c r="R124" s="164">
        <f>R125+R222+R226+R263+R314+R371</f>
        <v>1559.1154468</v>
      </c>
      <c r="S124" s="163"/>
      <c r="T124" s="165">
        <f>T125+T222+T226+T263+T314+T371</f>
        <v>1735.329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8" t="s">
        <v>81</v>
      </c>
      <c r="AT124" s="166" t="s">
        <v>72</v>
      </c>
      <c r="AU124" s="166" t="s">
        <v>73</v>
      </c>
      <c r="AY124" s="158" t="s">
        <v>146</v>
      </c>
      <c r="BK124" s="167">
        <f>BK125+BK222+BK226+BK263+BK314+BK371</f>
        <v>0</v>
      </c>
    </row>
    <row r="125" s="12" customFormat="1" ht="22.8" customHeight="1">
      <c r="A125" s="12"/>
      <c r="B125" s="157"/>
      <c r="C125" s="12"/>
      <c r="D125" s="158" t="s">
        <v>72</v>
      </c>
      <c r="E125" s="168" t="s">
        <v>81</v>
      </c>
      <c r="F125" s="168" t="s">
        <v>337</v>
      </c>
      <c r="G125" s="12"/>
      <c r="H125" s="12"/>
      <c r="I125" s="160"/>
      <c r="J125" s="169">
        <f>BK125</f>
        <v>0</v>
      </c>
      <c r="K125" s="12"/>
      <c r="L125" s="157"/>
      <c r="M125" s="162"/>
      <c r="N125" s="163"/>
      <c r="O125" s="163"/>
      <c r="P125" s="164">
        <f>SUM(P126:P221)</f>
        <v>0</v>
      </c>
      <c r="Q125" s="163"/>
      <c r="R125" s="164">
        <f>SUM(R126:R221)</f>
        <v>36.13205</v>
      </c>
      <c r="S125" s="163"/>
      <c r="T125" s="165">
        <f>SUM(T126:T221)</f>
        <v>1723.742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81</v>
      </c>
      <c r="AT125" s="166" t="s">
        <v>72</v>
      </c>
      <c r="AU125" s="166" t="s">
        <v>81</v>
      </c>
      <c r="AY125" s="158" t="s">
        <v>146</v>
      </c>
      <c r="BK125" s="167">
        <f>SUM(BK126:BK221)</f>
        <v>0</v>
      </c>
    </row>
    <row r="126" s="2" customFormat="1">
      <c r="A126" s="37"/>
      <c r="B126" s="170"/>
      <c r="C126" s="171" t="s">
        <v>81</v>
      </c>
      <c r="D126" s="171" t="s">
        <v>149</v>
      </c>
      <c r="E126" s="172" t="s">
        <v>338</v>
      </c>
      <c r="F126" s="173" t="s">
        <v>339</v>
      </c>
      <c r="G126" s="174" t="s">
        <v>284</v>
      </c>
      <c r="H126" s="175">
        <v>660</v>
      </c>
      <c r="I126" s="176"/>
      <c r="J126" s="177">
        <f>ROUND(I126*H126,2)</f>
        <v>0</v>
      </c>
      <c r="K126" s="173" t="s">
        <v>153</v>
      </c>
      <c r="L126" s="38"/>
      <c r="M126" s="178" t="s">
        <v>1</v>
      </c>
      <c r="N126" s="179" t="s">
        <v>38</v>
      </c>
      <c r="O126" s="76"/>
      <c r="P126" s="180">
        <f>O126*H126</f>
        <v>0</v>
      </c>
      <c r="Q126" s="180">
        <v>0</v>
      </c>
      <c r="R126" s="180">
        <f>Q126*H126</f>
        <v>0</v>
      </c>
      <c r="S126" s="180">
        <v>0.26000000000000001</v>
      </c>
      <c r="T126" s="181">
        <f>S126*H126</f>
        <v>171.59999999999999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2" t="s">
        <v>168</v>
      </c>
      <c r="AT126" s="182" t="s">
        <v>149</v>
      </c>
      <c r="AU126" s="182" t="s">
        <v>83</v>
      </c>
      <c r="AY126" s="18" t="s">
        <v>146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8" t="s">
        <v>81</v>
      </c>
      <c r="BK126" s="183">
        <f>ROUND(I126*H126,2)</f>
        <v>0</v>
      </c>
      <c r="BL126" s="18" t="s">
        <v>168</v>
      </c>
      <c r="BM126" s="182" t="s">
        <v>340</v>
      </c>
    </row>
    <row r="127" s="2" customFormat="1">
      <c r="A127" s="37"/>
      <c r="B127" s="38"/>
      <c r="C127" s="37"/>
      <c r="D127" s="184" t="s">
        <v>156</v>
      </c>
      <c r="E127" s="37"/>
      <c r="F127" s="185" t="s">
        <v>341</v>
      </c>
      <c r="G127" s="37"/>
      <c r="H127" s="37"/>
      <c r="I127" s="186"/>
      <c r="J127" s="37"/>
      <c r="K127" s="37"/>
      <c r="L127" s="38"/>
      <c r="M127" s="187"/>
      <c r="N127" s="188"/>
      <c r="O127" s="76"/>
      <c r="P127" s="76"/>
      <c r="Q127" s="76"/>
      <c r="R127" s="76"/>
      <c r="S127" s="76"/>
      <c r="T127" s="7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8" t="s">
        <v>156</v>
      </c>
      <c r="AU127" s="18" t="s">
        <v>83</v>
      </c>
    </row>
    <row r="128" s="13" customFormat="1">
      <c r="A128" s="13"/>
      <c r="B128" s="189"/>
      <c r="C128" s="13"/>
      <c r="D128" s="184" t="s">
        <v>157</v>
      </c>
      <c r="E128" s="190" t="s">
        <v>1</v>
      </c>
      <c r="F128" s="191" t="s">
        <v>342</v>
      </c>
      <c r="G128" s="13"/>
      <c r="H128" s="192">
        <v>660</v>
      </c>
      <c r="I128" s="193"/>
      <c r="J128" s="13"/>
      <c r="K128" s="13"/>
      <c r="L128" s="189"/>
      <c r="M128" s="194"/>
      <c r="N128" s="195"/>
      <c r="O128" s="195"/>
      <c r="P128" s="195"/>
      <c r="Q128" s="195"/>
      <c r="R128" s="195"/>
      <c r="S128" s="195"/>
      <c r="T128" s="19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0" t="s">
        <v>157</v>
      </c>
      <c r="AU128" s="190" t="s">
        <v>83</v>
      </c>
      <c r="AV128" s="13" t="s">
        <v>83</v>
      </c>
      <c r="AW128" s="13" t="s">
        <v>30</v>
      </c>
      <c r="AX128" s="13" t="s">
        <v>81</v>
      </c>
      <c r="AY128" s="190" t="s">
        <v>146</v>
      </c>
    </row>
    <row r="129" s="2" customFormat="1" ht="33" customHeight="1">
      <c r="A129" s="37"/>
      <c r="B129" s="170"/>
      <c r="C129" s="171" t="s">
        <v>83</v>
      </c>
      <c r="D129" s="171" t="s">
        <v>149</v>
      </c>
      <c r="E129" s="172" t="s">
        <v>343</v>
      </c>
      <c r="F129" s="173" t="s">
        <v>344</v>
      </c>
      <c r="G129" s="174" t="s">
        <v>284</v>
      </c>
      <c r="H129" s="175">
        <v>158</v>
      </c>
      <c r="I129" s="176"/>
      <c r="J129" s="177">
        <f>ROUND(I129*H129,2)</f>
        <v>0</v>
      </c>
      <c r="K129" s="173" t="s">
        <v>153</v>
      </c>
      <c r="L129" s="38"/>
      <c r="M129" s="178" t="s">
        <v>1</v>
      </c>
      <c r="N129" s="179" t="s">
        <v>38</v>
      </c>
      <c r="O129" s="76"/>
      <c r="P129" s="180">
        <f>O129*H129</f>
        <v>0</v>
      </c>
      <c r="Q129" s="180">
        <v>0</v>
      </c>
      <c r="R129" s="180">
        <f>Q129*H129</f>
        <v>0</v>
      </c>
      <c r="S129" s="180">
        <v>0.26000000000000001</v>
      </c>
      <c r="T129" s="181">
        <f>S129*H129</f>
        <v>41.079999999999998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2" t="s">
        <v>168</v>
      </c>
      <c r="AT129" s="182" t="s">
        <v>149</v>
      </c>
      <c r="AU129" s="182" t="s">
        <v>83</v>
      </c>
      <c r="AY129" s="18" t="s">
        <v>146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81</v>
      </c>
      <c r="BK129" s="183">
        <f>ROUND(I129*H129,2)</f>
        <v>0</v>
      </c>
      <c r="BL129" s="18" t="s">
        <v>168</v>
      </c>
      <c r="BM129" s="182" t="s">
        <v>345</v>
      </c>
    </row>
    <row r="130" s="2" customFormat="1">
      <c r="A130" s="37"/>
      <c r="B130" s="38"/>
      <c r="C130" s="37"/>
      <c r="D130" s="184" t="s">
        <v>156</v>
      </c>
      <c r="E130" s="37"/>
      <c r="F130" s="185" t="s">
        <v>346</v>
      </c>
      <c r="G130" s="37"/>
      <c r="H130" s="37"/>
      <c r="I130" s="186"/>
      <c r="J130" s="37"/>
      <c r="K130" s="37"/>
      <c r="L130" s="38"/>
      <c r="M130" s="187"/>
      <c r="N130" s="188"/>
      <c r="O130" s="76"/>
      <c r="P130" s="76"/>
      <c r="Q130" s="76"/>
      <c r="R130" s="76"/>
      <c r="S130" s="76"/>
      <c r="T130" s="7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156</v>
      </c>
      <c r="AU130" s="18" t="s">
        <v>83</v>
      </c>
    </row>
    <row r="131" s="13" customFormat="1">
      <c r="A131" s="13"/>
      <c r="B131" s="189"/>
      <c r="C131" s="13"/>
      <c r="D131" s="184" t="s">
        <v>157</v>
      </c>
      <c r="E131" s="190" t="s">
        <v>1</v>
      </c>
      <c r="F131" s="191" t="s">
        <v>347</v>
      </c>
      <c r="G131" s="13"/>
      <c r="H131" s="192">
        <v>158</v>
      </c>
      <c r="I131" s="193"/>
      <c r="J131" s="13"/>
      <c r="K131" s="13"/>
      <c r="L131" s="189"/>
      <c r="M131" s="194"/>
      <c r="N131" s="195"/>
      <c r="O131" s="195"/>
      <c r="P131" s="195"/>
      <c r="Q131" s="195"/>
      <c r="R131" s="195"/>
      <c r="S131" s="195"/>
      <c r="T131" s="19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0" t="s">
        <v>157</v>
      </c>
      <c r="AU131" s="190" t="s">
        <v>83</v>
      </c>
      <c r="AV131" s="13" t="s">
        <v>83</v>
      </c>
      <c r="AW131" s="13" t="s">
        <v>30</v>
      </c>
      <c r="AX131" s="13" t="s">
        <v>81</v>
      </c>
      <c r="AY131" s="190" t="s">
        <v>146</v>
      </c>
    </row>
    <row r="132" s="2" customFormat="1">
      <c r="A132" s="37"/>
      <c r="B132" s="170"/>
      <c r="C132" s="171" t="s">
        <v>163</v>
      </c>
      <c r="D132" s="171" t="s">
        <v>149</v>
      </c>
      <c r="E132" s="172" t="s">
        <v>348</v>
      </c>
      <c r="F132" s="173" t="s">
        <v>349</v>
      </c>
      <c r="G132" s="174" t="s">
        <v>284</v>
      </c>
      <c r="H132" s="175">
        <v>158</v>
      </c>
      <c r="I132" s="176"/>
      <c r="J132" s="177">
        <f>ROUND(I132*H132,2)</f>
        <v>0</v>
      </c>
      <c r="K132" s="173" t="s">
        <v>153</v>
      </c>
      <c r="L132" s="38"/>
      <c r="M132" s="178" t="s">
        <v>1</v>
      </c>
      <c r="N132" s="179" t="s">
        <v>38</v>
      </c>
      <c r="O132" s="76"/>
      <c r="P132" s="180">
        <f>O132*H132</f>
        <v>0</v>
      </c>
      <c r="Q132" s="180">
        <v>0</v>
      </c>
      <c r="R132" s="180">
        <f>Q132*H132</f>
        <v>0</v>
      </c>
      <c r="S132" s="180">
        <v>0.57999999999999996</v>
      </c>
      <c r="T132" s="181">
        <f>S132*H132</f>
        <v>91.640000000000001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2" t="s">
        <v>168</v>
      </c>
      <c r="AT132" s="182" t="s">
        <v>149</v>
      </c>
      <c r="AU132" s="182" t="s">
        <v>83</v>
      </c>
      <c r="AY132" s="18" t="s">
        <v>146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8" t="s">
        <v>81</v>
      </c>
      <c r="BK132" s="183">
        <f>ROUND(I132*H132,2)</f>
        <v>0</v>
      </c>
      <c r="BL132" s="18" t="s">
        <v>168</v>
      </c>
      <c r="BM132" s="182" t="s">
        <v>350</v>
      </c>
    </row>
    <row r="133" s="2" customFormat="1">
      <c r="A133" s="37"/>
      <c r="B133" s="38"/>
      <c r="C133" s="37"/>
      <c r="D133" s="184" t="s">
        <v>156</v>
      </c>
      <c r="E133" s="37"/>
      <c r="F133" s="185" t="s">
        <v>351</v>
      </c>
      <c r="G133" s="37"/>
      <c r="H133" s="37"/>
      <c r="I133" s="186"/>
      <c r="J133" s="37"/>
      <c r="K133" s="37"/>
      <c r="L133" s="38"/>
      <c r="M133" s="187"/>
      <c r="N133" s="188"/>
      <c r="O133" s="76"/>
      <c r="P133" s="76"/>
      <c r="Q133" s="76"/>
      <c r="R133" s="76"/>
      <c r="S133" s="76"/>
      <c r="T133" s="7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8" t="s">
        <v>156</v>
      </c>
      <c r="AU133" s="18" t="s">
        <v>83</v>
      </c>
    </row>
    <row r="134" s="13" customFormat="1">
      <c r="A134" s="13"/>
      <c r="B134" s="189"/>
      <c r="C134" s="13"/>
      <c r="D134" s="184" t="s">
        <v>157</v>
      </c>
      <c r="E134" s="190" t="s">
        <v>1</v>
      </c>
      <c r="F134" s="191" t="s">
        <v>352</v>
      </c>
      <c r="G134" s="13"/>
      <c r="H134" s="192">
        <v>158</v>
      </c>
      <c r="I134" s="193"/>
      <c r="J134" s="13"/>
      <c r="K134" s="13"/>
      <c r="L134" s="189"/>
      <c r="M134" s="194"/>
      <c r="N134" s="195"/>
      <c r="O134" s="195"/>
      <c r="P134" s="195"/>
      <c r="Q134" s="195"/>
      <c r="R134" s="195"/>
      <c r="S134" s="195"/>
      <c r="T134" s="19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0" t="s">
        <v>157</v>
      </c>
      <c r="AU134" s="190" t="s">
        <v>83</v>
      </c>
      <c r="AV134" s="13" t="s">
        <v>83</v>
      </c>
      <c r="AW134" s="13" t="s">
        <v>30</v>
      </c>
      <c r="AX134" s="13" t="s">
        <v>81</v>
      </c>
      <c r="AY134" s="190" t="s">
        <v>146</v>
      </c>
    </row>
    <row r="135" s="2" customFormat="1">
      <c r="A135" s="37"/>
      <c r="B135" s="170"/>
      <c r="C135" s="171" t="s">
        <v>168</v>
      </c>
      <c r="D135" s="171" t="s">
        <v>149</v>
      </c>
      <c r="E135" s="172" t="s">
        <v>353</v>
      </c>
      <c r="F135" s="173" t="s">
        <v>354</v>
      </c>
      <c r="G135" s="174" t="s">
        <v>284</v>
      </c>
      <c r="H135" s="175">
        <v>1760</v>
      </c>
      <c r="I135" s="176"/>
      <c r="J135" s="177">
        <f>ROUND(I135*H135,2)</f>
        <v>0</v>
      </c>
      <c r="K135" s="173" t="s">
        <v>153</v>
      </c>
      <c r="L135" s="38"/>
      <c r="M135" s="178" t="s">
        <v>1</v>
      </c>
      <c r="N135" s="179" t="s">
        <v>38</v>
      </c>
      <c r="O135" s="76"/>
      <c r="P135" s="180">
        <f>O135*H135</f>
        <v>0</v>
      </c>
      <c r="Q135" s="180">
        <v>0</v>
      </c>
      <c r="R135" s="180">
        <f>Q135*H135</f>
        <v>0</v>
      </c>
      <c r="S135" s="180">
        <v>0.28999999999999998</v>
      </c>
      <c r="T135" s="181">
        <f>S135*H135</f>
        <v>510.39999999999998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82" t="s">
        <v>168</v>
      </c>
      <c r="AT135" s="182" t="s">
        <v>149</v>
      </c>
      <c r="AU135" s="182" t="s">
        <v>83</v>
      </c>
      <c r="AY135" s="18" t="s">
        <v>146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8" t="s">
        <v>81</v>
      </c>
      <c r="BK135" s="183">
        <f>ROUND(I135*H135,2)</f>
        <v>0</v>
      </c>
      <c r="BL135" s="18" t="s">
        <v>168</v>
      </c>
      <c r="BM135" s="182" t="s">
        <v>355</v>
      </c>
    </row>
    <row r="136" s="2" customFormat="1">
      <c r="A136" s="37"/>
      <c r="B136" s="38"/>
      <c r="C136" s="37"/>
      <c r="D136" s="184" t="s">
        <v>156</v>
      </c>
      <c r="E136" s="37"/>
      <c r="F136" s="185" t="s">
        <v>356</v>
      </c>
      <c r="G136" s="37"/>
      <c r="H136" s="37"/>
      <c r="I136" s="186"/>
      <c r="J136" s="37"/>
      <c r="K136" s="37"/>
      <c r="L136" s="38"/>
      <c r="M136" s="187"/>
      <c r="N136" s="188"/>
      <c r="O136" s="76"/>
      <c r="P136" s="76"/>
      <c r="Q136" s="76"/>
      <c r="R136" s="76"/>
      <c r="S136" s="76"/>
      <c r="T136" s="7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8" t="s">
        <v>156</v>
      </c>
      <c r="AU136" s="18" t="s">
        <v>83</v>
      </c>
    </row>
    <row r="137" s="13" customFormat="1">
      <c r="A137" s="13"/>
      <c r="B137" s="189"/>
      <c r="C137" s="13"/>
      <c r="D137" s="184" t="s">
        <v>157</v>
      </c>
      <c r="E137" s="190" t="s">
        <v>1</v>
      </c>
      <c r="F137" s="191" t="s">
        <v>357</v>
      </c>
      <c r="G137" s="13"/>
      <c r="H137" s="192">
        <v>660</v>
      </c>
      <c r="I137" s="193"/>
      <c r="J137" s="13"/>
      <c r="K137" s="13"/>
      <c r="L137" s="189"/>
      <c r="M137" s="194"/>
      <c r="N137" s="195"/>
      <c r="O137" s="195"/>
      <c r="P137" s="195"/>
      <c r="Q137" s="195"/>
      <c r="R137" s="195"/>
      <c r="S137" s="195"/>
      <c r="T137" s="19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0" t="s">
        <v>157</v>
      </c>
      <c r="AU137" s="190" t="s">
        <v>83</v>
      </c>
      <c r="AV137" s="13" t="s">
        <v>83</v>
      </c>
      <c r="AW137" s="13" t="s">
        <v>30</v>
      </c>
      <c r="AX137" s="13" t="s">
        <v>73</v>
      </c>
      <c r="AY137" s="190" t="s">
        <v>146</v>
      </c>
    </row>
    <row r="138" s="13" customFormat="1">
      <c r="A138" s="13"/>
      <c r="B138" s="189"/>
      <c r="C138" s="13"/>
      <c r="D138" s="184" t="s">
        <v>157</v>
      </c>
      <c r="E138" s="190" t="s">
        <v>1</v>
      </c>
      <c r="F138" s="191" t="s">
        <v>358</v>
      </c>
      <c r="G138" s="13"/>
      <c r="H138" s="192">
        <v>1100</v>
      </c>
      <c r="I138" s="193"/>
      <c r="J138" s="13"/>
      <c r="K138" s="13"/>
      <c r="L138" s="189"/>
      <c r="M138" s="194"/>
      <c r="N138" s="195"/>
      <c r="O138" s="195"/>
      <c r="P138" s="195"/>
      <c r="Q138" s="195"/>
      <c r="R138" s="195"/>
      <c r="S138" s="195"/>
      <c r="T138" s="19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0" t="s">
        <v>157</v>
      </c>
      <c r="AU138" s="190" t="s">
        <v>83</v>
      </c>
      <c r="AV138" s="13" t="s">
        <v>83</v>
      </c>
      <c r="AW138" s="13" t="s">
        <v>30</v>
      </c>
      <c r="AX138" s="13" t="s">
        <v>73</v>
      </c>
      <c r="AY138" s="190" t="s">
        <v>146</v>
      </c>
    </row>
    <row r="139" s="15" customFormat="1">
      <c r="A139" s="15"/>
      <c r="B139" s="207"/>
      <c r="C139" s="15"/>
      <c r="D139" s="184" t="s">
        <v>157</v>
      </c>
      <c r="E139" s="208" t="s">
        <v>1</v>
      </c>
      <c r="F139" s="209" t="s">
        <v>248</v>
      </c>
      <c r="G139" s="15"/>
      <c r="H139" s="210">
        <v>1760</v>
      </c>
      <c r="I139" s="211"/>
      <c r="J139" s="15"/>
      <c r="K139" s="15"/>
      <c r="L139" s="207"/>
      <c r="M139" s="212"/>
      <c r="N139" s="213"/>
      <c r="O139" s="213"/>
      <c r="P139" s="213"/>
      <c r="Q139" s="213"/>
      <c r="R139" s="213"/>
      <c r="S139" s="213"/>
      <c r="T139" s="21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08" t="s">
        <v>157</v>
      </c>
      <c r="AU139" s="208" t="s">
        <v>83</v>
      </c>
      <c r="AV139" s="15" t="s">
        <v>168</v>
      </c>
      <c r="AW139" s="15" t="s">
        <v>30</v>
      </c>
      <c r="AX139" s="15" t="s">
        <v>81</v>
      </c>
      <c r="AY139" s="208" t="s">
        <v>146</v>
      </c>
    </row>
    <row r="140" s="2" customFormat="1">
      <c r="A140" s="37"/>
      <c r="B140" s="170"/>
      <c r="C140" s="171" t="s">
        <v>145</v>
      </c>
      <c r="D140" s="171" t="s">
        <v>149</v>
      </c>
      <c r="E140" s="172" t="s">
        <v>359</v>
      </c>
      <c r="F140" s="173" t="s">
        <v>360</v>
      </c>
      <c r="G140" s="174" t="s">
        <v>284</v>
      </c>
      <c r="H140" s="175">
        <v>999</v>
      </c>
      <c r="I140" s="176"/>
      <c r="J140" s="177">
        <f>ROUND(I140*H140,2)</f>
        <v>0</v>
      </c>
      <c r="K140" s="173" t="s">
        <v>153</v>
      </c>
      <c r="L140" s="38"/>
      <c r="M140" s="178" t="s">
        <v>1</v>
      </c>
      <c r="N140" s="179" t="s">
        <v>38</v>
      </c>
      <c r="O140" s="76"/>
      <c r="P140" s="180">
        <f>O140*H140</f>
        <v>0</v>
      </c>
      <c r="Q140" s="180">
        <v>0</v>
      </c>
      <c r="R140" s="180">
        <f>Q140*H140</f>
        <v>0</v>
      </c>
      <c r="S140" s="180">
        <v>0.32500000000000001</v>
      </c>
      <c r="T140" s="181">
        <f>S140*H140</f>
        <v>324.67500000000001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2" t="s">
        <v>168</v>
      </c>
      <c r="AT140" s="182" t="s">
        <v>149</v>
      </c>
      <c r="AU140" s="182" t="s">
        <v>83</v>
      </c>
      <c r="AY140" s="18" t="s">
        <v>146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8" t="s">
        <v>81</v>
      </c>
      <c r="BK140" s="183">
        <f>ROUND(I140*H140,2)</f>
        <v>0</v>
      </c>
      <c r="BL140" s="18" t="s">
        <v>168</v>
      </c>
      <c r="BM140" s="182" t="s">
        <v>361</v>
      </c>
    </row>
    <row r="141" s="2" customFormat="1">
      <c r="A141" s="37"/>
      <c r="B141" s="38"/>
      <c r="C141" s="37"/>
      <c r="D141" s="184" t="s">
        <v>156</v>
      </c>
      <c r="E141" s="37"/>
      <c r="F141" s="185" t="s">
        <v>362</v>
      </c>
      <c r="G141" s="37"/>
      <c r="H141" s="37"/>
      <c r="I141" s="186"/>
      <c r="J141" s="37"/>
      <c r="K141" s="37"/>
      <c r="L141" s="38"/>
      <c r="M141" s="187"/>
      <c r="N141" s="188"/>
      <c r="O141" s="76"/>
      <c r="P141" s="76"/>
      <c r="Q141" s="76"/>
      <c r="R141" s="76"/>
      <c r="S141" s="76"/>
      <c r="T141" s="7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8" t="s">
        <v>156</v>
      </c>
      <c r="AU141" s="18" t="s">
        <v>83</v>
      </c>
    </row>
    <row r="142" s="13" customFormat="1">
      <c r="A142" s="13"/>
      <c r="B142" s="189"/>
      <c r="C142" s="13"/>
      <c r="D142" s="184" t="s">
        <v>157</v>
      </c>
      <c r="E142" s="190" t="s">
        <v>1</v>
      </c>
      <c r="F142" s="191" t="s">
        <v>363</v>
      </c>
      <c r="G142" s="13"/>
      <c r="H142" s="192">
        <v>999</v>
      </c>
      <c r="I142" s="193"/>
      <c r="J142" s="13"/>
      <c r="K142" s="13"/>
      <c r="L142" s="189"/>
      <c r="M142" s="194"/>
      <c r="N142" s="195"/>
      <c r="O142" s="195"/>
      <c r="P142" s="195"/>
      <c r="Q142" s="195"/>
      <c r="R142" s="195"/>
      <c r="S142" s="195"/>
      <c r="T142" s="19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0" t="s">
        <v>157</v>
      </c>
      <c r="AU142" s="190" t="s">
        <v>83</v>
      </c>
      <c r="AV142" s="13" t="s">
        <v>83</v>
      </c>
      <c r="AW142" s="13" t="s">
        <v>30</v>
      </c>
      <c r="AX142" s="13" t="s">
        <v>81</v>
      </c>
      <c r="AY142" s="190" t="s">
        <v>146</v>
      </c>
    </row>
    <row r="143" s="2" customFormat="1">
      <c r="A143" s="37"/>
      <c r="B143" s="170"/>
      <c r="C143" s="171" t="s">
        <v>177</v>
      </c>
      <c r="D143" s="171" t="s">
        <v>149</v>
      </c>
      <c r="E143" s="172" t="s">
        <v>364</v>
      </c>
      <c r="F143" s="173" t="s">
        <v>365</v>
      </c>
      <c r="G143" s="174" t="s">
        <v>284</v>
      </c>
      <c r="H143" s="175">
        <v>34</v>
      </c>
      <c r="I143" s="176"/>
      <c r="J143" s="177">
        <f>ROUND(I143*H143,2)</f>
        <v>0</v>
      </c>
      <c r="K143" s="173" t="s">
        <v>153</v>
      </c>
      <c r="L143" s="38"/>
      <c r="M143" s="178" t="s">
        <v>1</v>
      </c>
      <c r="N143" s="179" t="s">
        <v>38</v>
      </c>
      <c r="O143" s="76"/>
      <c r="P143" s="180">
        <f>O143*H143</f>
        <v>0</v>
      </c>
      <c r="Q143" s="180">
        <v>5.0000000000000002E-05</v>
      </c>
      <c r="R143" s="180">
        <f>Q143*H143</f>
        <v>0.0017000000000000001</v>
      </c>
      <c r="S143" s="180">
        <v>0.11500000000000001</v>
      </c>
      <c r="T143" s="181">
        <f>S143*H143</f>
        <v>3.9100000000000001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2" t="s">
        <v>168</v>
      </c>
      <c r="AT143" s="182" t="s">
        <v>149</v>
      </c>
      <c r="AU143" s="182" t="s">
        <v>83</v>
      </c>
      <c r="AY143" s="18" t="s">
        <v>146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8" t="s">
        <v>81</v>
      </c>
      <c r="BK143" s="183">
        <f>ROUND(I143*H143,2)</f>
        <v>0</v>
      </c>
      <c r="BL143" s="18" t="s">
        <v>168</v>
      </c>
      <c r="BM143" s="182" t="s">
        <v>366</v>
      </c>
    </row>
    <row r="144" s="2" customFormat="1">
      <c r="A144" s="37"/>
      <c r="B144" s="38"/>
      <c r="C144" s="37"/>
      <c r="D144" s="184" t="s">
        <v>156</v>
      </c>
      <c r="E144" s="37"/>
      <c r="F144" s="185" t="s">
        <v>367</v>
      </c>
      <c r="G144" s="37"/>
      <c r="H144" s="37"/>
      <c r="I144" s="186"/>
      <c r="J144" s="37"/>
      <c r="K144" s="37"/>
      <c r="L144" s="38"/>
      <c r="M144" s="187"/>
      <c r="N144" s="188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156</v>
      </c>
      <c r="AU144" s="18" t="s">
        <v>83</v>
      </c>
    </row>
    <row r="145" s="13" customFormat="1">
      <c r="A145" s="13"/>
      <c r="B145" s="189"/>
      <c r="C145" s="13"/>
      <c r="D145" s="184" t="s">
        <v>157</v>
      </c>
      <c r="E145" s="190" t="s">
        <v>1</v>
      </c>
      <c r="F145" s="191" t="s">
        <v>368</v>
      </c>
      <c r="G145" s="13"/>
      <c r="H145" s="192">
        <v>34</v>
      </c>
      <c r="I145" s="193"/>
      <c r="J145" s="13"/>
      <c r="K145" s="13"/>
      <c r="L145" s="189"/>
      <c r="M145" s="194"/>
      <c r="N145" s="195"/>
      <c r="O145" s="195"/>
      <c r="P145" s="195"/>
      <c r="Q145" s="195"/>
      <c r="R145" s="195"/>
      <c r="S145" s="195"/>
      <c r="T145" s="19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0" t="s">
        <v>157</v>
      </c>
      <c r="AU145" s="190" t="s">
        <v>83</v>
      </c>
      <c r="AV145" s="13" t="s">
        <v>83</v>
      </c>
      <c r="AW145" s="13" t="s">
        <v>30</v>
      </c>
      <c r="AX145" s="13" t="s">
        <v>81</v>
      </c>
      <c r="AY145" s="190" t="s">
        <v>146</v>
      </c>
    </row>
    <row r="146" s="2" customFormat="1">
      <c r="A146" s="37"/>
      <c r="B146" s="170"/>
      <c r="C146" s="171" t="s">
        <v>182</v>
      </c>
      <c r="D146" s="171" t="s">
        <v>149</v>
      </c>
      <c r="E146" s="172" t="s">
        <v>369</v>
      </c>
      <c r="F146" s="173" t="s">
        <v>370</v>
      </c>
      <c r="G146" s="174" t="s">
        <v>284</v>
      </c>
      <c r="H146" s="175">
        <v>1011</v>
      </c>
      <c r="I146" s="176"/>
      <c r="J146" s="177">
        <f>ROUND(I146*H146,2)</f>
        <v>0</v>
      </c>
      <c r="K146" s="173" t="s">
        <v>153</v>
      </c>
      <c r="L146" s="38"/>
      <c r="M146" s="178" t="s">
        <v>1</v>
      </c>
      <c r="N146" s="179" t="s">
        <v>38</v>
      </c>
      <c r="O146" s="76"/>
      <c r="P146" s="180">
        <f>O146*H146</f>
        <v>0</v>
      </c>
      <c r="Q146" s="180">
        <v>4.0000000000000003E-05</v>
      </c>
      <c r="R146" s="180">
        <f>Q146*H146</f>
        <v>0.040440000000000004</v>
      </c>
      <c r="S146" s="180">
        <v>0.091999999999999998</v>
      </c>
      <c r="T146" s="181">
        <f>S146*H146</f>
        <v>93.012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2" t="s">
        <v>168</v>
      </c>
      <c r="AT146" s="182" t="s">
        <v>149</v>
      </c>
      <c r="AU146" s="182" t="s">
        <v>83</v>
      </c>
      <c r="AY146" s="18" t="s">
        <v>146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8" t="s">
        <v>81</v>
      </c>
      <c r="BK146" s="183">
        <f>ROUND(I146*H146,2)</f>
        <v>0</v>
      </c>
      <c r="BL146" s="18" t="s">
        <v>168</v>
      </c>
      <c r="BM146" s="182" t="s">
        <v>371</v>
      </c>
    </row>
    <row r="147" s="2" customFormat="1">
      <c r="A147" s="37"/>
      <c r="B147" s="38"/>
      <c r="C147" s="37"/>
      <c r="D147" s="184" t="s">
        <v>156</v>
      </c>
      <c r="E147" s="37"/>
      <c r="F147" s="185" t="s">
        <v>372</v>
      </c>
      <c r="G147" s="37"/>
      <c r="H147" s="37"/>
      <c r="I147" s="186"/>
      <c r="J147" s="37"/>
      <c r="K147" s="37"/>
      <c r="L147" s="38"/>
      <c r="M147" s="187"/>
      <c r="N147" s="188"/>
      <c r="O147" s="76"/>
      <c r="P147" s="76"/>
      <c r="Q147" s="76"/>
      <c r="R147" s="76"/>
      <c r="S147" s="76"/>
      <c r="T147" s="7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8" t="s">
        <v>156</v>
      </c>
      <c r="AU147" s="18" t="s">
        <v>83</v>
      </c>
    </row>
    <row r="148" s="13" customFormat="1">
      <c r="A148" s="13"/>
      <c r="B148" s="189"/>
      <c r="C148" s="13"/>
      <c r="D148" s="184" t="s">
        <v>157</v>
      </c>
      <c r="E148" s="190" t="s">
        <v>1</v>
      </c>
      <c r="F148" s="191" t="s">
        <v>373</v>
      </c>
      <c r="G148" s="13"/>
      <c r="H148" s="192">
        <v>1011</v>
      </c>
      <c r="I148" s="193"/>
      <c r="J148" s="13"/>
      <c r="K148" s="13"/>
      <c r="L148" s="189"/>
      <c r="M148" s="194"/>
      <c r="N148" s="195"/>
      <c r="O148" s="195"/>
      <c r="P148" s="195"/>
      <c r="Q148" s="195"/>
      <c r="R148" s="195"/>
      <c r="S148" s="195"/>
      <c r="T148" s="19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0" t="s">
        <v>157</v>
      </c>
      <c r="AU148" s="190" t="s">
        <v>83</v>
      </c>
      <c r="AV148" s="13" t="s">
        <v>83</v>
      </c>
      <c r="AW148" s="13" t="s">
        <v>30</v>
      </c>
      <c r="AX148" s="13" t="s">
        <v>81</v>
      </c>
      <c r="AY148" s="190" t="s">
        <v>146</v>
      </c>
    </row>
    <row r="149" s="2" customFormat="1">
      <c r="A149" s="37"/>
      <c r="B149" s="170"/>
      <c r="C149" s="171" t="s">
        <v>189</v>
      </c>
      <c r="D149" s="171" t="s">
        <v>149</v>
      </c>
      <c r="E149" s="172" t="s">
        <v>374</v>
      </c>
      <c r="F149" s="173" t="s">
        <v>375</v>
      </c>
      <c r="G149" s="174" t="s">
        <v>284</v>
      </c>
      <c r="H149" s="175">
        <v>999</v>
      </c>
      <c r="I149" s="176"/>
      <c r="J149" s="177">
        <f>ROUND(I149*H149,2)</f>
        <v>0</v>
      </c>
      <c r="K149" s="173" t="s">
        <v>153</v>
      </c>
      <c r="L149" s="38"/>
      <c r="M149" s="178" t="s">
        <v>1</v>
      </c>
      <c r="N149" s="179" t="s">
        <v>38</v>
      </c>
      <c r="O149" s="76"/>
      <c r="P149" s="180">
        <f>O149*H149</f>
        <v>0</v>
      </c>
      <c r="Q149" s="180">
        <v>9.0000000000000006E-05</v>
      </c>
      <c r="R149" s="180">
        <f>Q149*H149</f>
        <v>0.089910000000000004</v>
      </c>
      <c r="S149" s="180">
        <v>0.23000000000000001</v>
      </c>
      <c r="T149" s="181">
        <f>S149*H149</f>
        <v>229.77000000000001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168</v>
      </c>
      <c r="AT149" s="182" t="s">
        <v>149</v>
      </c>
      <c r="AU149" s="182" t="s">
        <v>83</v>
      </c>
      <c r="AY149" s="18" t="s">
        <v>146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81</v>
      </c>
      <c r="BK149" s="183">
        <f>ROUND(I149*H149,2)</f>
        <v>0</v>
      </c>
      <c r="BL149" s="18" t="s">
        <v>168</v>
      </c>
      <c r="BM149" s="182" t="s">
        <v>376</v>
      </c>
    </row>
    <row r="150" s="2" customFormat="1">
      <c r="A150" s="37"/>
      <c r="B150" s="38"/>
      <c r="C150" s="37"/>
      <c r="D150" s="184" t="s">
        <v>156</v>
      </c>
      <c r="E150" s="37"/>
      <c r="F150" s="185" t="s">
        <v>377</v>
      </c>
      <c r="G150" s="37"/>
      <c r="H150" s="37"/>
      <c r="I150" s="186"/>
      <c r="J150" s="37"/>
      <c r="K150" s="37"/>
      <c r="L150" s="38"/>
      <c r="M150" s="187"/>
      <c r="N150" s="188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156</v>
      </c>
      <c r="AU150" s="18" t="s">
        <v>83</v>
      </c>
    </row>
    <row r="151" s="13" customFormat="1">
      <c r="A151" s="13"/>
      <c r="B151" s="189"/>
      <c r="C151" s="13"/>
      <c r="D151" s="184" t="s">
        <v>157</v>
      </c>
      <c r="E151" s="190" t="s">
        <v>1</v>
      </c>
      <c r="F151" s="191" t="s">
        <v>378</v>
      </c>
      <c r="G151" s="13"/>
      <c r="H151" s="192">
        <v>999</v>
      </c>
      <c r="I151" s="193"/>
      <c r="J151" s="13"/>
      <c r="K151" s="13"/>
      <c r="L151" s="189"/>
      <c r="M151" s="194"/>
      <c r="N151" s="195"/>
      <c r="O151" s="195"/>
      <c r="P151" s="195"/>
      <c r="Q151" s="195"/>
      <c r="R151" s="195"/>
      <c r="S151" s="195"/>
      <c r="T151" s="19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0" t="s">
        <v>157</v>
      </c>
      <c r="AU151" s="190" t="s">
        <v>83</v>
      </c>
      <c r="AV151" s="13" t="s">
        <v>83</v>
      </c>
      <c r="AW151" s="13" t="s">
        <v>30</v>
      </c>
      <c r="AX151" s="13" t="s">
        <v>81</v>
      </c>
      <c r="AY151" s="190" t="s">
        <v>146</v>
      </c>
    </row>
    <row r="152" s="2" customFormat="1" ht="16.5" customHeight="1">
      <c r="A152" s="37"/>
      <c r="B152" s="170"/>
      <c r="C152" s="171" t="s">
        <v>194</v>
      </c>
      <c r="D152" s="171" t="s">
        <v>149</v>
      </c>
      <c r="E152" s="172" t="s">
        <v>379</v>
      </c>
      <c r="F152" s="173" t="s">
        <v>380</v>
      </c>
      <c r="G152" s="174" t="s">
        <v>278</v>
      </c>
      <c r="H152" s="175">
        <v>881</v>
      </c>
      <c r="I152" s="176"/>
      <c r="J152" s="177">
        <f>ROUND(I152*H152,2)</f>
        <v>0</v>
      </c>
      <c r="K152" s="173" t="s">
        <v>153</v>
      </c>
      <c r="L152" s="38"/>
      <c r="M152" s="178" t="s">
        <v>1</v>
      </c>
      <c r="N152" s="179" t="s">
        <v>38</v>
      </c>
      <c r="O152" s="76"/>
      <c r="P152" s="180">
        <f>O152*H152</f>
        <v>0</v>
      </c>
      <c r="Q152" s="180">
        <v>0</v>
      </c>
      <c r="R152" s="180">
        <f>Q152*H152</f>
        <v>0</v>
      </c>
      <c r="S152" s="180">
        <v>0.20499999999999999</v>
      </c>
      <c r="T152" s="181">
        <f>S152*H152</f>
        <v>180.60499999999999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2" t="s">
        <v>168</v>
      </c>
      <c r="AT152" s="182" t="s">
        <v>149</v>
      </c>
      <c r="AU152" s="182" t="s">
        <v>83</v>
      </c>
      <c r="AY152" s="18" t="s">
        <v>146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81</v>
      </c>
      <c r="BK152" s="183">
        <f>ROUND(I152*H152,2)</f>
        <v>0</v>
      </c>
      <c r="BL152" s="18" t="s">
        <v>168</v>
      </c>
      <c r="BM152" s="182" t="s">
        <v>381</v>
      </c>
    </row>
    <row r="153" s="2" customFormat="1">
      <c r="A153" s="37"/>
      <c r="B153" s="38"/>
      <c r="C153" s="37"/>
      <c r="D153" s="184" t="s">
        <v>156</v>
      </c>
      <c r="E153" s="37"/>
      <c r="F153" s="185" t="s">
        <v>382</v>
      </c>
      <c r="G153" s="37"/>
      <c r="H153" s="37"/>
      <c r="I153" s="186"/>
      <c r="J153" s="37"/>
      <c r="K153" s="37"/>
      <c r="L153" s="38"/>
      <c r="M153" s="187"/>
      <c r="N153" s="188"/>
      <c r="O153" s="76"/>
      <c r="P153" s="76"/>
      <c r="Q153" s="76"/>
      <c r="R153" s="76"/>
      <c r="S153" s="76"/>
      <c r="T153" s="7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8" t="s">
        <v>156</v>
      </c>
      <c r="AU153" s="18" t="s">
        <v>83</v>
      </c>
    </row>
    <row r="154" s="13" customFormat="1">
      <c r="A154" s="13"/>
      <c r="B154" s="189"/>
      <c r="C154" s="13"/>
      <c r="D154" s="184" t="s">
        <v>157</v>
      </c>
      <c r="E154" s="190" t="s">
        <v>1</v>
      </c>
      <c r="F154" s="191" t="s">
        <v>383</v>
      </c>
      <c r="G154" s="13"/>
      <c r="H154" s="192">
        <v>881</v>
      </c>
      <c r="I154" s="193"/>
      <c r="J154" s="13"/>
      <c r="K154" s="13"/>
      <c r="L154" s="189"/>
      <c r="M154" s="194"/>
      <c r="N154" s="195"/>
      <c r="O154" s="195"/>
      <c r="P154" s="195"/>
      <c r="Q154" s="195"/>
      <c r="R154" s="195"/>
      <c r="S154" s="195"/>
      <c r="T154" s="19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0" t="s">
        <v>157</v>
      </c>
      <c r="AU154" s="190" t="s">
        <v>83</v>
      </c>
      <c r="AV154" s="13" t="s">
        <v>83</v>
      </c>
      <c r="AW154" s="13" t="s">
        <v>30</v>
      </c>
      <c r="AX154" s="13" t="s">
        <v>81</v>
      </c>
      <c r="AY154" s="190" t="s">
        <v>146</v>
      </c>
    </row>
    <row r="155" s="2" customFormat="1" ht="16.5" customHeight="1">
      <c r="A155" s="37"/>
      <c r="B155" s="170"/>
      <c r="C155" s="171" t="s">
        <v>199</v>
      </c>
      <c r="D155" s="171" t="s">
        <v>149</v>
      </c>
      <c r="E155" s="172" t="s">
        <v>384</v>
      </c>
      <c r="F155" s="173" t="s">
        <v>385</v>
      </c>
      <c r="G155" s="174" t="s">
        <v>278</v>
      </c>
      <c r="H155" s="175">
        <v>670</v>
      </c>
      <c r="I155" s="176"/>
      <c r="J155" s="177">
        <f>ROUND(I155*H155,2)</f>
        <v>0</v>
      </c>
      <c r="K155" s="173" t="s">
        <v>153</v>
      </c>
      <c r="L155" s="38"/>
      <c r="M155" s="178" t="s">
        <v>1</v>
      </c>
      <c r="N155" s="179" t="s">
        <v>38</v>
      </c>
      <c r="O155" s="76"/>
      <c r="P155" s="180">
        <f>O155*H155</f>
        <v>0</v>
      </c>
      <c r="Q155" s="180">
        <v>0</v>
      </c>
      <c r="R155" s="180">
        <f>Q155*H155</f>
        <v>0</v>
      </c>
      <c r="S155" s="180">
        <v>0.11500000000000001</v>
      </c>
      <c r="T155" s="181">
        <f>S155*H155</f>
        <v>77.049999999999997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2" t="s">
        <v>168</v>
      </c>
      <c r="AT155" s="182" t="s">
        <v>149</v>
      </c>
      <c r="AU155" s="182" t="s">
        <v>83</v>
      </c>
      <c r="AY155" s="18" t="s">
        <v>146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8" t="s">
        <v>81</v>
      </c>
      <c r="BK155" s="183">
        <f>ROUND(I155*H155,2)</f>
        <v>0</v>
      </c>
      <c r="BL155" s="18" t="s">
        <v>168</v>
      </c>
      <c r="BM155" s="182" t="s">
        <v>386</v>
      </c>
    </row>
    <row r="156" s="2" customFormat="1">
      <c r="A156" s="37"/>
      <c r="B156" s="38"/>
      <c r="C156" s="37"/>
      <c r="D156" s="184" t="s">
        <v>156</v>
      </c>
      <c r="E156" s="37"/>
      <c r="F156" s="185" t="s">
        <v>387</v>
      </c>
      <c r="G156" s="37"/>
      <c r="H156" s="37"/>
      <c r="I156" s="186"/>
      <c r="J156" s="37"/>
      <c r="K156" s="37"/>
      <c r="L156" s="38"/>
      <c r="M156" s="187"/>
      <c r="N156" s="188"/>
      <c r="O156" s="76"/>
      <c r="P156" s="76"/>
      <c r="Q156" s="76"/>
      <c r="R156" s="76"/>
      <c r="S156" s="76"/>
      <c r="T156" s="7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156</v>
      </c>
      <c r="AU156" s="18" t="s">
        <v>83</v>
      </c>
    </row>
    <row r="157" s="13" customFormat="1">
      <c r="A157" s="13"/>
      <c r="B157" s="189"/>
      <c r="C157" s="13"/>
      <c r="D157" s="184" t="s">
        <v>157</v>
      </c>
      <c r="E157" s="190" t="s">
        <v>1</v>
      </c>
      <c r="F157" s="191" t="s">
        <v>388</v>
      </c>
      <c r="G157" s="13"/>
      <c r="H157" s="192">
        <v>670</v>
      </c>
      <c r="I157" s="193"/>
      <c r="J157" s="13"/>
      <c r="K157" s="13"/>
      <c r="L157" s="189"/>
      <c r="M157" s="194"/>
      <c r="N157" s="195"/>
      <c r="O157" s="195"/>
      <c r="P157" s="195"/>
      <c r="Q157" s="195"/>
      <c r="R157" s="195"/>
      <c r="S157" s="195"/>
      <c r="T157" s="19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0" t="s">
        <v>157</v>
      </c>
      <c r="AU157" s="190" t="s">
        <v>83</v>
      </c>
      <c r="AV157" s="13" t="s">
        <v>83</v>
      </c>
      <c r="AW157" s="13" t="s">
        <v>30</v>
      </c>
      <c r="AX157" s="13" t="s">
        <v>81</v>
      </c>
      <c r="AY157" s="190" t="s">
        <v>146</v>
      </c>
    </row>
    <row r="158" s="2" customFormat="1">
      <c r="A158" s="37"/>
      <c r="B158" s="170"/>
      <c r="C158" s="171" t="s">
        <v>205</v>
      </c>
      <c r="D158" s="171" t="s">
        <v>149</v>
      </c>
      <c r="E158" s="172" t="s">
        <v>389</v>
      </c>
      <c r="F158" s="173" t="s">
        <v>390</v>
      </c>
      <c r="G158" s="174" t="s">
        <v>284</v>
      </c>
      <c r="H158" s="175">
        <v>2649</v>
      </c>
      <c r="I158" s="176"/>
      <c r="J158" s="177">
        <f>ROUND(I158*H158,2)</f>
        <v>0</v>
      </c>
      <c r="K158" s="173" t="s">
        <v>153</v>
      </c>
      <c r="L158" s="38"/>
      <c r="M158" s="178" t="s">
        <v>1</v>
      </c>
      <c r="N158" s="179" t="s">
        <v>38</v>
      </c>
      <c r="O158" s="76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2" t="s">
        <v>168</v>
      </c>
      <c r="AT158" s="182" t="s">
        <v>149</v>
      </c>
      <c r="AU158" s="182" t="s">
        <v>83</v>
      </c>
      <c r="AY158" s="18" t="s">
        <v>146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8" t="s">
        <v>81</v>
      </c>
      <c r="BK158" s="183">
        <f>ROUND(I158*H158,2)</f>
        <v>0</v>
      </c>
      <c r="BL158" s="18" t="s">
        <v>168</v>
      </c>
      <c r="BM158" s="182" t="s">
        <v>391</v>
      </c>
    </row>
    <row r="159" s="2" customFormat="1">
      <c r="A159" s="37"/>
      <c r="B159" s="38"/>
      <c r="C159" s="37"/>
      <c r="D159" s="184" t="s">
        <v>156</v>
      </c>
      <c r="E159" s="37"/>
      <c r="F159" s="185" t="s">
        <v>392</v>
      </c>
      <c r="G159" s="37"/>
      <c r="H159" s="37"/>
      <c r="I159" s="186"/>
      <c r="J159" s="37"/>
      <c r="K159" s="37"/>
      <c r="L159" s="38"/>
      <c r="M159" s="187"/>
      <c r="N159" s="188"/>
      <c r="O159" s="76"/>
      <c r="P159" s="76"/>
      <c r="Q159" s="76"/>
      <c r="R159" s="76"/>
      <c r="S159" s="76"/>
      <c r="T159" s="7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8" t="s">
        <v>156</v>
      </c>
      <c r="AU159" s="18" t="s">
        <v>83</v>
      </c>
    </row>
    <row r="160" s="13" customFormat="1">
      <c r="A160" s="13"/>
      <c r="B160" s="189"/>
      <c r="C160" s="13"/>
      <c r="D160" s="184" t="s">
        <v>157</v>
      </c>
      <c r="E160" s="190" t="s">
        <v>1</v>
      </c>
      <c r="F160" s="191" t="s">
        <v>393</v>
      </c>
      <c r="G160" s="13"/>
      <c r="H160" s="192">
        <v>159</v>
      </c>
      <c r="I160" s="193"/>
      <c r="J160" s="13"/>
      <c r="K160" s="13"/>
      <c r="L160" s="189"/>
      <c r="M160" s="194"/>
      <c r="N160" s="195"/>
      <c r="O160" s="195"/>
      <c r="P160" s="195"/>
      <c r="Q160" s="195"/>
      <c r="R160" s="195"/>
      <c r="S160" s="195"/>
      <c r="T160" s="19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0" t="s">
        <v>157</v>
      </c>
      <c r="AU160" s="190" t="s">
        <v>83</v>
      </c>
      <c r="AV160" s="13" t="s">
        <v>83</v>
      </c>
      <c r="AW160" s="13" t="s">
        <v>30</v>
      </c>
      <c r="AX160" s="13" t="s">
        <v>73</v>
      </c>
      <c r="AY160" s="190" t="s">
        <v>146</v>
      </c>
    </row>
    <row r="161" s="13" customFormat="1">
      <c r="A161" s="13"/>
      <c r="B161" s="189"/>
      <c r="C161" s="13"/>
      <c r="D161" s="184" t="s">
        <v>157</v>
      </c>
      <c r="E161" s="190" t="s">
        <v>1</v>
      </c>
      <c r="F161" s="191" t="s">
        <v>394</v>
      </c>
      <c r="G161" s="13"/>
      <c r="H161" s="192">
        <v>2490</v>
      </c>
      <c r="I161" s="193"/>
      <c r="J161" s="13"/>
      <c r="K161" s="13"/>
      <c r="L161" s="189"/>
      <c r="M161" s="194"/>
      <c r="N161" s="195"/>
      <c r="O161" s="195"/>
      <c r="P161" s="195"/>
      <c r="Q161" s="195"/>
      <c r="R161" s="195"/>
      <c r="S161" s="195"/>
      <c r="T161" s="19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0" t="s">
        <v>157</v>
      </c>
      <c r="AU161" s="190" t="s">
        <v>83</v>
      </c>
      <c r="AV161" s="13" t="s">
        <v>83</v>
      </c>
      <c r="AW161" s="13" t="s">
        <v>30</v>
      </c>
      <c r="AX161" s="13" t="s">
        <v>73</v>
      </c>
      <c r="AY161" s="190" t="s">
        <v>146</v>
      </c>
    </row>
    <row r="162" s="14" customFormat="1">
      <c r="A162" s="14"/>
      <c r="B162" s="200"/>
      <c r="C162" s="14"/>
      <c r="D162" s="184" t="s">
        <v>157</v>
      </c>
      <c r="E162" s="201" t="s">
        <v>1</v>
      </c>
      <c r="F162" s="202" t="s">
        <v>395</v>
      </c>
      <c r="G162" s="14"/>
      <c r="H162" s="201" t="s">
        <v>1</v>
      </c>
      <c r="I162" s="203"/>
      <c r="J162" s="14"/>
      <c r="K162" s="14"/>
      <c r="L162" s="200"/>
      <c r="M162" s="204"/>
      <c r="N162" s="205"/>
      <c r="O162" s="205"/>
      <c r="P162" s="205"/>
      <c r="Q162" s="205"/>
      <c r="R162" s="205"/>
      <c r="S162" s="205"/>
      <c r="T162" s="20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1" t="s">
        <v>157</v>
      </c>
      <c r="AU162" s="201" t="s">
        <v>83</v>
      </c>
      <c r="AV162" s="14" t="s">
        <v>81</v>
      </c>
      <c r="AW162" s="14" t="s">
        <v>30</v>
      </c>
      <c r="AX162" s="14" t="s">
        <v>73</v>
      </c>
      <c r="AY162" s="201" t="s">
        <v>146</v>
      </c>
    </row>
    <row r="163" s="15" customFormat="1">
      <c r="A163" s="15"/>
      <c r="B163" s="207"/>
      <c r="C163" s="15"/>
      <c r="D163" s="184" t="s">
        <v>157</v>
      </c>
      <c r="E163" s="208" t="s">
        <v>1</v>
      </c>
      <c r="F163" s="209" t="s">
        <v>248</v>
      </c>
      <c r="G163" s="15"/>
      <c r="H163" s="210">
        <v>2649</v>
      </c>
      <c r="I163" s="211"/>
      <c r="J163" s="15"/>
      <c r="K163" s="15"/>
      <c r="L163" s="207"/>
      <c r="M163" s="212"/>
      <c r="N163" s="213"/>
      <c r="O163" s="213"/>
      <c r="P163" s="213"/>
      <c r="Q163" s="213"/>
      <c r="R163" s="213"/>
      <c r="S163" s="213"/>
      <c r="T163" s="21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08" t="s">
        <v>157</v>
      </c>
      <c r="AU163" s="208" t="s">
        <v>83</v>
      </c>
      <c r="AV163" s="15" t="s">
        <v>168</v>
      </c>
      <c r="AW163" s="15" t="s">
        <v>30</v>
      </c>
      <c r="AX163" s="15" t="s">
        <v>81</v>
      </c>
      <c r="AY163" s="208" t="s">
        <v>146</v>
      </c>
    </row>
    <row r="164" s="2" customFormat="1" ht="33" customHeight="1">
      <c r="A164" s="37"/>
      <c r="B164" s="170"/>
      <c r="C164" s="171" t="s">
        <v>210</v>
      </c>
      <c r="D164" s="171" t="s">
        <v>149</v>
      </c>
      <c r="E164" s="172" t="s">
        <v>396</v>
      </c>
      <c r="F164" s="173" t="s">
        <v>397</v>
      </c>
      <c r="G164" s="174" t="s">
        <v>398</v>
      </c>
      <c r="H164" s="175">
        <v>1072.4000000000001</v>
      </c>
      <c r="I164" s="176"/>
      <c r="J164" s="177">
        <f>ROUND(I164*H164,2)</f>
        <v>0</v>
      </c>
      <c r="K164" s="173" t="s">
        <v>153</v>
      </c>
      <c r="L164" s="38"/>
      <c r="M164" s="178" t="s">
        <v>1</v>
      </c>
      <c r="N164" s="179" t="s">
        <v>38</v>
      </c>
      <c r="O164" s="76"/>
      <c r="P164" s="180">
        <f>O164*H164</f>
        <v>0</v>
      </c>
      <c r="Q164" s="180">
        <v>0</v>
      </c>
      <c r="R164" s="180">
        <f>Q164*H164</f>
        <v>0</v>
      </c>
      <c r="S164" s="180">
        <v>0</v>
      </c>
      <c r="T164" s="18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2" t="s">
        <v>168</v>
      </c>
      <c r="AT164" s="182" t="s">
        <v>149</v>
      </c>
      <c r="AU164" s="182" t="s">
        <v>83</v>
      </c>
      <c r="AY164" s="18" t="s">
        <v>146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8" t="s">
        <v>81</v>
      </c>
      <c r="BK164" s="183">
        <f>ROUND(I164*H164,2)</f>
        <v>0</v>
      </c>
      <c r="BL164" s="18" t="s">
        <v>168</v>
      </c>
      <c r="BM164" s="182" t="s">
        <v>399</v>
      </c>
    </row>
    <row r="165" s="2" customFormat="1">
      <c r="A165" s="37"/>
      <c r="B165" s="38"/>
      <c r="C165" s="37"/>
      <c r="D165" s="184" t="s">
        <v>156</v>
      </c>
      <c r="E165" s="37"/>
      <c r="F165" s="185" t="s">
        <v>400</v>
      </c>
      <c r="G165" s="37"/>
      <c r="H165" s="37"/>
      <c r="I165" s="186"/>
      <c r="J165" s="37"/>
      <c r="K165" s="37"/>
      <c r="L165" s="38"/>
      <c r="M165" s="187"/>
      <c r="N165" s="188"/>
      <c r="O165" s="76"/>
      <c r="P165" s="76"/>
      <c r="Q165" s="76"/>
      <c r="R165" s="76"/>
      <c r="S165" s="76"/>
      <c r="T165" s="7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8" t="s">
        <v>156</v>
      </c>
      <c r="AU165" s="18" t="s">
        <v>83</v>
      </c>
    </row>
    <row r="166" s="13" customFormat="1">
      <c r="A166" s="13"/>
      <c r="B166" s="189"/>
      <c r="C166" s="13"/>
      <c r="D166" s="184" t="s">
        <v>157</v>
      </c>
      <c r="E166" s="190" t="s">
        <v>1</v>
      </c>
      <c r="F166" s="191" t="s">
        <v>401</v>
      </c>
      <c r="G166" s="13"/>
      <c r="H166" s="192">
        <v>666</v>
      </c>
      <c r="I166" s="193"/>
      <c r="J166" s="13"/>
      <c r="K166" s="13"/>
      <c r="L166" s="189"/>
      <c r="M166" s="194"/>
      <c r="N166" s="195"/>
      <c r="O166" s="195"/>
      <c r="P166" s="195"/>
      <c r="Q166" s="195"/>
      <c r="R166" s="195"/>
      <c r="S166" s="195"/>
      <c r="T166" s="19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0" t="s">
        <v>157</v>
      </c>
      <c r="AU166" s="190" t="s">
        <v>83</v>
      </c>
      <c r="AV166" s="13" t="s">
        <v>83</v>
      </c>
      <c r="AW166" s="13" t="s">
        <v>30</v>
      </c>
      <c r="AX166" s="13" t="s">
        <v>73</v>
      </c>
      <c r="AY166" s="190" t="s">
        <v>146</v>
      </c>
    </row>
    <row r="167" s="13" customFormat="1">
      <c r="A167" s="13"/>
      <c r="B167" s="189"/>
      <c r="C167" s="13"/>
      <c r="D167" s="184" t="s">
        <v>157</v>
      </c>
      <c r="E167" s="190" t="s">
        <v>1</v>
      </c>
      <c r="F167" s="191" t="s">
        <v>402</v>
      </c>
      <c r="G167" s="13"/>
      <c r="H167" s="192">
        <v>406.39999999999998</v>
      </c>
      <c r="I167" s="193"/>
      <c r="J167" s="13"/>
      <c r="K167" s="13"/>
      <c r="L167" s="189"/>
      <c r="M167" s="194"/>
      <c r="N167" s="195"/>
      <c r="O167" s="195"/>
      <c r="P167" s="195"/>
      <c r="Q167" s="195"/>
      <c r="R167" s="195"/>
      <c r="S167" s="195"/>
      <c r="T167" s="19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0" t="s">
        <v>157</v>
      </c>
      <c r="AU167" s="190" t="s">
        <v>83</v>
      </c>
      <c r="AV167" s="13" t="s">
        <v>83</v>
      </c>
      <c r="AW167" s="13" t="s">
        <v>30</v>
      </c>
      <c r="AX167" s="13" t="s">
        <v>73</v>
      </c>
      <c r="AY167" s="190" t="s">
        <v>146</v>
      </c>
    </row>
    <row r="168" s="15" customFormat="1">
      <c r="A168" s="15"/>
      <c r="B168" s="207"/>
      <c r="C168" s="15"/>
      <c r="D168" s="184" t="s">
        <v>157</v>
      </c>
      <c r="E168" s="208" t="s">
        <v>1</v>
      </c>
      <c r="F168" s="209" t="s">
        <v>248</v>
      </c>
      <c r="G168" s="15"/>
      <c r="H168" s="210">
        <v>1072.4000000000001</v>
      </c>
      <c r="I168" s="211"/>
      <c r="J168" s="15"/>
      <c r="K168" s="15"/>
      <c r="L168" s="207"/>
      <c r="M168" s="212"/>
      <c r="N168" s="213"/>
      <c r="O168" s="213"/>
      <c r="P168" s="213"/>
      <c r="Q168" s="213"/>
      <c r="R168" s="213"/>
      <c r="S168" s="213"/>
      <c r="T168" s="21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08" t="s">
        <v>157</v>
      </c>
      <c r="AU168" s="208" t="s">
        <v>83</v>
      </c>
      <c r="AV168" s="15" t="s">
        <v>168</v>
      </c>
      <c r="AW168" s="15" t="s">
        <v>30</v>
      </c>
      <c r="AX168" s="15" t="s">
        <v>81</v>
      </c>
      <c r="AY168" s="208" t="s">
        <v>146</v>
      </c>
    </row>
    <row r="169" s="2" customFormat="1" ht="33" customHeight="1">
      <c r="A169" s="37"/>
      <c r="B169" s="170"/>
      <c r="C169" s="171" t="s">
        <v>215</v>
      </c>
      <c r="D169" s="171" t="s">
        <v>149</v>
      </c>
      <c r="E169" s="172" t="s">
        <v>403</v>
      </c>
      <c r="F169" s="173" t="s">
        <v>404</v>
      </c>
      <c r="G169" s="174" t="s">
        <v>398</v>
      </c>
      <c r="H169" s="175">
        <v>18</v>
      </c>
      <c r="I169" s="176"/>
      <c r="J169" s="177">
        <f>ROUND(I169*H169,2)</f>
        <v>0</v>
      </c>
      <c r="K169" s="173" t="s">
        <v>153</v>
      </c>
      <c r="L169" s="38"/>
      <c r="M169" s="178" t="s">
        <v>1</v>
      </c>
      <c r="N169" s="179" t="s">
        <v>38</v>
      </c>
      <c r="O169" s="76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2" t="s">
        <v>168</v>
      </c>
      <c r="AT169" s="182" t="s">
        <v>149</v>
      </c>
      <c r="AU169" s="182" t="s">
        <v>83</v>
      </c>
      <c r="AY169" s="18" t="s">
        <v>146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18" t="s">
        <v>81</v>
      </c>
      <c r="BK169" s="183">
        <f>ROUND(I169*H169,2)</f>
        <v>0</v>
      </c>
      <c r="BL169" s="18" t="s">
        <v>168</v>
      </c>
      <c r="BM169" s="182" t="s">
        <v>405</v>
      </c>
    </row>
    <row r="170" s="2" customFormat="1">
      <c r="A170" s="37"/>
      <c r="B170" s="38"/>
      <c r="C170" s="37"/>
      <c r="D170" s="184" t="s">
        <v>156</v>
      </c>
      <c r="E170" s="37"/>
      <c r="F170" s="185" t="s">
        <v>406</v>
      </c>
      <c r="G170" s="37"/>
      <c r="H170" s="37"/>
      <c r="I170" s="186"/>
      <c r="J170" s="37"/>
      <c r="K170" s="37"/>
      <c r="L170" s="38"/>
      <c r="M170" s="187"/>
      <c r="N170" s="188"/>
      <c r="O170" s="76"/>
      <c r="P170" s="76"/>
      <c r="Q170" s="76"/>
      <c r="R170" s="76"/>
      <c r="S170" s="76"/>
      <c r="T170" s="7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8" t="s">
        <v>156</v>
      </c>
      <c r="AU170" s="18" t="s">
        <v>83</v>
      </c>
    </row>
    <row r="171" s="14" customFormat="1">
      <c r="A171" s="14"/>
      <c r="B171" s="200"/>
      <c r="C171" s="14"/>
      <c r="D171" s="184" t="s">
        <v>157</v>
      </c>
      <c r="E171" s="201" t="s">
        <v>1</v>
      </c>
      <c r="F171" s="202" t="s">
        <v>407</v>
      </c>
      <c r="G171" s="14"/>
      <c r="H171" s="201" t="s">
        <v>1</v>
      </c>
      <c r="I171" s="203"/>
      <c r="J171" s="14"/>
      <c r="K171" s="14"/>
      <c r="L171" s="200"/>
      <c r="M171" s="204"/>
      <c r="N171" s="205"/>
      <c r="O171" s="205"/>
      <c r="P171" s="205"/>
      <c r="Q171" s="205"/>
      <c r="R171" s="205"/>
      <c r="S171" s="205"/>
      <c r="T171" s="20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01" t="s">
        <v>157</v>
      </c>
      <c r="AU171" s="201" t="s">
        <v>83</v>
      </c>
      <c r="AV171" s="14" t="s">
        <v>81</v>
      </c>
      <c r="AW171" s="14" t="s">
        <v>30</v>
      </c>
      <c r="AX171" s="14" t="s">
        <v>73</v>
      </c>
      <c r="AY171" s="201" t="s">
        <v>146</v>
      </c>
    </row>
    <row r="172" s="13" customFormat="1">
      <c r="A172" s="13"/>
      <c r="B172" s="189"/>
      <c r="C172" s="13"/>
      <c r="D172" s="184" t="s">
        <v>157</v>
      </c>
      <c r="E172" s="190" t="s">
        <v>1</v>
      </c>
      <c r="F172" s="191" t="s">
        <v>408</v>
      </c>
      <c r="G172" s="13"/>
      <c r="H172" s="192">
        <v>18</v>
      </c>
      <c r="I172" s="193"/>
      <c r="J172" s="13"/>
      <c r="K172" s="13"/>
      <c r="L172" s="189"/>
      <c r="M172" s="194"/>
      <c r="N172" s="195"/>
      <c r="O172" s="195"/>
      <c r="P172" s="195"/>
      <c r="Q172" s="195"/>
      <c r="R172" s="195"/>
      <c r="S172" s="195"/>
      <c r="T172" s="19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0" t="s">
        <v>157</v>
      </c>
      <c r="AU172" s="190" t="s">
        <v>83</v>
      </c>
      <c r="AV172" s="13" t="s">
        <v>83</v>
      </c>
      <c r="AW172" s="13" t="s">
        <v>30</v>
      </c>
      <c r="AX172" s="13" t="s">
        <v>73</v>
      </c>
      <c r="AY172" s="190" t="s">
        <v>146</v>
      </c>
    </row>
    <row r="173" s="15" customFormat="1">
      <c r="A173" s="15"/>
      <c r="B173" s="207"/>
      <c r="C173" s="15"/>
      <c r="D173" s="184" t="s">
        <v>157</v>
      </c>
      <c r="E173" s="208" t="s">
        <v>1</v>
      </c>
      <c r="F173" s="209" t="s">
        <v>248</v>
      </c>
      <c r="G173" s="15"/>
      <c r="H173" s="210">
        <v>18</v>
      </c>
      <c r="I173" s="211"/>
      <c r="J173" s="15"/>
      <c r="K173" s="15"/>
      <c r="L173" s="207"/>
      <c r="M173" s="212"/>
      <c r="N173" s="213"/>
      <c r="O173" s="213"/>
      <c r="P173" s="213"/>
      <c r="Q173" s="213"/>
      <c r="R173" s="213"/>
      <c r="S173" s="213"/>
      <c r="T173" s="21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08" t="s">
        <v>157</v>
      </c>
      <c r="AU173" s="208" t="s">
        <v>83</v>
      </c>
      <c r="AV173" s="15" t="s">
        <v>168</v>
      </c>
      <c r="AW173" s="15" t="s">
        <v>30</v>
      </c>
      <c r="AX173" s="15" t="s">
        <v>81</v>
      </c>
      <c r="AY173" s="208" t="s">
        <v>146</v>
      </c>
    </row>
    <row r="174" s="2" customFormat="1" ht="33" customHeight="1">
      <c r="A174" s="37"/>
      <c r="B174" s="170"/>
      <c r="C174" s="171" t="s">
        <v>219</v>
      </c>
      <c r="D174" s="171" t="s">
        <v>149</v>
      </c>
      <c r="E174" s="172" t="s">
        <v>409</v>
      </c>
      <c r="F174" s="173" t="s">
        <v>410</v>
      </c>
      <c r="G174" s="174" t="s">
        <v>398</v>
      </c>
      <c r="H174" s="175">
        <v>185.80000000000001</v>
      </c>
      <c r="I174" s="176"/>
      <c r="J174" s="177">
        <f>ROUND(I174*H174,2)</f>
        <v>0</v>
      </c>
      <c r="K174" s="173" t="s">
        <v>153</v>
      </c>
      <c r="L174" s="38"/>
      <c r="M174" s="178" t="s">
        <v>1</v>
      </c>
      <c r="N174" s="179" t="s">
        <v>38</v>
      </c>
      <c r="O174" s="76"/>
      <c r="P174" s="180">
        <f>O174*H174</f>
        <v>0</v>
      </c>
      <c r="Q174" s="180">
        <v>0</v>
      </c>
      <c r="R174" s="180">
        <f>Q174*H174</f>
        <v>0</v>
      </c>
      <c r="S174" s="180">
        <v>0</v>
      </c>
      <c r="T174" s="18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2" t="s">
        <v>168</v>
      </c>
      <c r="AT174" s="182" t="s">
        <v>149</v>
      </c>
      <c r="AU174" s="182" t="s">
        <v>83</v>
      </c>
      <c r="AY174" s="18" t="s">
        <v>146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8" t="s">
        <v>81</v>
      </c>
      <c r="BK174" s="183">
        <f>ROUND(I174*H174,2)</f>
        <v>0</v>
      </c>
      <c r="BL174" s="18" t="s">
        <v>168</v>
      </c>
      <c r="BM174" s="182" t="s">
        <v>411</v>
      </c>
    </row>
    <row r="175" s="2" customFormat="1">
      <c r="A175" s="37"/>
      <c r="B175" s="38"/>
      <c r="C175" s="37"/>
      <c r="D175" s="184" t="s">
        <v>156</v>
      </c>
      <c r="E175" s="37"/>
      <c r="F175" s="185" t="s">
        <v>412</v>
      </c>
      <c r="G175" s="37"/>
      <c r="H175" s="37"/>
      <c r="I175" s="186"/>
      <c r="J175" s="37"/>
      <c r="K175" s="37"/>
      <c r="L175" s="38"/>
      <c r="M175" s="187"/>
      <c r="N175" s="188"/>
      <c r="O175" s="76"/>
      <c r="P175" s="76"/>
      <c r="Q175" s="76"/>
      <c r="R175" s="76"/>
      <c r="S175" s="76"/>
      <c r="T175" s="7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8" t="s">
        <v>156</v>
      </c>
      <c r="AU175" s="18" t="s">
        <v>83</v>
      </c>
    </row>
    <row r="176" s="13" customFormat="1">
      <c r="A176" s="13"/>
      <c r="B176" s="189"/>
      <c r="C176" s="13"/>
      <c r="D176" s="184" t="s">
        <v>157</v>
      </c>
      <c r="E176" s="190" t="s">
        <v>1</v>
      </c>
      <c r="F176" s="191" t="s">
        <v>413</v>
      </c>
      <c r="G176" s="13"/>
      <c r="H176" s="192">
        <v>31.800000000000001</v>
      </c>
      <c r="I176" s="193"/>
      <c r="J176" s="13"/>
      <c r="K176" s="13"/>
      <c r="L176" s="189"/>
      <c r="M176" s="194"/>
      <c r="N176" s="195"/>
      <c r="O176" s="195"/>
      <c r="P176" s="195"/>
      <c r="Q176" s="195"/>
      <c r="R176" s="195"/>
      <c r="S176" s="195"/>
      <c r="T176" s="19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0" t="s">
        <v>157</v>
      </c>
      <c r="AU176" s="190" t="s">
        <v>83</v>
      </c>
      <c r="AV176" s="13" t="s">
        <v>83</v>
      </c>
      <c r="AW176" s="13" t="s">
        <v>30</v>
      </c>
      <c r="AX176" s="13" t="s">
        <v>73</v>
      </c>
      <c r="AY176" s="190" t="s">
        <v>146</v>
      </c>
    </row>
    <row r="177" s="13" customFormat="1">
      <c r="A177" s="13"/>
      <c r="B177" s="189"/>
      <c r="C177" s="13"/>
      <c r="D177" s="184" t="s">
        <v>157</v>
      </c>
      <c r="E177" s="190" t="s">
        <v>1</v>
      </c>
      <c r="F177" s="191" t="s">
        <v>414</v>
      </c>
      <c r="G177" s="13"/>
      <c r="H177" s="192">
        <v>154</v>
      </c>
      <c r="I177" s="193"/>
      <c r="J177" s="13"/>
      <c r="K177" s="13"/>
      <c r="L177" s="189"/>
      <c r="M177" s="194"/>
      <c r="N177" s="195"/>
      <c r="O177" s="195"/>
      <c r="P177" s="195"/>
      <c r="Q177" s="195"/>
      <c r="R177" s="195"/>
      <c r="S177" s="195"/>
      <c r="T177" s="19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0" t="s">
        <v>157</v>
      </c>
      <c r="AU177" s="190" t="s">
        <v>83</v>
      </c>
      <c r="AV177" s="13" t="s">
        <v>83</v>
      </c>
      <c r="AW177" s="13" t="s">
        <v>30</v>
      </c>
      <c r="AX177" s="13" t="s">
        <v>73</v>
      </c>
      <c r="AY177" s="190" t="s">
        <v>146</v>
      </c>
    </row>
    <row r="178" s="15" customFormat="1">
      <c r="A178" s="15"/>
      <c r="B178" s="207"/>
      <c r="C178" s="15"/>
      <c r="D178" s="184" t="s">
        <v>157</v>
      </c>
      <c r="E178" s="208" t="s">
        <v>1</v>
      </c>
      <c r="F178" s="209" t="s">
        <v>248</v>
      </c>
      <c r="G178" s="15"/>
      <c r="H178" s="210">
        <v>185.80000000000001</v>
      </c>
      <c r="I178" s="211"/>
      <c r="J178" s="15"/>
      <c r="K178" s="15"/>
      <c r="L178" s="207"/>
      <c r="M178" s="212"/>
      <c r="N178" s="213"/>
      <c r="O178" s="213"/>
      <c r="P178" s="213"/>
      <c r="Q178" s="213"/>
      <c r="R178" s="213"/>
      <c r="S178" s="213"/>
      <c r="T178" s="21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08" t="s">
        <v>157</v>
      </c>
      <c r="AU178" s="208" t="s">
        <v>83</v>
      </c>
      <c r="AV178" s="15" t="s">
        <v>168</v>
      </c>
      <c r="AW178" s="15" t="s">
        <v>30</v>
      </c>
      <c r="AX178" s="15" t="s">
        <v>81</v>
      </c>
      <c r="AY178" s="208" t="s">
        <v>146</v>
      </c>
    </row>
    <row r="179" s="2" customFormat="1" ht="33" customHeight="1">
      <c r="A179" s="37"/>
      <c r="B179" s="170"/>
      <c r="C179" s="171" t="s">
        <v>8</v>
      </c>
      <c r="D179" s="171" t="s">
        <v>149</v>
      </c>
      <c r="E179" s="172" t="s">
        <v>415</v>
      </c>
      <c r="F179" s="173" t="s">
        <v>416</v>
      </c>
      <c r="G179" s="174" t="s">
        <v>398</v>
      </c>
      <c r="H179" s="175">
        <v>373.5</v>
      </c>
      <c r="I179" s="176"/>
      <c r="J179" s="177">
        <f>ROUND(I179*H179,2)</f>
        <v>0</v>
      </c>
      <c r="K179" s="173" t="s">
        <v>153</v>
      </c>
      <c r="L179" s="38"/>
      <c r="M179" s="178" t="s">
        <v>1</v>
      </c>
      <c r="N179" s="179" t="s">
        <v>38</v>
      </c>
      <c r="O179" s="76"/>
      <c r="P179" s="180">
        <f>O179*H179</f>
        <v>0</v>
      </c>
      <c r="Q179" s="180">
        <v>0</v>
      </c>
      <c r="R179" s="180">
        <f>Q179*H179</f>
        <v>0</v>
      </c>
      <c r="S179" s="180">
        <v>0</v>
      </c>
      <c r="T179" s="18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2" t="s">
        <v>168</v>
      </c>
      <c r="AT179" s="182" t="s">
        <v>149</v>
      </c>
      <c r="AU179" s="182" t="s">
        <v>83</v>
      </c>
      <c r="AY179" s="18" t="s">
        <v>146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8" t="s">
        <v>81</v>
      </c>
      <c r="BK179" s="183">
        <f>ROUND(I179*H179,2)</f>
        <v>0</v>
      </c>
      <c r="BL179" s="18" t="s">
        <v>168</v>
      </c>
      <c r="BM179" s="182" t="s">
        <v>417</v>
      </c>
    </row>
    <row r="180" s="2" customFormat="1">
      <c r="A180" s="37"/>
      <c r="B180" s="38"/>
      <c r="C180" s="37"/>
      <c r="D180" s="184" t="s">
        <v>156</v>
      </c>
      <c r="E180" s="37"/>
      <c r="F180" s="185" t="s">
        <v>418</v>
      </c>
      <c r="G180" s="37"/>
      <c r="H180" s="37"/>
      <c r="I180" s="186"/>
      <c r="J180" s="37"/>
      <c r="K180" s="37"/>
      <c r="L180" s="38"/>
      <c r="M180" s="187"/>
      <c r="N180" s="188"/>
      <c r="O180" s="76"/>
      <c r="P180" s="76"/>
      <c r="Q180" s="76"/>
      <c r="R180" s="76"/>
      <c r="S180" s="76"/>
      <c r="T180" s="7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8" t="s">
        <v>156</v>
      </c>
      <c r="AU180" s="18" t="s">
        <v>83</v>
      </c>
    </row>
    <row r="181" s="13" customFormat="1">
      <c r="A181" s="13"/>
      <c r="B181" s="189"/>
      <c r="C181" s="13"/>
      <c r="D181" s="184" t="s">
        <v>157</v>
      </c>
      <c r="E181" s="190" t="s">
        <v>1</v>
      </c>
      <c r="F181" s="191" t="s">
        <v>419</v>
      </c>
      <c r="G181" s="13"/>
      <c r="H181" s="192">
        <v>373.5</v>
      </c>
      <c r="I181" s="193"/>
      <c r="J181" s="13"/>
      <c r="K181" s="13"/>
      <c r="L181" s="189"/>
      <c r="M181" s="194"/>
      <c r="N181" s="195"/>
      <c r="O181" s="195"/>
      <c r="P181" s="195"/>
      <c r="Q181" s="195"/>
      <c r="R181" s="195"/>
      <c r="S181" s="195"/>
      <c r="T181" s="19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0" t="s">
        <v>157</v>
      </c>
      <c r="AU181" s="190" t="s">
        <v>83</v>
      </c>
      <c r="AV181" s="13" t="s">
        <v>83</v>
      </c>
      <c r="AW181" s="13" t="s">
        <v>30</v>
      </c>
      <c r="AX181" s="13" t="s">
        <v>81</v>
      </c>
      <c r="AY181" s="190" t="s">
        <v>146</v>
      </c>
    </row>
    <row r="182" s="2" customFormat="1" ht="33" customHeight="1">
      <c r="A182" s="37"/>
      <c r="B182" s="170"/>
      <c r="C182" s="171" t="s">
        <v>304</v>
      </c>
      <c r="D182" s="171" t="s">
        <v>149</v>
      </c>
      <c r="E182" s="172" t="s">
        <v>420</v>
      </c>
      <c r="F182" s="173" t="s">
        <v>421</v>
      </c>
      <c r="G182" s="174" t="s">
        <v>398</v>
      </c>
      <c r="H182" s="175">
        <v>933.39999999999998</v>
      </c>
      <c r="I182" s="176"/>
      <c r="J182" s="177">
        <f>ROUND(I182*H182,2)</f>
        <v>0</v>
      </c>
      <c r="K182" s="173" t="s">
        <v>153</v>
      </c>
      <c r="L182" s="38"/>
      <c r="M182" s="178" t="s">
        <v>1</v>
      </c>
      <c r="N182" s="179" t="s">
        <v>38</v>
      </c>
      <c r="O182" s="76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2" t="s">
        <v>168</v>
      </c>
      <c r="AT182" s="182" t="s">
        <v>149</v>
      </c>
      <c r="AU182" s="182" t="s">
        <v>83</v>
      </c>
      <c r="AY182" s="18" t="s">
        <v>146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8" t="s">
        <v>81</v>
      </c>
      <c r="BK182" s="183">
        <f>ROUND(I182*H182,2)</f>
        <v>0</v>
      </c>
      <c r="BL182" s="18" t="s">
        <v>168</v>
      </c>
      <c r="BM182" s="182" t="s">
        <v>422</v>
      </c>
    </row>
    <row r="183" s="2" customFormat="1">
      <c r="A183" s="37"/>
      <c r="B183" s="38"/>
      <c r="C183" s="37"/>
      <c r="D183" s="184" t="s">
        <v>156</v>
      </c>
      <c r="E183" s="37"/>
      <c r="F183" s="185" t="s">
        <v>423</v>
      </c>
      <c r="G183" s="37"/>
      <c r="H183" s="37"/>
      <c r="I183" s="186"/>
      <c r="J183" s="37"/>
      <c r="K183" s="37"/>
      <c r="L183" s="38"/>
      <c r="M183" s="187"/>
      <c r="N183" s="188"/>
      <c r="O183" s="76"/>
      <c r="P183" s="76"/>
      <c r="Q183" s="76"/>
      <c r="R183" s="76"/>
      <c r="S183" s="76"/>
      <c r="T183" s="7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8" t="s">
        <v>156</v>
      </c>
      <c r="AU183" s="18" t="s">
        <v>83</v>
      </c>
    </row>
    <row r="184" s="14" customFormat="1">
      <c r="A184" s="14"/>
      <c r="B184" s="200"/>
      <c r="C184" s="14"/>
      <c r="D184" s="184" t="s">
        <v>157</v>
      </c>
      <c r="E184" s="201" t="s">
        <v>1</v>
      </c>
      <c r="F184" s="202" t="s">
        <v>424</v>
      </c>
      <c r="G184" s="14"/>
      <c r="H184" s="201" t="s">
        <v>1</v>
      </c>
      <c r="I184" s="203"/>
      <c r="J184" s="14"/>
      <c r="K184" s="14"/>
      <c r="L184" s="200"/>
      <c r="M184" s="204"/>
      <c r="N184" s="205"/>
      <c r="O184" s="205"/>
      <c r="P184" s="205"/>
      <c r="Q184" s="205"/>
      <c r="R184" s="205"/>
      <c r="S184" s="205"/>
      <c r="T184" s="20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01" t="s">
        <v>157</v>
      </c>
      <c r="AU184" s="201" t="s">
        <v>83</v>
      </c>
      <c r="AV184" s="14" t="s">
        <v>81</v>
      </c>
      <c r="AW184" s="14" t="s">
        <v>30</v>
      </c>
      <c r="AX184" s="14" t="s">
        <v>73</v>
      </c>
      <c r="AY184" s="201" t="s">
        <v>146</v>
      </c>
    </row>
    <row r="185" s="13" customFormat="1">
      <c r="A185" s="13"/>
      <c r="B185" s="189"/>
      <c r="C185" s="13"/>
      <c r="D185" s="184" t="s">
        <v>157</v>
      </c>
      <c r="E185" s="190" t="s">
        <v>1</v>
      </c>
      <c r="F185" s="191" t="s">
        <v>425</v>
      </c>
      <c r="G185" s="13"/>
      <c r="H185" s="192">
        <v>933.39999999999998</v>
      </c>
      <c r="I185" s="193"/>
      <c r="J185" s="13"/>
      <c r="K185" s="13"/>
      <c r="L185" s="189"/>
      <c r="M185" s="194"/>
      <c r="N185" s="195"/>
      <c r="O185" s="195"/>
      <c r="P185" s="195"/>
      <c r="Q185" s="195"/>
      <c r="R185" s="195"/>
      <c r="S185" s="195"/>
      <c r="T185" s="19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0" t="s">
        <v>157</v>
      </c>
      <c r="AU185" s="190" t="s">
        <v>83</v>
      </c>
      <c r="AV185" s="13" t="s">
        <v>83</v>
      </c>
      <c r="AW185" s="13" t="s">
        <v>30</v>
      </c>
      <c r="AX185" s="13" t="s">
        <v>81</v>
      </c>
      <c r="AY185" s="190" t="s">
        <v>146</v>
      </c>
    </row>
    <row r="186" s="2" customFormat="1">
      <c r="A186" s="37"/>
      <c r="B186" s="170"/>
      <c r="C186" s="171" t="s">
        <v>310</v>
      </c>
      <c r="D186" s="171" t="s">
        <v>149</v>
      </c>
      <c r="E186" s="172" t="s">
        <v>426</v>
      </c>
      <c r="F186" s="173" t="s">
        <v>427</v>
      </c>
      <c r="G186" s="174" t="s">
        <v>398</v>
      </c>
      <c r="H186" s="175">
        <v>9334</v>
      </c>
      <c r="I186" s="176"/>
      <c r="J186" s="177">
        <f>ROUND(I186*H186,2)</f>
        <v>0</v>
      </c>
      <c r="K186" s="173" t="s">
        <v>153</v>
      </c>
      <c r="L186" s="38"/>
      <c r="M186" s="178" t="s">
        <v>1</v>
      </c>
      <c r="N186" s="179" t="s">
        <v>38</v>
      </c>
      <c r="O186" s="76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2" t="s">
        <v>168</v>
      </c>
      <c r="AT186" s="182" t="s">
        <v>149</v>
      </c>
      <c r="AU186" s="182" t="s">
        <v>83</v>
      </c>
      <c r="AY186" s="18" t="s">
        <v>146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8" t="s">
        <v>81</v>
      </c>
      <c r="BK186" s="183">
        <f>ROUND(I186*H186,2)</f>
        <v>0</v>
      </c>
      <c r="BL186" s="18" t="s">
        <v>168</v>
      </c>
      <c r="BM186" s="182" t="s">
        <v>428</v>
      </c>
    </row>
    <row r="187" s="2" customFormat="1">
      <c r="A187" s="37"/>
      <c r="B187" s="38"/>
      <c r="C187" s="37"/>
      <c r="D187" s="184" t="s">
        <v>156</v>
      </c>
      <c r="E187" s="37"/>
      <c r="F187" s="185" t="s">
        <v>429</v>
      </c>
      <c r="G187" s="37"/>
      <c r="H187" s="37"/>
      <c r="I187" s="186"/>
      <c r="J187" s="37"/>
      <c r="K187" s="37"/>
      <c r="L187" s="38"/>
      <c r="M187" s="187"/>
      <c r="N187" s="188"/>
      <c r="O187" s="76"/>
      <c r="P187" s="76"/>
      <c r="Q187" s="76"/>
      <c r="R187" s="76"/>
      <c r="S187" s="76"/>
      <c r="T187" s="7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8" t="s">
        <v>156</v>
      </c>
      <c r="AU187" s="18" t="s">
        <v>83</v>
      </c>
    </row>
    <row r="188" s="13" customFormat="1">
      <c r="A188" s="13"/>
      <c r="B188" s="189"/>
      <c r="C188" s="13"/>
      <c r="D188" s="184" t="s">
        <v>157</v>
      </c>
      <c r="E188" s="190" t="s">
        <v>1</v>
      </c>
      <c r="F188" s="191" t="s">
        <v>430</v>
      </c>
      <c r="G188" s="13"/>
      <c r="H188" s="192">
        <v>9334</v>
      </c>
      <c r="I188" s="193"/>
      <c r="J188" s="13"/>
      <c r="K188" s="13"/>
      <c r="L188" s="189"/>
      <c r="M188" s="194"/>
      <c r="N188" s="195"/>
      <c r="O188" s="195"/>
      <c r="P188" s="195"/>
      <c r="Q188" s="195"/>
      <c r="R188" s="195"/>
      <c r="S188" s="195"/>
      <c r="T188" s="19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0" t="s">
        <v>157</v>
      </c>
      <c r="AU188" s="190" t="s">
        <v>83</v>
      </c>
      <c r="AV188" s="13" t="s">
        <v>83</v>
      </c>
      <c r="AW188" s="13" t="s">
        <v>30</v>
      </c>
      <c r="AX188" s="13" t="s">
        <v>81</v>
      </c>
      <c r="AY188" s="190" t="s">
        <v>146</v>
      </c>
    </row>
    <row r="189" s="2" customFormat="1">
      <c r="A189" s="37"/>
      <c r="B189" s="170"/>
      <c r="C189" s="171" t="s">
        <v>319</v>
      </c>
      <c r="D189" s="171" t="s">
        <v>149</v>
      </c>
      <c r="E189" s="172" t="s">
        <v>431</v>
      </c>
      <c r="F189" s="173" t="s">
        <v>432</v>
      </c>
      <c r="G189" s="174" t="s">
        <v>398</v>
      </c>
      <c r="H189" s="175">
        <v>405.30000000000001</v>
      </c>
      <c r="I189" s="176"/>
      <c r="J189" s="177">
        <f>ROUND(I189*H189,2)</f>
        <v>0</v>
      </c>
      <c r="K189" s="173" t="s">
        <v>153</v>
      </c>
      <c r="L189" s="38"/>
      <c r="M189" s="178" t="s">
        <v>1</v>
      </c>
      <c r="N189" s="179" t="s">
        <v>38</v>
      </c>
      <c r="O189" s="76"/>
      <c r="P189" s="180">
        <f>O189*H189</f>
        <v>0</v>
      </c>
      <c r="Q189" s="180">
        <v>0</v>
      </c>
      <c r="R189" s="180">
        <f>Q189*H189</f>
        <v>0</v>
      </c>
      <c r="S189" s="180">
        <v>0</v>
      </c>
      <c r="T189" s="18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2" t="s">
        <v>168</v>
      </c>
      <c r="AT189" s="182" t="s">
        <v>149</v>
      </c>
      <c r="AU189" s="182" t="s">
        <v>83</v>
      </c>
      <c r="AY189" s="18" t="s">
        <v>146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8" t="s">
        <v>81</v>
      </c>
      <c r="BK189" s="183">
        <f>ROUND(I189*H189,2)</f>
        <v>0</v>
      </c>
      <c r="BL189" s="18" t="s">
        <v>168</v>
      </c>
      <c r="BM189" s="182" t="s">
        <v>433</v>
      </c>
    </row>
    <row r="190" s="2" customFormat="1">
      <c r="A190" s="37"/>
      <c r="B190" s="38"/>
      <c r="C190" s="37"/>
      <c r="D190" s="184" t="s">
        <v>156</v>
      </c>
      <c r="E190" s="37"/>
      <c r="F190" s="185" t="s">
        <v>434</v>
      </c>
      <c r="G190" s="37"/>
      <c r="H190" s="37"/>
      <c r="I190" s="186"/>
      <c r="J190" s="37"/>
      <c r="K190" s="37"/>
      <c r="L190" s="38"/>
      <c r="M190" s="187"/>
      <c r="N190" s="188"/>
      <c r="O190" s="76"/>
      <c r="P190" s="76"/>
      <c r="Q190" s="76"/>
      <c r="R190" s="76"/>
      <c r="S190" s="76"/>
      <c r="T190" s="7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8" t="s">
        <v>156</v>
      </c>
      <c r="AU190" s="18" t="s">
        <v>83</v>
      </c>
    </row>
    <row r="191" s="13" customFormat="1">
      <c r="A191" s="13"/>
      <c r="B191" s="189"/>
      <c r="C191" s="13"/>
      <c r="D191" s="184" t="s">
        <v>157</v>
      </c>
      <c r="E191" s="190" t="s">
        <v>1</v>
      </c>
      <c r="F191" s="191" t="s">
        <v>435</v>
      </c>
      <c r="G191" s="13"/>
      <c r="H191" s="192">
        <v>405.30000000000001</v>
      </c>
      <c r="I191" s="193"/>
      <c r="J191" s="13"/>
      <c r="K191" s="13"/>
      <c r="L191" s="189"/>
      <c r="M191" s="194"/>
      <c r="N191" s="195"/>
      <c r="O191" s="195"/>
      <c r="P191" s="195"/>
      <c r="Q191" s="195"/>
      <c r="R191" s="195"/>
      <c r="S191" s="195"/>
      <c r="T191" s="19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0" t="s">
        <v>157</v>
      </c>
      <c r="AU191" s="190" t="s">
        <v>83</v>
      </c>
      <c r="AV191" s="13" t="s">
        <v>83</v>
      </c>
      <c r="AW191" s="13" t="s">
        <v>30</v>
      </c>
      <c r="AX191" s="13" t="s">
        <v>81</v>
      </c>
      <c r="AY191" s="190" t="s">
        <v>146</v>
      </c>
    </row>
    <row r="192" s="2" customFormat="1">
      <c r="A192" s="37"/>
      <c r="B192" s="170"/>
      <c r="C192" s="171" t="s">
        <v>326</v>
      </c>
      <c r="D192" s="171" t="s">
        <v>149</v>
      </c>
      <c r="E192" s="172" t="s">
        <v>436</v>
      </c>
      <c r="F192" s="173" t="s">
        <v>437</v>
      </c>
      <c r="G192" s="174" t="s">
        <v>398</v>
      </c>
      <c r="H192" s="175">
        <v>154</v>
      </c>
      <c r="I192" s="176"/>
      <c r="J192" s="177">
        <f>ROUND(I192*H192,2)</f>
        <v>0</v>
      </c>
      <c r="K192" s="173" t="s">
        <v>153</v>
      </c>
      <c r="L192" s="38"/>
      <c r="M192" s="178" t="s">
        <v>1</v>
      </c>
      <c r="N192" s="179" t="s">
        <v>38</v>
      </c>
      <c r="O192" s="76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2" t="s">
        <v>168</v>
      </c>
      <c r="AT192" s="182" t="s">
        <v>149</v>
      </c>
      <c r="AU192" s="182" t="s">
        <v>83</v>
      </c>
      <c r="AY192" s="18" t="s">
        <v>146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8" t="s">
        <v>81</v>
      </c>
      <c r="BK192" s="183">
        <f>ROUND(I192*H192,2)</f>
        <v>0</v>
      </c>
      <c r="BL192" s="18" t="s">
        <v>168</v>
      </c>
      <c r="BM192" s="182" t="s">
        <v>438</v>
      </c>
    </row>
    <row r="193" s="2" customFormat="1">
      <c r="A193" s="37"/>
      <c r="B193" s="38"/>
      <c r="C193" s="37"/>
      <c r="D193" s="184" t="s">
        <v>156</v>
      </c>
      <c r="E193" s="37"/>
      <c r="F193" s="185" t="s">
        <v>439</v>
      </c>
      <c r="G193" s="37"/>
      <c r="H193" s="37"/>
      <c r="I193" s="186"/>
      <c r="J193" s="37"/>
      <c r="K193" s="37"/>
      <c r="L193" s="38"/>
      <c r="M193" s="187"/>
      <c r="N193" s="188"/>
      <c r="O193" s="76"/>
      <c r="P193" s="76"/>
      <c r="Q193" s="76"/>
      <c r="R193" s="76"/>
      <c r="S193" s="76"/>
      <c r="T193" s="7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8" t="s">
        <v>156</v>
      </c>
      <c r="AU193" s="18" t="s">
        <v>83</v>
      </c>
    </row>
    <row r="194" s="13" customFormat="1">
      <c r="A194" s="13"/>
      <c r="B194" s="189"/>
      <c r="C194" s="13"/>
      <c r="D194" s="184" t="s">
        <v>157</v>
      </c>
      <c r="E194" s="190" t="s">
        <v>1</v>
      </c>
      <c r="F194" s="191" t="s">
        <v>440</v>
      </c>
      <c r="G194" s="13"/>
      <c r="H194" s="192">
        <v>154</v>
      </c>
      <c r="I194" s="193"/>
      <c r="J194" s="13"/>
      <c r="K194" s="13"/>
      <c r="L194" s="189"/>
      <c r="M194" s="194"/>
      <c r="N194" s="195"/>
      <c r="O194" s="195"/>
      <c r="P194" s="195"/>
      <c r="Q194" s="195"/>
      <c r="R194" s="195"/>
      <c r="S194" s="195"/>
      <c r="T194" s="19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0" t="s">
        <v>157</v>
      </c>
      <c r="AU194" s="190" t="s">
        <v>83</v>
      </c>
      <c r="AV194" s="13" t="s">
        <v>83</v>
      </c>
      <c r="AW194" s="13" t="s">
        <v>30</v>
      </c>
      <c r="AX194" s="13" t="s">
        <v>81</v>
      </c>
      <c r="AY194" s="190" t="s">
        <v>146</v>
      </c>
    </row>
    <row r="195" s="2" customFormat="1">
      <c r="A195" s="37"/>
      <c r="B195" s="170"/>
      <c r="C195" s="171" t="s">
        <v>441</v>
      </c>
      <c r="D195" s="171" t="s">
        <v>149</v>
      </c>
      <c r="E195" s="172" t="s">
        <v>442</v>
      </c>
      <c r="F195" s="173" t="s">
        <v>443</v>
      </c>
      <c r="G195" s="174" t="s">
        <v>322</v>
      </c>
      <c r="H195" s="175">
        <v>1586.78</v>
      </c>
      <c r="I195" s="176"/>
      <c r="J195" s="177">
        <f>ROUND(I195*H195,2)</f>
        <v>0</v>
      </c>
      <c r="K195" s="173" t="s">
        <v>153</v>
      </c>
      <c r="L195" s="38"/>
      <c r="M195" s="178" t="s">
        <v>1</v>
      </c>
      <c r="N195" s="179" t="s">
        <v>38</v>
      </c>
      <c r="O195" s="76"/>
      <c r="P195" s="180">
        <f>O195*H195</f>
        <v>0</v>
      </c>
      <c r="Q195" s="180">
        <v>0</v>
      </c>
      <c r="R195" s="180">
        <f>Q195*H195</f>
        <v>0</v>
      </c>
      <c r="S195" s="180">
        <v>0</v>
      </c>
      <c r="T195" s="18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2" t="s">
        <v>168</v>
      </c>
      <c r="AT195" s="182" t="s">
        <v>149</v>
      </c>
      <c r="AU195" s="182" t="s">
        <v>83</v>
      </c>
      <c r="AY195" s="18" t="s">
        <v>146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18" t="s">
        <v>81</v>
      </c>
      <c r="BK195" s="183">
        <f>ROUND(I195*H195,2)</f>
        <v>0</v>
      </c>
      <c r="BL195" s="18" t="s">
        <v>168</v>
      </c>
      <c r="BM195" s="182" t="s">
        <v>444</v>
      </c>
    </row>
    <row r="196" s="2" customFormat="1">
      <c r="A196" s="37"/>
      <c r="B196" s="38"/>
      <c r="C196" s="37"/>
      <c r="D196" s="184" t="s">
        <v>156</v>
      </c>
      <c r="E196" s="37"/>
      <c r="F196" s="185" t="s">
        <v>445</v>
      </c>
      <c r="G196" s="37"/>
      <c r="H196" s="37"/>
      <c r="I196" s="186"/>
      <c r="J196" s="37"/>
      <c r="K196" s="37"/>
      <c r="L196" s="38"/>
      <c r="M196" s="187"/>
      <c r="N196" s="188"/>
      <c r="O196" s="76"/>
      <c r="P196" s="76"/>
      <c r="Q196" s="76"/>
      <c r="R196" s="76"/>
      <c r="S196" s="76"/>
      <c r="T196" s="7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8" t="s">
        <v>156</v>
      </c>
      <c r="AU196" s="18" t="s">
        <v>83</v>
      </c>
    </row>
    <row r="197" s="13" customFormat="1">
      <c r="A197" s="13"/>
      <c r="B197" s="189"/>
      <c r="C197" s="13"/>
      <c r="D197" s="184" t="s">
        <v>157</v>
      </c>
      <c r="E197" s="190" t="s">
        <v>1</v>
      </c>
      <c r="F197" s="191" t="s">
        <v>446</v>
      </c>
      <c r="G197" s="13"/>
      <c r="H197" s="192">
        <v>1586.78</v>
      </c>
      <c r="I197" s="193"/>
      <c r="J197" s="13"/>
      <c r="K197" s="13"/>
      <c r="L197" s="189"/>
      <c r="M197" s="194"/>
      <c r="N197" s="195"/>
      <c r="O197" s="195"/>
      <c r="P197" s="195"/>
      <c r="Q197" s="195"/>
      <c r="R197" s="195"/>
      <c r="S197" s="195"/>
      <c r="T197" s="19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0" t="s">
        <v>157</v>
      </c>
      <c r="AU197" s="190" t="s">
        <v>83</v>
      </c>
      <c r="AV197" s="13" t="s">
        <v>83</v>
      </c>
      <c r="AW197" s="13" t="s">
        <v>30</v>
      </c>
      <c r="AX197" s="13" t="s">
        <v>81</v>
      </c>
      <c r="AY197" s="190" t="s">
        <v>146</v>
      </c>
    </row>
    <row r="198" s="2" customFormat="1" ht="16.5" customHeight="1">
      <c r="A198" s="37"/>
      <c r="B198" s="170"/>
      <c r="C198" s="171" t="s">
        <v>7</v>
      </c>
      <c r="D198" s="171" t="s">
        <v>149</v>
      </c>
      <c r="E198" s="172" t="s">
        <v>447</v>
      </c>
      <c r="F198" s="173" t="s">
        <v>448</v>
      </c>
      <c r="G198" s="174" t="s">
        <v>398</v>
      </c>
      <c r="H198" s="175">
        <v>1306.9000000000001</v>
      </c>
      <c r="I198" s="176"/>
      <c r="J198" s="177">
        <f>ROUND(I198*H198,2)</f>
        <v>0</v>
      </c>
      <c r="K198" s="173" t="s">
        <v>153</v>
      </c>
      <c r="L198" s="38"/>
      <c r="M198" s="178" t="s">
        <v>1</v>
      </c>
      <c r="N198" s="179" t="s">
        <v>38</v>
      </c>
      <c r="O198" s="76"/>
      <c r="P198" s="180">
        <f>O198*H198</f>
        <v>0</v>
      </c>
      <c r="Q198" s="180">
        <v>0</v>
      </c>
      <c r="R198" s="180">
        <f>Q198*H198</f>
        <v>0</v>
      </c>
      <c r="S198" s="180">
        <v>0</v>
      </c>
      <c r="T198" s="18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2" t="s">
        <v>168</v>
      </c>
      <c r="AT198" s="182" t="s">
        <v>149</v>
      </c>
      <c r="AU198" s="182" t="s">
        <v>83</v>
      </c>
      <c r="AY198" s="18" t="s">
        <v>146</v>
      </c>
      <c r="BE198" s="183">
        <f>IF(N198="základní",J198,0)</f>
        <v>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18" t="s">
        <v>81</v>
      </c>
      <c r="BK198" s="183">
        <f>ROUND(I198*H198,2)</f>
        <v>0</v>
      </c>
      <c r="BL198" s="18" t="s">
        <v>168</v>
      </c>
      <c r="BM198" s="182" t="s">
        <v>449</v>
      </c>
    </row>
    <row r="199" s="2" customFormat="1">
      <c r="A199" s="37"/>
      <c r="B199" s="38"/>
      <c r="C199" s="37"/>
      <c r="D199" s="184" t="s">
        <v>156</v>
      </c>
      <c r="E199" s="37"/>
      <c r="F199" s="185" t="s">
        <v>450</v>
      </c>
      <c r="G199" s="37"/>
      <c r="H199" s="37"/>
      <c r="I199" s="186"/>
      <c r="J199" s="37"/>
      <c r="K199" s="37"/>
      <c r="L199" s="38"/>
      <c r="M199" s="187"/>
      <c r="N199" s="188"/>
      <c r="O199" s="76"/>
      <c r="P199" s="76"/>
      <c r="Q199" s="76"/>
      <c r="R199" s="76"/>
      <c r="S199" s="76"/>
      <c r="T199" s="7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8" t="s">
        <v>156</v>
      </c>
      <c r="AU199" s="18" t="s">
        <v>83</v>
      </c>
    </row>
    <row r="200" s="14" customFormat="1">
      <c r="A200" s="14"/>
      <c r="B200" s="200"/>
      <c r="C200" s="14"/>
      <c r="D200" s="184" t="s">
        <v>157</v>
      </c>
      <c r="E200" s="201" t="s">
        <v>1</v>
      </c>
      <c r="F200" s="202" t="s">
        <v>451</v>
      </c>
      <c r="G200" s="14"/>
      <c r="H200" s="201" t="s">
        <v>1</v>
      </c>
      <c r="I200" s="203"/>
      <c r="J200" s="14"/>
      <c r="K200" s="14"/>
      <c r="L200" s="200"/>
      <c r="M200" s="204"/>
      <c r="N200" s="205"/>
      <c r="O200" s="205"/>
      <c r="P200" s="205"/>
      <c r="Q200" s="205"/>
      <c r="R200" s="205"/>
      <c r="S200" s="205"/>
      <c r="T200" s="20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01" t="s">
        <v>157</v>
      </c>
      <c r="AU200" s="201" t="s">
        <v>83</v>
      </c>
      <c r="AV200" s="14" t="s">
        <v>81</v>
      </c>
      <c r="AW200" s="14" t="s">
        <v>30</v>
      </c>
      <c r="AX200" s="14" t="s">
        <v>73</v>
      </c>
      <c r="AY200" s="201" t="s">
        <v>146</v>
      </c>
    </row>
    <row r="201" s="13" customFormat="1">
      <c r="A201" s="13"/>
      <c r="B201" s="189"/>
      <c r="C201" s="13"/>
      <c r="D201" s="184" t="s">
        <v>157</v>
      </c>
      <c r="E201" s="190" t="s">
        <v>1</v>
      </c>
      <c r="F201" s="191" t="s">
        <v>452</v>
      </c>
      <c r="G201" s="13"/>
      <c r="H201" s="192">
        <v>373.5</v>
      </c>
      <c r="I201" s="193"/>
      <c r="J201" s="13"/>
      <c r="K201" s="13"/>
      <c r="L201" s="189"/>
      <c r="M201" s="194"/>
      <c r="N201" s="195"/>
      <c r="O201" s="195"/>
      <c r="P201" s="195"/>
      <c r="Q201" s="195"/>
      <c r="R201" s="195"/>
      <c r="S201" s="195"/>
      <c r="T201" s="19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0" t="s">
        <v>157</v>
      </c>
      <c r="AU201" s="190" t="s">
        <v>83</v>
      </c>
      <c r="AV201" s="13" t="s">
        <v>83</v>
      </c>
      <c r="AW201" s="13" t="s">
        <v>30</v>
      </c>
      <c r="AX201" s="13" t="s">
        <v>73</v>
      </c>
      <c r="AY201" s="190" t="s">
        <v>146</v>
      </c>
    </row>
    <row r="202" s="13" customFormat="1">
      <c r="A202" s="13"/>
      <c r="B202" s="189"/>
      <c r="C202" s="13"/>
      <c r="D202" s="184" t="s">
        <v>157</v>
      </c>
      <c r="E202" s="190" t="s">
        <v>1</v>
      </c>
      <c r="F202" s="191" t="s">
        <v>453</v>
      </c>
      <c r="G202" s="13"/>
      <c r="H202" s="192">
        <v>933.39999999999998</v>
      </c>
      <c r="I202" s="193"/>
      <c r="J202" s="13"/>
      <c r="K202" s="13"/>
      <c r="L202" s="189"/>
      <c r="M202" s="194"/>
      <c r="N202" s="195"/>
      <c r="O202" s="195"/>
      <c r="P202" s="195"/>
      <c r="Q202" s="195"/>
      <c r="R202" s="195"/>
      <c r="S202" s="195"/>
      <c r="T202" s="19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0" t="s">
        <v>157</v>
      </c>
      <c r="AU202" s="190" t="s">
        <v>83</v>
      </c>
      <c r="AV202" s="13" t="s">
        <v>83</v>
      </c>
      <c r="AW202" s="13" t="s">
        <v>30</v>
      </c>
      <c r="AX202" s="13" t="s">
        <v>73</v>
      </c>
      <c r="AY202" s="190" t="s">
        <v>146</v>
      </c>
    </row>
    <row r="203" s="15" customFormat="1">
      <c r="A203" s="15"/>
      <c r="B203" s="207"/>
      <c r="C203" s="15"/>
      <c r="D203" s="184" t="s">
        <v>157</v>
      </c>
      <c r="E203" s="208" t="s">
        <v>1</v>
      </c>
      <c r="F203" s="209" t="s">
        <v>248</v>
      </c>
      <c r="G203" s="15"/>
      <c r="H203" s="210">
        <v>1306.9000000000001</v>
      </c>
      <c r="I203" s="211"/>
      <c r="J203" s="15"/>
      <c r="K203" s="15"/>
      <c r="L203" s="207"/>
      <c r="M203" s="212"/>
      <c r="N203" s="213"/>
      <c r="O203" s="213"/>
      <c r="P203" s="213"/>
      <c r="Q203" s="213"/>
      <c r="R203" s="213"/>
      <c r="S203" s="213"/>
      <c r="T203" s="214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08" t="s">
        <v>157</v>
      </c>
      <c r="AU203" s="208" t="s">
        <v>83</v>
      </c>
      <c r="AV203" s="15" t="s">
        <v>168</v>
      </c>
      <c r="AW203" s="15" t="s">
        <v>30</v>
      </c>
      <c r="AX203" s="15" t="s">
        <v>81</v>
      </c>
      <c r="AY203" s="208" t="s">
        <v>146</v>
      </c>
    </row>
    <row r="204" s="2" customFormat="1">
      <c r="A204" s="37"/>
      <c r="B204" s="170"/>
      <c r="C204" s="171" t="s">
        <v>454</v>
      </c>
      <c r="D204" s="171" t="s">
        <v>149</v>
      </c>
      <c r="E204" s="172" t="s">
        <v>455</v>
      </c>
      <c r="F204" s="173" t="s">
        <v>456</v>
      </c>
      <c r="G204" s="174" t="s">
        <v>398</v>
      </c>
      <c r="H204" s="175">
        <v>18</v>
      </c>
      <c r="I204" s="176"/>
      <c r="J204" s="177">
        <f>ROUND(I204*H204,2)</f>
        <v>0</v>
      </c>
      <c r="K204" s="173" t="s">
        <v>153</v>
      </c>
      <c r="L204" s="38"/>
      <c r="M204" s="178" t="s">
        <v>1</v>
      </c>
      <c r="N204" s="179" t="s">
        <v>38</v>
      </c>
      <c r="O204" s="76"/>
      <c r="P204" s="180">
        <f>O204*H204</f>
        <v>0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2" t="s">
        <v>168</v>
      </c>
      <c r="AT204" s="182" t="s">
        <v>149</v>
      </c>
      <c r="AU204" s="182" t="s">
        <v>83</v>
      </c>
      <c r="AY204" s="18" t="s">
        <v>146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8" t="s">
        <v>81</v>
      </c>
      <c r="BK204" s="183">
        <f>ROUND(I204*H204,2)</f>
        <v>0</v>
      </c>
      <c r="BL204" s="18" t="s">
        <v>168</v>
      </c>
      <c r="BM204" s="182" t="s">
        <v>457</v>
      </c>
    </row>
    <row r="205" s="2" customFormat="1">
      <c r="A205" s="37"/>
      <c r="B205" s="38"/>
      <c r="C205" s="37"/>
      <c r="D205" s="184" t="s">
        <v>156</v>
      </c>
      <c r="E205" s="37"/>
      <c r="F205" s="185" t="s">
        <v>458</v>
      </c>
      <c r="G205" s="37"/>
      <c r="H205" s="37"/>
      <c r="I205" s="186"/>
      <c r="J205" s="37"/>
      <c r="K205" s="37"/>
      <c r="L205" s="38"/>
      <c r="M205" s="187"/>
      <c r="N205" s="188"/>
      <c r="O205" s="76"/>
      <c r="P205" s="76"/>
      <c r="Q205" s="76"/>
      <c r="R205" s="76"/>
      <c r="S205" s="76"/>
      <c r="T205" s="7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8" t="s">
        <v>156</v>
      </c>
      <c r="AU205" s="18" t="s">
        <v>83</v>
      </c>
    </row>
    <row r="206" s="14" customFormat="1">
      <c r="A206" s="14"/>
      <c r="B206" s="200"/>
      <c r="C206" s="14"/>
      <c r="D206" s="184" t="s">
        <v>157</v>
      </c>
      <c r="E206" s="201" t="s">
        <v>1</v>
      </c>
      <c r="F206" s="202" t="s">
        <v>459</v>
      </c>
      <c r="G206" s="14"/>
      <c r="H206" s="201" t="s">
        <v>1</v>
      </c>
      <c r="I206" s="203"/>
      <c r="J206" s="14"/>
      <c r="K206" s="14"/>
      <c r="L206" s="200"/>
      <c r="M206" s="204"/>
      <c r="N206" s="205"/>
      <c r="O206" s="205"/>
      <c r="P206" s="205"/>
      <c r="Q206" s="205"/>
      <c r="R206" s="205"/>
      <c r="S206" s="205"/>
      <c r="T206" s="20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01" t="s">
        <v>157</v>
      </c>
      <c r="AU206" s="201" t="s">
        <v>83</v>
      </c>
      <c r="AV206" s="14" t="s">
        <v>81</v>
      </c>
      <c r="AW206" s="14" t="s">
        <v>30</v>
      </c>
      <c r="AX206" s="14" t="s">
        <v>73</v>
      </c>
      <c r="AY206" s="201" t="s">
        <v>146</v>
      </c>
    </row>
    <row r="207" s="13" customFormat="1">
      <c r="A207" s="13"/>
      <c r="B207" s="189"/>
      <c r="C207" s="13"/>
      <c r="D207" s="184" t="s">
        <v>157</v>
      </c>
      <c r="E207" s="190" t="s">
        <v>1</v>
      </c>
      <c r="F207" s="191" t="s">
        <v>460</v>
      </c>
      <c r="G207" s="13"/>
      <c r="H207" s="192">
        <v>18</v>
      </c>
      <c r="I207" s="193"/>
      <c r="J207" s="13"/>
      <c r="K207" s="13"/>
      <c r="L207" s="189"/>
      <c r="M207" s="194"/>
      <c r="N207" s="195"/>
      <c r="O207" s="195"/>
      <c r="P207" s="195"/>
      <c r="Q207" s="195"/>
      <c r="R207" s="195"/>
      <c r="S207" s="195"/>
      <c r="T207" s="19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0" t="s">
        <v>157</v>
      </c>
      <c r="AU207" s="190" t="s">
        <v>83</v>
      </c>
      <c r="AV207" s="13" t="s">
        <v>83</v>
      </c>
      <c r="AW207" s="13" t="s">
        <v>30</v>
      </c>
      <c r="AX207" s="13" t="s">
        <v>73</v>
      </c>
      <c r="AY207" s="190" t="s">
        <v>146</v>
      </c>
    </row>
    <row r="208" s="15" customFormat="1">
      <c r="A208" s="15"/>
      <c r="B208" s="207"/>
      <c r="C208" s="15"/>
      <c r="D208" s="184" t="s">
        <v>157</v>
      </c>
      <c r="E208" s="208" t="s">
        <v>1</v>
      </c>
      <c r="F208" s="209" t="s">
        <v>248</v>
      </c>
      <c r="G208" s="15"/>
      <c r="H208" s="210">
        <v>18</v>
      </c>
      <c r="I208" s="211"/>
      <c r="J208" s="15"/>
      <c r="K208" s="15"/>
      <c r="L208" s="207"/>
      <c r="M208" s="212"/>
      <c r="N208" s="213"/>
      <c r="O208" s="213"/>
      <c r="P208" s="213"/>
      <c r="Q208" s="213"/>
      <c r="R208" s="213"/>
      <c r="S208" s="213"/>
      <c r="T208" s="21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08" t="s">
        <v>157</v>
      </c>
      <c r="AU208" s="208" t="s">
        <v>83</v>
      </c>
      <c r="AV208" s="15" t="s">
        <v>168</v>
      </c>
      <c r="AW208" s="15" t="s">
        <v>30</v>
      </c>
      <c r="AX208" s="15" t="s">
        <v>81</v>
      </c>
      <c r="AY208" s="208" t="s">
        <v>146</v>
      </c>
    </row>
    <row r="209" s="2" customFormat="1" ht="16.5" customHeight="1">
      <c r="A209" s="37"/>
      <c r="B209" s="170"/>
      <c r="C209" s="215" t="s">
        <v>461</v>
      </c>
      <c r="D209" s="215" t="s">
        <v>249</v>
      </c>
      <c r="E209" s="216" t="s">
        <v>462</v>
      </c>
      <c r="F209" s="217" t="s">
        <v>463</v>
      </c>
      <c r="G209" s="218" t="s">
        <v>322</v>
      </c>
      <c r="H209" s="219">
        <v>36</v>
      </c>
      <c r="I209" s="220"/>
      <c r="J209" s="221">
        <f>ROUND(I209*H209,2)</f>
        <v>0</v>
      </c>
      <c r="K209" s="217" t="s">
        <v>153</v>
      </c>
      <c r="L209" s="222"/>
      <c r="M209" s="223" t="s">
        <v>1</v>
      </c>
      <c r="N209" s="224" t="s">
        <v>38</v>
      </c>
      <c r="O209" s="76"/>
      <c r="P209" s="180">
        <f>O209*H209</f>
        <v>0</v>
      </c>
      <c r="Q209" s="180">
        <v>1</v>
      </c>
      <c r="R209" s="180">
        <f>Q209*H209</f>
        <v>36</v>
      </c>
      <c r="S209" s="180">
        <v>0</v>
      </c>
      <c r="T209" s="18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2" t="s">
        <v>189</v>
      </c>
      <c r="AT209" s="182" t="s">
        <v>249</v>
      </c>
      <c r="AU209" s="182" t="s">
        <v>83</v>
      </c>
      <c r="AY209" s="18" t="s">
        <v>146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8" t="s">
        <v>81</v>
      </c>
      <c r="BK209" s="183">
        <f>ROUND(I209*H209,2)</f>
        <v>0</v>
      </c>
      <c r="BL209" s="18" t="s">
        <v>168</v>
      </c>
      <c r="BM209" s="182" t="s">
        <v>464</v>
      </c>
    </row>
    <row r="210" s="2" customFormat="1">
      <c r="A210" s="37"/>
      <c r="B210" s="38"/>
      <c r="C210" s="37"/>
      <c r="D210" s="184" t="s">
        <v>156</v>
      </c>
      <c r="E210" s="37"/>
      <c r="F210" s="185" t="s">
        <v>463</v>
      </c>
      <c r="G210" s="37"/>
      <c r="H210" s="37"/>
      <c r="I210" s="186"/>
      <c r="J210" s="37"/>
      <c r="K210" s="37"/>
      <c r="L210" s="38"/>
      <c r="M210" s="187"/>
      <c r="N210" s="188"/>
      <c r="O210" s="76"/>
      <c r="P210" s="76"/>
      <c r="Q210" s="76"/>
      <c r="R210" s="76"/>
      <c r="S210" s="76"/>
      <c r="T210" s="7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8" t="s">
        <v>156</v>
      </c>
      <c r="AU210" s="18" t="s">
        <v>83</v>
      </c>
    </row>
    <row r="211" s="13" customFormat="1">
      <c r="A211" s="13"/>
      <c r="B211" s="189"/>
      <c r="C211" s="13"/>
      <c r="D211" s="184" t="s">
        <v>157</v>
      </c>
      <c r="E211" s="13"/>
      <c r="F211" s="191" t="s">
        <v>465</v>
      </c>
      <c r="G211" s="13"/>
      <c r="H211" s="192">
        <v>36</v>
      </c>
      <c r="I211" s="193"/>
      <c r="J211" s="13"/>
      <c r="K211" s="13"/>
      <c r="L211" s="189"/>
      <c r="M211" s="194"/>
      <c r="N211" s="195"/>
      <c r="O211" s="195"/>
      <c r="P211" s="195"/>
      <c r="Q211" s="195"/>
      <c r="R211" s="195"/>
      <c r="S211" s="195"/>
      <c r="T211" s="19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0" t="s">
        <v>157</v>
      </c>
      <c r="AU211" s="190" t="s">
        <v>83</v>
      </c>
      <c r="AV211" s="13" t="s">
        <v>83</v>
      </c>
      <c r="AW211" s="13" t="s">
        <v>3</v>
      </c>
      <c r="AX211" s="13" t="s">
        <v>81</v>
      </c>
      <c r="AY211" s="190" t="s">
        <v>146</v>
      </c>
    </row>
    <row r="212" s="2" customFormat="1">
      <c r="A212" s="37"/>
      <c r="B212" s="170"/>
      <c r="C212" s="171" t="s">
        <v>466</v>
      </c>
      <c r="D212" s="171" t="s">
        <v>149</v>
      </c>
      <c r="E212" s="172" t="s">
        <v>467</v>
      </c>
      <c r="F212" s="173" t="s">
        <v>468</v>
      </c>
      <c r="G212" s="174" t="s">
        <v>284</v>
      </c>
      <c r="H212" s="175">
        <v>159</v>
      </c>
      <c r="I212" s="176"/>
      <c r="J212" s="177">
        <f>ROUND(I212*H212,2)</f>
        <v>0</v>
      </c>
      <c r="K212" s="173" t="s">
        <v>153</v>
      </c>
      <c r="L212" s="38"/>
      <c r="M212" s="178" t="s">
        <v>1</v>
      </c>
      <c r="N212" s="179" t="s">
        <v>38</v>
      </c>
      <c r="O212" s="76"/>
      <c r="P212" s="180">
        <f>O212*H212</f>
        <v>0</v>
      </c>
      <c r="Q212" s="180">
        <v>0</v>
      </c>
      <c r="R212" s="180">
        <f>Q212*H212</f>
        <v>0</v>
      </c>
      <c r="S212" s="180">
        <v>0</v>
      </c>
      <c r="T212" s="18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2" t="s">
        <v>168</v>
      </c>
      <c r="AT212" s="182" t="s">
        <v>149</v>
      </c>
      <c r="AU212" s="182" t="s">
        <v>83</v>
      </c>
      <c r="AY212" s="18" t="s">
        <v>146</v>
      </c>
      <c r="BE212" s="183">
        <f>IF(N212="základní",J212,0)</f>
        <v>0</v>
      </c>
      <c r="BF212" s="183">
        <f>IF(N212="snížená",J212,0)</f>
        <v>0</v>
      </c>
      <c r="BG212" s="183">
        <f>IF(N212="zákl. přenesená",J212,0)</f>
        <v>0</v>
      </c>
      <c r="BH212" s="183">
        <f>IF(N212="sníž. přenesená",J212,0)</f>
        <v>0</v>
      </c>
      <c r="BI212" s="183">
        <f>IF(N212="nulová",J212,0)</f>
        <v>0</v>
      </c>
      <c r="BJ212" s="18" t="s">
        <v>81</v>
      </c>
      <c r="BK212" s="183">
        <f>ROUND(I212*H212,2)</f>
        <v>0</v>
      </c>
      <c r="BL212" s="18" t="s">
        <v>168</v>
      </c>
      <c r="BM212" s="182" t="s">
        <v>469</v>
      </c>
    </row>
    <row r="213" s="2" customFormat="1">
      <c r="A213" s="37"/>
      <c r="B213" s="38"/>
      <c r="C213" s="37"/>
      <c r="D213" s="184" t="s">
        <v>156</v>
      </c>
      <c r="E213" s="37"/>
      <c r="F213" s="185" t="s">
        <v>470</v>
      </c>
      <c r="G213" s="37"/>
      <c r="H213" s="37"/>
      <c r="I213" s="186"/>
      <c r="J213" s="37"/>
      <c r="K213" s="37"/>
      <c r="L213" s="38"/>
      <c r="M213" s="187"/>
      <c r="N213" s="188"/>
      <c r="O213" s="76"/>
      <c r="P213" s="76"/>
      <c r="Q213" s="76"/>
      <c r="R213" s="76"/>
      <c r="S213" s="76"/>
      <c r="T213" s="7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8" t="s">
        <v>156</v>
      </c>
      <c r="AU213" s="18" t="s">
        <v>83</v>
      </c>
    </row>
    <row r="214" s="13" customFormat="1">
      <c r="A214" s="13"/>
      <c r="B214" s="189"/>
      <c r="C214" s="13"/>
      <c r="D214" s="184" t="s">
        <v>157</v>
      </c>
      <c r="E214" s="190" t="s">
        <v>1</v>
      </c>
      <c r="F214" s="191" t="s">
        <v>471</v>
      </c>
      <c r="G214" s="13"/>
      <c r="H214" s="192">
        <v>159</v>
      </c>
      <c r="I214" s="193"/>
      <c r="J214" s="13"/>
      <c r="K214" s="13"/>
      <c r="L214" s="189"/>
      <c r="M214" s="194"/>
      <c r="N214" s="195"/>
      <c r="O214" s="195"/>
      <c r="P214" s="195"/>
      <c r="Q214" s="195"/>
      <c r="R214" s="195"/>
      <c r="S214" s="195"/>
      <c r="T214" s="19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0" t="s">
        <v>157</v>
      </c>
      <c r="AU214" s="190" t="s">
        <v>83</v>
      </c>
      <c r="AV214" s="13" t="s">
        <v>83</v>
      </c>
      <c r="AW214" s="13" t="s">
        <v>30</v>
      </c>
      <c r="AX214" s="13" t="s">
        <v>81</v>
      </c>
      <c r="AY214" s="190" t="s">
        <v>146</v>
      </c>
    </row>
    <row r="215" s="2" customFormat="1">
      <c r="A215" s="37"/>
      <c r="B215" s="170"/>
      <c r="C215" s="171" t="s">
        <v>472</v>
      </c>
      <c r="D215" s="171" t="s">
        <v>149</v>
      </c>
      <c r="E215" s="172" t="s">
        <v>473</v>
      </c>
      <c r="F215" s="173" t="s">
        <v>474</v>
      </c>
      <c r="G215" s="174" t="s">
        <v>284</v>
      </c>
      <c r="H215" s="175">
        <v>1016</v>
      </c>
      <c r="I215" s="176"/>
      <c r="J215" s="177">
        <f>ROUND(I215*H215,2)</f>
        <v>0</v>
      </c>
      <c r="K215" s="173" t="s">
        <v>153</v>
      </c>
      <c r="L215" s="38"/>
      <c r="M215" s="178" t="s">
        <v>1</v>
      </c>
      <c r="N215" s="179" t="s">
        <v>38</v>
      </c>
      <c r="O215" s="76"/>
      <c r="P215" s="180">
        <f>O215*H215</f>
        <v>0</v>
      </c>
      <c r="Q215" s="180">
        <v>0</v>
      </c>
      <c r="R215" s="180">
        <f>Q215*H215</f>
        <v>0</v>
      </c>
      <c r="S215" s="180">
        <v>0</v>
      </c>
      <c r="T215" s="18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2" t="s">
        <v>168</v>
      </c>
      <c r="AT215" s="182" t="s">
        <v>149</v>
      </c>
      <c r="AU215" s="182" t="s">
        <v>83</v>
      </c>
      <c r="AY215" s="18" t="s">
        <v>146</v>
      </c>
      <c r="BE215" s="183">
        <f>IF(N215="základní",J215,0)</f>
        <v>0</v>
      </c>
      <c r="BF215" s="183">
        <f>IF(N215="snížená",J215,0)</f>
        <v>0</v>
      </c>
      <c r="BG215" s="183">
        <f>IF(N215="zákl. přenesená",J215,0)</f>
        <v>0</v>
      </c>
      <c r="BH215" s="183">
        <f>IF(N215="sníž. přenesená",J215,0)</f>
        <v>0</v>
      </c>
      <c r="BI215" s="183">
        <f>IF(N215="nulová",J215,0)</f>
        <v>0</v>
      </c>
      <c r="BJ215" s="18" t="s">
        <v>81</v>
      </c>
      <c r="BK215" s="183">
        <f>ROUND(I215*H215,2)</f>
        <v>0</v>
      </c>
      <c r="BL215" s="18" t="s">
        <v>168</v>
      </c>
      <c r="BM215" s="182" t="s">
        <v>475</v>
      </c>
    </row>
    <row r="216" s="2" customFormat="1">
      <c r="A216" s="37"/>
      <c r="B216" s="38"/>
      <c r="C216" s="37"/>
      <c r="D216" s="184" t="s">
        <v>156</v>
      </c>
      <c r="E216" s="37"/>
      <c r="F216" s="185" t="s">
        <v>476</v>
      </c>
      <c r="G216" s="37"/>
      <c r="H216" s="37"/>
      <c r="I216" s="186"/>
      <c r="J216" s="37"/>
      <c r="K216" s="37"/>
      <c r="L216" s="38"/>
      <c r="M216" s="187"/>
      <c r="N216" s="188"/>
      <c r="O216" s="76"/>
      <c r="P216" s="76"/>
      <c r="Q216" s="76"/>
      <c r="R216" s="76"/>
      <c r="S216" s="76"/>
      <c r="T216" s="7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8" t="s">
        <v>156</v>
      </c>
      <c r="AU216" s="18" t="s">
        <v>83</v>
      </c>
    </row>
    <row r="217" s="2" customFormat="1" ht="33" customHeight="1">
      <c r="A217" s="37"/>
      <c r="B217" s="170"/>
      <c r="C217" s="171" t="s">
        <v>477</v>
      </c>
      <c r="D217" s="171" t="s">
        <v>149</v>
      </c>
      <c r="E217" s="172" t="s">
        <v>478</v>
      </c>
      <c r="F217" s="173" t="s">
        <v>479</v>
      </c>
      <c r="G217" s="174" t="s">
        <v>284</v>
      </c>
      <c r="H217" s="175">
        <v>2649</v>
      </c>
      <c r="I217" s="176"/>
      <c r="J217" s="177">
        <f>ROUND(I217*H217,2)</f>
        <v>0</v>
      </c>
      <c r="K217" s="173" t="s">
        <v>153</v>
      </c>
      <c r="L217" s="38"/>
      <c r="M217" s="178" t="s">
        <v>1</v>
      </c>
      <c r="N217" s="179" t="s">
        <v>38</v>
      </c>
      <c r="O217" s="76"/>
      <c r="P217" s="180">
        <f>O217*H217</f>
        <v>0</v>
      </c>
      <c r="Q217" s="180">
        <v>0</v>
      </c>
      <c r="R217" s="180">
        <f>Q217*H217</f>
        <v>0</v>
      </c>
      <c r="S217" s="180">
        <v>0</v>
      </c>
      <c r="T217" s="18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2" t="s">
        <v>168</v>
      </c>
      <c r="AT217" s="182" t="s">
        <v>149</v>
      </c>
      <c r="AU217" s="182" t="s">
        <v>83</v>
      </c>
      <c r="AY217" s="18" t="s">
        <v>146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18" t="s">
        <v>81</v>
      </c>
      <c r="BK217" s="183">
        <f>ROUND(I217*H217,2)</f>
        <v>0</v>
      </c>
      <c r="BL217" s="18" t="s">
        <v>168</v>
      </c>
      <c r="BM217" s="182" t="s">
        <v>480</v>
      </c>
    </row>
    <row r="218" s="2" customFormat="1">
      <c r="A218" s="37"/>
      <c r="B218" s="38"/>
      <c r="C218" s="37"/>
      <c r="D218" s="184" t="s">
        <v>156</v>
      </c>
      <c r="E218" s="37"/>
      <c r="F218" s="185" t="s">
        <v>481</v>
      </c>
      <c r="G218" s="37"/>
      <c r="H218" s="37"/>
      <c r="I218" s="186"/>
      <c r="J218" s="37"/>
      <c r="K218" s="37"/>
      <c r="L218" s="38"/>
      <c r="M218" s="187"/>
      <c r="N218" s="188"/>
      <c r="O218" s="76"/>
      <c r="P218" s="76"/>
      <c r="Q218" s="76"/>
      <c r="R218" s="76"/>
      <c r="S218" s="76"/>
      <c r="T218" s="7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8" t="s">
        <v>156</v>
      </c>
      <c r="AU218" s="18" t="s">
        <v>83</v>
      </c>
    </row>
    <row r="219" s="13" customFormat="1">
      <c r="A219" s="13"/>
      <c r="B219" s="189"/>
      <c r="C219" s="13"/>
      <c r="D219" s="184" t="s">
        <v>157</v>
      </c>
      <c r="E219" s="190" t="s">
        <v>1</v>
      </c>
      <c r="F219" s="191" t="s">
        <v>482</v>
      </c>
      <c r="G219" s="13"/>
      <c r="H219" s="192">
        <v>2490</v>
      </c>
      <c r="I219" s="193"/>
      <c r="J219" s="13"/>
      <c r="K219" s="13"/>
      <c r="L219" s="189"/>
      <c r="M219" s="194"/>
      <c r="N219" s="195"/>
      <c r="O219" s="195"/>
      <c r="P219" s="195"/>
      <c r="Q219" s="195"/>
      <c r="R219" s="195"/>
      <c r="S219" s="195"/>
      <c r="T219" s="19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0" t="s">
        <v>157</v>
      </c>
      <c r="AU219" s="190" t="s">
        <v>83</v>
      </c>
      <c r="AV219" s="13" t="s">
        <v>83</v>
      </c>
      <c r="AW219" s="13" t="s">
        <v>30</v>
      </c>
      <c r="AX219" s="13" t="s">
        <v>73</v>
      </c>
      <c r="AY219" s="190" t="s">
        <v>146</v>
      </c>
    </row>
    <row r="220" s="13" customFormat="1">
      <c r="A220" s="13"/>
      <c r="B220" s="189"/>
      <c r="C220" s="13"/>
      <c r="D220" s="184" t="s">
        <v>157</v>
      </c>
      <c r="E220" s="190" t="s">
        <v>1</v>
      </c>
      <c r="F220" s="191" t="s">
        <v>483</v>
      </c>
      <c r="G220" s="13"/>
      <c r="H220" s="192">
        <v>159</v>
      </c>
      <c r="I220" s="193"/>
      <c r="J220" s="13"/>
      <c r="K220" s="13"/>
      <c r="L220" s="189"/>
      <c r="M220" s="194"/>
      <c r="N220" s="195"/>
      <c r="O220" s="195"/>
      <c r="P220" s="195"/>
      <c r="Q220" s="195"/>
      <c r="R220" s="195"/>
      <c r="S220" s="195"/>
      <c r="T220" s="19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0" t="s">
        <v>157</v>
      </c>
      <c r="AU220" s="190" t="s">
        <v>83</v>
      </c>
      <c r="AV220" s="13" t="s">
        <v>83</v>
      </c>
      <c r="AW220" s="13" t="s">
        <v>30</v>
      </c>
      <c r="AX220" s="13" t="s">
        <v>73</v>
      </c>
      <c r="AY220" s="190" t="s">
        <v>146</v>
      </c>
    </row>
    <row r="221" s="15" customFormat="1">
      <c r="A221" s="15"/>
      <c r="B221" s="207"/>
      <c r="C221" s="15"/>
      <c r="D221" s="184" t="s">
        <v>157</v>
      </c>
      <c r="E221" s="208" t="s">
        <v>1</v>
      </c>
      <c r="F221" s="209" t="s">
        <v>248</v>
      </c>
      <c r="G221" s="15"/>
      <c r="H221" s="210">
        <v>2649</v>
      </c>
      <c r="I221" s="211"/>
      <c r="J221" s="15"/>
      <c r="K221" s="15"/>
      <c r="L221" s="207"/>
      <c r="M221" s="212"/>
      <c r="N221" s="213"/>
      <c r="O221" s="213"/>
      <c r="P221" s="213"/>
      <c r="Q221" s="213"/>
      <c r="R221" s="213"/>
      <c r="S221" s="213"/>
      <c r="T221" s="214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08" t="s">
        <v>157</v>
      </c>
      <c r="AU221" s="208" t="s">
        <v>83</v>
      </c>
      <c r="AV221" s="15" t="s">
        <v>168</v>
      </c>
      <c r="AW221" s="15" t="s">
        <v>30</v>
      </c>
      <c r="AX221" s="15" t="s">
        <v>81</v>
      </c>
      <c r="AY221" s="208" t="s">
        <v>146</v>
      </c>
    </row>
    <row r="222" s="12" customFormat="1" ht="22.8" customHeight="1">
      <c r="A222" s="12"/>
      <c r="B222" s="157"/>
      <c r="C222" s="12"/>
      <c r="D222" s="158" t="s">
        <v>72</v>
      </c>
      <c r="E222" s="168" t="s">
        <v>163</v>
      </c>
      <c r="F222" s="168" t="s">
        <v>484</v>
      </c>
      <c r="G222" s="12"/>
      <c r="H222" s="12"/>
      <c r="I222" s="160"/>
      <c r="J222" s="169">
        <f>BK222</f>
        <v>0</v>
      </c>
      <c r="K222" s="12"/>
      <c r="L222" s="157"/>
      <c r="M222" s="162"/>
      <c r="N222" s="163"/>
      <c r="O222" s="163"/>
      <c r="P222" s="164">
        <f>SUM(P223:P225)</f>
        <v>0</v>
      </c>
      <c r="Q222" s="163"/>
      <c r="R222" s="164">
        <f>SUM(R223:R225)</f>
        <v>0</v>
      </c>
      <c r="S222" s="163"/>
      <c r="T222" s="165">
        <f>SUM(T223:T225)</f>
        <v>4.4000000000000004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58" t="s">
        <v>81</v>
      </c>
      <c r="AT222" s="166" t="s">
        <v>72</v>
      </c>
      <c r="AU222" s="166" t="s">
        <v>81</v>
      </c>
      <c r="AY222" s="158" t="s">
        <v>146</v>
      </c>
      <c r="BK222" s="167">
        <f>SUM(BK223:BK225)</f>
        <v>0</v>
      </c>
    </row>
    <row r="223" s="2" customFormat="1">
      <c r="A223" s="37"/>
      <c r="B223" s="170"/>
      <c r="C223" s="171" t="s">
        <v>485</v>
      </c>
      <c r="D223" s="171" t="s">
        <v>149</v>
      </c>
      <c r="E223" s="172" t="s">
        <v>486</v>
      </c>
      <c r="F223" s="173" t="s">
        <v>487</v>
      </c>
      <c r="G223" s="174" t="s">
        <v>398</v>
      </c>
      <c r="H223" s="175">
        <v>2</v>
      </c>
      <c r="I223" s="176"/>
      <c r="J223" s="177">
        <f>ROUND(I223*H223,2)</f>
        <v>0</v>
      </c>
      <c r="K223" s="173" t="s">
        <v>153</v>
      </c>
      <c r="L223" s="38"/>
      <c r="M223" s="178" t="s">
        <v>1</v>
      </c>
      <c r="N223" s="179" t="s">
        <v>38</v>
      </c>
      <c r="O223" s="76"/>
      <c r="P223" s="180">
        <f>O223*H223</f>
        <v>0</v>
      </c>
      <c r="Q223" s="180">
        <v>0</v>
      </c>
      <c r="R223" s="180">
        <f>Q223*H223</f>
        <v>0</v>
      </c>
      <c r="S223" s="180">
        <v>2.2000000000000002</v>
      </c>
      <c r="T223" s="181">
        <f>S223*H223</f>
        <v>4.4000000000000004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2" t="s">
        <v>168</v>
      </c>
      <c r="AT223" s="182" t="s">
        <v>149</v>
      </c>
      <c r="AU223" s="182" t="s">
        <v>83</v>
      </c>
      <c r="AY223" s="18" t="s">
        <v>146</v>
      </c>
      <c r="BE223" s="183">
        <f>IF(N223="základní",J223,0)</f>
        <v>0</v>
      </c>
      <c r="BF223" s="183">
        <f>IF(N223="snížená",J223,0)</f>
        <v>0</v>
      </c>
      <c r="BG223" s="183">
        <f>IF(N223="zákl. přenesená",J223,0)</f>
        <v>0</v>
      </c>
      <c r="BH223" s="183">
        <f>IF(N223="sníž. přenesená",J223,0)</f>
        <v>0</v>
      </c>
      <c r="BI223" s="183">
        <f>IF(N223="nulová",J223,0)</f>
        <v>0</v>
      </c>
      <c r="BJ223" s="18" t="s">
        <v>81</v>
      </c>
      <c r="BK223" s="183">
        <f>ROUND(I223*H223,2)</f>
        <v>0</v>
      </c>
      <c r="BL223" s="18" t="s">
        <v>168</v>
      </c>
      <c r="BM223" s="182" t="s">
        <v>488</v>
      </c>
    </row>
    <row r="224" s="2" customFormat="1">
      <c r="A224" s="37"/>
      <c r="B224" s="38"/>
      <c r="C224" s="37"/>
      <c r="D224" s="184" t="s">
        <v>156</v>
      </c>
      <c r="E224" s="37"/>
      <c r="F224" s="185" t="s">
        <v>489</v>
      </c>
      <c r="G224" s="37"/>
      <c r="H224" s="37"/>
      <c r="I224" s="186"/>
      <c r="J224" s="37"/>
      <c r="K224" s="37"/>
      <c r="L224" s="38"/>
      <c r="M224" s="187"/>
      <c r="N224" s="188"/>
      <c r="O224" s="76"/>
      <c r="P224" s="76"/>
      <c r="Q224" s="76"/>
      <c r="R224" s="76"/>
      <c r="S224" s="76"/>
      <c r="T224" s="7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8" t="s">
        <v>156</v>
      </c>
      <c r="AU224" s="18" t="s">
        <v>83</v>
      </c>
    </row>
    <row r="225" s="13" customFormat="1">
      <c r="A225" s="13"/>
      <c r="B225" s="189"/>
      <c r="C225" s="13"/>
      <c r="D225" s="184" t="s">
        <v>157</v>
      </c>
      <c r="E225" s="190" t="s">
        <v>1</v>
      </c>
      <c r="F225" s="191" t="s">
        <v>490</v>
      </c>
      <c r="G225" s="13"/>
      <c r="H225" s="192">
        <v>2</v>
      </c>
      <c r="I225" s="193"/>
      <c r="J225" s="13"/>
      <c r="K225" s="13"/>
      <c r="L225" s="189"/>
      <c r="M225" s="194"/>
      <c r="N225" s="195"/>
      <c r="O225" s="195"/>
      <c r="P225" s="195"/>
      <c r="Q225" s="195"/>
      <c r="R225" s="195"/>
      <c r="S225" s="195"/>
      <c r="T225" s="19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0" t="s">
        <v>157</v>
      </c>
      <c r="AU225" s="190" t="s">
        <v>83</v>
      </c>
      <c r="AV225" s="13" t="s">
        <v>83</v>
      </c>
      <c r="AW225" s="13" t="s">
        <v>30</v>
      </c>
      <c r="AX225" s="13" t="s">
        <v>81</v>
      </c>
      <c r="AY225" s="190" t="s">
        <v>146</v>
      </c>
    </row>
    <row r="226" s="12" customFormat="1" ht="22.8" customHeight="1">
      <c r="A226" s="12"/>
      <c r="B226" s="157"/>
      <c r="C226" s="12"/>
      <c r="D226" s="158" t="s">
        <v>72</v>
      </c>
      <c r="E226" s="168" t="s">
        <v>145</v>
      </c>
      <c r="F226" s="168" t="s">
        <v>491</v>
      </c>
      <c r="G226" s="12"/>
      <c r="H226" s="12"/>
      <c r="I226" s="160"/>
      <c r="J226" s="169">
        <f>BK226</f>
        <v>0</v>
      </c>
      <c r="K226" s="12"/>
      <c r="L226" s="157"/>
      <c r="M226" s="162"/>
      <c r="N226" s="163"/>
      <c r="O226" s="163"/>
      <c r="P226" s="164">
        <f>SUM(P227:P262)</f>
        <v>0</v>
      </c>
      <c r="Q226" s="163"/>
      <c r="R226" s="164">
        <f>SUM(R227:R262)</f>
        <v>1448.5630000000001</v>
      </c>
      <c r="S226" s="163"/>
      <c r="T226" s="165">
        <f>SUM(T227:T262)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158" t="s">
        <v>81</v>
      </c>
      <c r="AT226" s="166" t="s">
        <v>72</v>
      </c>
      <c r="AU226" s="166" t="s">
        <v>81</v>
      </c>
      <c r="AY226" s="158" t="s">
        <v>146</v>
      </c>
      <c r="BK226" s="167">
        <f>SUM(BK227:BK262)</f>
        <v>0</v>
      </c>
    </row>
    <row r="227" s="2" customFormat="1" ht="16.5" customHeight="1">
      <c r="A227" s="37"/>
      <c r="B227" s="170"/>
      <c r="C227" s="171" t="s">
        <v>492</v>
      </c>
      <c r="D227" s="171" t="s">
        <v>149</v>
      </c>
      <c r="E227" s="172" t="s">
        <v>493</v>
      </c>
      <c r="F227" s="173" t="s">
        <v>494</v>
      </c>
      <c r="G227" s="174" t="s">
        <v>284</v>
      </c>
      <c r="H227" s="175">
        <v>2032</v>
      </c>
      <c r="I227" s="176"/>
      <c r="J227" s="177">
        <f>ROUND(I227*H227,2)</f>
        <v>0</v>
      </c>
      <c r="K227" s="173" t="s">
        <v>153</v>
      </c>
      <c r="L227" s="38"/>
      <c r="M227" s="178" t="s">
        <v>1</v>
      </c>
      <c r="N227" s="179" t="s">
        <v>38</v>
      </c>
      <c r="O227" s="76"/>
      <c r="P227" s="180">
        <f>O227*H227</f>
        <v>0</v>
      </c>
      <c r="Q227" s="180">
        <v>0.46000000000000002</v>
      </c>
      <c r="R227" s="180">
        <f>Q227*H227</f>
        <v>934.72000000000003</v>
      </c>
      <c r="S227" s="180">
        <v>0</v>
      </c>
      <c r="T227" s="18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2" t="s">
        <v>168</v>
      </c>
      <c r="AT227" s="182" t="s">
        <v>149</v>
      </c>
      <c r="AU227" s="182" t="s">
        <v>83</v>
      </c>
      <c r="AY227" s="18" t="s">
        <v>146</v>
      </c>
      <c r="BE227" s="183">
        <f>IF(N227="základní",J227,0)</f>
        <v>0</v>
      </c>
      <c r="BF227" s="183">
        <f>IF(N227="snížená",J227,0)</f>
        <v>0</v>
      </c>
      <c r="BG227" s="183">
        <f>IF(N227="zákl. přenesená",J227,0)</f>
        <v>0</v>
      </c>
      <c r="BH227" s="183">
        <f>IF(N227="sníž. přenesená",J227,0)</f>
        <v>0</v>
      </c>
      <c r="BI227" s="183">
        <f>IF(N227="nulová",J227,0)</f>
        <v>0</v>
      </c>
      <c r="BJ227" s="18" t="s">
        <v>81</v>
      </c>
      <c r="BK227" s="183">
        <f>ROUND(I227*H227,2)</f>
        <v>0</v>
      </c>
      <c r="BL227" s="18" t="s">
        <v>168</v>
      </c>
      <c r="BM227" s="182" t="s">
        <v>495</v>
      </c>
    </row>
    <row r="228" s="2" customFormat="1">
      <c r="A228" s="37"/>
      <c r="B228" s="38"/>
      <c r="C228" s="37"/>
      <c r="D228" s="184" t="s">
        <v>156</v>
      </c>
      <c r="E228" s="37"/>
      <c r="F228" s="185" t="s">
        <v>496</v>
      </c>
      <c r="G228" s="37"/>
      <c r="H228" s="37"/>
      <c r="I228" s="186"/>
      <c r="J228" s="37"/>
      <c r="K228" s="37"/>
      <c r="L228" s="38"/>
      <c r="M228" s="187"/>
      <c r="N228" s="188"/>
      <c r="O228" s="76"/>
      <c r="P228" s="76"/>
      <c r="Q228" s="76"/>
      <c r="R228" s="76"/>
      <c r="S228" s="76"/>
      <c r="T228" s="7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8" t="s">
        <v>156</v>
      </c>
      <c r="AU228" s="18" t="s">
        <v>83</v>
      </c>
    </row>
    <row r="229" s="13" customFormat="1">
      <c r="A229" s="13"/>
      <c r="B229" s="189"/>
      <c r="C229" s="13"/>
      <c r="D229" s="184" t="s">
        <v>157</v>
      </c>
      <c r="E229" s="190" t="s">
        <v>1</v>
      </c>
      <c r="F229" s="191" t="s">
        <v>497</v>
      </c>
      <c r="G229" s="13"/>
      <c r="H229" s="192">
        <v>2032</v>
      </c>
      <c r="I229" s="193"/>
      <c r="J229" s="13"/>
      <c r="K229" s="13"/>
      <c r="L229" s="189"/>
      <c r="M229" s="194"/>
      <c r="N229" s="195"/>
      <c r="O229" s="195"/>
      <c r="P229" s="195"/>
      <c r="Q229" s="195"/>
      <c r="R229" s="195"/>
      <c r="S229" s="195"/>
      <c r="T229" s="19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0" t="s">
        <v>157</v>
      </c>
      <c r="AU229" s="190" t="s">
        <v>83</v>
      </c>
      <c r="AV229" s="13" t="s">
        <v>83</v>
      </c>
      <c r="AW229" s="13" t="s">
        <v>30</v>
      </c>
      <c r="AX229" s="13" t="s">
        <v>81</v>
      </c>
      <c r="AY229" s="190" t="s">
        <v>146</v>
      </c>
    </row>
    <row r="230" s="2" customFormat="1" ht="16.5" customHeight="1">
      <c r="A230" s="37"/>
      <c r="B230" s="170"/>
      <c r="C230" s="171" t="s">
        <v>498</v>
      </c>
      <c r="D230" s="171" t="s">
        <v>149</v>
      </c>
      <c r="E230" s="172" t="s">
        <v>499</v>
      </c>
      <c r="F230" s="173" t="s">
        <v>500</v>
      </c>
      <c r="G230" s="174" t="s">
        <v>284</v>
      </c>
      <c r="H230" s="175">
        <v>1015.5</v>
      </c>
      <c r="I230" s="176"/>
      <c r="J230" s="177">
        <f>ROUND(I230*H230,2)</f>
        <v>0</v>
      </c>
      <c r="K230" s="173" t="s">
        <v>153</v>
      </c>
      <c r="L230" s="38"/>
      <c r="M230" s="178" t="s">
        <v>1</v>
      </c>
      <c r="N230" s="179" t="s">
        <v>38</v>
      </c>
      <c r="O230" s="76"/>
      <c r="P230" s="180">
        <f>O230*H230</f>
        <v>0</v>
      </c>
      <c r="Q230" s="180">
        <v>0.50600000000000001</v>
      </c>
      <c r="R230" s="180">
        <f>Q230*H230</f>
        <v>513.84299999999996</v>
      </c>
      <c r="S230" s="180">
        <v>0</v>
      </c>
      <c r="T230" s="18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2" t="s">
        <v>168</v>
      </c>
      <c r="AT230" s="182" t="s">
        <v>149</v>
      </c>
      <c r="AU230" s="182" t="s">
        <v>83</v>
      </c>
      <c r="AY230" s="18" t="s">
        <v>146</v>
      </c>
      <c r="BE230" s="183">
        <f>IF(N230="základní",J230,0)</f>
        <v>0</v>
      </c>
      <c r="BF230" s="183">
        <f>IF(N230="snížená",J230,0)</f>
        <v>0</v>
      </c>
      <c r="BG230" s="183">
        <f>IF(N230="zákl. přenesená",J230,0)</f>
        <v>0</v>
      </c>
      <c r="BH230" s="183">
        <f>IF(N230="sníž. přenesená",J230,0)</f>
        <v>0</v>
      </c>
      <c r="BI230" s="183">
        <f>IF(N230="nulová",J230,0)</f>
        <v>0</v>
      </c>
      <c r="BJ230" s="18" t="s">
        <v>81</v>
      </c>
      <c r="BK230" s="183">
        <f>ROUND(I230*H230,2)</f>
        <v>0</v>
      </c>
      <c r="BL230" s="18" t="s">
        <v>168</v>
      </c>
      <c r="BM230" s="182" t="s">
        <v>501</v>
      </c>
    </row>
    <row r="231" s="2" customFormat="1">
      <c r="A231" s="37"/>
      <c r="B231" s="38"/>
      <c r="C231" s="37"/>
      <c r="D231" s="184" t="s">
        <v>156</v>
      </c>
      <c r="E231" s="37"/>
      <c r="F231" s="185" t="s">
        <v>502</v>
      </c>
      <c r="G231" s="37"/>
      <c r="H231" s="37"/>
      <c r="I231" s="186"/>
      <c r="J231" s="37"/>
      <c r="K231" s="37"/>
      <c r="L231" s="38"/>
      <c r="M231" s="187"/>
      <c r="N231" s="188"/>
      <c r="O231" s="76"/>
      <c r="P231" s="76"/>
      <c r="Q231" s="76"/>
      <c r="R231" s="76"/>
      <c r="S231" s="76"/>
      <c r="T231" s="7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8" t="s">
        <v>156</v>
      </c>
      <c r="AU231" s="18" t="s">
        <v>83</v>
      </c>
    </row>
    <row r="232" s="14" customFormat="1">
      <c r="A232" s="14"/>
      <c r="B232" s="200"/>
      <c r="C232" s="14"/>
      <c r="D232" s="184" t="s">
        <v>157</v>
      </c>
      <c r="E232" s="201" t="s">
        <v>1</v>
      </c>
      <c r="F232" s="202" t="s">
        <v>503</v>
      </c>
      <c r="G232" s="14"/>
      <c r="H232" s="201" t="s">
        <v>1</v>
      </c>
      <c r="I232" s="203"/>
      <c r="J232" s="14"/>
      <c r="K232" s="14"/>
      <c r="L232" s="200"/>
      <c r="M232" s="204"/>
      <c r="N232" s="205"/>
      <c r="O232" s="205"/>
      <c r="P232" s="205"/>
      <c r="Q232" s="205"/>
      <c r="R232" s="205"/>
      <c r="S232" s="205"/>
      <c r="T232" s="20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01" t="s">
        <v>157</v>
      </c>
      <c r="AU232" s="201" t="s">
        <v>83</v>
      </c>
      <c r="AV232" s="14" t="s">
        <v>81</v>
      </c>
      <c r="AW232" s="14" t="s">
        <v>30</v>
      </c>
      <c r="AX232" s="14" t="s">
        <v>73</v>
      </c>
      <c r="AY232" s="201" t="s">
        <v>146</v>
      </c>
    </row>
    <row r="233" s="13" customFormat="1">
      <c r="A233" s="13"/>
      <c r="B233" s="189"/>
      <c r="C233" s="13"/>
      <c r="D233" s="184" t="s">
        <v>157</v>
      </c>
      <c r="E233" s="190" t="s">
        <v>1</v>
      </c>
      <c r="F233" s="191" t="s">
        <v>504</v>
      </c>
      <c r="G233" s="13"/>
      <c r="H233" s="192">
        <v>861</v>
      </c>
      <c r="I233" s="193"/>
      <c r="J233" s="13"/>
      <c r="K233" s="13"/>
      <c r="L233" s="189"/>
      <c r="M233" s="194"/>
      <c r="N233" s="195"/>
      <c r="O233" s="195"/>
      <c r="P233" s="195"/>
      <c r="Q233" s="195"/>
      <c r="R233" s="195"/>
      <c r="S233" s="195"/>
      <c r="T233" s="19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0" t="s">
        <v>157</v>
      </c>
      <c r="AU233" s="190" t="s">
        <v>83</v>
      </c>
      <c r="AV233" s="13" t="s">
        <v>83</v>
      </c>
      <c r="AW233" s="13" t="s">
        <v>30</v>
      </c>
      <c r="AX233" s="13" t="s">
        <v>73</v>
      </c>
      <c r="AY233" s="190" t="s">
        <v>146</v>
      </c>
    </row>
    <row r="234" s="13" customFormat="1">
      <c r="A234" s="13"/>
      <c r="B234" s="189"/>
      <c r="C234" s="13"/>
      <c r="D234" s="184" t="s">
        <v>157</v>
      </c>
      <c r="E234" s="190" t="s">
        <v>1</v>
      </c>
      <c r="F234" s="191" t="s">
        <v>505</v>
      </c>
      <c r="G234" s="13"/>
      <c r="H234" s="192">
        <v>154.5</v>
      </c>
      <c r="I234" s="193"/>
      <c r="J234" s="13"/>
      <c r="K234" s="13"/>
      <c r="L234" s="189"/>
      <c r="M234" s="194"/>
      <c r="N234" s="195"/>
      <c r="O234" s="195"/>
      <c r="P234" s="195"/>
      <c r="Q234" s="195"/>
      <c r="R234" s="195"/>
      <c r="S234" s="195"/>
      <c r="T234" s="19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0" t="s">
        <v>157</v>
      </c>
      <c r="AU234" s="190" t="s">
        <v>83</v>
      </c>
      <c r="AV234" s="13" t="s">
        <v>83</v>
      </c>
      <c r="AW234" s="13" t="s">
        <v>30</v>
      </c>
      <c r="AX234" s="13" t="s">
        <v>73</v>
      </c>
      <c r="AY234" s="190" t="s">
        <v>146</v>
      </c>
    </row>
    <row r="235" s="15" customFormat="1">
      <c r="A235" s="15"/>
      <c r="B235" s="207"/>
      <c r="C235" s="15"/>
      <c r="D235" s="184" t="s">
        <v>157</v>
      </c>
      <c r="E235" s="208" t="s">
        <v>1</v>
      </c>
      <c r="F235" s="209" t="s">
        <v>248</v>
      </c>
      <c r="G235" s="15"/>
      <c r="H235" s="210">
        <v>1015.5</v>
      </c>
      <c r="I235" s="211"/>
      <c r="J235" s="15"/>
      <c r="K235" s="15"/>
      <c r="L235" s="207"/>
      <c r="M235" s="212"/>
      <c r="N235" s="213"/>
      <c r="O235" s="213"/>
      <c r="P235" s="213"/>
      <c r="Q235" s="213"/>
      <c r="R235" s="213"/>
      <c r="S235" s="213"/>
      <c r="T235" s="214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08" t="s">
        <v>157</v>
      </c>
      <c r="AU235" s="208" t="s">
        <v>83</v>
      </c>
      <c r="AV235" s="15" t="s">
        <v>168</v>
      </c>
      <c r="AW235" s="15" t="s">
        <v>30</v>
      </c>
      <c r="AX235" s="15" t="s">
        <v>81</v>
      </c>
      <c r="AY235" s="208" t="s">
        <v>146</v>
      </c>
    </row>
    <row r="236" s="2" customFormat="1" ht="33" customHeight="1">
      <c r="A236" s="37"/>
      <c r="B236" s="170"/>
      <c r="C236" s="171" t="s">
        <v>506</v>
      </c>
      <c r="D236" s="171" t="s">
        <v>149</v>
      </c>
      <c r="E236" s="172" t="s">
        <v>507</v>
      </c>
      <c r="F236" s="173" t="s">
        <v>508</v>
      </c>
      <c r="G236" s="174" t="s">
        <v>284</v>
      </c>
      <c r="H236" s="175">
        <v>861</v>
      </c>
      <c r="I236" s="176"/>
      <c r="J236" s="177">
        <f>ROUND(I236*H236,2)</f>
        <v>0</v>
      </c>
      <c r="K236" s="173" t="s">
        <v>153</v>
      </c>
      <c r="L236" s="38"/>
      <c r="M236" s="178" t="s">
        <v>1</v>
      </c>
      <c r="N236" s="179" t="s">
        <v>38</v>
      </c>
      <c r="O236" s="76"/>
      <c r="P236" s="180">
        <f>O236*H236</f>
        <v>0</v>
      </c>
      <c r="Q236" s="180">
        <v>0</v>
      </c>
      <c r="R236" s="180">
        <f>Q236*H236</f>
        <v>0</v>
      </c>
      <c r="S236" s="180">
        <v>0</v>
      </c>
      <c r="T236" s="18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82" t="s">
        <v>168</v>
      </c>
      <c r="AT236" s="182" t="s">
        <v>149</v>
      </c>
      <c r="AU236" s="182" t="s">
        <v>83</v>
      </c>
      <c r="AY236" s="18" t="s">
        <v>146</v>
      </c>
      <c r="BE236" s="183">
        <f>IF(N236="základní",J236,0)</f>
        <v>0</v>
      </c>
      <c r="BF236" s="183">
        <f>IF(N236="snížená",J236,0)</f>
        <v>0</v>
      </c>
      <c r="BG236" s="183">
        <f>IF(N236="zákl. přenesená",J236,0)</f>
        <v>0</v>
      </c>
      <c r="BH236" s="183">
        <f>IF(N236="sníž. přenesená",J236,0)</f>
        <v>0</v>
      </c>
      <c r="BI236" s="183">
        <f>IF(N236="nulová",J236,0)</f>
        <v>0</v>
      </c>
      <c r="BJ236" s="18" t="s">
        <v>81</v>
      </c>
      <c r="BK236" s="183">
        <f>ROUND(I236*H236,2)</f>
        <v>0</v>
      </c>
      <c r="BL236" s="18" t="s">
        <v>168</v>
      </c>
      <c r="BM236" s="182" t="s">
        <v>509</v>
      </c>
    </row>
    <row r="237" s="2" customFormat="1">
      <c r="A237" s="37"/>
      <c r="B237" s="38"/>
      <c r="C237" s="37"/>
      <c r="D237" s="184" t="s">
        <v>156</v>
      </c>
      <c r="E237" s="37"/>
      <c r="F237" s="185" t="s">
        <v>510</v>
      </c>
      <c r="G237" s="37"/>
      <c r="H237" s="37"/>
      <c r="I237" s="186"/>
      <c r="J237" s="37"/>
      <c r="K237" s="37"/>
      <c r="L237" s="38"/>
      <c r="M237" s="187"/>
      <c r="N237" s="188"/>
      <c r="O237" s="76"/>
      <c r="P237" s="76"/>
      <c r="Q237" s="76"/>
      <c r="R237" s="76"/>
      <c r="S237" s="76"/>
      <c r="T237" s="7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8" t="s">
        <v>156</v>
      </c>
      <c r="AU237" s="18" t="s">
        <v>83</v>
      </c>
    </row>
    <row r="238" s="13" customFormat="1">
      <c r="A238" s="13"/>
      <c r="B238" s="189"/>
      <c r="C238" s="13"/>
      <c r="D238" s="184" t="s">
        <v>157</v>
      </c>
      <c r="E238" s="190" t="s">
        <v>1</v>
      </c>
      <c r="F238" s="191" t="s">
        <v>504</v>
      </c>
      <c r="G238" s="13"/>
      <c r="H238" s="192">
        <v>861</v>
      </c>
      <c r="I238" s="193"/>
      <c r="J238" s="13"/>
      <c r="K238" s="13"/>
      <c r="L238" s="189"/>
      <c r="M238" s="194"/>
      <c r="N238" s="195"/>
      <c r="O238" s="195"/>
      <c r="P238" s="195"/>
      <c r="Q238" s="195"/>
      <c r="R238" s="195"/>
      <c r="S238" s="195"/>
      <c r="T238" s="19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0" t="s">
        <v>157</v>
      </c>
      <c r="AU238" s="190" t="s">
        <v>83</v>
      </c>
      <c r="AV238" s="13" t="s">
        <v>83</v>
      </c>
      <c r="AW238" s="13" t="s">
        <v>30</v>
      </c>
      <c r="AX238" s="13" t="s">
        <v>73</v>
      </c>
      <c r="AY238" s="190" t="s">
        <v>146</v>
      </c>
    </row>
    <row r="239" s="15" customFormat="1">
      <c r="A239" s="15"/>
      <c r="B239" s="207"/>
      <c r="C239" s="15"/>
      <c r="D239" s="184" t="s">
        <v>157</v>
      </c>
      <c r="E239" s="208" t="s">
        <v>1</v>
      </c>
      <c r="F239" s="209" t="s">
        <v>248</v>
      </c>
      <c r="G239" s="15"/>
      <c r="H239" s="210">
        <v>861</v>
      </c>
      <c r="I239" s="211"/>
      <c r="J239" s="15"/>
      <c r="K239" s="15"/>
      <c r="L239" s="207"/>
      <c r="M239" s="212"/>
      <c r="N239" s="213"/>
      <c r="O239" s="213"/>
      <c r="P239" s="213"/>
      <c r="Q239" s="213"/>
      <c r="R239" s="213"/>
      <c r="S239" s="213"/>
      <c r="T239" s="214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08" t="s">
        <v>157</v>
      </c>
      <c r="AU239" s="208" t="s">
        <v>83</v>
      </c>
      <c r="AV239" s="15" t="s">
        <v>168</v>
      </c>
      <c r="AW239" s="15" t="s">
        <v>30</v>
      </c>
      <c r="AX239" s="15" t="s">
        <v>81</v>
      </c>
      <c r="AY239" s="208" t="s">
        <v>146</v>
      </c>
    </row>
    <row r="240" s="2" customFormat="1">
      <c r="A240" s="37"/>
      <c r="B240" s="170"/>
      <c r="C240" s="171" t="s">
        <v>511</v>
      </c>
      <c r="D240" s="171" t="s">
        <v>149</v>
      </c>
      <c r="E240" s="172" t="s">
        <v>512</v>
      </c>
      <c r="F240" s="173" t="s">
        <v>513</v>
      </c>
      <c r="G240" s="174" t="s">
        <v>284</v>
      </c>
      <c r="H240" s="175">
        <v>861</v>
      </c>
      <c r="I240" s="176"/>
      <c r="J240" s="177">
        <f>ROUND(I240*H240,2)</f>
        <v>0</v>
      </c>
      <c r="K240" s="173" t="s">
        <v>153</v>
      </c>
      <c r="L240" s="38"/>
      <c r="M240" s="178" t="s">
        <v>1</v>
      </c>
      <c r="N240" s="179" t="s">
        <v>38</v>
      </c>
      <c r="O240" s="76"/>
      <c r="P240" s="180">
        <f>O240*H240</f>
        <v>0</v>
      </c>
      <c r="Q240" s="180">
        <v>0</v>
      </c>
      <c r="R240" s="180">
        <f>Q240*H240</f>
        <v>0</v>
      </c>
      <c r="S240" s="180">
        <v>0</v>
      </c>
      <c r="T240" s="181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82" t="s">
        <v>168</v>
      </c>
      <c r="AT240" s="182" t="s">
        <v>149</v>
      </c>
      <c r="AU240" s="182" t="s">
        <v>83</v>
      </c>
      <c r="AY240" s="18" t="s">
        <v>146</v>
      </c>
      <c r="BE240" s="183">
        <f>IF(N240="základní",J240,0)</f>
        <v>0</v>
      </c>
      <c r="BF240" s="183">
        <f>IF(N240="snížená",J240,0)</f>
        <v>0</v>
      </c>
      <c r="BG240" s="183">
        <f>IF(N240="zákl. přenesená",J240,0)</f>
        <v>0</v>
      </c>
      <c r="BH240" s="183">
        <f>IF(N240="sníž. přenesená",J240,0)</f>
        <v>0</v>
      </c>
      <c r="BI240" s="183">
        <f>IF(N240="nulová",J240,0)</f>
        <v>0</v>
      </c>
      <c r="BJ240" s="18" t="s">
        <v>81</v>
      </c>
      <c r="BK240" s="183">
        <f>ROUND(I240*H240,2)</f>
        <v>0</v>
      </c>
      <c r="BL240" s="18" t="s">
        <v>168</v>
      </c>
      <c r="BM240" s="182" t="s">
        <v>514</v>
      </c>
    </row>
    <row r="241" s="2" customFormat="1">
      <c r="A241" s="37"/>
      <c r="B241" s="38"/>
      <c r="C241" s="37"/>
      <c r="D241" s="184" t="s">
        <v>156</v>
      </c>
      <c r="E241" s="37"/>
      <c r="F241" s="185" t="s">
        <v>515</v>
      </c>
      <c r="G241" s="37"/>
      <c r="H241" s="37"/>
      <c r="I241" s="186"/>
      <c r="J241" s="37"/>
      <c r="K241" s="37"/>
      <c r="L241" s="38"/>
      <c r="M241" s="187"/>
      <c r="N241" s="188"/>
      <c r="O241" s="76"/>
      <c r="P241" s="76"/>
      <c r="Q241" s="76"/>
      <c r="R241" s="76"/>
      <c r="S241" s="76"/>
      <c r="T241" s="7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8" t="s">
        <v>156</v>
      </c>
      <c r="AU241" s="18" t="s">
        <v>83</v>
      </c>
    </row>
    <row r="242" s="14" customFormat="1">
      <c r="A242" s="14"/>
      <c r="B242" s="200"/>
      <c r="C242" s="14"/>
      <c r="D242" s="184" t="s">
        <v>157</v>
      </c>
      <c r="E242" s="201" t="s">
        <v>1</v>
      </c>
      <c r="F242" s="202" t="s">
        <v>516</v>
      </c>
      <c r="G242" s="14"/>
      <c r="H242" s="201" t="s">
        <v>1</v>
      </c>
      <c r="I242" s="203"/>
      <c r="J242" s="14"/>
      <c r="K242" s="14"/>
      <c r="L242" s="200"/>
      <c r="M242" s="204"/>
      <c r="N242" s="205"/>
      <c r="O242" s="205"/>
      <c r="P242" s="205"/>
      <c r="Q242" s="205"/>
      <c r="R242" s="205"/>
      <c r="S242" s="205"/>
      <c r="T242" s="20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01" t="s">
        <v>157</v>
      </c>
      <c r="AU242" s="201" t="s">
        <v>83</v>
      </c>
      <c r="AV242" s="14" t="s">
        <v>81</v>
      </c>
      <c r="AW242" s="14" t="s">
        <v>30</v>
      </c>
      <c r="AX242" s="14" t="s">
        <v>73</v>
      </c>
      <c r="AY242" s="201" t="s">
        <v>146</v>
      </c>
    </row>
    <row r="243" s="13" customFormat="1">
      <c r="A243" s="13"/>
      <c r="B243" s="189"/>
      <c r="C243" s="13"/>
      <c r="D243" s="184" t="s">
        <v>157</v>
      </c>
      <c r="E243" s="190" t="s">
        <v>1</v>
      </c>
      <c r="F243" s="191" t="s">
        <v>504</v>
      </c>
      <c r="G243" s="13"/>
      <c r="H243" s="192">
        <v>861</v>
      </c>
      <c r="I243" s="193"/>
      <c r="J243" s="13"/>
      <c r="K243" s="13"/>
      <c r="L243" s="189"/>
      <c r="M243" s="194"/>
      <c r="N243" s="195"/>
      <c r="O243" s="195"/>
      <c r="P243" s="195"/>
      <c r="Q243" s="195"/>
      <c r="R243" s="195"/>
      <c r="S243" s="195"/>
      <c r="T243" s="19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0" t="s">
        <v>157</v>
      </c>
      <c r="AU243" s="190" t="s">
        <v>83</v>
      </c>
      <c r="AV243" s="13" t="s">
        <v>83</v>
      </c>
      <c r="AW243" s="13" t="s">
        <v>30</v>
      </c>
      <c r="AX243" s="13" t="s">
        <v>73</v>
      </c>
      <c r="AY243" s="190" t="s">
        <v>146</v>
      </c>
    </row>
    <row r="244" s="15" customFormat="1">
      <c r="A244" s="15"/>
      <c r="B244" s="207"/>
      <c r="C244" s="15"/>
      <c r="D244" s="184" t="s">
        <v>157</v>
      </c>
      <c r="E244" s="208" t="s">
        <v>1</v>
      </c>
      <c r="F244" s="209" t="s">
        <v>248</v>
      </c>
      <c r="G244" s="15"/>
      <c r="H244" s="210">
        <v>861</v>
      </c>
      <c r="I244" s="211"/>
      <c r="J244" s="15"/>
      <c r="K244" s="15"/>
      <c r="L244" s="207"/>
      <c r="M244" s="212"/>
      <c r="N244" s="213"/>
      <c r="O244" s="213"/>
      <c r="P244" s="213"/>
      <c r="Q244" s="213"/>
      <c r="R244" s="213"/>
      <c r="S244" s="213"/>
      <c r="T244" s="214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08" t="s">
        <v>157</v>
      </c>
      <c r="AU244" s="208" t="s">
        <v>83</v>
      </c>
      <c r="AV244" s="15" t="s">
        <v>168</v>
      </c>
      <c r="AW244" s="15" t="s">
        <v>30</v>
      </c>
      <c r="AX244" s="15" t="s">
        <v>81</v>
      </c>
      <c r="AY244" s="208" t="s">
        <v>146</v>
      </c>
    </row>
    <row r="245" s="2" customFormat="1">
      <c r="A245" s="37"/>
      <c r="B245" s="170"/>
      <c r="C245" s="171" t="s">
        <v>517</v>
      </c>
      <c r="D245" s="171" t="s">
        <v>149</v>
      </c>
      <c r="E245" s="172" t="s">
        <v>518</v>
      </c>
      <c r="F245" s="173" t="s">
        <v>519</v>
      </c>
      <c r="G245" s="174" t="s">
        <v>284</v>
      </c>
      <c r="H245" s="175">
        <v>861</v>
      </c>
      <c r="I245" s="176"/>
      <c r="J245" s="177">
        <f>ROUND(I245*H245,2)</f>
        <v>0</v>
      </c>
      <c r="K245" s="173" t="s">
        <v>153</v>
      </c>
      <c r="L245" s="38"/>
      <c r="M245" s="178" t="s">
        <v>1</v>
      </c>
      <c r="N245" s="179" t="s">
        <v>38</v>
      </c>
      <c r="O245" s="76"/>
      <c r="P245" s="180">
        <f>O245*H245</f>
        <v>0</v>
      </c>
      <c r="Q245" s="180">
        <v>0</v>
      </c>
      <c r="R245" s="180">
        <f>Q245*H245</f>
        <v>0</v>
      </c>
      <c r="S245" s="180">
        <v>0</v>
      </c>
      <c r="T245" s="18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2" t="s">
        <v>168</v>
      </c>
      <c r="AT245" s="182" t="s">
        <v>149</v>
      </c>
      <c r="AU245" s="182" t="s">
        <v>83</v>
      </c>
      <c r="AY245" s="18" t="s">
        <v>146</v>
      </c>
      <c r="BE245" s="183">
        <f>IF(N245="základní",J245,0)</f>
        <v>0</v>
      </c>
      <c r="BF245" s="183">
        <f>IF(N245="snížená",J245,0)</f>
        <v>0</v>
      </c>
      <c r="BG245" s="183">
        <f>IF(N245="zákl. přenesená",J245,0)</f>
        <v>0</v>
      </c>
      <c r="BH245" s="183">
        <f>IF(N245="sníž. přenesená",J245,0)</f>
        <v>0</v>
      </c>
      <c r="BI245" s="183">
        <f>IF(N245="nulová",J245,0)</f>
        <v>0</v>
      </c>
      <c r="BJ245" s="18" t="s">
        <v>81</v>
      </c>
      <c r="BK245" s="183">
        <f>ROUND(I245*H245,2)</f>
        <v>0</v>
      </c>
      <c r="BL245" s="18" t="s">
        <v>168</v>
      </c>
      <c r="BM245" s="182" t="s">
        <v>520</v>
      </c>
    </row>
    <row r="246" s="2" customFormat="1">
      <c r="A246" s="37"/>
      <c r="B246" s="38"/>
      <c r="C246" s="37"/>
      <c r="D246" s="184" t="s">
        <v>156</v>
      </c>
      <c r="E246" s="37"/>
      <c r="F246" s="185" t="s">
        <v>521</v>
      </c>
      <c r="G246" s="37"/>
      <c r="H246" s="37"/>
      <c r="I246" s="186"/>
      <c r="J246" s="37"/>
      <c r="K246" s="37"/>
      <c r="L246" s="38"/>
      <c r="M246" s="187"/>
      <c r="N246" s="188"/>
      <c r="O246" s="76"/>
      <c r="P246" s="76"/>
      <c r="Q246" s="76"/>
      <c r="R246" s="76"/>
      <c r="S246" s="76"/>
      <c r="T246" s="7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8" t="s">
        <v>156</v>
      </c>
      <c r="AU246" s="18" t="s">
        <v>83</v>
      </c>
    </row>
    <row r="247" s="14" customFormat="1">
      <c r="A247" s="14"/>
      <c r="B247" s="200"/>
      <c r="C247" s="14"/>
      <c r="D247" s="184" t="s">
        <v>157</v>
      </c>
      <c r="E247" s="201" t="s">
        <v>1</v>
      </c>
      <c r="F247" s="202" t="s">
        <v>522</v>
      </c>
      <c r="G247" s="14"/>
      <c r="H247" s="201" t="s">
        <v>1</v>
      </c>
      <c r="I247" s="203"/>
      <c r="J247" s="14"/>
      <c r="K247" s="14"/>
      <c r="L247" s="200"/>
      <c r="M247" s="204"/>
      <c r="N247" s="205"/>
      <c r="O247" s="205"/>
      <c r="P247" s="205"/>
      <c r="Q247" s="205"/>
      <c r="R247" s="205"/>
      <c r="S247" s="205"/>
      <c r="T247" s="20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01" t="s">
        <v>157</v>
      </c>
      <c r="AU247" s="201" t="s">
        <v>83</v>
      </c>
      <c r="AV247" s="14" t="s">
        <v>81</v>
      </c>
      <c r="AW247" s="14" t="s">
        <v>30</v>
      </c>
      <c r="AX247" s="14" t="s">
        <v>73</v>
      </c>
      <c r="AY247" s="201" t="s">
        <v>146</v>
      </c>
    </row>
    <row r="248" s="13" customFormat="1">
      <c r="A248" s="13"/>
      <c r="B248" s="189"/>
      <c r="C248" s="13"/>
      <c r="D248" s="184" t="s">
        <v>157</v>
      </c>
      <c r="E248" s="190" t="s">
        <v>1</v>
      </c>
      <c r="F248" s="191" t="s">
        <v>504</v>
      </c>
      <c r="G248" s="13"/>
      <c r="H248" s="192">
        <v>861</v>
      </c>
      <c r="I248" s="193"/>
      <c r="J248" s="13"/>
      <c r="K248" s="13"/>
      <c r="L248" s="189"/>
      <c r="M248" s="194"/>
      <c r="N248" s="195"/>
      <c r="O248" s="195"/>
      <c r="P248" s="195"/>
      <c r="Q248" s="195"/>
      <c r="R248" s="195"/>
      <c r="S248" s="195"/>
      <c r="T248" s="19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0" t="s">
        <v>157</v>
      </c>
      <c r="AU248" s="190" t="s">
        <v>83</v>
      </c>
      <c r="AV248" s="13" t="s">
        <v>83</v>
      </c>
      <c r="AW248" s="13" t="s">
        <v>30</v>
      </c>
      <c r="AX248" s="13" t="s">
        <v>73</v>
      </c>
      <c r="AY248" s="190" t="s">
        <v>146</v>
      </c>
    </row>
    <row r="249" s="15" customFormat="1">
      <c r="A249" s="15"/>
      <c r="B249" s="207"/>
      <c r="C249" s="15"/>
      <c r="D249" s="184" t="s">
        <v>157</v>
      </c>
      <c r="E249" s="208" t="s">
        <v>1</v>
      </c>
      <c r="F249" s="209" t="s">
        <v>248</v>
      </c>
      <c r="G249" s="15"/>
      <c r="H249" s="210">
        <v>861</v>
      </c>
      <c r="I249" s="211"/>
      <c r="J249" s="15"/>
      <c r="K249" s="15"/>
      <c r="L249" s="207"/>
      <c r="M249" s="212"/>
      <c r="N249" s="213"/>
      <c r="O249" s="213"/>
      <c r="P249" s="213"/>
      <c r="Q249" s="213"/>
      <c r="R249" s="213"/>
      <c r="S249" s="213"/>
      <c r="T249" s="214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08" t="s">
        <v>157</v>
      </c>
      <c r="AU249" s="208" t="s">
        <v>83</v>
      </c>
      <c r="AV249" s="15" t="s">
        <v>168</v>
      </c>
      <c r="AW249" s="15" t="s">
        <v>30</v>
      </c>
      <c r="AX249" s="15" t="s">
        <v>81</v>
      </c>
      <c r="AY249" s="208" t="s">
        <v>146</v>
      </c>
    </row>
    <row r="250" s="2" customFormat="1">
      <c r="A250" s="37"/>
      <c r="B250" s="170"/>
      <c r="C250" s="171" t="s">
        <v>523</v>
      </c>
      <c r="D250" s="171" t="s">
        <v>149</v>
      </c>
      <c r="E250" s="172" t="s">
        <v>524</v>
      </c>
      <c r="F250" s="173" t="s">
        <v>525</v>
      </c>
      <c r="G250" s="174" t="s">
        <v>284</v>
      </c>
      <c r="H250" s="175">
        <v>861</v>
      </c>
      <c r="I250" s="176"/>
      <c r="J250" s="177">
        <f>ROUND(I250*H250,2)</f>
        <v>0</v>
      </c>
      <c r="K250" s="173" t="s">
        <v>153</v>
      </c>
      <c r="L250" s="38"/>
      <c r="M250" s="178" t="s">
        <v>1</v>
      </c>
      <c r="N250" s="179" t="s">
        <v>38</v>
      </c>
      <c r="O250" s="76"/>
      <c r="P250" s="180">
        <f>O250*H250</f>
        <v>0</v>
      </c>
      <c r="Q250" s="180">
        <v>0</v>
      </c>
      <c r="R250" s="180">
        <f>Q250*H250</f>
        <v>0</v>
      </c>
      <c r="S250" s="180">
        <v>0</v>
      </c>
      <c r="T250" s="181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2" t="s">
        <v>168</v>
      </c>
      <c r="AT250" s="182" t="s">
        <v>149</v>
      </c>
      <c r="AU250" s="182" t="s">
        <v>83</v>
      </c>
      <c r="AY250" s="18" t="s">
        <v>146</v>
      </c>
      <c r="BE250" s="183">
        <f>IF(N250="základní",J250,0)</f>
        <v>0</v>
      </c>
      <c r="BF250" s="183">
        <f>IF(N250="snížená",J250,0)</f>
        <v>0</v>
      </c>
      <c r="BG250" s="183">
        <f>IF(N250="zákl. přenesená",J250,0)</f>
        <v>0</v>
      </c>
      <c r="BH250" s="183">
        <f>IF(N250="sníž. přenesená",J250,0)</f>
        <v>0</v>
      </c>
      <c r="BI250" s="183">
        <f>IF(N250="nulová",J250,0)</f>
        <v>0</v>
      </c>
      <c r="BJ250" s="18" t="s">
        <v>81</v>
      </c>
      <c r="BK250" s="183">
        <f>ROUND(I250*H250,2)</f>
        <v>0</v>
      </c>
      <c r="BL250" s="18" t="s">
        <v>168</v>
      </c>
      <c r="BM250" s="182" t="s">
        <v>526</v>
      </c>
    </row>
    <row r="251" s="2" customFormat="1">
      <c r="A251" s="37"/>
      <c r="B251" s="38"/>
      <c r="C251" s="37"/>
      <c r="D251" s="184" t="s">
        <v>156</v>
      </c>
      <c r="E251" s="37"/>
      <c r="F251" s="185" t="s">
        <v>527</v>
      </c>
      <c r="G251" s="37"/>
      <c r="H251" s="37"/>
      <c r="I251" s="186"/>
      <c r="J251" s="37"/>
      <c r="K251" s="37"/>
      <c r="L251" s="38"/>
      <c r="M251" s="187"/>
      <c r="N251" s="188"/>
      <c r="O251" s="76"/>
      <c r="P251" s="76"/>
      <c r="Q251" s="76"/>
      <c r="R251" s="76"/>
      <c r="S251" s="76"/>
      <c r="T251" s="7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8" t="s">
        <v>156</v>
      </c>
      <c r="AU251" s="18" t="s">
        <v>83</v>
      </c>
    </row>
    <row r="252" s="14" customFormat="1">
      <c r="A252" s="14"/>
      <c r="B252" s="200"/>
      <c r="C252" s="14"/>
      <c r="D252" s="184" t="s">
        <v>157</v>
      </c>
      <c r="E252" s="201" t="s">
        <v>1</v>
      </c>
      <c r="F252" s="202" t="s">
        <v>522</v>
      </c>
      <c r="G252" s="14"/>
      <c r="H252" s="201" t="s">
        <v>1</v>
      </c>
      <c r="I252" s="203"/>
      <c r="J252" s="14"/>
      <c r="K252" s="14"/>
      <c r="L252" s="200"/>
      <c r="M252" s="204"/>
      <c r="N252" s="205"/>
      <c r="O252" s="205"/>
      <c r="P252" s="205"/>
      <c r="Q252" s="205"/>
      <c r="R252" s="205"/>
      <c r="S252" s="205"/>
      <c r="T252" s="20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01" t="s">
        <v>157</v>
      </c>
      <c r="AU252" s="201" t="s">
        <v>83</v>
      </c>
      <c r="AV252" s="14" t="s">
        <v>81</v>
      </c>
      <c r="AW252" s="14" t="s">
        <v>30</v>
      </c>
      <c r="AX252" s="14" t="s">
        <v>73</v>
      </c>
      <c r="AY252" s="201" t="s">
        <v>146</v>
      </c>
    </row>
    <row r="253" s="13" customFormat="1">
      <c r="A253" s="13"/>
      <c r="B253" s="189"/>
      <c r="C253" s="13"/>
      <c r="D253" s="184" t="s">
        <v>157</v>
      </c>
      <c r="E253" s="190" t="s">
        <v>1</v>
      </c>
      <c r="F253" s="191" t="s">
        <v>504</v>
      </c>
      <c r="G253" s="13"/>
      <c r="H253" s="192">
        <v>861</v>
      </c>
      <c r="I253" s="193"/>
      <c r="J253" s="13"/>
      <c r="K253" s="13"/>
      <c r="L253" s="189"/>
      <c r="M253" s="194"/>
      <c r="N253" s="195"/>
      <c r="O253" s="195"/>
      <c r="P253" s="195"/>
      <c r="Q253" s="195"/>
      <c r="R253" s="195"/>
      <c r="S253" s="195"/>
      <c r="T253" s="19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0" t="s">
        <v>157</v>
      </c>
      <c r="AU253" s="190" t="s">
        <v>83</v>
      </c>
      <c r="AV253" s="13" t="s">
        <v>83</v>
      </c>
      <c r="AW253" s="13" t="s">
        <v>30</v>
      </c>
      <c r="AX253" s="13" t="s">
        <v>73</v>
      </c>
      <c r="AY253" s="190" t="s">
        <v>146</v>
      </c>
    </row>
    <row r="254" s="15" customFormat="1">
      <c r="A254" s="15"/>
      <c r="B254" s="207"/>
      <c r="C254" s="15"/>
      <c r="D254" s="184" t="s">
        <v>157</v>
      </c>
      <c r="E254" s="208" t="s">
        <v>1</v>
      </c>
      <c r="F254" s="209" t="s">
        <v>248</v>
      </c>
      <c r="G254" s="15"/>
      <c r="H254" s="210">
        <v>861</v>
      </c>
      <c r="I254" s="211"/>
      <c r="J254" s="15"/>
      <c r="K254" s="15"/>
      <c r="L254" s="207"/>
      <c r="M254" s="212"/>
      <c r="N254" s="213"/>
      <c r="O254" s="213"/>
      <c r="P254" s="213"/>
      <c r="Q254" s="213"/>
      <c r="R254" s="213"/>
      <c r="S254" s="213"/>
      <c r="T254" s="214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08" t="s">
        <v>157</v>
      </c>
      <c r="AU254" s="208" t="s">
        <v>83</v>
      </c>
      <c r="AV254" s="15" t="s">
        <v>168</v>
      </c>
      <c r="AW254" s="15" t="s">
        <v>30</v>
      </c>
      <c r="AX254" s="15" t="s">
        <v>81</v>
      </c>
      <c r="AY254" s="208" t="s">
        <v>146</v>
      </c>
    </row>
    <row r="255" s="2" customFormat="1">
      <c r="A255" s="37"/>
      <c r="B255" s="170"/>
      <c r="C255" s="171" t="s">
        <v>528</v>
      </c>
      <c r="D255" s="171" t="s">
        <v>149</v>
      </c>
      <c r="E255" s="172" t="s">
        <v>529</v>
      </c>
      <c r="F255" s="173" t="s">
        <v>530</v>
      </c>
      <c r="G255" s="174" t="s">
        <v>284</v>
      </c>
      <c r="H255" s="175">
        <v>861</v>
      </c>
      <c r="I255" s="176"/>
      <c r="J255" s="177">
        <f>ROUND(I255*H255,2)</f>
        <v>0</v>
      </c>
      <c r="K255" s="173" t="s">
        <v>153</v>
      </c>
      <c r="L255" s="38"/>
      <c r="M255" s="178" t="s">
        <v>1</v>
      </c>
      <c r="N255" s="179" t="s">
        <v>38</v>
      </c>
      <c r="O255" s="76"/>
      <c r="P255" s="180">
        <f>O255*H255</f>
        <v>0</v>
      </c>
      <c r="Q255" s="180">
        <v>0</v>
      </c>
      <c r="R255" s="180">
        <f>Q255*H255</f>
        <v>0</v>
      </c>
      <c r="S255" s="180">
        <v>0</v>
      </c>
      <c r="T255" s="18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2" t="s">
        <v>168</v>
      </c>
      <c r="AT255" s="182" t="s">
        <v>149</v>
      </c>
      <c r="AU255" s="182" t="s">
        <v>83</v>
      </c>
      <c r="AY255" s="18" t="s">
        <v>146</v>
      </c>
      <c r="BE255" s="183">
        <f>IF(N255="základní",J255,0)</f>
        <v>0</v>
      </c>
      <c r="BF255" s="183">
        <f>IF(N255="snížená",J255,0)</f>
        <v>0</v>
      </c>
      <c r="BG255" s="183">
        <f>IF(N255="zákl. přenesená",J255,0)</f>
        <v>0</v>
      </c>
      <c r="BH255" s="183">
        <f>IF(N255="sníž. přenesená",J255,0)</f>
        <v>0</v>
      </c>
      <c r="BI255" s="183">
        <f>IF(N255="nulová",J255,0)</f>
        <v>0</v>
      </c>
      <c r="BJ255" s="18" t="s">
        <v>81</v>
      </c>
      <c r="BK255" s="183">
        <f>ROUND(I255*H255,2)</f>
        <v>0</v>
      </c>
      <c r="BL255" s="18" t="s">
        <v>168</v>
      </c>
      <c r="BM255" s="182" t="s">
        <v>531</v>
      </c>
    </row>
    <row r="256" s="2" customFormat="1">
      <c r="A256" s="37"/>
      <c r="B256" s="38"/>
      <c r="C256" s="37"/>
      <c r="D256" s="184" t="s">
        <v>156</v>
      </c>
      <c r="E256" s="37"/>
      <c r="F256" s="185" t="s">
        <v>532</v>
      </c>
      <c r="G256" s="37"/>
      <c r="H256" s="37"/>
      <c r="I256" s="186"/>
      <c r="J256" s="37"/>
      <c r="K256" s="37"/>
      <c r="L256" s="38"/>
      <c r="M256" s="187"/>
      <c r="N256" s="188"/>
      <c r="O256" s="76"/>
      <c r="P256" s="76"/>
      <c r="Q256" s="76"/>
      <c r="R256" s="76"/>
      <c r="S256" s="76"/>
      <c r="T256" s="7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8" t="s">
        <v>156</v>
      </c>
      <c r="AU256" s="18" t="s">
        <v>83</v>
      </c>
    </row>
    <row r="257" s="13" customFormat="1">
      <c r="A257" s="13"/>
      <c r="B257" s="189"/>
      <c r="C257" s="13"/>
      <c r="D257" s="184" t="s">
        <v>157</v>
      </c>
      <c r="E257" s="190" t="s">
        <v>1</v>
      </c>
      <c r="F257" s="191" t="s">
        <v>504</v>
      </c>
      <c r="G257" s="13"/>
      <c r="H257" s="192">
        <v>861</v>
      </c>
      <c r="I257" s="193"/>
      <c r="J257" s="13"/>
      <c r="K257" s="13"/>
      <c r="L257" s="189"/>
      <c r="M257" s="194"/>
      <c r="N257" s="195"/>
      <c r="O257" s="195"/>
      <c r="P257" s="195"/>
      <c r="Q257" s="195"/>
      <c r="R257" s="195"/>
      <c r="S257" s="195"/>
      <c r="T257" s="19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0" t="s">
        <v>157</v>
      </c>
      <c r="AU257" s="190" t="s">
        <v>83</v>
      </c>
      <c r="AV257" s="13" t="s">
        <v>83</v>
      </c>
      <c r="AW257" s="13" t="s">
        <v>30</v>
      </c>
      <c r="AX257" s="13" t="s">
        <v>73</v>
      </c>
      <c r="AY257" s="190" t="s">
        <v>146</v>
      </c>
    </row>
    <row r="258" s="15" customFormat="1">
      <c r="A258" s="15"/>
      <c r="B258" s="207"/>
      <c r="C258" s="15"/>
      <c r="D258" s="184" t="s">
        <v>157</v>
      </c>
      <c r="E258" s="208" t="s">
        <v>1</v>
      </c>
      <c r="F258" s="209" t="s">
        <v>248</v>
      </c>
      <c r="G258" s="15"/>
      <c r="H258" s="210">
        <v>861</v>
      </c>
      <c r="I258" s="211"/>
      <c r="J258" s="15"/>
      <c r="K258" s="15"/>
      <c r="L258" s="207"/>
      <c r="M258" s="212"/>
      <c r="N258" s="213"/>
      <c r="O258" s="213"/>
      <c r="P258" s="213"/>
      <c r="Q258" s="213"/>
      <c r="R258" s="213"/>
      <c r="S258" s="213"/>
      <c r="T258" s="214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08" t="s">
        <v>157</v>
      </c>
      <c r="AU258" s="208" t="s">
        <v>83</v>
      </c>
      <c r="AV258" s="15" t="s">
        <v>168</v>
      </c>
      <c r="AW258" s="15" t="s">
        <v>30</v>
      </c>
      <c r="AX258" s="15" t="s">
        <v>81</v>
      </c>
      <c r="AY258" s="208" t="s">
        <v>146</v>
      </c>
    </row>
    <row r="259" s="2" customFormat="1" ht="33" customHeight="1">
      <c r="A259" s="37"/>
      <c r="B259" s="170"/>
      <c r="C259" s="171" t="s">
        <v>533</v>
      </c>
      <c r="D259" s="171" t="s">
        <v>149</v>
      </c>
      <c r="E259" s="172" t="s">
        <v>534</v>
      </c>
      <c r="F259" s="173" t="s">
        <v>535</v>
      </c>
      <c r="G259" s="174" t="s">
        <v>284</v>
      </c>
      <c r="H259" s="175">
        <v>861</v>
      </c>
      <c r="I259" s="176"/>
      <c r="J259" s="177">
        <f>ROUND(I259*H259,2)</f>
        <v>0</v>
      </c>
      <c r="K259" s="173" t="s">
        <v>153</v>
      </c>
      <c r="L259" s="38"/>
      <c r="M259" s="178" t="s">
        <v>1</v>
      </c>
      <c r="N259" s="179" t="s">
        <v>38</v>
      </c>
      <c r="O259" s="76"/>
      <c r="P259" s="180">
        <f>O259*H259</f>
        <v>0</v>
      </c>
      <c r="Q259" s="180">
        <v>0</v>
      </c>
      <c r="R259" s="180">
        <f>Q259*H259</f>
        <v>0</v>
      </c>
      <c r="S259" s="180">
        <v>0</v>
      </c>
      <c r="T259" s="181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82" t="s">
        <v>168</v>
      </c>
      <c r="AT259" s="182" t="s">
        <v>149</v>
      </c>
      <c r="AU259" s="182" t="s">
        <v>83</v>
      </c>
      <c r="AY259" s="18" t="s">
        <v>146</v>
      </c>
      <c r="BE259" s="183">
        <f>IF(N259="základní",J259,0)</f>
        <v>0</v>
      </c>
      <c r="BF259" s="183">
        <f>IF(N259="snížená",J259,0)</f>
        <v>0</v>
      </c>
      <c r="BG259" s="183">
        <f>IF(N259="zákl. přenesená",J259,0)</f>
        <v>0</v>
      </c>
      <c r="BH259" s="183">
        <f>IF(N259="sníž. přenesená",J259,0)</f>
        <v>0</v>
      </c>
      <c r="BI259" s="183">
        <f>IF(N259="nulová",J259,0)</f>
        <v>0</v>
      </c>
      <c r="BJ259" s="18" t="s">
        <v>81</v>
      </c>
      <c r="BK259" s="183">
        <f>ROUND(I259*H259,2)</f>
        <v>0</v>
      </c>
      <c r="BL259" s="18" t="s">
        <v>168</v>
      </c>
      <c r="BM259" s="182" t="s">
        <v>536</v>
      </c>
    </row>
    <row r="260" s="2" customFormat="1">
      <c r="A260" s="37"/>
      <c r="B260" s="38"/>
      <c r="C260" s="37"/>
      <c r="D260" s="184" t="s">
        <v>156</v>
      </c>
      <c r="E260" s="37"/>
      <c r="F260" s="185" t="s">
        <v>537</v>
      </c>
      <c r="G260" s="37"/>
      <c r="H260" s="37"/>
      <c r="I260" s="186"/>
      <c r="J260" s="37"/>
      <c r="K260" s="37"/>
      <c r="L260" s="38"/>
      <c r="M260" s="187"/>
      <c r="N260" s="188"/>
      <c r="O260" s="76"/>
      <c r="P260" s="76"/>
      <c r="Q260" s="76"/>
      <c r="R260" s="76"/>
      <c r="S260" s="76"/>
      <c r="T260" s="7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8" t="s">
        <v>156</v>
      </c>
      <c r="AU260" s="18" t="s">
        <v>83</v>
      </c>
    </row>
    <row r="261" s="13" customFormat="1">
      <c r="A261" s="13"/>
      <c r="B261" s="189"/>
      <c r="C261" s="13"/>
      <c r="D261" s="184" t="s">
        <v>157</v>
      </c>
      <c r="E261" s="190" t="s">
        <v>1</v>
      </c>
      <c r="F261" s="191" t="s">
        <v>504</v>
      </c>
      <c r="G261" s="13"/>
      <c r="H261" s="192">
        <v>861</v>
      </c>
      <c r="I261" s="193"/>
      <c r="J261" s="13"/>
      <c r="K261" s="13"/>
      <c r="L261" s="189"/>
      <c r="M261" s="194"/>
      <c r="N261" s="195"/>
      <c r="O261" s="195"/>
      <c r="P261" s="195"/>
      <c r="Q261" s="195"/>
      <c r="R261" s="195"/>
      <c r="S261" s="195"/>
      <c r="T261" s="19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0" t="s">
        <v>157</v>
      </c>
      <c r="AU261" s="190" t="s">
        <v>83</v>
      </c>
      <c r="AV261" s="13" t="s">
        <v>83</v>
      </c>
      <c r="AW261" s="13" t="s">
        <v>30</v>
      </c>
      <c r="AX261" s="13" t="s">
        <v>73</v>
      </c>
      <c r="AY261" s="190" t="s">
        <v>146</v>
      </c>
    </row>
    <row r="262" s="15" customFormat="1">
      <c r="A262" s="15"/>
      <c r="B262" s="207"/>
      <c r="C262" s="15"/>
      <c r="D262" s="184" t="s">
        <v>157</v>
      </c>
      <c r="E262" s="208" t="s">
        <v>1</v>
      </c>
      <c r="F262" s="209" t="s">
        <v>248</v>
      </c>
      <c r="G262" s="15"/>
      <c r="H262" s="210">
        <v>861</v>
      </c>
      <c r="I262" s="211"/>
      <c r="J262" s="15"/>
      <c r="K262" s="15"/>
      <c r="L262" s="207"/>
      <c r="M262" s="212"/>
      <c r="N262" s="213"/>
      <c r="O262" s="213"/>
      <c r="P262" s="213"/>
      <c r="Q262" s="213"/>
      <c r="R262" s="213"/>
      <c r="S262" s="213"/>
      <c r="T262" s="214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08" t="s">
        <v>157</v>
      </c>
      <c r="AU262" s="208" t="s">
        <v>83</v>
      </c>
      <c r="AV262" s="15" t="s">
        <v>168</v>
      </c>
      <c r="AW262" s="15" t="s">
        <v>30</v>
      </c>
      <c r="AX262" s="15" t="s">
        <v>81</v>
      </c>
      <c r="AY262" s="208" t="s">
        <v>146</v>
      </c>
    </row>
    <row r="263" s="12" customFormat="1" ht="22.8" customHeight="1">
      <c r="A263" s="12"/>
      <c r="B263" s="157"/>
      <c r="C263" s="12"/>
      <c r="D263" s="158" t="s">
        <v>72</v>
      </c>
      <c r="E263" s="168" t="s">
        <v>194</v>
      </c>
      <c r="F263" s="168" t="s">
        <v>237</v>
      </c>
      <c r="G263" s="12"/>
      <c r="H263" s="12"/>
      <c r="I263" s="160"/>
      <c r="J263" s="169">
        <f>BK263</f>
        <v>0</v>
      </c>
      <c r="K263" s="12"/>
      <c r="L263" s="157"/>
      <c r="M263" s="162"/>
      <c r="N263" s="163"/>
      <c r="O263" s="163"/>
      <c r="P263" s="164">
        <f>SUM(P264:P313)</f>
        <v>0</v>
      </c>
      <c r="Q263" s="163"/>
      <c r="R263" s="164">
        <f>SUM(R264:R313)</f>
        <v>74.420396799999992</v>
      </c>
      <c r="S263" s="163"/>
      <c r="T263" s="165">
        <f>SUM(T264:T313)</f>
        <v>7.1869999999999994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58" t="s">
        <v>81</v>
      </c>
      <c r="AT263" s="166" t="s">
        <v>72</v>
      </c>
      <c r="AU263" s="166" t="s">
        <v>81</v>
      </c>
      <c r="AY263" s="158" t="s">
        <v>146</v>
      </c>
      <c r="BK263" s="167">
        <f>SUM(BK264:BK313)</f>
        <v>0</v>
      </c>
    </row>
    <row r="264" s="2" customFormat="1" ht="33" customHeight="1">
      <c r="A264" s="37"/>
      <c r="B264" s="170"/>
      <c r="C264" s="171" t="s">
        <v>538</v>
      </c>
      <c r="D264" s="171" t="s">
        <v>149</v>
      </c>
      <c r="E264" s="172" t="s">
        <v>539</v>
      </c>
      <c r="F264" s="173" t="s">
        <v>540</v>
      </c>
      <c r="G264" s="174" t="s">
        <v>278</v>
      </c>
      <c r="H264" s="175">
        <v>55</v>
      </c>
      <c r="I264" s="176"/>
      <c r="J264" s="177">
        <f>ROUND(I264*H264,2)</f>
        <v>0</v>
      </c>
      <c r="K264" s="173" t="s">
        <v>153</v>
      </c>
      <c r="L264" s="38"/>
      <c r="M264" s="178" t="s">
        <v>1</v>
      </c>
      <c r="N264" s="179" t="s">
        <v>38</v>
      </c>
      <c r="O264" s="76"/>
      <c r="P264" s="180">
        <f>O264*H264</f>
        <v>0</v>
      </c>
      <c r="Q264" s="180">
        <v>0.15540000000000001</v>
      </c>
      <c r="R264" s="180">
        <f>Q264*H264</f>
        <v>8.5470000000000006</v>
      </c>
      <c r="S264" s="180">
        <v>0</v>
      </c>
      <c r="T264" s="18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2" t="s">
        <v>168</v>
      </c>
      <c r="AT264" s="182" t="s">
        <v>149</v>
      </c>
      <c r="AU264" s="182" t="s">
        <v>83</v>
      </c>
      <c r="AY264" s="18" t="s">
        <v>146</v>
      </c>
      <c r="BE264" s="183">
        <f>IF(N264="základní",J264,0)</f>
        <v>0</v>
      </c>
      <c r="BF264" s="183">
        <f>IF(N264="snížená",J264,0)</f>
        <v>0</v>
      </c>
      <c r="BG264" s="183">
        <f>IF(N264="zákl. přenesená",J264,0)</f>
        <v>0</v>
      </c>
      <c r="BH264" s="183">
        <f>IF(N264="sníž. přenesená",J264,0)</f>
        <v>0</v>
      </c>
      <c r="BI264" s="183">
        <f>IF(N264="nulová",J264,0)</f>
        <v>0</v>
      </c>
      <c r="BJ264" s="18" t="s">
        <v>81</v>
      </c>
      <c r="BK264" s="183">
        <f>ROUND(I264*H264,2)</f>
        <v>0</v>
      </c>
      <c r="BL264" s="18" t="s">
        <v>168</v>
      </c>
      <c r="BM264" s="182" t="s">
        <v>541</v>
      </c>
    </row>
    <row r="265" s="2" customFormat="1">
      <c r="A265" s="37"/>
      <c r="B265" s="38"/>
      <c r="C265" s="37"/>
      <c r="D265" s="184" t="s">
        <v>156</v>
      </c>
      <c r="E265" s="37"/>
      <c r="F265" s="185" t="s">
        <v>542</v>
      </c>
      <c r="G265" s="37"/>
      <c r="H265" s="37"/>
      <c r="I265" s="186"/>
      <c r="J265" s="37"/>
      <c r="K265" s="37"/>
      <c r="L265" s="38"/>
      <c r="M265" s="187"/>
      <c r="N265" s="188"/>
      <c r="O265" s="76"/>
      <c r="P265" s="76"/>
      <c r="Q265" s="76"/>
      <c r="R265" s="76"/>
      <c r="S265" s="76"/>
      <c r="T265" s="7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8" t="s">
        <v>156</v>
      </c>
      <c r="AU265" s="18" t="s">
        <v>83</v>
      </c>
    </row>
    <row r="266" s="14" customFormat="1">
      <c r="A266" s="14"/>
      <c r="B266" s="200"/>
      <c r="C266" s="14"/>
      <c r="D266" s="184" t="s">
        <v>157</v>
      </c>
      <c r="E266" s="201" t="s">
        <v>1</v>
      </c>
      <c r="F266" s="202" t="s">
        <v>543</v>
      </c>
      <c r="G266" s="14"/>
      <c r="H266" s="201" t="s">
        <v>1</v>
      </c>
      <c r="I266" s="203"/>
      <c r="J266" s="14"/>
      <c r="K266" s="14"/>
      <c r="L266" s="200"/>
      <c r="M266" s="204"/>
      <c r="N266" s="205"/>
      <c r="O266" s="205"/>
      <c r="P266" s="205"/>
      <c r="Q266" s="205"/>
      <c r="R266" s="205"/>
      <c r="S266" s="205"/>
      <c r="T266" s="20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01" t="s">
        <v>157</v>
      </c>
      <c r="AU266" s="201" t="s">
        <v>83</v>
      </c>
      <c r="AV266" s="14" t="s">
        <v>81</v>
      </c>
      <c r="AW266" s="14" t="s">
        <v>30</v>
      </c>
      <c r="AX266" s="14" t="s">
        <v>73</v>
      </c>
      <c r="AY266" s="201" t="s">
        <v>146</v>
      </c>
    </row>
    <row r="267" s="13" customFormat="1">
      <c r="A267" s="13"/>
      <c r="B267" s="189"/>
      <c r="C267" s="13"/>
      <c r="D267" s="184" t="s">
        <v>157</v>
      </c>
      <c r="E267" s="190" t="s">
        <v>1</v>
      </c>
      <c r="F267" s="191" t="s">
        <v>544</v>
      </c>
      <c r="G267" s="13"/>
      <c r="H267" s="192">
        <v>39</v>
      </c>
      <c r="I267" s="193"/>
      <c r="J267" s="13"/>
      <c r="K267" s="13"/>
      <c r="L267" s="189"/>
      <c r="M267" s="194"/>
      <c r="N267" s="195"/>
      <c r="O267" s="195"/>
      <c r="P267" s="195"/>
      <c r="Q267" s="195"/>
      <c r="R267" s="195"/>
      <c r="S267" s="195"/>
      <c r="T267" s="19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0" t="s">
        <v>157</v>
      </c>
      <c r="AU267" s="190" t="s">
        <v>83</v>
      </c>
      <c r="AV267" s="13" t="s">
        <v>83</v>
      </c>
      <c r="AW267" s="13" t="s">
        <v>30</v>
      </c>
      <c r="AX267" s="13" t="s">
        <v>73</v>
      </c>
      <c r="AY267" s="190" t="s">
        <v>146</v>
      </c>
    </row>
    <row r="268" s="13" customFormat="1">
      <c r="A268" s="13"/>
      <c r="B268" s="189"/>
      <c r="C268" s="13"/>
      <c r="D268" s="184" t="s">
        <v>157</v>
      </c>
      <c r="E268" s="190" t="s">
        <v>1</v>
      </c>
      <c r="F268" s="191" t="s">
        <v>545</v>
      </c>
      <c r="G268" s="13"/>
      <c r="H268" s="192">
        <v>8</v>
      </c>
      <c r="I268" s="193"/>
      <c r="J268" s="13"/>
      <c r="K268" s="13"/>
      <c r="L268" s="189"/>
      <c r="M268" s="194"/>
      <c r="N268" s="195"/>
      <c r="O268" s="195"/>
      <c r="P268" s="195"/>
      <c r="Q268" s="195"/>
      <c r="R268" s="195"/>
      <c r="S268" s="195"/>
      <c r="T268" s="19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0" t="s">
        <v>157</v>
      </c>
      <c r="AU268" s="190" t="s">
        <v>83</v>
      </c>
      <c r="AV268" s="13" t="s">
        <v>83</v>
      </c>
      <c r="AW268" s="13" t="s">
        <v>30</v>
      </c>
      <c r="AX268" s="13" t="s">
        <v>73</v>
      </c>
      <c r="AY268" s="190" t="s">
        <v>146</v>
      </c>
    </row>
    <row r="269" s="13" customFormat="1">
      <c r="A269" s="13"/>
      <c r="B269" s="189"/>
      <c r="C269" s="13"/>
      <c r="D269" s="184" t="s">
        <v>157</v>
      </c>
      <c r="E269" s="190" t="s">
        <v>1</v>
      </c>
      <c r="F269" s="191" t="s">
        <v>546</v>
      </c>
      <c r="G269" s="13"/>
      <c r="H269" s="192">
        <v>8</v>
      </c>
      <c r="I269" s="193"/>
      <c r="J269" s="13"/>
      <c r="K269" s="13"/>
      <c r="L269" s="189"/>
      <c r="M269" s="194"/>
      <c r="N269" s="195"/>
      <c r="O269" s="195"/>
      <c r="P269" s="195"/>
      <c r="Q269" s="195"/>
      <c r="R269" s="195"/>
      <c r="S269" s="195"/>
      <c r="T269" s="19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0" t="s">
        <v>157</v>
      </c>
      <c r="AU269" s="190" t="s">
        <v>83</v>
      </c>
      <c r="AV269" s="13" t="s">
        <v>83</v>
      </c>
      <c r="AW269" s="13" t="s">
        <v>30</v>
      </c>
      <c r="AX269" s="13" t="s">
        <v>73</v>
      </c>
      <c r="AY269" s="190" t="s">
        <v>146</v>
      </c>
    </row>
    <row r="270" s="15" customFormat="1">
      <c r="A270" s="15"/>
      <c r="B270" s="207"/>
      <c r="C270" s="15"/>
      <c r="D270" s="184" t="s">
        <v>157</v>
      </c>
      <c r="E270" s="208" t="s">
        <v>1</v>
      </c>
      <c r="F270" s="209" t="s">
        <v>248</v>
      </c>
      <c r="G270" s="15"/>
      <c r="H270" s="210">
        <v>55</v>
      </c>
      <c r="I270" s="211"/>
      <c r="J270" s="15"/>
      <c r="K270" s="15"/>
      <c r="L270" s="207"/>
      <c r="M270" s="212"/>
      <c r="N270" s="213"/>
      <c r="O270" s="213"/>
      <c r="P270" s="213"/>
      <c r="Q270" s="213"/>
      <c r="R270" s="213"/>
      <c r="S270" s="213"/>
      <c r="T270" s="214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08" t="s">
        <v>157</v>
      </c>
      <c r="AU270" s="208" t="s">
        <v>83</v>
      </c>
      <c r="AV270" s="15" t="s">
        <v>168</v>
      </c>
      <c r="AW270" s="15" t="s">
        <v>30</v>
      </c>
      <c r="AX270" s="15" t="s">
        <v>81</v>
      </c>
      <c r="AY270" s="208" t="s">
        <v>146</v>
      </c>
    </row>
    <row r="271" s="2" customFormat="1" ht="16.5" customHeight="1">
      <c r="A271" s="37"/>
      <c r="B271" s="170"/>
      <c r="C271" s="215" t="s">
        <v>547</v>
      </c>
      <c r="D271" s="215" t="s">
        <v>249</v>
      </c>
      <c r="E271" s="216" t="s">
        <v>548</v>
      </c>
      <c r="F271" s="217" t="s">
        <v>549</v>
      </c>
      <c r="G271" s="218" t="s">
        <v>278</v>
      </c>
      <c r="H271" s="219">
        <v>40.170000000000002</v>
      </c>
      <c r="I271" s="220"/>
      <c r="J271" s="221">
        <f>ROUND(I271*H271,2)</f>
        <v>0</v>
      </c>
      <c r="K271" s="217" t="s">
        <v>153</v>
      </c>
      <c r="L271" s="222"/>
      <c r="M271" s="223" t="s">
        <v>1</v>
      </c>
      <c r="N271" s="224" t="s">
        <v>38</v>
      </c>
      <c r="O271" s="76"/>
      <c r="P271" s="180">
        <f>O271*H271</f>
        <v>0</v>
      </c>
      <c r="Q271" s="180">
        <v>0.080000000000000002</v>
      </c>
      <c r="R271" s="180">
        <f>Q271*H271</f>
        <v>3.2136</v>
      </c>
      <c r="S271" s="180">
        <v>0</v>
      </c>
      <c r="T271" s="181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2" t="s">
        <v>189</v>
      </c>
      <c r="AT271" s="182" t="s">
        <v>249</v>
      </c>
      <c r="AU271" s="182" t="s">
        <v>83</v>
      </c>
      <c r="AY271" s="18" t="s">
        <v>146</v>
      </c>
      <c r="BE271" s="183">
        <f>IF(N271="základní",J271,0)</f>
        <v>0</v>
      </c>
      <c r="BF271" s="183">
        <f>IF(N271="snížená",J271,0)</f>
        <v>0</v>
      </c>
      <c r="BG271" s="183">
        <f>IF(N271="zákl. přenesená",J271,0)</f>
        <v>0</v>
      </c>
      <c r="BH271" s="183">
        <f>IF(N271="sníž. přenesená",J271,0)</f>
        <v>0</v>
      </c>
      <c r="BI271" s="183">
        <f>IF(N271="nulová",J271,0)</f>
        <v>0</v>
      </c>
      <c r="BJ271" s="18" t="s">
        <v>81</v>
      </c>
      <c r="BK271" s="183">
        <f>ROUND(I271*H271,2)</f>
        <v>0</v>
      </c>
      <c r="BL271" s="18" t="s">
        <v>168</v>
      </c>
      <c r="BM271" s="182" t="s">
        <v>550</v>
      </c>
    </row>
    <row r="272" s="2" customFormat="1">
      <c r="A272" s="37"/>
      <c r="B272" s="38"/>
      <c r="C272" s="37"/>
      <c r="D272" s="184" t="s">
        <v>156</v>
      </c>
      <c r="E272" s="37"/>
      <c r="F272" s="185" t="s">
        <v>549</v>
      </c>
      <c r="G272" s="37"/>
      <c r="H272" s="37"/>
      <c r="I272" s="186"/>
      <c r="J272" s="37"/>
      <c r="K272" s="37"/>
      <c r="L272" s="38"/>
      <c r="M272" s="187"/>
      <c r="N272" s="188"/>
      <c r="O272" s="76"/>
      <c r="P272" s="76"/>
      <c r="Q272" s="76"/>
      <c r="R272" s="76"/>
      <c r="S272" s="76"/>
      <c r="T272" s="7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8" t="s">
        <v>156</v>
      </c>
      <c r="AU272" s="18" t="s">
        <v>83</v>
      </c>
    </row>
    <row r="273" s="13" customFormat="1">
      <c r="A273" s="13"/>
      <c r="B273" s="189"/>
      <c r="C273" s="13"/>
      <c r="D273" s="184" t="s">
        <v>157</v>
      </c>
      <c r="E273" s="190" t="s">
        <v>1</v>
      </c>
      <c r="F273" s="191" t="s">
        <v>551</v>
      </c>
      <c r="G273" s="13"/>
      <c r="H273" s="192">
        <v>40.170000000000002</v>
      </c>
      <c r="I273" s="193"/>
      <c r="J273" s="13"/>
      <c r="K273" s="13"/>
      <c r="L273" s="189"/>
      <c r="M273" s="194"/>
      <c r="N273" s="195"/>
      <c r="O273" s="195"/>
      <c r="P273" s="195"/>
      <c r="Q273" s="195"/>
      <c r="R273" s="195"/>
      <c r="S273" s="195"/>
      <c r="T273" s="19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90" t="s">
        <v>157</v>
      </c>
      <c r="AU273" s="190" t="s">
        <v>83</v>
      </c>
      <c r="AV273" s="13" t="s">
        <v>83</v>
      </c>
      <c r="AW273" s="13" t="s">
        <v>30</v>
      </c>
      <c r="AX273" s="13" t="s">
        <v>81</v>
      </c>
      <c r="AY273" s="190" t="s">
        <v>146</v>
      </c>
    </row>
    <row r="274" s="2" customFormat="1">
      <c r="A274" s="37"/>
      <c r="B274" s="170"/>
      <c r="C274" s="215" t="s">
        <v>552</v>
      </c>
      <c r="D274" s="215" t="s">
        <v>249</v>
      </c>
      <c r="E274" s="216" t="s">
        <v>553</v>
      </c>
      <c r="F274" s="217" t="s">
        <v>554</v>
      </c>
      <c r="G274" s="218" t="s">
        <v>278</v>
      </c>
      <c r="H274" s="219">
        <v>8.2400000000000002</v>
      </c>
      <c r="I274" s="220"/>
      <c r="J274" s="221">
        <f>ROUND(I274*H274,2)</f>
        <v>0</v>
      </c>
      <c r="K274" s="217" t="s">
        <v>153</v>
      </c>
      <c r="L274" s="222"/>
      <c r="M274" s="223" t="s">
        <v>1</v>
      </c>
      <c r="N274" s="224" t="s">
        <v>38</v>
      </c>
      <c r="O274" s="76"/>
      <c r="P274" s="180">
        <f>O274*H274</f>
        <v>0</v>
      </c>
      <c r="Q274" s="180">
        <v>0.048300000000000003</v>
      </c>
      <c r="R274" s="180">
        <f>Q274*H274</f>
        <v>0.39799200000000001</v>
      </c>
      <c r="S274" s="180">
        <v>0</v>
      </c>
      <c r="T274" s="18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2" t="s">
        <v>189</v>
      </c>
      <c r="AT274" s="182" t="s">
        <v>249</v>
      </c>
      <c r="AU274" s="182" t="s">
        <v>83</v>
      </c>
      <c r="AY274" s="18" t="s">
        <v>146</v>
      </c>
      <c r="BE274" s="183">
        <f>IF(N274="základní",J274,0)</f>
        <v>0</v>
      </c>
      <c r="BF274" s="183">
        <f>IF(N274="snížená",J274,0)</f>
        <v>0</v>
      </c>
      <c r="BG274" s="183">
        <f>IF(N274="zákl. přenesená",J274,0)</f>
        <v>0</v>
      </c>
      <c r="BH274" s="183">
        <f>IF(N274="sníž. přenesená",J274,0)</f>
        <v>0</v>
      </c>
      <c r="BI274" s="183">
        <f>IF(N274="nulová",J274,0)</f>
        <v>0</v>
      </c>
      <c r="BJ274" s="18" t="s">
        <v>81</v>
      </c>
      <c r="BK274" s="183">
        <f>ROUND(I274*H274,2)</f>
        <v>0</v>
      </c>
      <c r="BL274" s="18" t="s">
        <v>168</v>
      </c>
      <c r="BM274" s="182" t="s">
        <v>555</v>
      </c>
    </row>
    <row r="275" s="2" customFormat="1">
      <c r="A275" s="37"/>
      <c r="B275" s="38"/>
      <c r="C275" s="37"/>
      <c r="D275" s="184" t="s">
        <v>156</v>
      </c>
      <c r="E275" s="37"/>
      <c r="F275" s="185" t="s">
        <v>554</v>
      </c>
      <c r="G275" s="37"/>
      <c r="H275" s="37"/>
      <c r="I275" s="186"/>
      <c r="J275" s="37"/>
      <c r="K275" s="37"/>
      <c r="L275" s="38"/>
      <c r="M275" s="187"/>
      <c r="N275" s="188"/>
      <c r="O275" s="76"/>
      <c r="P275" s="76"/>
      <c r="Q275" s="76"/>
      <c r="R275" s="76"/>
      <c r="S275" s="76"/>
      <c r="T275" s="7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8" t="s">
        <v>156</v>
      </c>
      <c r="AU275" s="18" t="s">
        <v>83</v>
      </c>
    </row>
    <row r="276" s="13" customFormat="1">
      <c r="A276" s="13"/>
      <c r="B276" s="189"/>
      <c r="C276" s="13"/>
      <c r="D276" s="184" t="s">
        <v>157</v>
      </c>
      <c r="E276" s="190" t="s">
        <v>1</v>
      </c>
      <c r="F276" s="191" t="s">
        <v>556</v>
      </c>
      <c r="G276" s="13"/>
      <c r="H276" s="192">
        <v>8.2400000000000002</v>
      </c>
      <c r="I276" s="193"/>
      <c r="J276" s="13"/>
      <c r="K276" s="13"/>
      <c r="L276" s="189"/>
      <c r="M276" s="194"/>
      <c r="N276" s="195"/>
      <c r="O276" s="195"/>
      <c r="P276" s="195"/>
      <c r="Q276" s="195"/>
      <c r="R276" s="195"/>
      <c r="S276" s="195"/>
      <c r="T276" s="19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0" t="s">
        <v>157</v>
      </c>
      <c r="AU276" s="190" t="s">
        <v>83</v>
      </c>
      <c r="AV276" s="13" t="s">
        <v>83</v>
      </c>
      <c r="AW276" s="13" t="s">
        <v>30</v>
      </c>
      <c r="AX276" s="13" t="s">
        <v>81</v>
      </c>
      <c r="AY276" s="190" t="s">
        <v>146</v>
      </c>
    </row>
    <row r="277" s="2" customFormat="1">
      <c r="A277" s="37"/>
      <c r="B277" s="170"/>
      <c r="C277" s="215" t="s">
        <v>557</v>
      </c>
      <c r="D277" s="215" t="s">
        <v>249</v>
      </c>
      <c r="E277" s="216" t="s">
        <v>558</v>
      </c>
      <c r="F277" s="217" t="s">
        <v>559</v>
      </c>
      <c r="G277" s="218" t="s">
        <v>278</v>
      </c>
      <c r="H277" s="219">
        <v>8.2400000000000002</v>
      </c>
      <c r="I277" s="220"/>
      <c r="J277" s="221">
        <f>ROUND(I277*H277,2)</f>
        <v>0</v>
      </c>
      <c r="K277" s="217" t="s">
        <v>153</v>
      </c>
      <c r="L277" s="222"/>
      <c r="M277" s="223" t="s">
        <v>1</v>
      </c>
      <c r="N277" s="224" t="s">
        <v>38</v>
      </c>
      <c r="O277" s="76"/>
      <c r="P277" s="180">
        <f>O277*H277</f>
        <v>0</v>
      </c>
      <c r="Q277" s="180">
        <v>0.065670000000000006</v>
      </c>
      <c r="R277" s="180">
        <f>Q277*H277</f>
        <v>0.54112080000000007</v>
      </c>
      <c r="S277" s="180">
        <v>0</v>
      </c>
      <c r="T277" s="18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82" t="s">
        <v>189</v>
      </c>
      <c r="AT277" s="182" t="s">
        <v>249</v>
      </c>
      <c r="AU277" s="182" t="s">
        <v>83</v>
      </c>
      <c r="AY277" s="18" t="s">
        <v>146</v>
      </c>
      <c r="BE277" s="183">
        <f>IF(N277="základní",J277,0)</f>
        <v>0</v>
      </c>
      <c r="BF277" s="183">
        <f>IF(N277="snížená",J277,0)</f>
        <v>0</v>
      </c>
      <c r="BG277" s="183">
        <f>IF(N277="zákl. přenesená",J277,0)</f>
        <v>0</v>
      </c>
      <c r="BH277" s="183">
        <f>IF(N277="sníž. přenesená",J277,0)</f>
        <v>0</v>
      </c>
      <c r="BI277" s="183">
        <f>IF(N277="nulová",J277,0)</f>
        <v>0</v>
      </c>
      <c r="BJ277" s="18" t="s">
        <v>81</v>
      </c>
      <c r="BK277" s="183">
        <f>ROUND(I277*H277,2)</f>
        <v>0</v>
      </c>
      <c r="BL277" s="18" t="s">
        <v>168</v>
      </c>
      <c r="BM277" s="182" t="s">
        <v>560</v>
      </c>
    </row>
    <row r="278" s="2" customFormat="1">
      <c r="A278" s="37"/>
      <c r="B278" s="38"/>
      <c r="C278" s="37"/>
      <c r="D278" s="184" t="s">
        <v>156</v>
      </c>
      <c r="E278" s="37"/>
      <c r="F278" s="185" t="s">
        <v>559</v>
      </c>
      <c r="G278" s="37"/>
      <c r="H278" s="37"/>
      <c r="I278" s="186"/>
      <c r="J278" s="37"/>
      <c r="K278" s="37"/>
      <c r="L278" s="38"/>
      <c r="M278" s="187"/>
      <c r="N278" s="188"/>
      <c r="O278" s="76"/>
      <c r="P278" s="76"/>
      <c r="Q278" s="76"/>
      <c r="R278" s="76"/>
      <c r="S278" s="76"/>
      <c r="T278" s="7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8" t="s">
        <v>156</v>
      </c>
      <c r="AU278" s="18" t="s">
        <v>83</v>
      </c>
    </row>
    <row r="279" s="13" customFormat="1">
      <c r="A279" s="13"/>
      <c r="B279" s="189"/>
      <c r="C279" s="13"/>
      <c r="D279" s="184" t="s">
        <v>157</v>
      </c>
      <c r="E279" s="190" t="s">
        <v>1</v>
      </c>
      <c r="F279" s="191" t="s">
        <v>556</v>
      </c>
      <c r="G279" s="13"/>
      <c r="H279" s="192">
        <v>8.2400000000000002</v>
      </c>
      <c r="I279" s="193"/>
      <c r="J279" s="13"/>
      <c r="K279" s="13"/>
      <c r="L279" s="189"/>
      <c r="M279" s="194"/>
      <c r="N279" s="195"/>
      <c r="O279" s="195"/>
      <c r="P279" s="195"/>
      <c r="Q279" s="195"/>
      <c r="R279" s="195"/>
      <c r="S279" s="195"/>
      <c r="T279" s="19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0" t="s">
        <v>157</v>
      </c>
      <c r="AU279" s="190" t="s">
        <v>83</v>
      </c>
      <c r="AV279" s="13" t="s">
        <v>83</v>
      </c>
      <c r="AW279" s="13" t="s">
        <v>30</v>
      </c>
      <c r="AX279" s="13" t="s">
        <v>81</v>
      </c>
      <c r="AY279" s="190" t="s">
        <v>146</v>
      </c>
    </row>
    <row r="280" s="2" customFormat="1">
      <c r="A280" s="37"/>
      <c r="B280" s="170"/>
      <c r="C280" s="171" t="s">
        <v>561</v>
      </c>
      <c r="D280" s="171" t="s">
        <v>149</v>
      </c>
      <c r="E280" s="172" t="s">
        <v>562</v>
      </c>
      <c r="F280" s="173" t="s">
        <v>563</v>
      </c>
      <c r="G280" s="174" t="s">
        <v>278</v>
      </c>
      <c r="H280" s="175">
        <v>254</v>
      </c>
      <c r="I280" s="176"/>
      <c r="J280" s="177">
        <f>ROUND(I280*H280,2)</f>
        <v>0</v>
      </c>
      <c r="K280" s="173" t="s">
        <v>153</v>
      </c>
      <c r="L280" s="38"/>
      <c r="M280" s="178" t="s">
        <v>1</v>
      </c>
      <c r="N280" s="179" t="s">
        <v>38</v>
      </c>
      <c r="O280" s="76"/>
      <c r="P280" s="180">
        <f>O280*H280</f>
        <v>0</v>
      </c>
      <c r="Q280" s="180">
        <v>0.085760000000000003</v>
      </c>
      <c r="R280" s="180">
        <f>Q280*H280</f>
        <v>21.78304</v>
      </c>
      <c r="S280" s="180">
        <v>0</v>
      </c>
      <c r="T280" s="181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82" t="s">
        <v>168</v>
      </c>
      <c r="AT280" s="182" t="s">
        <v>149</v>
      </c>
      <c r="AU280" s="182" t="s">
        <v>83</v>
      </c>
      <c r="AY280" s="18" t="s">
        <v>146</v>
      </c>
      <c r="BE280" s="183">
        <f>IF(N280="základní",J280,0)</f>
        <v>0</v>
      </c>
      <c r="BF280" s="183">
        <f>IF(N280="snížená",J280,0)</f>
        <v>0</v>
      </c>
      <c r="BG280" s="183">
        <f>IF(N280="zákl. přenesená",J280,0)</f>
        <v>0</v>
      </c>
      <c r="BH280" s="183">
        <f>IF(N280="sníž. přenesená",J280,0)</f>
        <v>0</v>
      </c>
      <c r="BI280" s="183">
        <f>IF(N280="nulová",J280,0)</f>
        <v>0</v>
      </c>
      <c r="BJ280" s="18" t="s">
        <v>81</v>
      </c>
      <c r="BK280" s="183">
        <f>ROUND(I280*H280,2)</f>
        <v>0</v>
      </c>
      <c r="BL280" s="18" t="s">
        <v>168</v>
      </c>
      <c r="BM280" s="182" t="s">
        <v>564</v>
      </c>
    </row>
    <row r="281" s="2" customFormat="1">
      <c r="A281" s="37"/>
      <c r="B281" s="38"/>
      <c r="C281" s="37"/>
      <c r="D281" s="184" t="s">
        <v>156</v>
      </c>
      <c r="E281" s="37"/>
      <c r="F281" s="185" t="s">
        <v>565</v>
      </c>
      <c r="G281" s="37"/>
      <c r="H281" s="37"/>
      <c r="I281" s="186"/>
      <c r="J281" s="37"/>
      <c r="K281" s="37"/>
      <c r="L281" s="38"/>
      <c r="M281" s="187"/>
      <c r="N281" s="188"/>
      <c r="O281" s="76"/>
      <c r="P281" s="76"/>
      <c r="Q281" s="76"/>
      <c r="R281" s="76"/>
      <c r="S281" s="76"/>
      <c r="T281" s="7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8" t="s">
        <v>156</v>
      </c>
      <c r="AU281" s="18" t="s">
        <v>83</v>
      </c>
    </row>
    <row r="282" s="14" customFormat="1">
      <c r="A282" s="14"/>
      <c r="B282" s="200"/>
      <c r="C282" s="14"/>
      <c r="D282" s="184" t="s">
        <v>157</v>
      </c>
      <c r="E282" s="201" t="s">
        <v>1</v>
      </c>
      <c r="F282" s="202" t="s">
        <v>566</v>
      </c>
      <c r="G282" s="14"/>
      <c r="H282" s="201" t="s">
        <v>1</v>
      </c>
      <c r="I282" s="203"/>
      <c r="J282" s="14"/>
      <c r="K282" s="14"/>
      <c r="L282" s="200"/>
      <c r="M282" s="204"/>
      <c r="N282" s="205"/>
      <c r="O282" s="205"/>
      <c r="P282" s="205"/>
      <c r="Q282" s="205"/>
      <c r="R282" s="205"/>
      <c r="S282" s="205"/>
      <c r="T282" s="20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01" t="s">
        <v>157</v>
      </c>
      <c r="AU282" s="201" t="s">
        <v>83</v>
      </c>
      <c r="AV282" s="14" t="s">
        <v>81</v>
      </c>
      <c r="AW282" s="14" t="s">
        <v>30</v>
      </c>
      <c r="AX282" s="14" t="s">
        <v>73</v>
      </c>
      <c r="AY282" s="201" t="s">
        <v>146</v>
      </c>
    </row>
    <row r="283" s="13" customFormat="1">
      <c r="A283" s="13"/>
      <c r="B283" s="189"/>
      <c r="C283" s="13"/>
      <c r="D283" s="184" t="s">
        <v>157</v>
      </c>
      <c r="E283" s="190" t="s">
        <v>1</v>
      </c>
      <c r="F283" s="191" t="s">
        <v>567</v>
      </c>
      <c r="G283" s="13"/>
      <c r="H283" s="192">
        <v>254</v>
      </c>
      <c r="I283" s="193"/>
      <c r="J283" s="13"/>
      <c r="K283" s="13"/>
      <c r="L283" s="189"/>
      <c r="M283" s="194"/>
      <c r="N283" s="195"/>
      <c r="O283" s="195"/>
      <c r="P283" s="195"/>
      <c r="Q283" s="195"/>
      <c r="R283" s="195"/>
      <c r="S283" s="195"/>
      <c r="T283" s="19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0" t="s">
        <v>157</v>
      </c>
      <c r="AU283" s="190" t="s">
        <v>83</v>
      </c>
      <c r="AV283" s="13" t="s">
        <v>83</v>
      </c>
      <c r="AW283" s="13" t="s">
        <v>30</v>
      </c>
      <c r="AX283" s="13" t="s">
        <v>81</v>
      </c>
      <c r="AY283" s="190" t="s">
        <v>146</v>
      </c>
    </row>
    <row r="284" s="2" customFormat="1" ht="21.75" customHeight="1">
      <c r="A284" s="37"/>
      <c r="B284" s="170"/>
      <c r="C284" s="215" t="s">
        <v>568</v>
      </c>
      <c r="D284" s="215" t="s">
        <v>249</v>
      </c>
      <c r="E284" s="216" t="s">
        <v>569</v>
      </c>
      <c r="F284" s="217" t="s">
        <v>570</v>
      </c>
      <c r="G284" s="218" t="s">
        <v>284</v>
      </c>
      <c r="H284" s="219">
        <v>26.161999999999999</v>
      </c>
      <c r="I284" s="220"/>
      <c r="J284" s="221">
        <f>ROUND(I284*H284,2)</f>
        <v>0</v>
      </c>
      <c r="K284" s="217" t="s">
        <v>153</v>
      </c>
      <c r="L284" s="222"/>
      <c r="M284" s="223" t="s">
        <v>1</v>
      </c>
      <c r="N284" s="224" t="s">
        <v>38</v>
      </c>
      <c r="O284" s="76"/>
      <c r="P284" s="180">
        <f>O284*H284</f>
        <v>0</v>
      </c>
      <c r="Q284" s="180">
        <v>0.17599999999999999</v>
      </c>
      <c r="R284" s="180">
        <f>Q284*H284</f>
        <v>4.6045119999999997</v>
      </c>
      <c r="S284" s="180">
        <v>0</v>
      </c>
      <c r="T284" s="181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82" t="s">
        <v>189</v>
      </c>
      <c r="AT284" s="182" t="s">
        <v>249</v>
      </c>
      <c r="AU284" s="182" t="s">
        <v>83</v>
      </c>
      <c r="AY284" s="18" t="s">
        <v>146</v>
      </c>
      <c r="BE284" s="183">
        <f>IF(N284="základní",J284,0)</f>
        <v>0</v>
      </c>
      <c r="BF284" s="183">
        <f>IF(N284="snížená",J284,0)</f>
        <v>0</v>
      </c>
      <c r="BG284" s="183">
        <f>IF(N284="zákl. přenesená",J284,0)</f>
        <v>0</v>
      </c>
      <c r="BH284" s="183">
        <f>IF(N284="sníž. přenesená",J284,0)</f>
        <v>0</v>
      </c>
      <c r="BI284" s="183">
        <f>IF(N284="nulová",J284,0)</f>
        <v>0</v>
      </c>
      <c r="BJ284" s="18" t="s">
        <v>81</v>
      </c>
      <c r="BK284" s="183">
        <f>ROUND(I284*H284,2)</f>
        <v>0</v>
      </c>
      <c r="BL284" s="18" t="s">
        <v>168</v>
      </c>
      <c r="BM284" s="182" t="s">
        <v>571</v>
      </c>
    </row>
    <row r="285" s="2" customFormat="1">
      <c r="A285" s="37"/>
      <c r="B285" s="38"/>
      <c r="C285" s="37"/>
      <c r="D285" s="184" t="s">
        <v>156</v>
      </c>
      <c r="E285" s="37"/>
      <c r="F285" s="185" t="s">
        <v>570</v>
      </c>
      <c r="G285" s="37"/>
      <c r="H285" s="37"/>
      <c r="I285" s="186"/>
      <c r="J285" s="37"/>
      <c r="K285" s="37"/>
      <c r="L285" s="38"/>
      <c r="M285" s="187"/>
      <c r="N285" s="188"/>
      <c r="O285" s="76"/>
      <c r="P285" s="76"/>
      <c r="Q285" s="76"/>
      <c r="R285" s="76"/>
      <c r="S285" s="76"/>
      <c r="T285" s="7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8" t="s">
        <v>156</v>
      </c>
      <c r="AU285" s="18" t="s">
        <v>83</v>
      </c>
    </row>
    <row r="286" s="13" customFormat="1">
      <c r="A286" s="13"/>
      <c r="B286" s="189"/>
      <c r="C286" s="13"/>
      <c r="D286" s="184" t="s">
        <v>157</v>
      </c>
      <c r="E286" s="190" t="s">
        <v>1</v>
      </c>
      <c r="F286" s="191" t="s">
        <v>572</v>
      </c>
      <c r="G286" s="13"/>
      <c r="H286" s="192">
        <v>26.161999999999999</v>
      </c>
      <c r="I286" s="193"/>
      <c r="J286" s="13"/>
      <c r="K286" s="13"/>
      <c r="L286" s="189"/>
      <c r="M286" s="194"/>
      <c r="N286" s="195"/>
      <c r="O286" s="195"/>
      <c r="P286" s="195"/>
      <c r="Q286" s="195"/>
      <c r="R286" s="195"/>
      <c r="S286" s="195"/>
      <c r="T286" s="19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90" t="s">
        <v>157</v>
      </c>
      <c r="AU286" s="190" t="s">
        <v>83</v>
      </c>
      <c r="AV286" s="13" t="s">
        <v>83</v>
      </c>
      <c r="AW286" s="13" t="s">
        <v>30</v>
      </c>
      <c r="AX286" s="13" t="s">
        <v>81</v>
      </c>
      <c r="AY286" s="190" t="s">
        <v>146</v>
      </c>
    </row>
    <row r="287" s="2" customFormat="1">
      <c r="A287" s="37"/>
      <c r="B287" s="170"/>
      <c r="C287" s="171" t="s">
        <v>573</v>
      </c>
      <c r="D287" s="171" t="s">
        <v>149</v>
      </c>
      <c r="E287" s="172" t="s">
        <v>574</v>
      </c>
      <c r="F287" s="173" t="s">
        <v>575</v>
      </c>
      <c r="G287" s="174" t="s">
        <v>278</v>
      </c>
      <c r="H287" s="175">
        <v>254</v>
      </c>
      <c r="I287" s="176"/>
      <c r="J287" s="177">
        <f>ROUND(I287*H287,2)</f>
        <v>0</v>
      </c>
      <c r="K287" s="173" t="s">
        <v>153</v>
      </c>
      <c r="L287" s="38"/>
      <c r="M287" s="178" t="s">
        <v>1</v>
      </c>
      <c r="N287" s="179" t="s">
        <v>38</v>
      </c>
      <c r="O287" s="76"/>
      <c r="P287" s="180">
        <f>O287*H287</f>
        <v>0</v>
      </c>
      <c r="Q287" s="180">
        <v>0.12095</v>
      </c>
      <c r="R287" s="180">
        <f>Q287*H287</f>
        <v>30.721299999999999</v>
      </c>
      <c r="S287" s="180">
        <v>0</v>
      </c>
      <c r="T287" s="181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82" t="s">
        <v>168</v>
      </c>
      <c r="AT287" s="182" t="s">
        <v>149</v>
      </c>
      <c r="AU287" s="182" t="s">
        <v>83</v>
      </c>
      <c r="AY287" s="18" t="s">
        <v>146</v>
      </c>
      <c r="BE287" s="183">
        <f>IF(N287="základní",J287,0)</f>
        <v>0</v>
      </c>
      <c r="BF287" s="183">
        <f>IF(N287="snížená",J287,0)</f>
        <v>0</v>
      </c>
      <c r="BG287" s="183">
        <f>IF(N287="zákl. přenesená",J287,0)</f>
        <v>0</v>
      </c>
      <c r="BH287" s="183">
        <f>IF(N287="sníž. přenesená",J287,0)</f>
        <v>0</v>
      </c>
      <c r="BI287" s="183">
        <f>IF(N287="nulová",J287,0)</f>
        <v>0</v>
      </c>
      <c r="BJ287" s="18" t="s">
        <v>81</v>
      </c>
      <c r="BK287" s="183">
        <f>ROUND(I287*H287,2)</f>
        <v>0</v>
      </c>
      <c r="BL287" s="18" t="s">
        <v>168</v>
      </c>
      <c r="BM287" s="182" t="s">
        <v>576</v>
      </c>
    </row>
    <row r="288" s="2" customFormat="1">
      <c r="A288" s="37"/>
      <c r="B288" s="38"/>
      <c r="C288" s="37"/>
      <c r="D288" s="184" t="s">
        <v>156</v>
      </c>
      <c r="E288" s="37"/>
      <c r="F288" s="185" t="s">
        <v>577</v>
      </c>
      <c r="G288" s="37"/>
      <c r="H288" s="37"/>
      <c r="I288" s="186"/>
      <c r="J288" s="37"/>
      <c r="K288" s="37"/>
      <c r="L288" s="38"/>
      <c r="M288" s="187"/>
      <c r="N288" s="188"/>
      <c r="O288" s="76"/>
      <c r="P288" s="76"/>
      <c r="Q288" s="76"/>
      <c r="R288" s="76"/>
      <c r="S288" s="76"/>
      <c r="T288" s="7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8" t="s">
        <v>156</v>
      </c>
      <c r="AU288" s="18" t="s">
        <v>83</v>
      </c>
    </row>
    <row r="289" s="14" customFormat="1">
      <c r="A289" s="14"/>
      <c r="B289" s="200"/>
      <c r="C289" s="14"/>
      <c r="D289" s="184" t="s">
        <v>157</v>
      </c>
      <c r="E289" s="201" t="s">
        <v>1</v>
      </c>
      <c r="F289" s="202" t="s">
        <v>566</v>
      </c>
      <c r="G289" s="14"/>
      <c r="H289" s="201" t="s">
        <v>1</v>
      </c>
      <c r="I289" s="203"/>
      <c r="J289" s="14"/>
      <c r="K289" s="14"/>
      <c r="L289" s="200"/>
      <c r="M289" s="204"/>
      <c r="N289" s="205"/>
      <c r="O289" s="205"/>
      <c r="P289" s="205"/>
      <c r="Q289" s="205"/>
      <c r="R289" s="205"/>
      <c r="S289" s="205"/>
      <c r="T289" s="20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01" t="s">
        <v>157</v>
      </c>
      <c r="AU289" s="201" t="s">
        <v>83</v>
      </c>
      <c r="AV289" s="14" t="s">
        <v>81</v>
      </c>
      <c r="AW289" s="14" t="s">
        <v>30</v>
      </c>
      <c r="AX289" s="14" t="s">
        <v>73</v>
      </c>
      <c r="AY289" s="201" t="s">
        <v>146</v>
      </c>
    </row>
    <row r="290" s="13" customFormat="1">
      <c r="A290" s="13"/>
      <c r="B290" s="189"/>
      <c r="C290" s="13"/>
      <c r="D290" s="184" t="s">
        <v>157</v>
      </c>
      <c r="E290" s="190" t="s">
        <v>1</v>
      </c>
      <c r="F290" s="191" t="s">
        <v>578</v>
      </c>
      <c r="G290" s="13"/>
      <c r="H290" s="192">
        <v>254</v>
      </c>
      <c r="I290" s="193"/>
      <c r="J290" s="13"/>
      <c r="K290" s="13"/>
      <c r="L290" s="189"/>
      <c r="M290" s="194"/>
      <c r="N290" s="195"/>
      <c r="O290" s="195"/>
      <c r="P290" s="195"/>
      <c r="Q290" s="195"/>
      <c r="R290" s="195"/>
      <c r="S290" s="195"/>
      <c r="T290" s="19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0" t="s">
        <v>157</v>
      </c>
      <c r="AU290" s="190" t="s">
        <v>83</v>
      </c>
      <c r="AV290" s="13" t="s">
        <v>83</v>
      </c>
      <c r="AW290" s="13" t="s">
        <v>30</v>
      </c>
      <c r="AX290" s="13" t="s">
        <v>81</v>
      </c>
      <c r="AY290" s="190" t="s">
        <v>146</v>
      </c>
    </row>
    <row r="291" s="2" customFormat="1" ht="21.75" customHeight="1">
      <c r="A291" s="37"/>
      <c r="B291" s="170"/>
      <c r="C291" s="215" t="s">
        <v>579</v>
      </c>
      <c r="D291" s="215" t="s">
        <v>249</v>
      </c>
      <c r="E291" s="216" t="s">
        <v>569</v>
      </c>
      <c r="F291" s="217" t="s">
        <v>570</v>
      </c>
      <c r="G291" s="218" t="s">
        <v>284</v>
      </c>
      <c r="H291" s="219">
        <v>26.161999999999999</v>
      </c>
      <c r="I291" s="220"/>
      <c r="J291" s="221">
        <f>ROUND(I291*H291,2)</f>
        <v>0</v>
      </c>
      <c r="K291" s="217" t="s">
        <v>153</v>
      </c>
      <c r="L291" s="222"/>
      <c r="M291" s="223" t="s">
        <v>1</v>
      </c>
      <c r="N291" s="224" t="s">
        <v>38</v>
      </c>
      <c r="O291" s="76"/>
      <c r="P291" s="180">
        <f>O291*H291</f>
        <v>0</v>
      </c>
      <c r="Q291" s="180">
        <v>0.17599999999999999</v>
      </c>
      <c r="R291" s="180">
        <f>Q291*H291</f>
        <v>4.6045119999999997</v>
      </c>
      <c r="S291" s="180">
        <v>0</v>
      </c>
      <c r="T291" s="18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82" t="s">
        <v>189</v>
      </c>
      <c r="AT291" s="182" t="s">
        <v>249</v>
      </c>
      <c r="AU291" s="182" t="s">
        <v>83</v>
      </c>
      <c r="AY291" s="18" t="s">
        <v>146</v>
      </c>
      <c r="BE291" s="183">
        <f>IF(N291="základní",J291,0)</f>
        <v>0</v>
      </c>
      <c r="BF291" s="183">
        <f>IF(N291="snížená",J291,0)</f>
        <v>0</v>
      </c>
      <c r="BG291" s="183">
        <f>IF(N291="zákl. přenesená",J291,0)</f>
        <v>0</v>
      </c>
      <c r="BH291" s="183">
        <f>IF(N291="sníž. přenesená",J291,0)</f>
        <v>0</v>
      </c>
      <c r="BI291" s="183">
        <f>IF(N291="nulová",J291,0)</f>
        <v>0</v>
      </c>
      <c r="BJ291" s="18" t="s">
        <v>81</v>
      </c>
      <c r="BK291" s="183">
        <f>ROUND(I291*H291,2)</f>
        <v>0</v>
      </c>
      <c r="BL291" s="18" t="s">
        <v>168</v>
      </c>
      <c r="BM291" s="182" t="s">
        <v>580</v>
      </c>
    </row>
    <row r="292" s="2" customFormat="1">
      <c r="A292" s="37"/>
      <c r="B292" s="38"/>
      <c r="C292" s="37"/>
      <c r="D292" s="184" t="s">
        <v>156</v>
      </c>
      <c r="E292" s="37"/>
      <c r="F292" s="185" t="s">
        <v>570</v>
      </c>
      <c r="G292" s="37"/>
      <c r="H292" s="37"/>
      <c r="I292" s="186"/>
      <c r="J292" s="37"/>
      <c r="K292" s="37"/>
      <c r="L292" s="38"/>
      <c r="M292" s="187"/>
      <c r="N292" s="188"/>
      <c r="O292" s="76"/>
      <c r="P292" s="76"/>
      <c r="Q292" s="76"/>
      <c r="R292" s="76"/>
      <c r="S292" s="76"/>
      <c r="T292" s="7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8" t="s">
        <v>156</v>
      </c>
      <c r="AU292" s="18" t="s">
        <v>83</v>
      </c>
    </row>
    <row r="293" s="13" customFormat="1">
      <c r="A293" s="13"/>
      <c r="B293" s="189"/>
      <c r="C293" s="13"/>
      <c r="D293" s="184" t="s">
        <v>157</v>
      </c>
      <c r="E293" s="190" t="s">
        <v>1</v>
      </c>
      <c r="F293" s="191" t="s">
        <v>572</v>
      </c>
      <c r="G293" s="13"/>
      <c r="H293" s="192">
        <v>26.161999999999999</v>
      </c>
      <c r="I293" s="193"/>
      <c r="J293" s="13"/>
      <c r="K293" s="13"/>
      <c r="L293" s="189"/>
      <c r="M293" s="194"/>
      <c r="N293" s="195"/>
      <c r="O293" s="195"/>
      <c r="P293" s="195"/>
      <c r="Q293" s="195"/>
      <c r="R293" s="195"/>
      <c r="S293" s="195"/>
      <c r="T293" s="19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0" t="s">
        <v>157</v>
      </c>
      <c r="AU293" s="190" t="s">
        <v>83</v>
      </c>
      <c r="AV293" s="13" t="s">
        <v>83</v>
      </c>
      <c r="AW293" s="13" t="s">
        <v>30</v>
      </c>
      <c r="AX293" s="13" t="s">
        <v>81</v>
      </c>
      <c r="AY293" s="190" t="s">
        <v>146</v>
      </c>
    </row>
    <row r="294" s="2" customFormat="1" ht="33" customHeight="1">
      <c r="A294" s="37"/>
      <c r="B294" s="170"/>
      <c r="C294" s="171" t="s">
        <v>581</v>
      </c>
      <c r="D294" s="171" t="s">
        <v>149</v>
      </c>
      <c r="E294" s="172" t="s">
        <v>582</v>
      </c>
      <c r="F294" s="173" t="s">
        <v>583</v>
      </c>
      <c r="G294" s="174" t="s">
        <v>278</v>
      </c>
      <c r="H294" s="175">
        <v>12</v>
      </c>
      <c r="I294" s="176"/>
      <c r="J294" s="177">
        <f>ROUND(I294*H294,2)</f>
        <v>0</v>
      </c>
      <c r="K294" s="173" t="s">
        <v>153</v>
      </c>
      <c r="L294" s="38"/>
      <c r="M294" s="178" t="s">
        <v>1</v>
      </c>
      <c r="N294" s="179" t="s">
        <v>38</v>
      </c>
      <c r="O294" s="76"/>
      <c r="P294" s="180">
        <f>O294*H294</f>
        <v>0</v>
      </c>
      <c r="Q294" s="180">
        <v>0.00060999999999999997</v>
      </c>
      <c r="R294" s="180">
        <f>Q294*H294</f>
        <v>0.0073200000000000001</v>
      </c>
      <c r="S294" s="180">
        <v>0</v>
      </c>
      <c r="T294" s="181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82" t="s">
        <v>168</v>
      </c>
      <c r="AT294" s="182" t="s">
        <v>149</v>
      </c>
      <c r="AU294" s="182" t="s">
        <v>83</v>
      </c>
      <c r="AY294" s="18" t="s">
        <v>146</v>
      </c>
      <c r="BE294" s="183">
        <f>IF(N294="základní",J294,0)</f>
        <v>0</v>
      </c>
      <c r="BF294" s="183">
        <f>IF(N294="snížená",J294,0)</f>
        <v>0</v>
      </c>
      <c r="BG294" s="183">
        <f>IF(N294="zákl. přenesená",J294,0)</f>
        <v>0</v>
      </c>
      <c r="BH294" s="183">
        <f>IF(N294="sníž. přenesená",J294,0)</f>
        <v>0</v>
      </c>
      <c r="BI294" s="183">
        <f>IF(N294="nulová",J294,0)</f>
        <v>0</v>
      </c>
      <c r="BJ294" s="18" t="s">
        <v>81</v>
      </c>
      <c r="BK294" s="183">
        <f>ROUND(I294*H294,2)</f>
        <v>0</v>
      </c>
      <c r="BL294" s="18" t="s">
        <v>168</v>
      </c>
      <c r="BM294" s="182" t="s">
        <v>584</v>
      </c>
    </row>
    <row r="295" s="2" customFormat="1">
      <c r="A295" s="37"/>
      <c r="B295" s="38"/>
      <c r="C295" s="37"/>
      <c r="D295" s="184" t="s">
        <v>156</v>
      </c>
      <c r="E295" s="37"/>
      <c r="F295" s="185" t="s">
        <v>585</v>
      </c>
      <c r="G295" s="37"/>
      <c r="H295" s="37"/>
      <c r="I295" s="186"/>
      <c r="J295" s="37"/>
      <c r="K295" s="37"/>
      <c r="L295" s="38"/>
      <c r="M295" s="187"/>
      <c r="N295" s="188"/>
      <c r="O295" s="76"/>
      <c r="P295" s="76"/>
      <c r="Q295" s="76"/>
      <c r="R295" s="76"/>
      <c r="S295" s="76"/>
      <c r="T295" s="7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8" t="s">
        <v>156</v>
      </c>
      <c r="AU295" s="18" t="s">
        <v>83</v>
      </c>
    </row>
    <row r="296" s="13" customFormat="1">
      <c r="A296" s="13"/>
      <c r="B296" s="189"/>
      <c r="C296" s="13"/>
      <c r="D296" s="184" t="s">
        <v>157</v>
      </c>
      <c r="E296" s="190" t="s">
        <v>1</v>
      </c>
      <c r="F296" s="191" t="s">
        <v>586</v>
      </c>
      <c r="G296" s="13"/>
      <c r="H296" s="192">
        <v>12</v>
      </c>
      <c r="I296" s="193"/>
      <c r="J296" s="13"/>
      <c r="K296" s="13"/>
      <c r="L296" s="189"/>
      <c r="M296" s="194"/>
      <c r="N296" s="195"/>
      <c r="O296" s="195"/>
      <c r="P296" s="195"/>
      <c r="Q296" s="195"/>
      <c r="R296" s="195"/>
      <c r="S296" s="195"/>
      <c r="T296" s="19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0" t="s">
        <v>157</v>
      </c>
      <c r="AU296" s="190" t="s">
        <v>83</v>
      </c>
      <c r="AV296" s="13" t="s">
        <v>83</v>
      </c>
      <c r="AW296" s="13" t="s">
        <v>30</v>
      </c>
      <c r="AX296" s="13" t="s">
        <v>81</v>
      </c>
      <c r="AY296" s="190" t="s">
        <v>146</v>
      </c>
    </row>
    <row r="297" s="2" customFormat="1" ht="21.75" customHeight="1">
      <c r="A297" s="37"/>
      <c r="B297" s="170"/>
      <c r="C297" s="171" t="s">
        <v>587</v>
      </c>
      <c r="D297" s="171" t="s">
        <v>149</v>
      </c>
      <c r="E297" s="172" t="s">
        <v>588</v>
      </c>
      <c r="F297" s="173" t="s">
        <v>589</v>
      </c>
      <c r="G297" s="174" t="s">
        <v>278</v>
      </c>
      <c r="H297" s="175">
        <v>12</v>
      </c>
      <c r="I297" s="176"/>
      <c r="J297" s="177">
        <f>ROUND(I297*H297,2)</f>
        <v>0</v>
      </c>
      <c r="K297" s="173" t="s">
        <v>153</v>
      </c>
      <c r="L297" s="38"/>
      <c r="M297" s="178" t="s">
        <v>1</v>
      </c>
      <c r="N297" s="179" t="s">
        <v>38</v>
      </c>
      <c r="O297" s="76"/>
      <c r="P297" s="180">
        <f>O297*H297</f>
        <v>0</v>
      </c>
      <c r="Q297" s="180">
        <v>0</v>
      </c>
      <c r="R297" s="180">
        <f>Q297*H297</f>
        <v>0</v>
      </c>
      <c r="S297" s="180">
        <v>0</v>
      </c>
      <c r="T297" s="181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82" t="s">
        <v>168</v>
      </c>
      <c r="AT297" s="182" t="s">
        <v>149</v>
      </c>
      <c r="AU297" s="182" t="s">
        <v>83</v>
      </c>
      <c r="AY297" s="18" t="s">
        <v>146</v>
      </c>
      <c r="BE297" s="183">
        <f>IF(N297="základní",J297,0)</f>
        <v>0</v>
      </c>
      <c r="BF297" s="183">
        <f>IF(N297="snížená",J297,0)</f>
        <v>0</v>
      </c>
      <c r="BG297" s="183">
        <f>IF(N297="zákl. přenesená",J297,0)</f>
        <v>0</v>
      </c>
      <c r="BH297" s="183">
        <f>IF(N297="sníž. přenesená",J297,0)</f>
        <v>0</v>
      </c>
      <c r="BI297" s="183">
        <f>IF(N297="nulová",J297,0)</f>
        <v>0</v>
      </c>
      <c r="BJ297" s="18" t="s">
        <v>81</v>
      </c>
      <c r="BK297" s="183">
        <f>ROUND(I297*H297,2)</f>
        <v>0</v>
      </c>
      <c r="BL297" s="18" t="s">
        <v>168</v>
      </c>
      <c r="BM297" s="182" t="s">
        <v>590</v>
      </c>
    </row>
    <row r="298" s="2" customFormat="1">
      <c r="A298" s="37"/>
      <c r="B298" s="38"/>
      <c r="C298" s="37"/>
      <c r="D298" s="184" t="s">
        <v>156</v>
      </c>
      <c r="E298" s="37"/>
      <c r="F298" s="185" t="s">
        <v>591</v>
      </c>
      <c r="G298" s="37"/>
      <c r="H298" s="37"/>
      <c r="I298" s="186"/>
      <c r="J298" s="37"/>
      <c r="K298" s="37"/>
      <c r="L298" s="38"/>
      <c r="M298" s="187"/>
      <c r="N298" s="188"/>
      <c r="O298" s="76"/>
      <c r="P298" s="76"/>
      <c r="Q298" s="76"/>
      <c r="R298" s="76"/>
      <c r="S298" s="76"/>
      <c r="T298" s="7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8" t="s">
        <v>156</v>
      </c>
      <c r="AU298" s="18" t="s">
        <v>83</v>
      </c>
    </row>
    <row r="299" s="13" customFormat="1">
      <c r="A299" s="13"/>
      <c r="B299" s="189"/>
      <c r="C299" s="13"/>
      <c r="D299" s="184" t="s">
        <v>157</v>
      </c>
      <c r="E299" s="190" t="s">
        <v>1</v>
      </c>
      <c r="F299" s="191" t="s">
        <v>592</v>
      </c>
      <c r="G299" s="13"/>
      <c r="H299" s="192">
        <v>12</v>
      </c>
      <c r="I299" s="193"/>
      <c r="J299" s="13"/>
      <c r="K299" s="13"/>
      <c r="L299" s="189"/>
      <c r="M299" s="194"/>
      <c r="N299" s="195"/>
      <c r="O299" s="195"/>
      <c r="P299" s="195"/>
      <c r="Q299" s="195"/>
      <c r="R299" s="195"/>
      <c r="S299" s="195"/>
      <c r="T299" s="19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0" t="s">
        <v>157</v>
      </c>
      <c r="AU299" s="190" t="s">
        <v>83</v>
      </c>
      <c r="AV299" s="13" t="s">
        <v>83</v>
      </c>
      <c r="AW299" s="13" t="s">
        <v>30</v>
      </c>
      <c r="AX299" s="13" t="s">
        <v>81</v>
      </c>
      <c r="AY299" s="190" t="s">
        <v>146</v>
      </c>
    </row>
    <row r="300" s="2" customFormat="1" ht="16.5" customHeight="1">
      <c r="A300" s="37"/>
      <c r="B300" s="170"/>
      <c r="C300" s="171" t="s">
        <v>593</v>
      </c>
      <c r="D300" s="171" t="s">
        <v>149</v>
      </c>
      <c r="E300" s="172" t="s">
        <v>594</v>
      </c>
      <c r="F300" s="173" t="s">
        <v>595</v>
      </c>
      <c r="G300" s="174" t="s">
        <v>398</v>
      </c>
      <c r="H300" s="175">
        <v>2.1099999999999999</v>
      </c>
      <c r="I300" s="176"/>
      <c r="J300" s="177">
        <f>ROUND(I300*H300,2)</f>
        <v>0</v>
      </c>
      <c r="K300" s="173" t="s">
        <v>153</v>
      </c>
      <c r="L300" s="38"/>
      <c r="M300" s="178" t="s">
        <v>1</v>
      </c>
      <c r="N300" s="179" t="s">
        <v>38</v>
      </c>
      <c r="O300" s="76"/>
      <c r="P300" s="180">
        <f>O300*H300</f>
        <v>0</v>
      </c>
      <c r="Q300" s="180">
        <v>0</v>
      </c>
      <c r="R300" s="180">
        <f>Q300*H300</f>
        <v>0</v>
      </c>
      <c r="S300" s="180">
        <v>2.3999999999999999</v>
      </c>
      <c r="T300" s="181">
        <f>S300*H300</f>
        <v>5.0639999999999992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2" t="s">
        <v>168</v>
      </c>
      <c r="AT300" s="182" t="s">
        <v>149</v>
      </c>
      <c r="AU300" s="182" t="s">
        <v>83</v>
      </c>
      <c r="AY300" s="18" t="s">
        <v>146</v>
      </c>
      <c r="BE300" s="183">
        <f>IF(N300="základní",J300,0)</f>
        <v>0</v>
      </c>
      <c r="BF300" s="183">
        <f>IF(N300="snížená",J300,0)</f>
        <v>0</v>
      </c>
      <c r="BG300" s="183">
        <f>IF(N300="zákl. přenesená",J300,0)</f>
        <v>0</v>
      </c>
      <c r="BH300" s="183">
        <f>IF(N300="sníž. přenesená",J300,0)</f>
        <v>0</v>
      </c>
      <c r="BI300" s="183">
        <f>IF(N300="nulová",J300,0)</f>
        <v>0</v>
      </c>
      <c r="BJ300" s="18" t="s">
        <v>81</v>
      </c>
      <c r="BK300" s="183">
        <f>ROUND(I300*H300,2)</f>
        <v>0</v>
      </c>
      <c r="BL300" s="18" t="s">
        <v>168</v>
      </c>
      <c r="BM300" s="182" t="s">
        <v>596</v>
      </c>
    </row>
    <row r="301" s="2" customFormat="1">
      <c r="A301" s="37"/>
      <c r="B301" s="38"/>
      <c r="C301" s="37"/>
      <c r="D301" s="184" t="s">
        <v>156</v>
      </c>
      <c r="E301" s="37"/>
      <c r="F301" s="185" t="s">
        <v>597</v>
      </c>
      <c r="G301" s="37"/>
      <c r="H301" s="37"/>
      <c r="I301" s="186"/>
      <c r="J301" s="37"/>
      <c r="K301" s="37"/>
      <c r="L301" s="38"/>
      <c r="M301" s="187"/>
      <c r="N301" s="188"/>
      <c r="O301" s="76"/>
      <c r="P301" s="76"/>
      <c r="Q301" s="76"/>
      <c r="R301" s="76"/>
      <c r="S301" s="76"/>
      <c r="T301" s="7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8" t="s">
        <v>156</v>
      </c>
      <c r="AU301" s="18" t="s">
        <v>83</v>
      </c>
    </row>
    <row r="302" s="13" customFormat="1">
      <c r="A302" s="13"/>
      <c r="B302" s="189"/>
      <c r="C302" s="13"/>
      <c r="D302" s="184" t="s">
        <v>157</v>
      </c>
      <c r="E302" s="190" t="s">
        <v>1</v>
      </c>
      <c r="F302" s="191" t="s">
        <v>598</v>
      </c>
      <c r="G302" s="13"/>
      <c r="H302" s="192">
        <v>2.1099999999999999</v>
      </c>
      <c r="I302" s="193"/>
      <c r="J302" s="13"/>
      <c r="K302" s="13"/>
      <c r="L302" s="189"/>
      <c r="M302" s="194"/>
      <c r="N302" s="195"/>
      <c r="O302" s="195"/>
      <c r="P302" s="195"/>
      <c r="Q302" s="195"/>
      <c r="R302" s="195"/>
      <c r="S302" s="195"/>
      <c r="T302" s="19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0" t="s">
        <v>157</v>
      </c>
      <c r="AU302" s="190" t="s">
        <v>83</v>
      </c>
      <c r="AV302" s="13" t="s">
        <v>83</v>
      </c>
      <c r="AW302" s="13" t="s">
        <v>30</v>
      </c>
      <c r="AX302" s="13" t="s">
        <v>81</v>
      </c>
      <c r="AY302" s="190" t="s">
        <v>146</v>
      </c>
    </row>
    <row r="303" s="2" customFormat="1" ht="16.5" customHeight="1">
      <c r="A303" s="37"/>
      <c r="B303" s="170"/>
      <c r="C303" s="171" t="s">
        <v>599</v>
      </c>
      <c r="D303" s="171" t="s">
        <v>149</v>
      </c>
      <c r="E303" s="172" t="s">
        <v>600</v>
      </c>
      <c r="F303" s="173" t="s">
        <v>601</v>
      </c>
      <c r="G303" s="174" t="s">
        <v>240</v>
      </c>
      <c r="H303" s="175">
        <v>1</v>
      </c>
      <c r="I303" s="176"/>
      <c r="J303" s="177">
        <f>ROUND(I303*H303,2)</f>
        <v>0</v>
      </c>
      <c r="K303" s="173" t="s">
        <v>1</v>
      </c>
      <c r="L303" s="38"/>
      <c r="M303" s="178" t="s">
        <v>1</v>
      </c>
      <c r="N303" s="179" t="s">
        <v>38</v>
      </c>
      <c r="O303" s="76"/>
      <c r="P303" s="180">
        <f>O303*H303</f>
        <v>0</v>
      </c>
      <c r="Q303" s="180">
        <v>0</v>
      </c>
      <c r="R303" s="180">
        <f>Q303*H303</f>
        <v>0</v>
      </c>
      <c r="S303" s="180">
        <v>0.48199999999999998</v>
      </c>
      <c r="T303" s="181">
        <f>S303*H303</f>
        <v>0.48199999999999998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82" t="s">
        <v>168</v>
      </c>
      <c r="AT303" s="182" t="s">
        <v>149</v>
      </c>
      <c r="AU303" s="182" t="s">
        <v>83</v>
      </c>
      <c r="AY303" s="18" t="s">
        <v>146</v>
      </c>
      <c r="BE303" s="183">
        <f>IF(N303="základní",J303,0)</f>
        <v>0</v>
      </c>
      <c r="BF303" s="183">
        <f>IF(N303="snížená",J303,0)</f>
        <v>0</v>
      </c>
      <c r="BG303" s="183">
        <f>IF(N303="zákl. přenesená",J303,0)</f>
        <v>0</v>
      </c>
      <c r="BH303" s="183">
        <f>IF(N303="sníž. přenesená",J303,0)</f>
        <v>0</v>
      </c>
      <c r="BI303" s="183">
        <f>IF(N303="nulová",J303,0)</f>
        <v>0</v>
      </c>
      <c r="BJ303" s="18" t="s">
        <v>81</v>
      </c>
      <c r="BK303" s="183">
        <f>ROUND(I303*H303,2)</f>
        <v>0</v>
      </c>
      <c r="BL303" s="18" t="s">
        <v>168</v>
      </c>
      <c r="BM303" s="182" t="s">
        <v>602</v>
      </c>
    </row>
    <row r="304" s="2" customFormat="1">
      <c r="A304" s="37"/>
      <c r="B304" s="38"/>
      <c r="C304" s="37"/>
      <c r="D304" s="184" t="s">
        <v>156</v>
      </c>
      <c r="E304" s="37"/>
      <c r="F304" s="185" t="s">
        <v>603</v>
      </c>
      <c r="G304" s="37"/>
      <c r="H304" s="37"/>
      <c r="I304" s="186"/>
      <c r="J304" s="37"/>
      <c r="K304" s="37"/>
      <c r="L304" s="38"/>
      <c r="M304" s="187"/>
      <c r="N304" s="188"/>
      <c r="O304" s="76"/>
      <c r="P304" s="76"/>
      <c r="Q304" s="76"/>
      <c r="R304" s="76"/>
      <c r="S304" s="76"/>
      <c r="T304" s="7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8" t="s">
        <v>156</v>
      </c>
      <c r="AU304" s="18" t="s">
        <v>83</v>
      </c>
    </row>
    <row r="305" s="13" customFormat="1">
      <c r="A305" s="13"/>
      <c r="B305" s="189"/>
      <c r="C305" s="13"/>
      <c r="D305" s="184" t="s">
        <v>157</v>
      </c>
      <c r="E305" s="190" t="s">
        <v>1</v>
      </c>
      <c r="F305" s="191" t="s">
        <v>604</v>
      </c>
      <c r="G305" s="13"/>
      <c r="H305" s="192">
        <v>1</v>
      </c>
      <c r="I305" s="193"/>
      <c r="J305" s="13"/>
      <c r="K305" s="13"/>
      <c r="L305" s="189"/>
      <c r="M305" s="194"/>
      <c r="N305" s="195"/>
      <c r="O305" s="195"/>
      <c r="P305" s="195"/>
      <c r="Q305" s="195"/>
      <c r="R305" s="195"/>
      <c r="S305" s="195"/>
      <c r="T305" s="19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0" t="s">
        <v>157</v>
      </c>
      <c r="AU305" s="190" t="s">
        <v>83</v>
      </c>
      <c r="AV305" s="13" t="s">
        <v>83</v>
      </c>
      <c r="AW305" s="13" t="s">
        <v>30</v>
      </c>
      <c r="AX305" s="13" t="s">
        <v>81</v>
      </c>
      <c r="AY305" s="190" t="s">
        <v>146</v>
      </c>
    </row>
    <row r="306" s="2" customFormat="1">
      <c r="A306" s="37"/>
      <c r="B306" s="170"/>
      <c r="C306" s="171" t="s">
        <v>605</v>
      </c>
      <c r="D306" s="171" t="s">
        <v>149</v>
      </c>
      <c r="E306" s="172" t="s">
        <v>606</v>
      </c>
      <c r="F306" s="173" t="s">
        <v>607</v>
      </c>
      <c r="G306" s="174" t="s">
        <v>240</v>
      </c>
      <c r="H306" s="175">
        <v>1</v>
      </c>
      <c r="I306" s="176"/>
      <c r="J306" s="177">
        <f>ROUND(I306*H306,2)</f>
        <v>0</v>
      </c>
      <c r="K306" s="173" t="s">
        <v>1</v>
      </c>
      <c r="L306" s="38"/>
      <c r="M306" s="178" t="s">
        <v>1</v>
      </c>
      <c r="N306" s="179" t="s">
        <v>38</v>
      </c>
      <c r="O306" s="76"/>
      <c r="P306" s="180">
        <f>O306*H306</f>
        <v>0</v>
      </c>
      <c r="Q306" s="180">
        <v>0</v>
      </c>
      <c r="R306" s="180">
        <f>Q306*H306</f>
        <v>0</v>
      </c>
      <c r="S306" s="180">
        <v>0.074999999999999997</v>
      </c>
      <c r="T306" s="181">
        <f>S306*H306</f>
        <v>0.074999999999999997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82" t="s">
        <v>168</v>
      </c>
      <c r="AT306" s="182" t="s">
        <v>149</v>
      </c>
      <c r="AU306" s="182" t="s">
        <v>83</v>
      </c>
      <c r="AY306" s="18" t="s">
        <v>146</v>
      </c>
      <c r="BE306" s="183">
        <f>IF(N306="základní",J306,0)</f>
        <v>0</v>
      </c>
      <c r="BF306" s="183">
        <f>IF(N306="snížená",J306,0)</f>
        <v>0</v>
      </c>
      <c r="BG306" s="183">
        <f>IF(N306="zákl. přenesená",J306,0)</f>
        <v>0</v>
      </c>
      <c r="BH306" s="183">
        <f>IF(N306="sníž. přenesená",J306,0)</f>
        <v>0</v>
      </c>
      <c r="BI306" s="183">
        <f>IF(N306="nulová",J306,0)</f>
        <v>0</v>
      </c>
      <c r="BJ306" s="18" t="s">
        <v>81</v>
      </c>
      <c r="BK306" s="183">
        <f>ROUND(I306*H306,2)</f>
        <v>0</v>
      </c>
      <c r="BL306" s="18" t="s">
        <v>168</v>
      </c>
      <c r="BM306" s="182" t="s">
        <v>608</v>
      </c>
    </row>
    <row r="307" s="2" customFormat="1">
      <c r="A307" s="37"/>
      <c r="B307" s="38"/>
      <c r="C307" s="37"/>
      <c r="D307" s="184" t="s">
        <v>156</v>
      </c>
      <c r="E307" s="37"/>
      <c r="F307" s="185" t="s">
        <v>609</v>
      </c>
      <c r="G307" s="37"/>
      <c r="H307" s="37"/>
      <c r="I307" s="186"/>
      <c r="J307" s="37"/>
      <c r="K307" s="37"/>
      <c r="L307" s="38"/>
      <c r="M307" s="187"/>
      <c r="N307" s="188"/>
      <c r="O307" s="76"/>
      <c r="P307" s="76"/>
      <c r="Q307" s="76"/>
      <c r="R307" s="76"/>
      <c r="S307" s="76"/>
      <c r="T307" s="7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8" t="s">
        <v>156</v>
      </c>
      <c r="AU307" s="18" t="s">
        <v>83</v>
      </c>
    </row>
    <row r="308" s="2" customFormat="1">
      <c r="A308" s="37"/>
      <c r="B308" s="170"/>
      <c r="C308" s="171" t="s">
        <v>610</v>
      </c>
      <c r="D308" s="171" t="s">
        <v>149</v>
      </c>
      <c r="E308" s="172" t="s">
        <v>611</v>
      </c>
      <c r="F308" s="173" t="s">
        <v>612</v>
      </c>
      <c r="G308" s="174" t="s">
        <v>240</v>
      </c>
      <c r="H308" s="175">
        <v>18</v>
      </c>
      <c r="I308" s="176"/>
      <c r="J308" s="177">
        <f>ROUND(I308*H308,2)</f>
        <v>0</v>
      </c>
      <c r="K308" s="173" t="s">
        <v>153</v>
      </c>
      <c r="L308" s="38"/>
      <c r="M308" s="178" t="s">
        <v>1</v>
      </c>
      <c r="N308" s="179" t="s">
        <v>38</v>
      </c>
      <c r="O308" s="76"/>
      <c r="P308" s="180">
        <f>O308*H308</f>
        <v>0</v>
      </c>
      <c r="Q308" s="180">
        <v>0</v>
      </c>
      <c r="R308" s="180">
        <f>Q308*H308</f>
        <v>0</v>
      </c>
      <c r="S308" s="180">
        <v>0.086999999999999994</v>
      </c>
      <c r="T308" s="181">
        <f>S308*H308</f>
        <v>1.5659999999999998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82" t="s">
        <v>168</v>
      </c>
      <c r="AT308" s="182" t="s">
        <v>149</v>
      </c>
      <c r="AU308" s="182" t="s">
        <v>83</v>
      </c>
      <c r="AY308" s="18" t="s">
        <v>146</v>
      </c>
      <c r="BE308" s="183">
        <f>IF(N308="základní",J308,0)</f>
        <v>0</v>
      </c>
      <c r="BF308" s="183">
        <f>IF(N308="snížená",J308,0)</f>
        <v>0</v>
      </c>
      <c r="BG308" s="183">
        <f>IF(N308="zákl. přenesená",J308,0)</f>
        <v>0</v>
      </c>
      <c r="BH308" s="183">
        <f>IF(N308="sníž. přenesená",J308,0)</f>
        <v>0</v>
      </c>
      <c r="BI308" s="183">
        <f>IF(N308="nulová",J308,0)</f>
        <v>0</v>
      </c>
      <c r="BJ308" s="18" t="s">
        <v>81</v>
      </c>
      <c r="BK308" s="183">
        <f>ROUND(I308*H308,2)</f>
        <v>0</v>
      </c>
      <c r="BL308" s="18" t="s">
        <v>168</v>
      </c>
      <c r="BM308" s="182" t="s">
        <v>613</v>
      </c>
    </row>
    <row r="309" s="2" customFormat="1">
      <c r="A309" s="37"/>
      <c r="B309" s="38"/>
      <c r="C309" s="37"/>
      <c r="D309" s="184" t="s">
        <v>156</v>
      </c>
      <c r="E309" s="37"/>
      <c r="F309" s="185" t="s">
        <v>614</v>
      </c>
      <c r="G309" s="37"/>
      <c r="H309" s="37"/>
      <c r="I309" s="186"/>
      <c r="J309" s="37"/>
      <c r="K309" s="37"/>
      <c r="L309" s="38"/>
      <c r="M309" s="187"/>
      <c r="N309" s="188"/>
      <c r="O309" s="76"/>
      <c r="P309" s="76"/>
      <c r="Q309" s="76"/>
      <c r="R309" s="76"/>
      <c r="S309" s="76"/>
      <c r="T309" s="7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8" t="s">
        <v>156</v>
      </c>
      <c r="AU309" s="18" t="s">
        <v>83</v>
      </c>
    </row>
    <row r="310" s="13" customFormat="1">
      <c r="A310" s="13"/>
      <c r="B310" s="189"/>
      <c r="C310" s="13"/>
      <c r="D310" s="184" t="s">
        <v>157</v>
      </c>
      <c r="E310" s="190" t="s">
        <v>1</v>
      </c>
      <c r="F310" s="191" t="s">
        <v>615</v>
      </c>
      <c r="G310" s="13"/>
      <c r="H310" s="192">
        <v>18</v>
      </c>
      <c r="I310" s="193"/>
      <c r="J310" s="13"/>
      <c r="K310" s="13"/>
      <c r="L310" s="189"/>
      <c r="M310" s="194"/>
      <c r="N310" s="195"/>
      <c r="O310" s="195"/>
      <c r="P310" s="195"/>
      <c r="Q310" s="195"/>
      <c r="R310" s="195"/>
      <c r="S310" s="195"/>
      <c r="T310" s="19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90" t="s">
        <v>157</v>
      </c>
      <c r="AU310" s="190" t="s">
        <v>83</v>
      </c>
      <c r="AV310" s="13" t="s">
        <v>83</v>
      </c>
      <c r="AW310" s="13" t="s">
        <v>30</v>
      </c>
      <c r="AX310" s="13" t="s">
        <v>81</v>
      </c>
      <c r="AY310" s="190" t="s">
        <v>146</v>
      </c>
    </row>
    <row r="311" s="2" customFormat="1">
      <c r="A311" s="37"/>
      <c r="B311" s="170"/>
      <c r="C311" s="171" t="s">
        <v>616</v>
      </c>
      <c r="D311" s="171" t="s">
        <v>149</v>
      </c>
      <c r="E311" s="172" t="s">
        <v>617</v>
      </c>
      <c r="F311" s="173" t="s">
        <v>618</v>
      </c>
      <c r="G311" s="174" t="s">
        <v>284</v>
      </c>
      <c r="H311" s="175">
        <v>67</v>
      </c>
      <c r="I311" s="176"/>
      <c r="J311" s="177">
        <f>ROUND(I311*H311,2)</f>
        <v>0</v>
      </c>
      <c r="K311" s="173" t="s">
        <v>153</v>
      </c>
      <c r="L311" s="38"/>
      <c r="M311" s="178" t="s">
        <v>1</v>
      </c>
      <c r="N311" s="179" t="s">
        <v>38</v>
      </c>
      <c r="O311" s="76"/>
      <c r="P311" s="180">
        <f>O311*H311</f>
        <v>0</v>
      </c>
      <c r="Q311" s="180">
        <v>0</v>
      </c>
      <c r="R311" s="180">
        <f>Q311*H311</f>
        <v>0</v>
      </c>
      <c r="S311" s="180">
        <v>0</v>
      </c>
      <c r="T311" s="181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82" t="s">
        <v>168</v>
      </c>
      <c r="AT311" s="182" t="s">
        <v>149</v>
      </c>
      <c r="AU311" s="182" t="s">
        <v>83</v>
      </c>
      <c r="AY311" s="18" t="s">
        <v>146</v>
      </c>
      <c r="BE311" s="183">
        <f>IF(N311="základní",J311,0)</f>
        <v>0</v>
      </c>
      <c r="BF311" s="183">
        <f>IF(N311="snížená",J311,0)</f>
        <v>0</v>
      </c>
      <c r="BG311" s="183">
        <f>IF(N311="zákl. přenesená",J311,0)</f>
        <v>0</v>
      </c>
      <c r="BH311" s="183">
        <f>IF(N311="sníž. přenesená",J311,0)</f>
        <v>0</v>
      </c>
      <c r="BI311" s="183">
        <f>IF(N311="nulová",J311,0)</f>
        <v>0</v>
      </c>
      <c r="BJ311" s="18" t="s">
        <v>81</v>
      </c>
      <c r="BK311" s="183">
        <f>ROUND(I311*H311,2)</f>
        <v>0</v>
      </c>
      <c r="BL311" s="18" t="s">
        <v>168</v>
      </c>
      <c r="BM311" s="182" t="s">
        <v>619</v>
      </c>
    </row>
    <row r="312" s="2" customFormat="1">
      <c r="A312" s="37"/>
      <c r="B312" s="38"/>
      <c r="C312" s="37"/>
      <c r="D312" s="184" t="s">
        <v>156</v>
      </c>
      <c r="E312" s="37"/>
      <c r="F312" s="185" t="s">
        <v>620</v>
      </c>
      <c r="G312" s="37"/>
      <c r="H312" s="37"/>
      <c r="I312" s="186"/>
      <c r="J312" s="37"/>
      <c r="K312" s="37"/>
      <c r="L312" s="38"/>
      <c r="M312" s="187"/>
      <c r="N312" s="188"/>
      <c r="O312" s="76"/>
      <c r="P312" s="76"/>
      <c r="Q312" s="76"/>
      <c r="R312" s="76"/>
      <c r="S312" s="76"/>
      <c r="T312" s="7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8" t="s">
        <v>156</v>
      </c>
      <c r="AU312" s="18" t="s">
        <v>83</v>
      </c>
    </row>
    <row r="313" s="13" customFormat="1">
      <c r="A313" s="13"/>
      <c r="B313" s="189"/>
      <c r="C313" s="13"/>
      <c r="D313" s="184" t="s">
        <v>157</v>
      </c>
      <c r="E313" s="190" t="s">
        <v>1</v>
      </c>
      <c r="F313" s="191" t="s">
        <v>621</v>
      </c>
      <c r="G313" s="13"/>
      <c r="H313" s="192">
        <v>67</v>
      </c>
      <c r="I313" s="193"/>
      <c r="J313" s="13"/>
      <c r="K313" s="13"/>
      <c r="L313" s="189"/>
      <c r="M313" s="194"/>
      <c r="N313" s="195"/>
      <c r="O313" s="195"/>
      <c r="P313" s="195"/>
      <c r="Q313" s="195"/>
      <c r="R313" s="195"/>
      <c r="S313" s="195"/>
      <c r="T313" s="19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0" t="s">
        <v>157</v>
      </c>
      <c r="AU313" s="190" t="s">
        <v>83</v>
      </c>
      <c r="AV313" s="13" t="s">
        <v>83</v>
      </c>
      <c r="AW313" s="13" t="s">
        <v>30</v>
      </c>
      <c r="AX313" s="13" t="s">
        <v>81</v>
      </c>
      <c r="AY313" s="190" t="s">
        <v>146</v>
      </c>
    </row>
    <row r="314" s="12" customFormat="1" ht="22.8" customHeight="1">
      <c r="A314" s="12"/>
      <c r="B314" s="157"/>
      <c r="C314" s="12"/>
      <c r="D314" s="158" t="s">
        <v>72</v>
      </c>
      <c r="E314" s="168" t="s">
        <v>317</v>
      </c>
      <c r="F314" s="168" t="s">
        <v>318</v>
      </c>
      <c r="G314" s="12"/>
      <c r="H314" s="12"/>
      <c r="I314" s="160"/>
      <c r="J314" s="169">
        <f>BK314</f>
        <v>0</v>
      </c>
      <c r="K314" s="12"/>
      <c r="L314" s="157"/>
      <c r="M314" s="162"/>
      <c r="N314" s="163"/>
      <c r="O314" s="163"/>
      <c r="P314" s="164">
        <f>SUM(P315:P370)</f>
        <v>0</v>
      </c>
      <c r="Q314" s="163"/>
      <c r="R314" s="164">
        <f>SUM(R315:R370)</f>
        <v>0</v>
      </c>
      <c r="S314" s="163"/>
      <c r="T314" s="165">
        <f>SUM(T315:T370)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158" t="s">
        <v>81</v>
      </c>
      <c r="AT314" s="166" t="s">
        <v>72</v>
      </c>
      <c r="AU314" s="166" t="s">
        <v>81</v>
      </c>
      <c r="AY314" s="158" t="s">
        <v>146</v>
      </c>
      <c r="BK314" s="167">
        <f>SUM(BK315:BK370)</f>
        <v>0</v>
      </c>
    </row>
    <row r="315" s="2" customFormat="1" ht="21.75" customHeight="1">
      <c r="A315" s="37"/>
      <c r="B315" s="170"/>
      <c r="C315" s="171" t="s">
        <v>622</v>
      </c>
      <c r="D315" s="171" t="s">
        <v>149</v>
      </c>
      <c r="E315" s="172" t="s">
        <v>623</v>
      </c>
      <c r="F315" s="173" t="s">
        <v>624</v>
      </c>
      <c r="G315" s="174" t="s">
        <v>322</v>
      </c>
      <c r="H315" s="175">
        <v>1615.9649999999999</v>
      </c>
      <c r="I315" s="176"/>
      <c r="J315" s="177">
        <f>ROUND(I315*H315,2)</f>
        <v>0</v>
      </c>
      <c r="K315" s="173" t="s">
        <v>153</v>
      </c>
      <c r="L315" s="38"/>
      <c r="M315" s="178" t="s">
        <v>1</v>
      </c>
      <c r="N315" s="179" t="s">
        <v>38</v>
      </c>
      <c r="O315" s="76"/>
      <c r="P315" s="180">
        <f>O315*H315</f>
        <v>0</v>
      </c>
      <c r="Q315" s="180">
        <v>0</v>
      </c>
      <c r="R315" s="180">
        <f>Q315*H315</f>
        <v>0</v>
      </c>
      <c r="S315" s="180">
        <v>0</v>
      </c>
      <c r="T315" s="181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82" t="s">
        <v>168</v>
      </c>
      <c r="AT315" s="182" t="s">
        <v>149</v>
      </c>
      <c r="AU315" s="182" t="s">
        <v>83</v>
      </c>
      <c r="AY315" s="18" t="s">
        <v>146</v>
      </c>
      <c r="BE315" s="183">
        <f>IF(N315="základní",J315,0)</f>
        <v>0</v>
      </c>
      <c r="BF315" s="183">
        <f>IF(N315="snížená",J315,0)</f>
        <v>0</v>
      </c>
      <c r="BG315" s="183">
        <f>IF(N315="zákl. přenesená",J315,0)</f>
        <v>0</v>
      </c>
      <c r="BH315" s="183">
        <f>IF(N315="sníž. přenesená",J315,0)</f>
        <v>0</v>
      </c>
      <c r="BI315" s="183">
        <f>IF(N315="nulová",J315,0)</f>
        <v>0</v>
      </c>
      <c r="BJ315" s="18" t="s">
        <v>81</v>
      </c>
      <c r="BK315" s="183">
        <f>ROUND(I315*H315,2)</f>
        <v>0</v>
      </c>
      <c r="BL315" s="18" t="s">
        <v>168</v>
      </c>
      <c r="BM315" s="182" t="s">
        <v>625</v>
      </c>
    </row>
    <row r="316" s="2" customFormat="1">
      <c r="A316" s="37"/>
      <c r="B316" s="38"/>
      <c r="C316" s="37"/>
      <c r="D316" s="184" t="s">
        <v>156</v>
      </c>
      <c r="E316" s="37"/>
      <c r="F316" s="185" t="s">
        <v>626</v>
      </c>
      <c r="G316" s="37"/>
      <c r="H316" s="37"/>
      <c r="I316" s="186"/>
      <c r="J316" s="37"/>
      <c r="K316" s="37"/>
      <c r="L316" s="38"/>
      <c r="M316" s="187"/>
      <c r="N316" s="188"/>
      <c r="O316" s="76"/>
      <c r="P316" s="76"/>
      <c r="Q316" s="76"/>
      <c r="R316" s="76"/>
      <c r="S316" s="76"/>
      <c r="T316" s="7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8" t="s">
        <v>156</v>
      </c>
      <c r="AU316" s="18" t="s">
        <v>83</v>
      </c>
    </row>
    <row r="317" s="13" customFormat="1">
      <c r="A317" s="13"/>
      <c r="B317" s="189"/>
      <c r="C317" s="13"/>
      <c r="D317" s="184" t="s">
        <v>157</v>
      </c>
      <c r="E317" s="190" t="s">
        <v>1</v>
      </c>
      <c r="F317" s="191" t="s">
        <v>627</v>
      </c>
      <c r="G317" s="13"/>
      <c r="H317" s="192">
        <v>171.59999999999999</v>
      </c>
      <c r="I317" s="193"/>
      <c r="J317" s="13"/>
      <c r="K317" s="13"/>
      <c r="L317" s="189"/>
      <c r="M317" s="194"/>
      <c r="N317" s="195"/>
      <c r="O317" s="195"/>
      <c r="P317" s="195"/>
      <c r="Q317" s="195"/>
      <c r="R317" s="195"/>
      <c r="S317" s="195"/>
      <c r="T317" s="19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90" t="s">
        <v>157</v>
      </c>
      <c r="AU317" s="190" t="s">
        <v>83</v>
      </c>
      <c r="AV317" s="13" t="s">
        <v>83</v>
      </c>
      <c r="AW317" s="13" t="s">
        <v>30</v>
      </c>
      <c r="AX317" s="13" t="s">
        <v>73</v>
      </c>
      <c r="AY317" s="190" t="s">
        <v>146</v>
      </c>
    </row>
    <row r="318" s="13" customFormat="1">
      <c r="A318" s="13"/>
      <c r="B318" s="189"/>
      <c r="C318" s="13"/>
      <c r="D318" s="184" t="s">
        <v>157</v>
      </c>
      <c r="E318" s="190" t="s">
        <v>1</v>
      </c>
      <c r="F318" s="191" t="s">
        <v>628</v>
      </c>
      <c r="G318" s="13"/>
      <c r="H318" s="192">
        <v>41.079999999999998</v>
      </c>
      <c r="I318" s="193"/>
      <c r="J318" s="13"/>
      <c r="K318" s="13"/>
      <c r="L318" s="189"/>
      <c r="M318" s="194"/>
      <c r="N318" s="195"/>
      <c r="O318" s="195"/>
      <c r="P318" s="195"/>
      <c r="Q318" s="195"/>
      <c r="R318" s="195"/>
      <c r="S318" s="195"/>
      <c r="T318" s="19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0" t="s">
        <v>157</v>
      </c>
      <c r="AU318" s="190" t="s">
        <v>83</v>
      </c>
      <c r="AV318" s="13" t="s">
        <v>83</v>
      </c>
      <c r="AW318" s="13" t="s">
        <v>30</v>
      </c>
      <c r="AX318" s="13" t="s">
        <v>73</v>
      </c>
      <c r="AY318" s="190" t="s">
        <v>146</v>
      </c>
    </row>
    <row r="319" s="13" customFormat="1">
      <c r="A319" s="13"/>
      <c r="B319" s="189"/>
      <c r="C319" s="13"/>
      <c r="D319" s="184" t="s">
        <v>157</v>
      </c>
      <c r="E319" s="190" t="s">
        <v>1</v>
      </c>
      <c r="F319" s="191" t="s">
        <v>629</v>
      </c>
      <c r="G319" s="13"/>
      <c r="H319" s="192">
        <v>84.846000000000004</v>
      </c>
      <c r="I319" s="193"/>
      <c r="J319" s="13"/>
      <c r="K319" s="13"/>
      <c r="L319" s="189"/>
      <c r="M319" s="194"/>
      <c r="N319" s="195"/>
      <c r="O319" s="195"/>
      <c r="P319" s="195"/>
      <c r="Q319" s="195"/>
      <c r="R319" s="195"/>
      <c r="S319" s="195"/>
      <c r="T319" s="19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90" t="s">
        <v>157</v>
      </c>
      <c r="AU319" s="190" t="s">
        <v>83</v>
      </c>
      <c r="AV319" s="13" t="s">
        <v>83</v>
      </c>
      <c r="AW319" s="13" t="s">
        <v>30</v>
      </c>
      <c r="AX319" s="13" t="s">
        <v>73</v>
      </c>
      <c r="AY319" s="190" t="s">
        <v>146</v>
      </c>
    </row>
    <row r="320" s="13" customFormat="1">
      <c r="A320" s="13"/>
      <c r="B320" s="189"/>
      <c r="C320" s="13"/>
      <c r="D320" s="184" t="s">
        <v>157</v>
      </c>
      <c r="E320" s="190" t="s">
        <v>1</v>
      </c>
      <c r="F320" s="191" t="s">
        <v>630</v>
      </c>
      <c r="G320" s="13"/>
      <c r="H320" s="192">
        <v>191.40000000000001</v>
      </c>
      <c r="I320" s="193"/>
      <c r="J320" s="13"/>
      <c r="K320" s="13"/>
      <c r="L320" s="189"/>
      <c r="M320" s="194"/>
      <c r="N320" s="195"/>
      <c r="O320" s="195"/>
      <c r="P320" s="195"/>
      <c r="Q320" s="195"/>
      <c r="R320" s="195"/>
      <c r="S320" s="195"/>
      <c r="T320" s="19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0" t="s">
        <v>157</v>
      </c>
      <c r="AU320" s="190" t="s">
        <v>83</v>
      </c>
      <c r="AV320" s="13" t="s">
        <v>83</v>
      </c>
      <c r="AW320" s="13" t="s">
        <v>30</v>
      </c>
      <c r="AX320" s="13" t="s">
        <v>73</v>
      </c>
      <c r="AY320" s="190" t="s">
        <v>146</v>
      </c>
    </row>
    <row r="321" s="13" customFormat="1">
      <c r="A321" s="13"/>
      <c r="B321" s="189"/>
      <c r="C321" s="13"/>
      <c r="D321" s="184" t="s">
        <v>157</v>
      </c>
      <c r="E321" s="190" t="s">
        <v>1</v>
      </c>
      <c r="F321" s="191" t="s">
        <v>631</v>
      </c>
      <c r="G321" s="13"/>
      <c r="H321" s="192">
        <v>319</v>
      </c>
      <c r="I321" s="193"/>
      <c r="J321" s="13"/>
      <c r="K321" s="13"/>
      <c r="L321" s="189"/>
      <c r="M321" s="194"/>
      <c r="N321" s="195"/>
      <c r="O321" s="195"/>
      <c r="P321" s="195"/>
      <c r="Q321" s="195"/>
      <c r="R321" s="195"/>
      <c r="S321" s="195"/>
      <c r="T321" s="19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0" t="s">
        <v>157</v>
      </c>
      <c r="AU321" s="190" t="s">
        <v>83</v>
      </c>
      <c r="AV321" s="13" t="s">
        <v>83</v>
      </c>
      <c r="AW321" s="13" t="s">
        <v>30</v>
      </c>
      <c r="AX321" s="13" t="s">
        <v>73</v>
      </c>
      <c r="AY321" s="190" t="s">
        <v>146</v>
      </c>
    </row>
    <row r="322" s="13" customFormat="1">
      <c r="A322" s="13"/>
      <c r="B322" s="189"/>
      <c r="C322" s="13"/>
      <c r="D322" s="184" t="s">
        <v>157</v>
      </c>
      <c r="E322" s="190" t="s">
        <v>1</v>
      </c>
      <c r="F322" s="191" t="s">
        <v>632</v>
      </c>
      <c r="G322" s="13"/>
      <c r="H322" s="192">
        <v>259.74000000000001</v>
      </c>
      <c r="I322" s="193"/>
      <c r="J322" s="13"/>
      <c r="K322" s="13"/>
      <c r="L322" s="189"/>
      <c r="M322" s="194"/>
      <c r="N322" s="195"/>
      <c r="O322" s="195"/>
      <c r="P322" s="195"/>
      <c r="Q322" s="195"/>
      <c r="R322" s="195"/>
      <c r="S322" s="195"/>
      <c r="T322" s="19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0" t="s">
        <v>157</v>
      </c>
      <c r="AU322" s="190" t="s">
        <v>83</v>
      </c>
      <c r="AV322" s="13" t="s">
        <v>83</v>
      </c>
      <c r="AW322" s="13" t="s">
        <v>30</v>
      </c>
      <c r="AX322" s="13" t="s">
        <v>73</v>
      </c>
      <c r="AY322" s="190" t="s">
        <v>146</v>
      </c>
    </row>
    <row r="323" s="13" customFormat="1">
      <c r="A323" s="13"/>
      <c r="B323" s="189"/>
      <c r="C323" s="13"/>
      <c r="D323" s="184" t="s">
        <v>157</v>
      </c>
      <c r="E323" s="190" t="s">
        <v>1</v>
      </c>
      <c r="F323" s="191" t="s">
        <v>633</v>
      </c>
      <c r="G323" s="13"/>
      <c r="H323" s="192">
        <v>4.3520000000000003</v>
      </c>
      <c r="I323" s="193"/>
      <c r="J323" s="13"/>
      <c r="K323" s="13"/>
      <c r="L323" s="189"/>
      <c r="M323" s="194"/>
      <c r="N323" s="195"/>
      <c r="O323" s="195"/>
      <c r="P323" s="195"/>
      <c r="Q323" s="195"/>
      <c r="R323" s="195"/>
      <c r="S323" s="195"/>
      <c r="T323" s="19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0" t="s">
        <v>157</v>
      </c>
      <c r="AU323" s="190" t="s">
        <v>83</v>
      </c>
      <c r="AV323" s="13" t="s">
        <v>83</v>
      </c>
      <c r="AW323" s="13" t="s">
        <v>30</v>
      </c>
      <c r="AX323" s="13" t="s">
        <v>73</v>
      </c>
      <c r="AY323" s="190" t="s">
        <v>146</v>
      </c>
    </row>
    <row r="324" s="13" customFormat="1">
      <c r="A324" s="13"/>
      <c r="B324" s="189"/>
      <c r="C324" s="13"/>
      <c r="D324" s="184" t="s">
        <v>157</v>
      </c>
      <c r="E324" s="190" t="s">
        <v>1</v>
      </c>
      <c r="F324" s="191" t="s">
        <v>634</v>
      </c>
      <c r="G324" s="13"/>
      <c r="H324" s="192">
        <v>93.012</v>
      </c>
      <c r="I324" s="193"/>
      <c r="J324" s="13"/>
      <c r="K324" s="13"/>
      <c r="L324" s="189"/>
      <c r="M324" s="194"/>
      <c r="N324" s="195"/>
      <c r="O324" s="195"/>
      <c r="P324" s="195"/>
      <c r="Q324" s="195"/>
      <c r="R324" s="195"/>
      <c r="S324" s="195"/>
      <c r="T324" s="19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90" t="s">
        <v>157</v>
      </c>
      <c r="AU324" s="190" t="s">
        <v>83</v>
      </c>
      <c r="AV324" s="13" t="s">
        <v>83</v>
      </c>
      <c r="AW324" s="13" t="s">
        <v>30</v>
      </c>
      <c r="AX324" s="13" t="s">
        <v>73</v>
      </c>
      <c r="AY324" s="190" t="s">
        <v>146</v>
      </c>
    </row>
    <row r="325" s="13" customFormat="1">
      <c r="A325" s="13"/>
      <c r="B325" s="189"/>
      <c r="C325" s="13"/>
      <c r="D325" s="184" t="s">
        <v>157</v>
      </c>
      <c r="E325" s="190" t="s">
        <v>1</v>
      </c>
      <c r="F325" s="191" t="s">
        <v>635</v>
      </c>
      <c r="G325" s="13"/>
      <c r="H325" s="192">
        <v>183.816</v>
      </c>
      <c r="I325" s="193"/>
      <c r="J325" s="13"/>
      <c r="K325" s="13"/>
      <c r="L325" s="189"/>
      <c r="M325" s="194"/>
      <c r="N325" s="195"/>
      <c r="O325" s="195"/>
      <c r="P325" s="195"/>
      <c r="Q325" s="195"/>
      <c r="R325" s="195"/>
      <c r="S325" s="195"/>
      <c r="T325" s="19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90" t="s">
        <v>157</v>
      </c>
      <c r="AU325" s="190" t="s">
        <v>83</v>
      </c>
      <c r="AV325" s="13" t="s">
        <v>83</v>
      </c>
      <c r="AW325" s="13" t="s">
        <v>30</v>
      </c>
      <c r="AX325" s="13" t="s">
        <v>73</v>
      </c>
      <c r="AY325" s="190" t="s">
        <v>146</v>
      </c>
    </row>
    <row r="326" s="13" customFormat="1">
      <c r="A326" s="13"/>
      <c r="B326" s="189"/>
      <c r="C326" s="13"/>
      <c r="D326" s="184" t="s">
        <v>157</v>
      </c>
      <c r="E326" s="190" t="s">
        <v>1</v>
      </c>
      <c r="F326" s="191" t="s">
        <v>636</v>
      </c>
      <c r="G326" s="13"/>
      <c r="H326" s="192">
        <v>180.60499999999999</v>
      </c>
      <c r="I326" s="193"/>
      <c r="J326" s="13"/>
      <c r="K326" s="13"/>
      <c r="L326" s="189"/>
      <c r="M326" s="194"/>
      <c r="N326" s="195"/>
      <c r="O326" s="195"/>
      <c r="P326" s="195"/>
      <c r="Q326" s="195"/>
      <c r="R326" s="195"/>
      <c r="S326" s="195"/>
      <c r="T326" s="19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90" t="s">
        <v>157</v>
      </c>
      <c r="AU326" s="190" t="s">
        <v>83</v>
      </c>
      <c r="AV326" s="13" t="s">
        <v>83</v>
      </c>
      <c r="AW326" s="13" t="s">
        <v>30</v>
      </c>
      <c r="AX326" s="13" t="s">
        <v>73</v>
      </c>
      <c r="AY326" s="190" t="s">
        <v>146</v>
      </c>
    </row>
    <row r="327" s="13" customFormat="1">
      <c r="A327" s="13"/>
      <c r="B327" s="189"/>
      <c r="C327" s="13"/>
      <c r="D327" s="184" t="s">
        <v>157</v>
      </c>
      <c r="E327" s="190" t="s">
        <v>1</v>
      </c>
      <c r="F327" s="191" t="s">
        <v>637</v>
      </c>
      <c r="G327" s="13"/>
      <c r="H327" s="192">
        <v>77.049999999999997</v>
      </c>
      <c r="I327" s="193"/>
      <c r="J327" s="13"/>
      <c r="K327" s="13"/>
      <c r="L327" s="189"/>
      <c r="M327" s="194"/>
      <c r="N327" s="195"/>
      <c r="O327" s="195"/>
      <c r="P327" s="195"/>
      <c r="Q327" s="195"/>
      <c r="R327" s="195"/>
      <c r="S327" s="195"/>
      <c r="T327" s="19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90" t="s">
        <v>157</v>
      </c>
      <c r="AU327" s="190" t="s">
        <v>83</v>
      </c>
      <c r="AV327" s="13" t="s">
        <v>83</v>
      </c>
      <c r="AW327" s="13" t="s">
        <v>30</v>
      </c>
      <c r="AX327" s="13" t="s">
        <v>73</v>
      </c>
      <c r="AY327" s="190" t="s">
        <v>146</v>
      </c>
    </row>
    <row r="328" s="13" customFormat="1">
      <c r="A328" s="13"/>
      <c r="B328" s="189"/>
      <c r="C328" s="13"/>
      <c r="D328" s="184" t="s">
        <v>157</v>
      </c>
      <c r="E328" s="190" t="s">
        <v>1</v>
      </c>
      <c r="F328" s="191" t="s">
        <v>638</v>
      </c>
      <c r="G328" s="13"/>
      <c r="H328" s="192">
        <v>4.4000000000000004</v>
      </c>
      <c r="I328" s="193"/>
      <c r="J328" s="13"/>
      <c r="K328" s="13"/>
      <c r="L328" s="189"/>
      <c r="M328" s="194"/>
      <c r="N328" s="195"/>
      <c r="O328" s="195"/>
      <c r="P328" s="195"/>
      <c r="Q328" s="195"/>
      <c r="R328" s="195"/>
      <c r="S328" s="195"/>
      <c r="T328" s="19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90" t="s">
        <v>157</v>
      </c>
      <c r="AU328" s="190" t="s">
        <v>83</v>
      </c>
      <c r="AV328" s="13" t="s">
        <v>83</v>
      </c>
      <c r="AW328" s="13" t="s">
        <v>30</v>
      </c>
      <c r="AX328" s="13" t="s">
        <v>73</v>
      </c>
      <c r="AY328" s="190" t="s">
        <v>146</v>
      </c>
    </row>
    <row r="329" s="13" customFormat="1">
      <c r="A329" s="13"/>
      <c r="B329" s="189"/>
      <c r="C329" s="13"/>
      <c r="D329" s="184" t="s">
        <v>157</v>
      </c>
      <c r="E329" s="190" t="s">
        <v>1</v>
      </c>
      <c r="F329" s="191" t="s">
        <v>639</v>
      </c>
      <c r="G329" s="13"/>
      <c r="H329" s="192">
        <v>5.0640000000000001</v>
      </c>
      <c r="I329" s="193"/>
      <c r="J329" s="13"/>
      <c r="K329" s="13"/>
      <c r="L329" s="189"/>
      <c r="M329" s="194"/>
      <c r="N329" s="195"/>
      <c r="O329" s="195"/>
      <c r="P329" s="195"/>
      <c r="Q329" s="195"/>
      <c r="R329" s="195"/>
      <c r="S329" s="195"/>
      <c r="T329" s="19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90" t="s">
        <v>157</v>
      </c>
      <c r="AU329" s="190" t="s">
        <v>83</v>
      </c>
      <c r="AV329" s="13" t="s">
        <v>83</v>
      </c>
      <c r="AW329" s="13" t="s">
        <v>30</v>
      </c>
      <c r="AX329" s="13" t="s">
        <v>73</v>
      </c>
      <c r="AY329" s="190" t="s">
        <v>146</v>
      </c>
    </row>
    <row r="330" s="15" customFormat="1">
      <c r="A330" s="15"/>
      <c r="B330" s="207"/>
      <c r="C330" s="15"/>
      <c r="D330" s="184" t="s">
        <v>157</v>
      </c>
      <c r="E330" s="208" t="s">
        <v>1</v>
      </c>
      <c r="F330" s="209" t="s">
        <v>248</v>
      </c>
      <c r="G330" s="15"/>
      <c r="H330" s="210">
        <v>1615.9649999999999</v>
      </c>
      <c r="I330" s="211"/>
      <c r="J330" s="15"/>
      <c r="K330" s="15"/>
      <c r="L330" s="207"/>
      <c r="M330" s="212"/>
      <c r="N330" s="213"/>
      <c r="O330" s="213"/>
      <c r="P330" s="213"/>
      <c r="Q330" s="213"/>
      <c r="R330" s="213"/>
      <c r="S330" s="213"/>
      <c r="T330" s="21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08" t="s">
        <v>157</v>
      </c>
      <c r="AU330" s="208" t="s">
        <v>83</v>
      </c>
      <c r="AV330" s="15" t="s">
        <v>168</v>
      </c>
      <c r="AW330" s="15" t="s">
        <v>30</v>
      </c>
      <c r="AX330" s="15" t="s">
        <v>81</v>
      </c>
      <c r="AY330" s="208" t="s">
        <v>146</v>
      </c>
    </row>
    <row r="331" s="2" customFormat="1">
      <c r="A331" s="37"/>
      <c r="B331" s="170"/>
      <c r="C331" s="171" t="s">
        <v>640</v>
      </c>
      <c r="D331" s="171" t="s">
        <v>149</v>
      </c>
      <c r="E331" s="172" t="s">
        <v>641</v>
      </c>
      <c r="F331" s="173" t="s">
        <v>642</v>
      </c>
      <c r="G331" s="174" t="s">
        <v>322</v>
      </c>
      <c r="H331" s="175">
        <v>29547.584999999999</v>
      </c>
      <c r="I331" s="176"/>
      <c r="J331" s="177">
        <f>ROUND(I331*H331,2)</f>
        <v>0</v>
      </c>
      <c r="K331" s="173" t="s">
        <v>153</v>
      </c>
      <c r="L331" s="38"/>
      <c r="M331" s="178" t="s">
        <v>1</v>
      </c>
      <c r="N331" s="179" t="s">
        <v>38</v>
      </c>
      <c r="O331" s="76"/>
      <c r="P331" s="180">
        <f>O331*H331</f>
        <v>0</v>
      </c>
      <c r="Q331" s="180">
        <v>0</v>
      </c>
      <c r="R331" s="180">
        <f>Q331*H331</f>
        <v>0</v>
      </c>
      <c r="S331" s="180">
        <v>0</v>
      </c>
      <c r="T331" s="181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82" t="s">
        <v>168</v>
      </c>
      <c r="AT331" s="182" t="s">
        <v>149</v>
      </c>
      <c r="AU331" s="182" t="s">
        <v>83</v>
      </c>
      <c r="AY331" s="18" t="s">
        <v>146</v>
      </c>
      <c r="BE331" s="183">
        <f>IF(N331="základní",J331,0)</f>
        <v>0</v>
      </c>
      <c r="BF331" s="183">
        <f>IF(N331="snížená",J331,0)</f>
        <v>0</v>
      </c>
      <c r="BG331" s="183">
        <f>IF(N331="zákl. přenesená",J331,0)</f>
        <v>0</v>
      </c>
      <c r="BH331" s="183">
        <f>IF(N331="sníž. přenesená",J331,0)</f>
        <v>0</v>
      </c>
      <c r="BI331" s="183">
        <f>IF(N331="nulová",J331,0)</f>
        <v>0</v>
      </c>
      <c r="BJ331" s="18" t="s">
        <v>81</v>
      </c>
      <c r="BK331" s="183">
        <f>ROUND(I331*H331,2)</f>
        <v>0</v>
      </c>
      <c r="BL331" s="18" t="s">
        <v>168</v>
      </c>
      <c r="BM331" s="182" t="s">
        <v>643</v>
      </c>
    </row>
    <row r="332" s="2" customFormat="1">
      <c r="A332" s="37"/>
      <c r="B332" s="38"/>
      <c r="C332" s="37"/>
      <c r="D332" s="184" t="s">
        <v>156</v>
      </c>
      <c r="E332" s="37"/>
      <c r="F332" s="185" t="s">
        <v>644</v>
      </c>
      <c r="G332" s="37"/>
      <c r="H332" s="37"/>
      <c r="I332" s="186"/>
      <c r="J332" s="37"/>
      <c r="K332" s="37"/>
      <c r="L332" s="38"/>
      <c r="M332" s="187"/>
      <c r="N332" s="188"/>
      <c r="O332" s="76"/>
      <c r="P332" s="76"/>
      <c r="Q332" s="76"/>
      <c r="R332" s="76"/>
      <c r="S332" s="76"/>
      <c r="T332" s="7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8" t="s">
        <v>156</v>
      </c>
      <c r="AU332" s="18" t="s">
        <v>83</v>
      </c>
    </row>
    <row r="333" s="14" customFormat="1">
      <c r="A333" s="14"/>
      <c r="B333" s="200"/>
      <c r="C333" s="14"/>
      <c r="D333" s="184" t="s">
        <v>157</v>
      </c>
      <c r="E333" s="201" t="s">
        <v>1</v>
      </c>
      <c r="F333" s="202" t="s">
        <v>645</v>
      </c>
      <c r="G333" s="14"/>
      <c r="H333" s="201" t="s">
        <v>1</v>
      </c>
      <c r="I333" s="203"/>
      <c r="J333" s="14"/>
      <c r="K333" s="14"/>
      <c r="L333" s="200"/>
      <c r="M333" s="204"/>
      <c r="N333" s="205"/>
      <c r="O333" s="205"/>
      <c r="P333" s="205"/>
      <c r="Q333" s="205"/>
      <c r="R333" s="205"/>
      <c r="S333" s="205"/>
      <c r="T333" s="20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01" t="s">
        <v>157</v>
      </c>
      <c r="AU333" s="201" t="s">
        <v>83</v>
      </c>
      <c r="AV333" s="14" t="s">
        <v>81</v>
      </c>
      <c r="AW333" s="14" t="s">
        <v>30</v>
      </c>
      <c r="AX333" s="14" t="s">
        <v>73</v>
      </c>
      <c r="AY333" s="201" t="s">
        <v>146</v>
      </c>
    </row>
    <row r="334" s="13" customFormat="1">
      <c r="A334" s="13"/>
      <c r="B334" s="189"/>
      <c r="C334" s="13"/>
      <c r="D334" s="184" t="s">
        <v>157</v>
      </c>
      <c r="E334" s="190" t="s">
        <v>1</v>
      </c>
      <c r="F334" s="191" t="s">
        <v>646</v>
      </c>
      <c r="G334" s="13"/>
      <c r="H334" s="192">
        <v>3260.4000000000001</v>
      </c>
      <c r="I334" s="193"/>
      <c r="J334" s="13"/>
      <c r="K334" s="13"/>
      <c r="L334" s="189"/>
      <c r="M334" s="194"/>
      <c r="N334" s="195"/>
      <c r="O334" s="195"/>
      <c r="P334" s="195"/>
      <c r="Q334" s="195"/>
      <c r="R334" s="195"/>
      <c r="S334" s="195"/>
      <c r="T334" s="19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90" t="s">
        <v>157</v>
      </c>
      <c r="AU334" s="190" t="s">
        <v>83</v>
      </c>
      <c r="AV334" s="13" t="s">
        <v>83</v>
      </c>
      <c r="AW334" s="13" t="s">
        <v>30</v>
      </c>
      <c r="AX334" s="13" t="s">
        <v>73</v>
      </c>
      <c r="AY334" s="190" t="s">
        <v>146</v>
      </c>
    </row>
    <row r="335" s="13" customFormat="1">
      <c r="A335" s="13"/>
      <c r="B335" s="189"/>
      <c r="C335" s="13"/>
      <c r="D335" s="184" t="s">
        <v>157</v>
      </c>
      <c r="E335" s="190" t="s">
        <v>1</v>
      </c>
      <c r="F335" s="191" t="s">
        <v>647</v>
      </c>
      <c r="G335" s="13"/>
      <c r="H335" s="192">
        <v>780.51999999999998</v>
      </c>
      <c r="I335" s="193"/>
      <c r="J335" s="13"/>
      <c r="K335" s="13"/>
      <c r="L335" s="189"/>
      <c r="M335" s="194"/>
      <c r="N335" s="195"/>
      <c r="O335" s="195"/>
      <c r="P335" s="195"/>
      <c r="Q335" s="195"/>
      <c r="R335" s="195"/>
      <c r="S335" s="195"/>
      <c r="T335" s="19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90" t="s">
        <v>157</v>
      </c>
      <c r="AU335" s="190" t="s">
        <v>83</v>
      </c>
      <c r="AV335" s="13" t="s">
        <v>83</v>
      </c>
      <c r="AW335" s="13" t="s">
        <v>30</v>
      </c>
      <c r="AX335" s="13" t="s">
        <v>73</v>
      </c>
      <c r="AY335" s="190" t="s">
        <v>146</v>
      </c>
    </row>
    <row r="336" s="13" customFormat="1">
      <c r="A336" s="13"/>
      <c r="B336" s="189"/>
      <c r="C336" s="13"/>
      <c r="D336" s="184" t="s">
        <v>157</v>
      </c>
      <c r="E336" s="190" t="s">
        <v>1</v>
      </c>
      <c r="F336" s="191" t="s">
        <v>648</v>
      </c>
      <c r="G336" s="13"/>
      <c r="H336" s="192">
        <v>1612.0740000000001</v>
      </c>
      <c r="I336" s="193"/>
      <c r="J336" s="13"/>
      <c r="K336" s="13"/>
      <c r="L336" s="189"/>
      <c r="M336" s="194"/>
      <c r="N336" s="195"/>
      <c r="O336" s="195"/>
      <c r="P336" s="195"/>
      <c r="Q336" s="195"/>
      <c r="R336" s="195"/>
      <c r="S336" s="195"/>
      <c r="T336" s="19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190" t="s">
        <v>157</v>
      </c>
      <c r="AU336" s="190" t="s">
        <v>83</v>
      </c>
      <c r="AV336" s="13" t="s">
        <v>83</v>
      </c>
      <c r="AW336" s="13" t="s">
        <v>30</v>
      </c>
      <c r="AX336" s="13" t="s">
        <v>73</v>
      </c>
      <c r="AY336" s="190" t="s">
        <v>146</v>
      </c>
    </row>
    <row r="337" s="13" customFormat="1">
      <c r="A337" s="13"/>
      <c r="B337" s="189"/>
      <c r="C337" s="13"/>
      <c r="D337" s="184" t="s">
        <v>157</v>
      </c>
      <c r="E337" s="190" t="s">
        <v>1</v>
      </c>
      <c r="F337" s="191" t="s">
        <v>649</v>
      </c>
      <c r="G337" s="13"/>
      <c r="H337" s="192">
        <v>3636.5999999999999</v>
      </c>
      <c r="I337" s="193"/>
      <c r="J337" s="13"/>
      <c r="K337" s="13"/>
      <c r="L337" s="189"/>
      <c r="M337" s="194"/>
      <c r="N337" s="195"/>
      <c r="O337" s="195"/>
      <c r="P337" s="195"/>
      <c r="Q337" s="195"/>
      <c r="R337" s="195"/>
      <c r="S337" s="195"/>
      <c r="T337" s="19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90" t="s">
        <v>157</v>
      </c>
      <c r="AU337" s="190" t="s">
        <v>83</v>
      </c>
      <c r="AV337" s="13" t="s">
        <v>83</v>
      </c>
      <c r="AW337" s="13" t="s">
        <v>30</v>
      </c>
      <c r="AX337" s="13" t="s">
        <v>73</v>
      </c>
      <c r="AY337" s="190" t="s">
        <v>146</v>
      </c>
    </row>
    <row r="338" s="13" customFormat="1">
      <c r="A338" s="13"/>
      <c r="B338" s="189"/>
      <c r="C338" s="13"/>
      <c r="D338" s="184" t="s">
        <v>157</v>
      </c>
      <c r="E338" s="190" t="s">
        <v>1</v>
      </c>
      <c r="F338" s="191" t="s">
        <v>650</v>
      </c>
      <c r="G338" s="13"/>
      <c r="H338" s="192">
        <v>6061</v>
      </c>
      <c r="I338" s="193"/>
      <c r="J338" s="13"/>
      <c r="K338" s="13"/>
      <c r="L338" s="189"/>
      <c r="M338" s="194"/>
      <c r="N338" s="195"/>
      <c r="O338" s="195"/>
      <c r="P338" s="195"/>
      <c r="Q338" s="195"/>
      <c r="R338" s="195"/>
      <c r="S338" s="195"/>
      <c r="T338" s="19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90" t="s">
        <v>157</v>
      </c>
      <c r="AU338" s="190" t="s">
        <v>83</v>
      </c>
      <c r="AV338" s="13" t="s">
        <v>83</v>
      </c>
      <c r="AW338" s="13" t="s">
        <v>30</v>
      </c>
      <c r="AX338" s="13" t="s">
        <v>73</v>
      </c>
      <c r="AY338" s="190" t="s">
        <v>146</v>
      </c>
    </row>
    <row r="339" s="13" customFormat="1">
      <c r="A339" s="13"/>
      <c r="B339" s="189"/>
      <c r="C339" s="13"/>
      <c r="D339" s="184" t="s">
        <v>157</v>
      </c>
      <c r="E339" s="190" t="s">
        <v>1</v>
      </c>
      <c r="F339" s="191" t="s">
        <v>651</v>
      </c>
      <c r="G339" s="13"/>
      <c r="H339" s="192">
        <v>4935.0600000000004</v>
      </c>
      <c r="I339" s="193"/>
      <c r="J339" s="13"/>
      <c r="K339" s="13"/>
      <c r="L339" s="189"/>
      <c r="M339" s="194"/>
      <c r="N339" s="195"/>
      <c r="O339" s="195"/>
      <c r="P339" s="195"/>
      <c r="Q339" s="195"/>
      <c r="R339" s="195"/>
      <c r="S339" s="195"/>
      <c r="T339" s="19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90" t="s">
        <v>157</v>
      </c>
      <c r="AU339" s="190" t="s">
        <v>83</v>
      </c>
      <c r="AV339" s="13" t="s">
        <v>83</v>
      </c>
      <c r="AW339" s="13" t="s">
        <v>30</v>
      </c>
      <c r="AX339" s="13" t="s">
        <v>73</v>
      </c>
      <c r="AY339" s="190" t="s">
        <v>146</v>
      </c>
    </row>
    <row r="340" s="13" customFormat="1">
      <c r="A340" s="13"/>
      <c r="B340" s="189"/>
      <c r="C340" s="13"/>
      <c r="D340" s="184" t="s">
        <v>157</v>
      </c>
      <c r="E340" s="190" t="s">
        <v>1</v>
      </c>
      <c r="F340" s="191" t="s">
        <v>652</v>
      </c>
      <c r="G340" s="13"/>
      <c r="H340" s="192">
        <v>82.688000000000002</v>
      </c>
      <c r="I340" s="193"/>
      <c r="J340" s="13"/>
      <c r="K340" s="13"/>
      <c r="L340" s="189"/>
      <c r="M340" s="194"/>
      <c r="N340" s="195"/>
      <c r="O340" s="195"/>
      <c r="P340" s="195"/>
      <c r="Q340" s="195"/>
      <c r="R340" s="195"/>
      <c r="S340" s="195"/>
      <c r="T340" s="19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90" t="s">
        <v>157</v>
      </c>
      <c r="AU340" s="190" t="s">
        <v>83</v>
      </c>
      <c r="AV340" s="13" t="s">
        <v>83</v>
      </c>
      <c r="AW340" s="13" t="s">
        <v>30</v>
      </c>
      <c r="AX340" s="13" t="s">
        <v>73</v>
      </c>
      <c r="AY340" s="190" t="s">
        <v>146</v>
      </c>
    </row>
    <row r="341" s="13" customFormat="1">
      <c r="A341" s="13"/>
      <c r="B341" s="189"/>
      <c r="C341" s="13"/>
      <c r="D341" s="184" t="s">
        <v>157</v>
      </c>
      <c r="E341" s="190" t="s">
        <v>1</v>
      </c>
      <c r="F341" s="191" t="s">
        <v>653</v>
      </c>
      <c r="G341" s="13"/>
      <c r="H341" s="192">
        <v>1767.2280000000001</v>
      </c>
      <c r="I341" s="193"/>
      <c r="J341" s="13"/>
      <c r="K341" s="13"/>
      <c r="L341" s="189"/>
      <c r="M341" s="194"/>
      <c r="N341" s="195"/>
      <c r="O341" s="195"/>
      <c r="P341" s="195"/>
      <c r="Q341" s="195"/>
      <c r="R341" s="195"/>
      <c r="S341" s="195"/>
      <c r="T341" s="19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90" t="s">
        <v>157</v>
      </c>
      <c r="AU341" s="190" t="s">
        <v>83</v>
      </c>
      <c r="AV341" s="13" t="s">
        <v>83</v>
      </c>
      <c r="AW341" s="13" t="s">
        <v>30</v>
      </c>
      <c r="AX341" s="13" t="s">
        <v>73</v>
      </c>
      <c r="AY341" s="190" t="s">
        <v>146</v>
      </c>
    </row>
    <row r="342" s="13" customFormat="1">
      <c r="A342" s="13"/>
      <c r="B342" s="189"/>
      <c r="C342" s="13"/>
      <c r="D342" s="184" t="s">
        <v>157</v>
      </c>
      <c r="E342" s="190" t="s">
        <v>1</v>
      </c>
      <c r="F342" s="191" t="s">
        <v>654</v>
      </c>
      <c r="G342" s="13"/>
      <c r="H342" s="192">
        <v>3492.5039999999999</v>
      </c>
      <c r="I342" s="193"/>
      <c r="J342" s="13"/>
      <c r="K342" s="13"/>
      <c r="L342" s="189"/>
      <c r="M342" s="194"/>
      <c r="N342" s="195"/>
      <c r="O342" s="195"/>
      <c r="P342" s="195"/>
      <c r="Q342" s="195"/>
      <c r="R342" s="195"/>
      <c r="S342" s="195"/>
      <c r="T342" s="19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90" t="s">
        <v>157</v>
      </c>
      <c r="AU342" s="190" t="s">
        <v>83</v>
      </c>
      <c r="AV342" s="13" t="s">
        <v>83</v>
      </c>
      <c r="AW342" s="13" t="s">
        <v>30</v>
      </c>
      <c r="AX342" s="13" t="s">
        <v>73</v>
      </c>
      <c r="AY342" s="190" t="s">
        <v>146</v>
      </c>
    </row>
    <row r="343" s="13" customFormat="1">
      <c r="A343" s="13"/>
      <c r="B343" s="189"/>
      <c r="C343" s="13"/>
      <c r="D343" s="184" t="s">
        <v>157</v>
      </c>
      <c r="E343" s="190" t="s">
        <v>1</v>
      </c>
      <c r="F343" s="191" t="s">
        <v>655</v>
      </c>
      <c r="G343" s="13"/>
      <c r="H343" s="192">
        <v>3431.4949999999999</v>
      </c>
      <c r="I343" s="193"/>
      <c r="J343" s="13"/>
      <c r="K343" s="13"/>
      <c r="L343" s="189"/>
      <c r="M343" s="194"/>
      <c r="N343" s="195"/>
      <c r="O343" s="195"/>
      <c r="P343" s="195"/>
      <c r="Q343" s="195"/>
      <c r="R343" s="195"/>
      <c r="S343" s="195"/>
      <c r="T343" s="19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90" t="s">
        <v>157</v>
      </c>
      <c r="AU343" s="190" t="s">
        <v>83</v>
      </c>
      <c r="AV343" s="13" t="s">
        <v>83</v>
      </c>
      <c r="AW343" s="13" t="s">
        <v>30</v>
      </c>
      <c r="AX343" s="13" t="s">
        <v>73</v>
      </c>
      <c r="AY343" s="190" t="s">
        <v>146</v>
      </c>
    </row>
    <row r="344" s="13" customFormat="1">
      <c r="A344" s="13"/>
      <c r="B344" s="189"/>
      <c r="C344" s="13"/>
      <c r="D344" s="184" t="s">
        <v>157</v>
      </c>
      <c r="E344" s="190" t="s">
        <v>1</v>
      </c>
      <c r="F344" s="191" t="s">
        <v>656</v>
      </c>
      <c r="G344" s="13"/>
      <c r="H344" s="192">
        <v>308.19999999999999</v>
      </c>
      <c r="I344" s="193"/>
      <c r="J344" s="13"/>
      <c r="K344" s="13"/>
      <c r="L344" s="189"/>
      <c r="M344" s="194"/>
      <c r="N344" s="195"/>
      <c r="O344" s="195"/>
      <c r="P344" s="195"/>
      <c r="Q344" s="195"/>
      <c r="R344" s="195"/>
      <c r="S344" s="195"/>
      <c r="T344" s="19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0" t="s">
        <v>157</v>
      </c>
      <c r="AU344" s="190" t="s">
        <v>83</v>
      </c>
      <c r="AV344" s="13" t="s">
        <v>83</v>
      </c>
      <c r="AW344" s="13" t="s">
        <v>30</v>
      </c>
      <c r="AX344" s="13" t="s">
        <v>73</v>
      </c>
      <c r="AY344" s="190" t="s">
        <v>146</v>
      </c>
    </row>
    <row r="345" s="13" customFormat="1">
      <c r="A345" s="13"/>
      <c r="B345" s="189"/>
      <c r="C345" s="13"/>
      <c r="D345" s="184" t="s">
        <v>157</v>
      </c>
      <c r="E345" s="190" t="s">
        <v>1</v>
      </c>
      <c r="F345" s="191" t="s">
        <v>657</v>
      </c>
      <c r="G345" s="13"/>
      <c r="H345" s="192">
        <v>83.599999999999994</v>
      </c>
      <c r="I345" s="193"/>
      <c r="J345" s="13"/>
      <c r="K345" s="13"/>
      <c r="L345" s="189"/>
      <c r="M345" s="194"/>
      <c r="N345" s="195"/>
      <c r="O345" s="195"/>
      <c r="P345" s="195"/>
      <c r="Q345" s="195"/>
      <c r="R345" s="195"/>
      <c r="S345" s="195"/>
      <c r="T345" s="19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90" t="s">
        <v>157</v>
      </c>
      <c r="AU345" s="190" t="s">
        <v>83</v>
      </c>
      <c r="AV345" s="13" t="s">
        <v>83</v>
      </c>
      <c r="AW345" s="13" t="s">
        <v>30</v>
      </c>
      <c r="AX345" s="13" t="s">
        <v>73</v>
      </c>
      <c r="AY345" s="190" t="s">
        <v>146</v>
      </c>
    </row>
    <row r="346" s="13" customFormat="1">
      <c r="A346" s="13"/>
      <c r="B346" s="189"/>
      <c r="C346" s="13"/>
      <c r="D346" s="184" t="s">
        <v>157</v>
      </c>
      <c r="E346" s="190" t="s">
        <v>1</v>
      </c>
      <c r="F346" s="191" t="s">
        <v>658</v>
      </c>
      <c r="G346" s="13"/>
      <c r="H346" s="192">
        <v>96.215999999999994</v>
      </c>
      <c r="I346" s="193"/>
      <c r="J346" s="13"/>
      <c r="K346" s="13"/>
      <c r="L346" s="189"/>
      <c r="M346" s="194"/>
      <c r="N346" s="195"/>
      <c r="O346" s="195"/>
      <c r="P346" s="195"/>
      <c r="Q346" s="195"/>
      <c r="R346" s="195"/>
      <c r="S346" s="195"/>
      <c r="T346" s="19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90" t="s">
        <v>157</v>
      </c>
      <c r="AU346" s="190" t="s">
        <v>83</v>
      </c>
      <c r="AV346" s="13" t="s">
        <v>83</v>
      </c>
      <c r="AW346" s="13" t="s">
        <v>30</v>
      </c>
      <c r="AX346" s="13" t="s">
        <v>73</v>
      </c>
      <c r="AY346" s="190" t="s">
        <v>146</v>
      </c>
    </row>
    <row r="347" s="15" customFormat="1">
      <c r="A347" s="15"/>
      <c r="B347" s="207"/>
      <c r="C347" s="15"/>
      <c r="D347" s="184" t="s">
        <v>157</v>
      </c>
      <c r="E347" s="208" t="s">
        <v>1</v>
      </c>
      <c r="F347" s="209" t="s">
        <v>248</v>
      </c>
      <c r="G347" s="15"/>
      <c r="H347" s="210">
        <v>29547.584999999999</v>
      </c>
      <c r="I347" s="211"/>
      <c r="J347" s="15"/>
      <c r="K347" s="15"/>
      <c r="L347" s="207"/>
      <c r="M347" s="212"/>
      <c r="N347" s="213"/>
      <c r="O347" s="213"/>
      <c r="P347" s="213"/>
      <c r="Q347" s="213"/>
      <c r="R347" s="213"/>
      <c r="S347" s="213"/>
      <c r="T347" s="214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08" t="s">
        <v>157</v>
      </c>
      <c r="AU347" s="208" t="s">
        <v>83</v>
      </c>
      <c r="AV347" s="15" t="s">
        <v>168</v>
      </c>
      <c r="AW347" s="15" t="s">
        <v>30</v>
      </c>
      <c r="AX347" s="15" t="s">
        <v>81</v>
      </c>
      <c r="AY347" s="208" t="s">
        <v>146</v>
      </c>
    </row>
    <row r="348" s="2" customFormat="1" ht="33" customHeight="1">
      <c r="A348" s="37"/>
      <c r="B348" s="170"/>
      <c r="C348" s="171" t="s">
        <v>659</v>
      </c>
      <c r="D348" s="171" t="s">
        <v>149</v>
      </c>
      <c r="E348" s="172" t="s">
        <v>660</v>
      </c>
      <c r="F348" s="173" t="s">
        <v>661</v>
      </c>
      <c r="G348" s="174" t="s">
        <v>322</v>
      </c>
      <c r="H348" s="175">
        <v>657.42499999999995</v>
      </c>
      <c r="I348" s="176"/>
      <c r="J348" s="177">
        <f>ROUND(I348*H348,2)</f>
        <v>0</v>
      </c>
      <c r="K348" s="173" t="s">
        <v>153</v>
      </c>
      <c r="L348" s="38"/>
      <c r="M348" s="178" t="s">
        <v>1</v>
      </c>
      <c r="N348" s="179" t="s">
        <v>38</v>
      </c>
      <c r="O348" s="76"/>
      <c r="P348" s="180">
        <f>O348*H348</f>
        <v>0</v>
      </c>
      <c r="Q348" s="180">
        <v>0</v>
      </c>
      <c r="R348" s="180">
        <f>Q348*H348</f>
        <v>0</v>
      </c>
      <c r="S348" s="180">
        <v>0</v>
      </c>
      <c r="T348" s="181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82" t="s">
        <v>168</v>
      </c>
      <c r="AT348" s="182" t="s">
        <v>149</v>
      </c>
      <c r="AU348" s="182" t="s">
        <v>83</v>
      </c>
      <c r="AY348" s="18" t="s">
        <v>146</v>
      </c>
      <c r="BE348" s="183">
        <f>IF(N348="základní",J348,0)</f>
        <v>0</v>
      </c>
      <c r="BF348" s="183">
        <f>IF(N348="snížená",J348,0)</f>
        <v>0</v>
      </c>
      <c r="BG348" s="183">
        <f>IF(N348="zákl. přenesená",J348,0)</f>
        <v>0</v>
      </c>
      <c r="BH348" s="183">
        <f>IF(N348="sníž. přenesená",J348,0)</f>
        <v>0</v>
      </c>
      <c r="BI348" s="183">
        <f>IF(N348="nulová",J348,0)</f>
        <v>0</v>
      </c>
      <c r="BJ348" s="18" t="s">
        <v>81</v>
      </c>
      <c r="BK348" s="183">
        <f>ROUND(I348*H348,2)</f>
        <v>0</v>
      </c>
      <c r="BL348" s="18" t="s">
        <v>168</v>
      </c>
      <c r="BM348" s="182" t="s">
        <v>662</v>
      </c>
    </row>
    <row r="349" s="2" customFormat="1">
      <c r="A349" s="37"/>
      <c r="B349" s="38"/>
      <c r="C349" s="37"/>
      <c r="D349" s="184" t="s">
        <v>156</v>
      </c>
      <c r="E349" s="37"/>
      <c r="F349" s="185" t="s">
        <v>663</v>
      </c>
      <c r="G349" s="37"/>
      <c r="H349" s="37"/>
      <c r="I349" s="186"/>
      <c r="J349" s="37"/>
      <c r="K349" s="37"/>
      <c r="L349" s="38"/>
      <c r="M349" s="187"/>
      <c r="N349" s="188"/>
      <c r="O349" s="76"/>
      <c r="P349" s="76"/>
      <c r="Q349" s="76"/>
      <c r="R349" s="76"/>
      <c r="S349" s="76"/>
      <c r="T349" s="7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8" t="s">
        <v>156</v>
      </c>
      <c r="AU349" s="18" t="s">
        <v>83</v>
      </c>
    </row>
    <row r="350" s="13" customFormat="1">
      <c r="A350" s="13"/>
      <c r="B350" s="189"/>
      <c r="C350" s="13"/>
      <c r="D350" s="184" t="s">
        <v>157</v>
      </c>
      <c r="E350" s="190" t="s">
        <v>1</v>
      </c>
      <c r="F350" s="191" t="s">
        <v>627</v>
      </c>
      <c r="G350" s="13"/>
      <c r="H350" s="192">
        <v>171.59999999999999</v>
      </c>
      <c r="I350" s="193"/>
      <c r="J350" s="13"/>
      <c r="K350" s="13"/>
      <c r="L350" s="189"/>
      <c r="M350" s="194"/>
      <c r="N350" s="195"/>
      <c r="O350" s="195"/>
      <c r="P350" s="195"/>
      <c r="Q350" s="195"/>
      <c r="R350" s="195"/>
      <c r="S350" s="195"/>
      <c r="T350" s="19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90" t="s">
        <v>157</v>
      </c>
      <c r="AU350" s="190" t="s">
        <v>83</v>
      </c>
      <c r="AV350" s="13" t="s">
        <v>83</v>
      </c>
      <c r="AW350" s="13" t="s">
        <v>30</v>
      </c>
      <c r="AX350" s="13" t="s">
        <v>73</v>
      </c>
      <c r="AY350" s="190" t="s">
        <v>146</v>
      </c>
    </row>
    <row r="351" s="13" customFormat="1">
      <c r="A351" s="13"/>
      <c r="B351" s="189"/>
      <c r="C351" s="13"/>
      <c r="D351" s="184" t="s">
        <v>157</v>
      </c>
      <c r="E351" s="190" t="s">
        <v>1</v>
      </c>
      <c r="F351" s="191" t="s">
        <v>628</v>
      </c>
      <c r="G351" s="13"/>
      <c r="H351" s="192">
        <v>41.079999999999998</v>
      </c>
      <c r="I351" s="193"/>
      <c r="J351" s="13"/>
      <c r="K351" s="13"/>
      <c r="L351" s="189"/>
      <c r="M351" s="194"/>
      <c r="N351" s="195"/>
      <c r="O351" s="195"/>
      <c r="P351" s="195"/>
      <c r="Q351" s="195"/>
      <c r="R351" s="195"/>
      <c r="S351" s="195"/>
      <c r="T351" s="19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190" t="s">
        <v>157</v>
      </c>
      <c r="AU351" s="190" t="s">
        <v>83</v>
      </c>
      <c r="AV351" s="13" t="s">
        <v>83</v>
      </c>
      <c r="AW351" s="13" t="s">
        <v>30</v>
      </c>
      <c r="AX351" s="13" t="s">
        <v>73</v>
      </c>
      <c r="AY351" s="190" t="s">
        <v>146</v>
      </c>
    </row>
    <row r="352" s="13" customFormat="1">
      <c r="A352" s="13"/>
      <c r="B352" s="189"/>
      <c r="C352" s="13"/>
      <c r="D352" s="184" t="s">
        <v>157</v>
      </c>
      <c r="E352" s="190" t="s">
        <v>1</v>
      </c>
      <c r="F352" s="191" t="s">
        <v>632</v>
      </c>
      <c r="G352" s="13"/>
      <c r="H352" s="192">
        <v>259.74000000000001</v>
      </c>
      <c r="I352" s="193"/>
      <c r="J352" s="13"/>
      <c r="K352" s="13"/>
      <c r="L352" s="189"/>
      <c r="M352" s="194"/>
      <c r="N352" s="195"/>
      <c r="O352" s="195"/>
      <c r="P352" s="195"/>
      <c r="Q352" s="195"/>
      <c r="R352" s="195"/>
      <c r="S352" s="195"/>
      <c r="T352" s="19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90" t="s">
        <v>157</v>
      </c>
      <c r="AU352" s="190" t="s">
        <v>83</v>
      </c>
      <c r="AV352" s="13" t="s">
        <v>83</v>
      </c>
      <c r="AW352" s="13" t="s">
        <v>30</v>
      </c>
      <c r="AX352" s="13" t="s">
        <v>73</v>
      </c>
      <c r="AY352" s="190" t="s">
        <v>146</v>
      </c>
    </row>
    <row r="353" s="13" customFormat="1">
      <c r="A353" s="13"/>
      <c r="B353" s="189"/>
      <c r="C353" s="13"/>
      <c r="D353" s="184" t="s">
        <v>157</v>
      </c>
      <c r="E353" s="190" t="s">
        <v>1</v>
      </c>
      <c r="F353" s="191" t="s">
        <v>636</v>
      </c>
      <c r="G353" s="13"/>
      <c r="H353" s="192">
        <v>180.60499999999999</v>
      </c>
      <c r="I353" s="193"/>
      <c r="J353" s="13"/>
      <c r="K353" s="13"/>
      <c r="L353" s="189"/>
      <c r="M353" s="194"/>
      <c r="N353" s="195"/>
      <c r="O353" s="195"/>
      <c r="P353" s="195"/>
      <c r="Q353" s="195"/>
      <c r="R353" s="195"/>
      <c r="S353" s="195"/>
      <c r="T353" s="19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90" t="s">
        <v>157</v>
      </c>
      <c r="AU353" s="190" t="s">
        <v>83</v>
      </c>
      <c r="AV353" s="13" t="s">
        <v>83</v>
      </c>
      <c r="AW353" s="13" t="s">
        <v>30</v>
      </c>
      <c r="AX353" s="13" t="s">
        <v>73</v>
      </c>
      <c r="AY353" s="190" t="s">
        <v>146</v>
      </c>
    </row>
    <row r="354" s="13" customFormat="1">
      <c r="A354" s="13"/>
      <c r="B354" s="189"/>
      <c r="C354" s="13"/>
      <c r="D354" s="184" t="s">
        <v>157</v>
      </c>
      <c r="E354" s="190" t="s">
        <v>1</v>
      </c>
      <c r="F354" s="191" t="s">
        <v>638</v>
      </c>
      <c r="G354" s="13"/>
      <c r="H354" s="192">
        <v>4.4000000000000004</v>
      </c>
      <c r="I354" s="193"/>
      <c r="J354" s="13"/>
      <c r="K354" s="13"/>
      <c r="L354" s="189"/>
      <c r="M354" s="194"/>
      <c r="N354" s="195"/>
      <c r="O354" s="195"/>
      <c r="P354" s="195"/>
      <c r="Q354" s="195"/>
      <c r="R354" s="195"/>
      <c r="S354" s="195"/>
      <c r="T354" s="19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90" t="s">
        <v>157</v>
      </c>
      <c r="AU354" s="190" t="s">
        <v>83</v>
      </c>
      <c r="AV354" s="13" t="s">
        <v>83</v>
      </c>
      <c r="AW354" s="13" t="s">
        <v>30</v>
      </c>
      <c r="AX354" s="13" t="s">
        <v>73</v>
      </c>
      <c r="AY354" s="190" t="s">
        <v>146</v>
      </c>
    </row>
    <row r="355" s="15" customFormat="1">
      <c r="A355" s="15"/>
      <c r="B355" s="207"/>
      <c r="C355" s="15"/>
      <c r="D355" s="184" t="s">
        <v>157</v>
      </c>
      <c r="E355" s="208" t="s">
        <v>1</v>
      </c>
      <c r="F355" s="209" t="s">
        <v>248</v>
      </c>
      <c r="G355" s="15"/>
      <c r="H355" s="210">
        <v>657.42499999999995</v>
      </c>
      <c r="I355" s="211"/>
      <c r="J355" s="15"/>
      <c r="K355" s="15"/>
      <c r="L355" s="207"/>
      <c r="M355" s="212"/>
      <c r="N355" s="213"/>
      <c r="O355" s="213"/>
      <c r="P355" s="213"/>
      <c r="Q355" s="213"/>
      <c r="R355" s="213"/>
      <c r="S355" s="213"/>
      <c r="T355" s="214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08" t="s">
        <v>157</v>
      </c>
      <c r="AU355" s="208" t="s">
        <v>83</v>
      </c>
      <c r="AV355" s="15" t="s">
        <v>168</v>
      </c>
      <c r="AW355" s="15" t="s">
        <v>30</v>
      </c>
      <c r="AX355" s="15" t="s">
        <v>81</v>
      </c>
      <c r="AY355" s="208" t="s">
        <v>146</v>
      </c>
    </row>
    <row r="356" s="2" customFormat="1">
      <c r="A356" s="37"/>
      <c r="B356" s="170"/>
      <c r="C356" s="171" t="s">
        <v>664</v>
      </c>
      <c r="D356" s="171" t="s">
        <v>149</v>
      </c>
      <c r="E356" s="172" t="s">
        <v>665</v>
      </c>
      <c r="F356" s="173" t="s">
        <v>666</v>
      </c>
      <c r="G356" s="174" t="s">
        <v>322</v>
      </c>
      <c r="H356" s="175">
        <v>5.0640000000000001</v>
      </c>
      <c r="I356" s="176"/>
      <c r="J356" s="177">
        <f>ROUND(I356*H356,2)</f>
        <v>0</v>
      </c>
      <c r="K356" s="173" t="s">
        <v>153</v>
      </c>
      <c r="L356" s="38"/>
      <c r="M356" s="178" t="s">
        <v>1</v>
      </c>
      <c r="N356" s="179" t="s">
        <v>38</v>
      </c>
      <c r="O356" s="76"/>
      <c r="P356" s="180">
        <f>O356*H356</f>
        <v>0</v>
      </c>
      <c r="Q356" s="180">
        <v>0</v>
      </c>
      <c r="R356" s="180">
        <f>Q356*H356</f>
        <v>0</v>
      </c>
      <c r="S356" s="180">
        <v>0</v>
      </c>
      <c r="T356" s="181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82" t="s">
        <v>168</v>
      </c>
      <c r="AT356" s="182" t="s">
        <v>149</v>
      </c>
      <c r="AU356" s="182" t="s">
        <v>83</v>
      </c>
      <c r="AY356" s="18" t="s">
        <v>146</v>
      </c>
      <c r="BE356" s="183">
        <f>IF(N356="základní",J356,0)</f>
        <v>0</v>
      </c>
      <c r="BF356" s="183">
        <f>IF(N356="snížená",J356,0)</f>
        <v>0</v>
      </c>
      <c r="BG356" s="183">
        <f>IF(N356="zákl. přenesená",J356,0)</f>
        <v>0</v>
      </c>
      <c r="BH356" s="183">
        <f>IF(N356="sníž. přenesená",J356,0)</f>
        <v>0</v>
      </c>
      <c r="BI356" s="183">
        <f>IF(N356="nulová",J356,0)</f>
        <v>0</v>
      </c>
      <c r="BJ356" s="18" t="s">
        <v>81</v>
      </c>
      <c r="BK356" s="183">
        <f>ROUND(I356*H356,2)</f>
        <v>0</v>
      </c>
      <c r="BL356" s="18" t="s">
        <v>168</v>
      </c>
      <c r="BM356" s="182" t="s">
        <v>667</v>
      </c>
    </row>
    <row r="357" s="2" customFormat="1">
      <c r="A357" s="37"/>
      <c r="B357" s="38"/>
      <c r="C357" s="37"/>
      <c r="D357" s="184" t="s">
        <v>156</v>
      </c>
      <c r="E357" s="37"/>
      <c r="F357" s="185" t="s">
        <v>668</v>
      </c>
      <c r="G357" s="37"/>
      <c r="H357" s="37"/>
      <c r="I357" s="186"/>
      <c r="J357" s="37"/>
      <c r="K357" s="37"/>
      <c r="L357" s="38"/>
      <c r="M357" s="187"/>
      <c r="N357" s="188"/>
      <c r="O357" s="76"/>
      <c r="P357" s="76"/>
      <c r="Q357" s="76"/>
      <c r="R357" s="76"/>
      <c r="S357" s="76"/>
      <c r="T357" s="7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8" t="s">
        <v>156</v>
      </c>
      <c r="AU357" s="18" t="s">
        <v>83</v>
      </c>
    </row>
    <row r="358" s="13" customFormat="1">
      <c r="A358" s="13"/>
      <c r="B358" s="189"/>
      <c r="C358" s="13"/>
      <c r="D358" s="184" t="s">
        <v>157</v>
      </c>
      <c r="E358" s="190" t="s">
        <v>1</v>
      </c>
      <c r="F358" s="191" t="s">
        <v>639</v>
      </c>
      <c r="G358" s="13"/>
      <c r="H358" s="192">
        <v>5.0640000000000001</v>
      </c>
      <c r="I358" s="193"/>
      <c r="J358" s="13"/>
      <c r="K358" s="13"/>
      <c r="L358" s="189"/>
      <c r="M358" s="194"/>
      <c r="N358" s="195"/>
      <c r="O358" s="195"/>
      <c r="P358" s="195"/>
      <c r="Q358" s="195"/>
      <c r="R358" s="195"/>
      <c r="S358" s="195"/>
      <c r="T358" s="19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90" t="s">
        <v>157</v>
      </c>
      <c r="AU358" s="190" t="s">
        <v>83</v>
      </c>
      <c r="AV358" s="13" t="s">
        <v>83</v>
      </c>
      <c r="AW358" s="13" t="s">
        <v>30</v>
      </c>
      <c r="AX358" s="13" t="s">
        <v>81</v>
      </c>
      <c r="AY358" s="190" t="s">
        <v>146</v>
      </c>
    </row>
    <row r="359" s="2" customFormat="1" ht="33" customHeight="1">
      <c r="A359" s="37"/>
      <c r="B359" s="170"/>
      <c r="C359" s="171" t="s">
        <v>669</v>
      </c>
      <c r="D359" s="171" t="s">
        <v>149</v>
      </c>
      <c r="E359" s="172" t="s">
        <v>670</v>
      </c>
      <c r="F359" s="173" t="s">
        <v>671</v>
      </c>
      <c r="G359" s="174" t="s">
        <v>322</v>
      </c>
      <c r="H359" s="175">
        <v>281.18000000000001</v>
      </c>
      <c r="I359" s="176"/>
      <c r="J359" s="177">
        <f>ROUND(I359*H359,2)</f>
        <v>0</v>
      </c>
      <c r="K359" s="173" t="s">
        <v>153</v>
      </c>
      <c r="L359" s="38"/>
      <c r="M359" s="178" t="s">
        <v>1</v>
      </c>
      <c r="N359" s="179" t="s">
        <v>38</v>
      </c>
      <c r="O359" s="76"/>
      <c r="P359" s="180">
        <f>O359*H359</f>
        <v>0</v>
      </c>
      <c r="Q359" s="180">
        <v>0</v>
      </c>
      <c r="R359" s="180">
        <f>Q359*H359</f>
        <v>0</v>
      </c>
      <c r="S359" s="180">
        <v>0</v>
      </c>
      <c r="T359" s="181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182" t="s">
        <v>168</v>
      </c>
      <c r="AT359" s="182" t="s">
        <v>149</v>
      </c>
      <c r="AU359" s="182" t="s">
        <v>83</v>
      </c>
      <c r="AY359" s="18" t="s">
        <v>146</v>
      </c>
      <c r="BE359" s="183">
        <f>IF(N359="základní",J359,0)</f>
        <v>0</v>
      </c>
      <c r="BF359" s="183">
        <f>IF(N359="snížená",J359,0)</f>
        <v>0</v>
      </c>
      <c r="BG359" s="183">
        <f>IF(N359="zákl. přenesená",J359,0)</f>
        <v>0</v>
      </c>
      <c r="BH359" s="183">
        <f>IF(N359="sníž. přenesená",J359,0)</f>
        <v>0</v>
      </c>
      <c r="BI359" s="183">
        <f>IF(N359="nulová",J359,0)</f>
        <v>0</v>
      </c>
      <c r="BJ359" s="18" t="s">
        <v>81</v>
      </c>
      <c r="BK359" s="183">
        <f>ROUND(I359*H359,2)</f>
        <v>0</v>
      </c>
      <c r="BL359" s="18" t="s">
        <v>168</v>
      </c>
      <c r="BM359" s="182" t="s">
        <v>672</v>
      </c>
    </row>
    <row r="360" s="2" customFormat="1">
      <c r="A360" s="37"/>
      <c r="B360" s="38"/>
      <c r="C360" s="37"/>
      <c r="D360" s="184" t="s">
        <v>156</v>
      </c>
      <c r="E360" s="37"/>
      <c r="F360" s="185" t="s">
        <v>673</v>
      </c>
      <c r="G360" s="37"/>
      <c r="H360" s="37"/>
      <c r="I360" s="186"/>
      <c r="J360" s="37"/>
      <c r="K360" s="37"/>
      <c r="L360" s="38"/>
      <c r="M360" s="187"/>
      <c r="N360" s="188"/>
      <c r="O360" s="76"/>
      <c r="P360" s="76"/>
      <c r="Q360" s="76"/>
      <c r="R360" s="76"/>
      <c r="S360" s="76"/>
      <c r="T360" s="7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8" t="s">
        <v>156</v>
      </c>
      <c r="AU360" s="18" t="s">
        <v>83</v>
      </c>
    </row>
    <row r="361" s="13" customFormat="1">
      <c r="A361" s="13"/>
      <c r="B361" s="189"/>
      <c r="C361" s="13"/>
      <c r="D361" s="184" t="s">
        <v>157</v>
      </c>
      <c r="E361" s="190" t="s">
        <v>1</v>
      </c>
      <c r="F361" s="191" t="s">
        <v>633</v>
      </c>
      <c r="G361" s="13"/>
      <c r="H361" s="192">
        <v>4.3520000000000003</v>
      </c>
      <c r="I361" s="193"/>
      <c r="J361" s="13"/>
      <c r="K361" s="13"/>
      <c r="L361" s="189"/>
      <c r="M361" s="194"/>
      <c r="N361" s="195"/>
      <c r="O361" s="195"/>
      <c r="P361" s="195"/>
      <c r="Q361" s="195"/>
      <c r="R361" s="195"/>
      <c r="S361" s="195"/>
      <c r="T361" s="19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90" t="s">
        <v>157</v>
      </c>
      <c r="AU361" s="190" t="s">
        <v>83</v>
      </c>
      <c r="AV361" s="13" t="s">
        <v>83</v>
      </c>
      <c r="AW361" s="13" t="s">
        <v>30</v>
      </c>
      <c r="AX361" s="13" t="s">
        <v>73</v>
      </c>
      <c r="AY361" s="190" t="s">
        <v>146</v>
      </c>
    </row>
    <row r="362" s="13" customFormat="1">
      <c r="A362" s="13"/>
      <c r="B362" s="189"/>
      <c r="C362" s="13"/>
      <c r="D362" s="184" t="s">
        <v>157</v>
      </c>
      <c r="E362" s="190" t="s">
        <v>1</v>
      </c>
      <c r="F362" s="191" t="s">
        <v>634</v>
      </c>
      <c r="G362" s="13"/>
      <c r="H362" s="192">
        <v>93.012</v>
      </c>
      <c r="I362" s="193"/>
      <c r="J362" s="13"/>
      <c r="K362" s="13"/>
      <c r="L362" s="189"/>
      <c r="M362" s="194"/>
      <c r="N362" s="195"/>
      <c r="O362" s="195"/>
      <c r="P362" s="195"/>
      <c r="Q362" s="195"/>
      <c r="R362" s="195"/>
      <c r="S362" s="195"/>
      <c r="T362" s="19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90" t="s">
        <v>157</v>
      </c>
      <c r="AU362" s="190" t="s">
        <v>83</v>
      </c>
      <c r="AV362" s="13" t="s">
        <v>83</v>
      </c>
      <c r="AW362" s="13" t="s">
        <v>30</v>
      </c>
      <c r="AX362" s="13" t="s">
        <v>73</v>
      </c>
      <c r="AY362" s="190" t="s">
        <v>146</v>
      </c>
    </row>
    <row r="363" s="13" customFormat="1">
      <c r="A363" s="13"/>
      <c r="B363" s="189"/>
      <c r="C363" s="13"/>
      <c r="D363" s="184" t="s">
        <v>157</v>
      </c>
      <c r="E363" s="190" t="s">
        <v>1</v>
      </c>
      <c r="F363" s="191" t="s">
        <v>635</v>
      </c>
      <c r="G363" s="13"/>
      <c r="H363" s="192">
        <v>183.816</v>
      </c>
      <c r="I363" s="193"/>
      <c r="J363" s="13"/>
      <c r="K363" s="13"/>
      <c r="L363" s="189"/>
      <c r="M363" s="194"/>
      <c r="N363" s="195"/>
      <c r="O363" s="195"/>
      <c r="P363" s="195"/>
      <c r="Q363" s="195"/>
      <c r="R363" s="195"/>
      <c r="S363" s="195"/>
      <c r="T363" s="19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90" t="s">
        <v>157</v>
      </c>
      <c r="AU363" s="190" t="s">
        <v>83</v>
      </c>
      <c r="AV363" s="13" t="s">
        <v>83</v>
      </c>
      <c r="AW363" s="13" t="s">
        <v>30</v>
      </c>
      <c r="AX363" s="13" t="s">
        <v>73</v>
      </c>
      <c r="AY363" s="190" t="s">
        <v>146</v>
      </c>
    </row>
    <row r="364" s="15" customFormat="1">
      <c r="A364" s="15"/>
      <c r="B364" s="207"/>
      <c r="C364" s="15"/>
      <c r="D364" s="184" t="s">
        <v>157</v>
      </c>
      <c r="E364" s="208" t="s">
        <v>1</v>
      </c>
      <c r="F364" s="209" t="s">
        <v>248</v>
      </c>
      <c r="G364" s="15"/>
      <c r="H364" s="210">
        <v>281.18000000000001</v>
      </c>
      <c r="I364" s="211"/>
      <c r="J364" s="15"/>
      <c r="K364" s="15"/>
      <c r="L364" s="207"/>
      <c r="M364" s="212"/>
      <c r="N364" s="213"/>
      <c r="O364" s="213"/>
      <c r="P364" s="213"/>
      <c r="Q364" s="213"/>
      <c r="R364" s="213"/>
      <c r="S364" s="213"/>
      <c r="T364" s="214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08" t="s">
        <v>157</v>
      </c>
      <c r="AU364" s="208" t="s">
        <v>83</v>
      </c>
      <c r="AV364" s="15" t="s">
        <v>168</v>
      </c>
      <c r="AW364" s="15" t="s">
        <v>30</v>
      </c>
      <c r="AX364" s="15" t="s">
        <v>81</v>
      </c>
      <c r="AY364" s="208" t="s">
        <v>146</v>
      </c>
    </row>
    <row r="365" s="2" customFormat="1">
      <c r="A365" s="37"/>
      <c r="B365" s="170"/>
      <c r="C365" s="171" t="s">
        <v>674</v>
      </c>
      <c r="D365" s="171" t="s">
        <v>149</v>
      </c>
      <c r="E365" s="172" t="s">
        <v>675</v>
      </c>
      <c r="F365" s="173" t="s">
        <v>443</v>
      </c>
      <c r="G365" s="174" t="s">
        <v>322</v>
      </c>
      <c r="H365" s="175">
        <v>595.24599999999998</v>
      </c>
      <c r="I365" s="176"/>
      <c r="J365" s="177">
        <f>ROUND(I365*H365,2)</f>
        <v>0</v>
      </c>
      <c r="K365" s="173" t="s">
        <v>153</v>
      </c>
      <c r="L365" s="38"/>
      <c r="M365" s="178" t="s">
        <v>1</v>
      </c>
      <c r="N365" s="179" t="s">
        <v>38</v>
      </c>
      <c r="O365" s="76"/>
      <c r="P365" s="180">
        <f>O365*H365</f>
        <v>0</v>
      </c>
      <c r="Q365" s="180">
        <v>0</v>
      </c>
      <c r="R365" s="180">
        <f>Q365*H365</f>
        <v>0</v>
      </c>
      <c r="S365" s="180">
        <v>0</v>
      </c>
      <c r="T365" s="181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82" t="s">
        <v>168</v>
      </c>
      <c r="AT365" s="182" t="s">
        <v>149</v>
      </c>
      <c r="AU365" s="182" t="s">
        <v>83</v>
      </c>
      <c r="AY365" s="18" t="s">
        <v>146</v>
      </c>
      <c r="BE365" s="183">
        <f>IF(N365="základní",J365,0)</f>
        <v>0</v>
      </c>
      <c r="BF365" s="183">
        <f>IF(N365="snížená",J365,0)</f>
        <v>0</v>
      </c>
      <c r="BG365" s="183">
        <f>IF(N365="zákl. přenesená",J365,0)</f>
        <v>0</v>
      </c>
      <c r="BH365" s="183">
        <f>IF(N365="sníž. přenesená",J365,0)</f>
        <v>0</v>
      </c>
      <c r="BI365" s="183">
        <f>IF(N365="nulová",J365,0)</f>
        <v>0</v>
      </c>
      <c r="BJ365" s="18" t="s">
        <v>81</v>
      </c>
      <c r="BK365" s="183">
        <f>ROUND(I365*H365,2)</f>
        <v>0</v>
      </c>
      <c r="BL365" s="18" t="s">
        <v>168</v>
      </c>
      <c r="BM365" s="182" t="s">
        <v>676</v>
      </c>
    </row>
    <row r="366" s="2" customFormat="1">
      <c r="A366" s="37"/>
      <c r="B366" s="38"/>
      <c r="C366" s="37"/>
      <c r="D366" s="184" t="s">
        <v>156</v>
      </c>
      <c r="E366" s="37"/>
      <c r="F366" s="185" t="s">
        <v>445</v>
      </c>
      <c r="G366" s="37"/>
      <c r="H366" s="37"/>
      <c r="I366" s="186"/>
      <c r="J366" s="37"/>
      <c r="K366" s="37"/>
      <c r="L366" s="38"/>
      <c r="M366" s="187"/>
      <c r="N366" s="188"/>
      <c r="O366" s="76"/>
      <c r="P366" s="76"/>
      <c r="Q366" s="76"/>
      <c r="R366" s="76"/>
      <c r="S366" s="76"/>
      <c r="T366" s="7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8" t="s">
        <v>156</v>
      </c>
      <c r="AU366" s="18" t="s">
        <v>83</v>
      </c>
    </row>
    <row r="367" s="13" customFormat="1">
      <c r="A367" s="13"/>
      <c r="B367" s="189"/>
      <c r="C367" s="13"/>
      <c r="D367" s="184" t="s">
        <v>157</v>
      </c>
      <c r="E367" s="190" t="s">
        <v>1</v>
      </c>
      <c r="F367" s="191" t="s">
        <v>629</v>
      </c>
      <c r="G367" s="13"/>
      <c r="H367" s="192">
        <v>84.846000000000004</v>
      </c>
      <c r="I367" s="193"/>
      <c r="J367" s="13"/>
      <c r="K367" s="13"/>
      <c r="L367" s="189"/>
      <c r="M367" s="194"/>
      <c r="N367" s="195"/>
      <c r="O367" s="195"/>
      <c r="P367" s="195"/>
      <c r="Q367" s="195"/>
      <c r="R367" s="195"/>
      <c r="S367" s="195"/>
      <c r="T367" s="19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90" t="s">
        <v>157</v>
      </c>
      <c r="AU367" s="190" t="s">
        <v>83</v>
      </c>
      <c r="AV367" s="13" t="s">
        <v>83</v>
      </c>
      <c r="AW367" s="13" t="s">
        <v>30</v>
      </c>
      <c r="AX367" s="13" t="s">
        <v>73</v>
      </c>
      <c r="AY367" s="190" t="s">
        <v>146</v>
      </c>
    </row>
    <row r="368" s="13" customFormat="1">
      <c r="A368" s="13"/>
      <c r="B368" s="189"/>
      <c r="C368" s="13"/>
      <c r="D368" s="184" t="s">
        <v>157</v>
      </c>
      <c r="E368" s="190" t="s">
        <v>1</v>
      </c>
      <c r="F368" s="191" t="s">
        <v>630</v>
      </c>
      <c r="G368" s="13"/>
      <c r="H368" s="192">
        <v>191.40000000000001</v>
      </c>
      <c r="I368" s="193"/>
      <c r="J368" s="13"/>
      <c r="K368" s="13"/>
      <c r="L368" s="189"/>
      <c r="M368" s="194"/>
      <c r="N368" s="195"/>
      <c r="O368" s="195"/>
      <c r="P368" s="195"/>
      <c r="Q368" s="195"/>
      <c r="R368" s="195"/>
      <c r="S368" s="195"/>
      <c r="T368" s="19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190" t="s">
        <v>157</v>
      </c>
      <c r="AU368" s="190" t="s">
        <v>83</v>
      </c>
      <c r="AV368" s="13" t="s">
        <v>83</v>
      </c>
      <c r="AW368" s="13" t="s">
        <v>30</v>
      </c>
      <c r="AX368" s="13" t="s">
        <v>73</v>
      </c>
      <c r="AY368" s="190" t="s">
        <v>146</v>
      </c>
    </row>
    <row r="369" s="13" customFormat="1">
      <c r="A369" s="13"/>
      <c r="B369" s="189"/>
      <c r="C369" s="13"/>
      <c r="D369" s="184" t="s">
        <v>157</v>
      </c>
      <c r="E369" s="190" t="s">
        <v>1</v>
      </c>
      <c r="F369" s="191" t="s">
        <v>631</v>
      </c>
      <c r="G369" s="13"/>
      <c r="H369" s="192">
        <v>319</v>
      </c>
      <c r="I369" s="193"/>
      <c r="J369" s="13"/>
      <c r="K369" s="13"/>
      <c r="L369" s="189"/>
      <c r="M369" s="194"/>
      <c r="N369" s="195"/>
      <c r="O369" s="195"/>
      <c r="P369" s="195"/>
      <c r="Q369" s="195"/>
      <c r="R369" s="195"/>
      <c r="S369" s="195"/>
      <c r="T369" s="19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90" t="s">
        <v>157</v>
      </c>
      <c r="AU369" s="190" t="s">
        <v>83</v>
      </c>
      <c r="AV369" s="13" t="s">
        <v>83</v>
      </c>
      <c r="AW369" s="13" t="s">
        <v>30</v>
      </c>
      <c r="AX369" s="13" t="s">
        <v>73</v>
      </c>
      <c r="AY369" s="190" t="s">
        <v>146</v>
      </c>
    </row>
    <row r="370" s="15" customFormat="1">
      <c r="A370" s="15"/>
      <c r="B370" s="207"/>
      <c r="C370" s="15"/>
      <c r="D370" s="184" t="s">
        <v>157</v>
      </c>
      <c r="E370" s="208" t="s">
        <v>1</v>
      </c>
      <c r="F370" s="209" t="s">
        <v>248</v>
      </c>
      <c r="G370" s="15"/>
      <c r="H370" s="210">
        <v>595.24599999999998</v>
      </c>
      <c r="I370" s="211"/>
      <c r="J370" s="15"/>
      <c r="K370" s="15"/>
      <c r="L370" s="207"/>
      <c r="M370" s="212"/>
      <c r="N370" s="213"/>
      <c r="O370" s="213"/>
      <c r="P370" s="213"/>
      <c r="Q370" s="213"/>
      <c r="R370" s="213"/>
      <c r="S370" s="213"/>
      <c r="T370" s="214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08" t="s">
        <v>157</v>
      </c>
      <c r="AU370" s="208" t="s">
        <v>83</v>
      </c>
      <c r="AV370" s="15" t="s">
        <v>168</v>
      </c>
      <c r="AW370" s="15" t="s">
        <v>30</v>
      </c>
      <c r="AX370" s="15" t="s">
        <v>81</v>
      </c>
      <c r="AY370" s="208" t="s">
        <v>146</v>
      </c>
    </row>
    <row r="371" s="12" customFormat="1" ht="22.8" customHeight="1">
      <c r="A371" s="12"/>
      <c r="B371" s="157"/>
      <c r="C371" s="12"/>
      <c r="D371" s="158" t="s">
        <v>72</v>
      </c>
      <c r="E371" s="168" t="s">
        <v>677</v>
      </c>
      <c r="F371" s="168" t="s">
        <v>678</v>
      </c>
      <c r="G371" s="12"/>
      <c r="H371" s="12"/>
      <c r="I371" s="160"/>
      <c r="J371" s="169">
        <f>BK371</f>
        <v>0</v>
      </c>
      <c r="K371" s="12"/>
      <c r="L371" s="157"/>
      <c r="M371" s="162"/>
      <c r="N371" s="163"/>
      <c r="O371" s="163"/>
      <c r="P371" s="164">
        <f>SUM(P372:P373)</f>
        <v>0</v>
      </c>
      <c r="Q371" s="163"/>
      <c r="R371" s="164">
        <f>SUM(R372:R373)</f>
        <v>0</v>
      </c>
      <c r="S371" s="163"/>
      <c r="T371" s="165">
        <f>SUM(T372:T373)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158" t="s">
        <v>81</v>
      </c>
      <c r="AT371" s="166" t="s">
        <v>72</v>
      </c>
      <c r="AU371" s="166" t="s">
        <v>81</v>
      </c>
      <c r="AY371" s="158" t="s">
        <v>146</v>
      </c>
      <c r="BK371" s="167">
        <f>SUM(BK372:BK373)</f>
        <v>0</v>
      </c>
    </row>
    <row r="372" s="2" customFormat="1" ht="33" customHeight="1">
      <c r="A372" s="37"/>
      <c r="B372" s="170"/>
      <c r="C372" s="171" t="s">
        <v>679</v>
      </c>
      <c r="D372" s="171" t="s">
        <v>149</v>
      </c>
      <c r="E372" s="172" t="s">
        <v>680</v>
      </c>
      <c r="F372" s="173" t="s">
        <v>681</v>
      </c>
      <c r="G372" s="174" t="s">
        <v>322</v>
      </c>
      <c r="H372" s="175">
        <v>1559.115</v>
      </c>
      <c r="I372" s="176"/>
      <c r="J372" s="177">
        <f>ROUND(I372*H372,2)</f>
        <v>0</v>
      </c>
      <c r="K372" s="173" t="s">
        <v>153</v>
      </c>
      <c r="L372" s="38"/>
      <c r="M372" s="178" t="s">
        <v>1</v>
      </c>
      <c r="N372" s="179" t="s">
        <v>38</v>
      </c>
      <c r="O372" s="76"/>
      <c r="P372" s="180">
        <f>O372*H372</f>
        <v>0</v>
      </c>
      <c r="Q372" s="180">
        <v>0</v>
      </c>
      <c r="R372" s="180">
        <f>Q372*H372</f>
        <v>0</v>
      </c>
      <c r="S372" s="180">
        <v>0</v>
      </c>
      <c r="T372" s="181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82" t="s">
        <v>168</v>
      </c>
      <c r="AT372" s="182" t="s">
        <v>149</v>
      </c>
      <c r="AU372" s="182" t="s">
        <v>83</v>
      </c>
      <c r="AY372" s="18" t="s">
        <v>146</v>
      </c>
      <c r="BE372" s="183">
        <f>IF(N372="základní",J372,0)</f>
        <v>0</v>
      </c>
      <c r="BF372" s="183">
        <f>IF(N372="snížená",J372,0)</f>
        <v>0</v>
      </c>
      <c r="BG372" s="183">
        <f>IF(N372="zákl. přenesená",J372,0)</f>
        <v>0</v>
      </c>
      <c r="BH372" s="183">
        <f>IF(N372="sníž. přenesená",J372,0)</f>
        <v>0</v>
      </c>
      <c r="BI372" s="183">
        <f>IF(N372="nulová",J372,0)</f>
        <v>0</v>
      </c>
      <c r="BJ372" s="18" t="s">
        <v>81</v>
      </c>
      <c r="BK372" s="183">
        <f>ROUND(I372*H372,2)</f>
        <v>0</v>
      </c>
      <c r="BL372" s="18" t="s">
        <v>168</v>
      </c>
      <c r="BM372" s="182" t="s">
        <v>682</v>
      </c>
    </row>
    <row r="373" s="2" customFormat="1">
      <c r="A373" s="37"/>
      <c r="B373" s="38"/>
      <c r="C373" s="37"/>
      <c r="D373" s="184" t="s">
        <v>156</v>
      </c>
      <c r="E373" s="37"/>
      <c r="F373" s="185" t="s">
        <v>683</v>
      </c>
      <c r="G373" s="37"/>
      <c r="H373" s="37"/>
      <c r="I373" s="186"/>
      <c r="J373" s="37"/>
      <c r="K373" s="37"/>
      <c r="L373" s="38"/>
      <c r="M373" s="225"/>
      <c r="N373" s="226"/>
      <c r="O373" s="227"/>
      <c r="P373" s="227"/>
      <c r="Q373" s="227"/>
      <c r="R373" s="227"/>
      <c r="S373" s="227"/>
      <c r="T373" s="228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8" t="s">
        <v>156</v>
      </c>
      <c r="AU373" s="18" t="s">
        <v>83</v>
      </c>
    </row>
    <row r="374" s="2" customFormat="1" ht="6.96" customHeight="1">
      <c r="A374" s="37"/>
      <c r="B374" s="59"/>
      <c r="C374" s="60"/>
      <c r="D374" s="60"/>
      <c r="E374" s="60"/>
      <c r="F374" s="60"/>
      <c r="G374" s="60"/>
      <c r="H374" s="60"/>
      <c r="I374" s="60"/>
      <c r="J374" s="60"/>
      <c r="K374" s="60"/>
      <c r="L374" s="38"/>
      <c r="M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</row>
  </sheetData>
  <autoFilter ref="C122:K37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="1" customFormat="1" ht="24.96" customHeight="1">
      <c r="B4" s="21"/>
      <c r="D4" s="22" t="s">
        <v>117</v>
      </c>
      <c r="L4" s="21"/>
      <c r="M4" s="119" t="s">
        <v>10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16</v>
      </c>
      <c r="L6" s="21"/>
    </row>
    <row r="7" s="1" customFormat="1" ht="16.5" customHeight="1">
      <c r="B7" s="21"/>
      <c r="E7" s="120" t="str">
        <f>'Rekapitulace stavby'!K6</f>
        <v>Revitalizace ulice Šumavská - III. etapa - část A.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684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25. 4. 2021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ROUND(J124,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ROUND((SUM(BE124:BE186)),  2)</f>
        <v>0</v>
      </c>
      <c r="G33" s="37"/>
      <c r="H33" s="37"/>
      <c r="I33" s="127">
        <v>0.20999999999999999</v>
      </c>
      <c r="J33" s="126">
        <f>ROUND(((SUM(BE124:BE186))*I33),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39</v>
      </c>
      <c r="F34" s="126">
        <f>ROUND((SUM(BF124:BF186)),  2)</f>
        <v>0</v>
      </c>
      <c r="G34" s="37"/>
      <c r="H34" s="37"/>
      <c r="I34" s="127">
        <v>0.14999999999999999</v>
      </c>
      <c r="J34" s="126">
        <f>ROUND(((SUM(BF124:BF186))*I34),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40</v>
      </c>
      <c r="F35" s="126">
        <f>ROUND((SUM(BG124:BG186)),  2)</f>
        <v>0</v>
      </c>
      <c r="G35" s="37"/>
      <c r="H35" s="37"/>
      <c r="I35" s="127">
        <v>0.20999999999999999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41</v>
      </c>
      <c r="F36" s="126">
        <f>ROUND((SUM(BH124:BH186)),  2)</f>
        <v>0</v>
      </c>
      <c r="G36" s="37"/>
      <c r="H36" s="37"/>
      <c r="I36" s="127">
        <v>0.14999999999999999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26">
        <f>ROUND((SUM(BI124:BI186)),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120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0" t="str">
        <f>E7</f>
        <v>Revitalizace ulice Šumavská - III. etapa - část A.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SO 171.1 - Chodníky část A.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25. 4. 2021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121</v>
      </c>
      <c r="D94" s="128"/>
      <c r="E94" s="128"/>
      <c r="F94" s="128"/>
      <c r="G94" s="128"/>
      <c r="H94" s="128"/>
      <c r="I94" s="128"/>
      <c r="J94" s="137" t="s">
        <v>122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123</v>
      </c>
      <c r="D96" s="37"/>
      <c r="E96" s="37"/>
      <c r="F96" s="37"/>
      <c r="G96" s="37"/>
      <c r="H96" s="37"/>
      <c r="I96" s="37"/>
      <c r="J96" s="95">
        <f>J124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124</v>
      </c>
    </row>
    <row r="97" s="9" customFormat="1" ht="24.96" customHeight="1">
      <c r="A97" s="9"/>
      <c r="B97" s="139"/>
      <c r="C97" s="9"/>
      <c r="D97" s="140" t="s">
        <v>232</v>
      </c>
      <c r="E97" s="141"/>
      <c r="F97" s="141"/>
      <c r="G97" s="141"/>
      <c r="H97" s="141"/>
      <c r="I97" s="141"/>
      <c r="J97" s="142">
        <f>J125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333</v>
      </c>
      <c r="E98" s="145"/>
      <c r="F98" s="145"/>
      <c r="G98" s="145"/>
      <c r="H98" s="145"/>
      <c r="I98" s="145"/>
      <c r="J98" s="146">
        <f>J126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685</v>
      </c>
      <c r="E99" s="145"/>
      <c r="F99" s="145"/>
      <c r="G99" s="145"/>
      <c r="H99" s="145"/>
      <c r="I99" s="145"/>
      <c r="J99" s="146">
        <f>J129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334</v>
      </c>
      <c r="E100" s="145"/>
      <c r="F100" s="145"/>
      <c r="G100" s="145"/>
      <c r="H100" s="145"/>
      <c r="I100" s="145"/>
      <c r="J100" s="146">
        <f>J138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3"/>
      <c r="C101" s="10"/>
      <c r="D101" s="144" t="s">
        <v>686</v>
      </c>
      <c r="E101" s="145"/>
      <c r="F101" s="145"/>
      <c r="G101" s="145"/>
      <c r="H101" s="145"/>
      <c r="I101" s="145"/>
      <c r="J101" s="146">
        <f>J142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3"/>
      <c r="C102" s="10"/>
      <c r="D102" s="144" t="s">
        <v>335</v>
      </c>
      <c r="E102" s="145"/>
      <c r="F102" s="145"/>
      <c r="G102" s="145"/>
      <c r="H102" s="145"/>
      <c r="I102" s="145"/>
      <c r="J102" s="146">
        <f>J149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233</v>
      </c>
      <c r="E103" s="145"/>
      <c r="F103" s="145"/>
      <c r="G103" s="145"/>
      <c r="H103" s="145"/>
      <c r="I103" s="145"/>
      <c r="J103" s="146">
        <f>J165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336</v>
      </c>
      <c r="E104" s="145"/>
      <c r="F104" s="145"/>
      <c r="G104" s="145"/>
      <c r="H104" s="145"/>
      <c r="I104" s="145"/>
      <c r="J104" s="146">
        <f>J184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="2" customFormat="1" ht="6.96" customHeight="1">
      <c r="A110" s="37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4.96" customHeight="1">
      <c r="A111" s="37"/>
      <c r="B111" s="38"/>
      <c r="C111" s="22" t="s">
        <v>130</v>
      </c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16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7"/>
      <c r="D114" s="37"/>
      <c r="E114" s="120" t="str">
        <f>E7</f>
        <v>Revitalizace ulice Šumavská - III. etapa - část A.</v>
      </c>
      <c r="F114" s="31"/>
      <c r="G114" s="31"/>
      <c r="H114" s="31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118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7"/>
      <c r="D116" s="37"/>
      <c r="E116" s="66" t="str">
        <f>E9</f>
        <v>SO 171.1 - Chodníky část A.</v>
      </c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20</v>
      </c>
      <c r="D118" s="37"/>
      <c r="E118" s="37"/>
      <c r="F118" s="26" t="str">
        <f>F12</f>
        <v xml:space="preserve"> </v>
      </c>
      <c r="G118" s="37"/>
      <c r="H118" s="37"/>
      <c r="I118" s="31" t="s">
        <v>22</v>
      </c>
      <c r="J118" s="68" t="str">
        <f>IF(J12="","",J12)</f>
        <v>25. 4. 2021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5.15" customHeight="1">
      <c r="A120" s="37"/>
      <c r="B120" s="38"/>
      <c r="C120" s="31" t="s">
        <v>24</v>
      </c>
      <c r="D120" s="37"/>
      <c r="E120" s="37"/>
      <c r="F120" s="26" t="str">
        <f>E15</f>
        <v xml:space="preserve"> </v>
      </c>
      <c r="G120" s="37"/>
      <c r="H120" s="37"/>
      <c r="I120" s="31" t="s">
        <v>29</v>
      </c>
      <c r="J120" s="35" t="str">
        <f>E21</f>
        <v xml:space="preserve"> 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15" customHeight="1">
      <c r="A121" s="37"/>
      <c r="B121" s="38"/>
      <c r="C121" s="31" t="s">
        <v>27</v>
      </c>
      <c r="D121" s="37"/>
      <c r="E121" s="37"/>
      <c r="F121" s="26" t="str">
        <f>IF(E18="","",E18)</f>
        <v>Vyplň údaj</v>
      </c>
      <c r="G121" s="37"/>
      <c r="H121" s="37"/>
      <c r="I121" s="31" t="s">
        <v>31</v>
      </c>
      <c r="J121" s="35" t="str">
        <f>E24</f>
        <v xml:space="preserve"> 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11" customFormat="1" ht="29.28" customHeight="1">
      <c r="A123" s="147"/>
      <c r="B123" s="148"/>
      <c r="C123" s="149" t="s">
        <v>131</v>
      </c>
      <c r="D123" s="150" t="s">
        <v>58</v>
      </c>
      <c r="E123" s="150" t="s">
        <v>54</v>
      </c>
      <c r="F123" s="150" t="s">
        <v>55</v>
      </c>
      <c r="G123" s="150" t="s">
        <v>132</v>
      </c>
      <c r="H123" s="150" t="s">
        <v>133</v>
      </c>
      <c r="I123" s="150" t="s">
        <v>134</v>
      </c>
      <c r="J123" s="150" t="s">
        <v>122</v>
      </c>
      <c r="K123" s="151" t="s">
        <v>135</v>
      </c>
      <c r="L123" s="152"/>
      <c r="M123" s="85" t="s">
        <v>1</v>
      </c>
      <c r="N123" s="86" t="s">
        <v>37</v>
      </c>
      <c r="O123" s="86" t="s">
        <v>136</v>
      </c>
      <c r="P123" s="86" t="s">
        <v>137</v>
      </c>
      <c r="Q123" s="86" t="s">
        <v>138</v>
      </c>
      <c r="R123" s="86" t="s">
        <v>139</v>
      </c>
      <c r="S123" s="86" t="s">
        <v>140</v>
      </c>
      <c r="T123" s="87" t="s">
        <v>141</v>
      </c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</row>
    <row r="124" s="2" customFormat="1" ht="22.8" customHeight="1">
      <c r="A124" s="37"/>
      <c r="B124" s="38"/>
      <c r="C124" s="92" t="s">
        <v>142</v>
      </c>
      <c r="D124" s="37"/>
      <c r="E124" s="37"/>
      <c r="F124" s="37"/>
      <c r="G124" s="37"/>
      <c r="H124" s="37"/>
      <c r="I124" s="37"/>
      <c r="J124" s="153">
        <f>BK124</f>
        <v>0</v>
      </c>
      <c r="K124" s="37"/>
      <c r="L124" s="38"/>
      <c r="M124" s="88"/>
      <c r="N124" s="72"/>
      <c r="O124" s="89"/>
      <c r="P124" s="154">
        <f>P125</f>
        <v>0</v>
      </c>
      <c r="Q124" s="89"/>
      <c r="R124" s="154">
        <f>R125</f>
        <v>727.33706770000003</v>
      </c>
      <c r="S124" s="89"/>
      <c r="T124" s="155">
        <f>T125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72</v>
      </c>
      <c r="AU124" s="18" t="s">
        <v>124</v>
      </c>
      <c r="BK124" s="156">
        <f>BK125</f>
        <v>0</v>
      </c>
    </row>
    <row r="125" s="12" customFormat="1" ht="25.92" customHeight="1">
      <c r="A125" s="12"/>
      <c r="B125" s="157"/>
      <c r="C125" s="12"/>
      <c r="D125" s="158" t="s">
        <v>72</v>
      </c>
      <c r="E125" s="159" t="s">
        <v>235</v>
      </c>
      <c r="F125" s="159" t="s">
        <v>236</v>
      </c>
      <c r="G125" s="12"/>
      <c r="H125" s="12"/>
      <c r="I125" s="160"/>
      <c r="J125" s="161">
        <f>BK125</f>
        <v>0</v>
      </c>
      <c r="K125" s="12"/>
      <c r="L125" s="157"/>
      <c r="M125" s="162"/>
      <c r="N125" s="163"/>
      <c r="O125" s="163"/>
      <c r="P125" s="164">
        <f>P126+P129+P138+P142+P149+P165+P184</f>
        <v>0</v>
      </c>
      <c r="Q125" s="163"/>
      <c r="R125" s="164">
        <f>R126+R129+R138+R142+R149+R165+R184</f>
        <v>727.33706770000003</v>
      </c>
      <c r="S125" s="163"/>
      <c r="T125" s="165">
        <f>T126+T129+T138+T142+T149+T165+T184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81</v>
      </c>
      <c r="AT125" s="166" t="s">
        <v>72</v>
      </c>
      <c r="AU125" s="166" t="s">
        <v>73</v>
      </c>
      <c r="AY125" s="158" t="s">
        <v>146</v>
      </c>
      <c r="BK125" s="167">
        <f>BK126+BK129+BK138+BK142+BK149+BK165+BK184</f>
        <v>0</v>
      </c>
    </row>
    <row r="126" s="12" customFormat="1" ht="22.8" customHeight="1">
      <c r="A126" s="12"/>
      <c r="B126" s="157"/>
      <c r="C126" s="12"/>
      <c r="D126" s="158" t="s">
        <v>72</v>
      </c>
      <c r="E126" s="168" t="s">
        <v>81</v>
      </c>
      <c r="F126" s="168" t="s">
        <v>337</v>
      </c>
      <c r="G126" s="12"/>
      <c r="H126" s="12"/>
      <c r="I126" s="160"/>
      <c r="J126" s="169">
        <f>BK126</f>
        <v>0</v>
      </c>
      <c r="K126" s="12"/>
      <c r="L126" s="157"/>
      <c r="M126" s="162"/>
      <c r="N126" s="163"/>
      <c r="O126" s="163"/>
      <c r="P126" s="164">
        <f>SUM(P127:P128)</f>
        <v>0</v>
      </c>
      <c r="Q126" s="163"/>
      <c r="R126" s="164">
        <f>SUM(R127:R128)</f>
        <v>0</v>
      </c>
      <c r="S126" s="163"/>
      <c r="T126" s="165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81</v>
      </c>
      <c r="AT126" s="166" t="s">
        <v>72</v>
      </c>
      <c r="AU126" s="166" t="s">
        <v>81</v>
      </c>
      <c r="AY126" s="158" t="s">
        <v>146</v>
      </c>
      <c r="BK126" s="167">
        <f>SUM(BK127:BK128)</f>
        <v>0</v>
      </c>
    </row>
    <row r="127" s="2" customFormat="1">
      <c r="A127" s="37"/>
      <c r="B127" s="170"/>
      <c r="C127" s="171" t="s">
        <v>81</v>
      </c>
      <c r="D127" s="171" t="s">
        <v>149</v>
      </c>
      <c r="E127" s="172" t="s">
        <v>473</v>
      </c>
      <c r="F127" s="173" t="s">
        <v>474</v>
      </c>
      <c r="G127" s="174" t="s">
        <v>284</v>
      </c>
      <c r="H127" s="175">
        <v>1077</v>
      </c>
      <c r="I127" s="176"/>
      <c r="J127" s="177">
        <f>ROUND(I127*H127,2)</f>
        <v>0</v>
      </c>
      <c r="K127" s="173" t="s">
        <v>153</v>
      </c>
      <c r="L127" s="38"/>
      <c r="M127" s="178" t="s">
        <v>1</v>
      </c>
      <c r="N127" s="179" t="s">
        <v>38</v>
      </c>
      <c r="O127" s="76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82" t="s">
        <v>168</v>
      </c>
      <c r="AT127" s="182" t="s">
        <v>149</v>
      </c>
      <c r="AU127" s="182" t="s">
        <v>83</v>
      </c>
      <c r="AY127" s="18" t="s">
        <v>146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8" t="s">
        <v>81</v>
      </c>
      <c r="BK127" s="183">
        <f>ROUND(I127*H127,2)</f>
        <v>0</v>
      </c>
      <c r="BL127" s="18" t="s">
        <v>168</v>
      </c>
      <c r="BM127" s="182" t="s">
        <v>687</v>
      </c>
    </row>
    <row r="128" s="2" customFormat="1">
      <c r="A128" s="37"/>
      <c r="B128" s="38"/>
      <c r="C128" s="37"/>
      <c r="D128" s="184" t="s">
        <v>156</v>
      </c>
      <c r="E128" s="37"/>
      <c r="F128" s="185" t="s">
        <v>476</v>
      </c>
      <c r="G128" s="37"/>
      <c r="H128" s="37"/>
      <c r="I128" s="186"/>
      <c r="J128" s="37"/>
      <c r="K128" s="37"/>
      <c r="L128" s="38"/>
      <c r="M128" s="187"/>
      <c r="N128" s="188"/>
      <c r="O128" s="76"/>
      <c r="P128" s="76"/>
      <c r="Q128" s="76"/>
      <c r="R128" s="76"/>
      <c r="S128" s="76"/>
      <c r="T128" s="7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8" t="s">
        <v>156</v>
      </c>
      <c r="AU128" s="18" t="s">
        <v>83</v>
      </c>
    </row>
    <row r="129" s="12" customFormat="1" ht="22.8" customHeight="1">
      <c r="A129" s="12"/>
      <c r="B129" s="157"/>
      <c r="C129" s="12"/>
      <c r="D129" s="158" t="s">
        <v>72</v>
      </c>
      <c r="E129" s="168" t="s">
        <v>83</v>
      </c>
      <c r="F129" s="168" t="s">
        <v>688</v>
      </c>
      <c r="G129" s="12"/>
      <c r="H129" s="12"/>
      <c r="I129" s="160"/>
      <c r="J129" s="169">
        <f>BK129</f>
        <v>0</v>
      </c>
      <c r="K129" s="12"/>
      <c r="L129" s="157"/>
      <c r="M129" s="162"/>
      <c r="N129" s="163"/>
      <c r="O129" s="163"/>
      <c r="P129" s="164">
        <f>SUM(P130:P137)</f>
        <v>0</v>
      </c>
      <c r="Q129" s="163"/>
      <c r="R129" s="164">
        <f>SUM(R130:R137)</f>
        <v>1.0424486399999999</v>
      </c>
      <c r="S129" s="163"/>
      <c r="T129" s="165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8" t="s">
        <v>81</v>
      </c>
      <c r="AT129" s="166" t="s">
        <v>72</v>
      </c>
      <c r="AU129" s="166" t="s">
        <v>81</v>
      </c>
      <c r="AY129" s="158" t="s">
        <v>146</v>
      </c>
      <c r="BK129" s="167">
        <f>SUM(BK130:BK137)</f>
        <v>0</v>
      </c>
    </row>
    <row r="130" s="2" customFormat="1" ht="16.5" customHeight="1">
      <c r="A130" s="37"/>
      <c r="B130" s="170"/>
      <c r="C130" s="171" t="s">
        <v>83</v>
      </c>
      <c r="D130" s="171" t="s">
        <v>149</v>
      </c>
      <c r="E130" s="172" t="s">
        <v>689</v>
      </c>
      <c r="F130" s="173" t="s">
        <v>690</v>
      </c>
      <c r="G130" s="174" t="s">
        <v>398</v>
      </c>
      <c r="H130" s="175">
        <v>0.45600000000000002</v>
      </c>
      <c r="I130" s="176"/>
      <c r="J130" s="177">
        <f>ROUND(I130*H130,2)</f>
        <v>0</v>
      </c>
      <c r="K130" s="173" t="s">
        <v>153</v>
      </c>
      <c r="L130" s="38"/>
      <c r="M130" s="178" t="s">
        <v>1</v>
      </c>
      <c r="N130" s="179" t="s">
        <v>38</v>
      </c>
      <c r="O130" s="76"/>
      <c r="P130" s="180">
        <f>O130*H130</f>
        <v>0</v>
      </c>
      <c r="Q130" s="180">
        <v>2.2563399999999998</v>
      </c>
      <c r="R130" s="180">
        <f>Q130*H130</f>
        <v>1.02889104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168</v>
      </c>
      <c r="AT130" s="182" t="s">
        <v>149</v>
      </c>
      <c r="AU130" s="182" t="s">
        <v>83</v>
      </c>
      <c r="AY130" s="18" t="s">
        <v>146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81</v>
      </c>
      <c r="BK130" s="183">
        <f>ROUND(I130*H130,2)</f>
        <v>0</v>
      </c>
      <c r="BL130" s="18" t="s">
        <v>168</v>
      </c>
      <c r="BM130" s="182" t="s">
        <v>691</v>
      </c>
    </row>
    <row r="131" s="2" customFormat="1">
      <c r="A131" s="37"/>
      <c r="B131" s="38"/>
      <c r="C131" s="37"/>
      <c r="D131" s="184" t="s">
        <v>156</v>
      </c>
      <c r="E131" s="37"/>
      <c r="F131" s="185" t="s">
        <v>692</v>
      </c>
      <c r="G131" s="37"/>
      <c r="H131" s="37"/>
      <c r="I131" s="186"/>
      <c r="J131" s="37"/>
      <c r="K131" s="37"/>
      <c r="L131" s="38"/>
      <c r="M131" s="187"/>
      <c r="N131" s="188"/>
      <c r="O131" s="76"/>
      <c r="P131" s="76"/>
      <c r="Q131" s="76"/>
      <c r="R131" s="76"/>
      <c r="S131" s="76"/>
      <c r="T131" s="7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8" t="s">
        <v>156</v>
      </c>
      <c r="AU131" s="18" t="s">
        <v>83</v>
      </c>
    </row>
    <row r="132" s="13" customFormat="1">
      <c r="A132" s="13"/>
      <c r="B132" s="189"/>
      <c r="C132" s="13"/>
      <c r="D132" s="184" t="s">
        <v>157</v>
      </c>
      <c r="E132" s="190" t="s">
        <v>1</v>
      </c>
      <c r="F132" s="191" t="s">
        <v>693</v>
      </c>
      <c r="G132" s="13"/>
      <c r="H132" s="192">
        <v>0.45600000000000002</v>
      </c>
      <c r="I132" s="193"/>
      <c r="J132" s="13"/>
      <c r="K132" s="13"/>
      <c r="L132" s="189"/>
      <c r="M132" s="194"/>
      <c r="N132" s="195"/>
      <c r="O132" s="195"/>
      <c r="P132" s="195"/>
      <c r="Q132" s="195"/>
      <c r="R132" s="195"/>
      <c r="S132" s="195"/>
      <c r="T132" s="19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0" t="s">
        <v>157</v>
      </c>
      <c r="AU132" s="190" t="s">
        <v>83</v>
      </c>
      <c r="AV132" s="13" t="s">
        <v>83</v>
      </c>
      <c r="AW132" s="13" t="s">
        <v>30</v>
      </c>
      <c r="AX132" s="13" t="s">
        <v>81</v>
      </c>
      <c r="AY132" s="190" t="s">
        <v>146</v>
      </c>
    </row>
    <row r="133" s="2" customFormat="1" ht="16.5" customHeight="1">
      <c r="A133" s="37"/>
      <c r="B133" s="170"/>
      <c r="C133" s="171" t="s">
        <v>163</v>
      </c>
      <c r="D133" s="171" t="s">
        <v>149</v>
      </c>
      <c r="E133" s="172" t="s">
        <v>694</v>
      </c>
      <c r="F133" s="173" t="s">
        <v>695</v>
      </c>
      <c r="G133" s="174" t="s">
        <v>284</v>
      </c>
      <c r="H133" s="175">
        <v>5.04</v>
      </c>
      <c r="I133" s="176"/>
      <c r="J133" s="177">
        <f>ROUND(I133*H133,2)</f>
        <v>0</v>
      </c>
      <c r="K133" s="173" t="s">
        <v>153</v>
      </c>
      <c r="L133" s="38"/>
      <c r="M133" s="178" t="s">
        <v>1</v>
      </c>
      <c r="N133" s="179" t="s">
        <v>38</v>
      </c>
      <c r="O133" s="76"/>
      <c r="P133" s="180">
        <f>O133*H133</f>
        <v>0</v>
      </c>
      <c r="Q133" s="180">
        <v>0.0026900000000000001</v>
      </c>
      <c r="R133" s="180">
        <f>Q133*H133</f>
        <v>0.013557600000000001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168</v>
      </c>
      <c r="AT133" s="182" t="s">
        <v>149</v>
      </c>
      <c r="AU133" s="182" t="s">
        <v>83</v>
      </c>
      <c r="AY133" s="18" t="s">
        <v>146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81</v>
      </c>
      <c r="BK133" s="183">
        <f>ROUND(I133*H133,2)</f>
        <v>0</v>
      </c>
      <c r="BL133" s="18" t="s">
        <v>168</v>
      </c>
      <c r="BM133" s="182" t="s">
        <v>696</v>
      </c>
    </row>
    <row r="134" s="2" customFormat="1">
      <c r="A134" s="37"/>
      <c r="B134" s="38"/>
      <c r="C134" s="37"/>
      <c r="D134" s="184" t="s">
        <v>156</v>
      </c>
      <c r="E134" s="37"/>
      <c r="F134" s="185" t="s">
        <v>697</v>
      </c>
      <c r="G134" s="37"/>
      <c r="H134" s="37"/>
      <c r="I134" s="186"/>
      <c r="J134" s="37"/>
      <c r="K134" s="37"/>
      <c r="L134" s="38"/>
      <c r="M134" s="187"/>
      <c r="N134" s="188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156</v>
      </c>
      <c r="AU134" s="18" t="s">
        <v>83</v>
      </c>
    </row>
    <row r="135" s="13" customFormat="1">
      <c r="A135" s="13"/>
      <c r="B135" s="189"/>
      <c r="C135" s="13"/>
      <c r="D135" s="184" t="s">
        <v>157</v>
      </c>
      <c r="E135" s="190" t="s">
        <v>1</v>
      </c>
      <c r="F135" s="191" t="s">
        <v>698</v>
      </c>
      <c r="G135" s="13"/>
      <c r="H135" s="192">
        <v>5.04</v>
      </c>
      <c r="I135" s="193"/>
      <c r="J135" s="13"/>
      <c r="K135" s="13"/>
      <c r="L135" s="189"/>
      <c r="M135" s="194"/>
      <c r="N135" s="195"/>
      <c r="O135" s="195"/>
      <c r="P135" s="195"/>
      <c r="Q135" s="195"/>
      <c r="R135" s="195"/>
      <c r="S135" s="195"/>
      <c r="T135" s="19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0" t="s">
        <v>157</v>
      </c>
      <c r="AU135" s="190" t="s">
        <v>83</v>
      </c>
      <c r="AV135" s="13" t="s">
        <v>83</v>
      </c>
      <c r="AW135" s="13" t="s">
        <v>30</v>
      </c>
      <c r="AX135" s="13" t="s">
        <v>81</v>
      </c>
      <c r="AY135" s="190" t="s">
        <v>146</v>
      </c>
    </row>
    <row r="136" s="2" customFormat="1" ht="16.5" customHeight="1">
      <c r="A136" s="37"/>
      <c r="B136" s="170"/>
      <c r="C136" s="171" t="s">
        <v>168</v>
      </c>
      <c r="D136" s="171" t="s">
        <v>149</v>
      </c>
      <c r="E136" s="172" t="s">
        <v>699</v>
      </c>
      <c r="F136" s="173" t="s">
        <v>700</v>
      </c>
      <c r="G136" s="174" t="s">
        <v>284</v>
      </c>
      <c r="H136" s="175">
        <v>5.04</v>
      </c>
      <c r="I136" s="176"/>
      <c r="J136" s="177">
        <f>ROUND(I136*H136,2)</f>
        <v>0</v>
      </c>
      <c r="K136" s="173" t="s">
        <v>153</v>
      </c>
      <c r="L136" s="38"/>
      <c r="M136" s="178" t="s">
        <v>1</v>
      </c>
      <c r="N136" s="179" t="s">
        <v>38</v>
      </c>
      <c r="O136" s="76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2" t="s">
        <v>168</v>
      </c>
      <c r="AT136" s="182" t="s">
        <v>149</v>
      </c>
      <c r="AU136" s="182" t="s">
        <v>83</v>
      </c>
      <c r="AY136" s="18" t="s">
        <v>146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81</v>
      </c>
      <c r="BK136" s="183">
        <f>ROUND(I136*H136,2)</f>
        <v>0</v>
      </c>
      <c r="BL136" s="18" t="s">
        <v>168</v>
      </c>
      <c r="BM136" s="182" t="s">
        <v>701</v>
      </c>
    </row>
    <row r="137" s="2" customFormat="1">
      <c r="A137" s="37"/>
      <c r="B137" s="38"/>
      <c r="C137" s="37"/>
      <c r="D137" s="184" t="s">
        <v>156</v>
      </c>
      <c r="E137" s="37"/>
      <c r="F137" s="185" t="s">
        <v>702</v>
      </c>
      <c r="G137" s="37"/>
      <c r="H137" s="37"/>
      <c r="I137" s="186"/>
      <c r="J137" s="37"/>
      <c r="K137" s="37"/>
      <c r="L137" s="38"/>
      <c r="M137" s="187"/>
      <c r="N137" s="188"/>
      <c r="O137" s="76"/>
      <c r="P137" s="76"/>
      <c r="Q137" s="76"/>
      <c r="R137" s="76"/>
      <c r="S137" s="76"/>
      <c r="T137" s="7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8" t="s">
        <v>156</v>
      </c>
      <c r="AU137" s="18" t="s">
        <v>83</v>
      </c>
    </row>
    <row r="138" s="12" customFormat="1" ht="22.8" customHeight="1">
      <c r="A138" s="12"/>
      <c r="B138" s="157"/>
      <c r="C138" s="12"/>
      <c r="D138" s="158" t="s">
        <v>72</v>
      </c>
      <c r="E138" s="168" t="s">
        <v>163</v>
      </c>
      <c r="F138" s="168" t="s">
        <v>484</v>
      </c>
      <c r="G138" s="12"/>
      <c r="H138" s="12"/>
      <c r="I138" s="160"/>
      <c r="J138" s="169">
        <f>BK138</f>
        <v>0</v>
      </c>
      <c r="K138" s="12"/>
      <c r="L138" s="157"/>
      <c r="M138" s="162"/>
      <c r="N138" s="163"/>
      <c r="O138" s="163"/>
      <c r="P138" s="164">
        <f>SUM(P139:P141)</f>
        <v>0</v>
      </c>
      <c r="Q138" s="163"/>
      <c r="R138" s="164">
        <f>SUM(R139:R141)</f>
        <v>0.12217600000000001</v>
      </c>
      <c r="S138" s="163"/>
      <c r="T138" s="165">
        <f>SUM(T139:T141)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58" t="s">
        <v>81</v>
      </c>
      <c r="AT138" s="166" t="s">
        <v>72</v>
      </c>
      <c r="AU138" s="166" t="s">
        <v>81</v>
      </c>
      <c r="AY138" s="158" t="s">
        <v>146</v>
      </c>
      <c r="BK138" s="167">
        <f>SUM(BK139:BK141)</f>
        <v>0</v>
      </c>
    </row>
    <row r="139" s="2" customFormat="1">
      <c r="A139" s="37"/>
      <c r="B139" s="170"/>
      <c r="C139" s="171" t="s">
        <v>145</v>
      </c>
      <c r="D139" s="171" t="s">
        <v>149</v>
      </c>
      <c r="E139" s="172" t="s">
        <v>703</v>
      </c>
      <c r="F139" s="173" t="s">
        <v>704</v>
      </c>
      <c r="G139" s="174" t="s">
        <v>278</v>
      </c>
      <c r="H139" s="175">
        <v>3.2000000000000002</v>
      </c>
      <c r="I139" s="176"/>
      <c r="J139" s="177">
        <f>ROUND(I139*H139,2)</f>
        <v>0</v>
      </c>
      <c r="K139" s="173" t="s">
        <v>153</v>
      </c>
      <c r="L139" s="38"/>
      <c r="M139" s="178" t="s">
        <v>1</v>
      </c>
      <c r="N139" s="179" t="s">
        <v>38</v>
      </c>
      <c r="O139" s="76"/>
      <c r="P139" s="180">
        <f>O139*H139</f>
        <v>0</v>
      </c>
      <c r="Q139" s="180">
        <v>0.038179999999999999</v>
      </c>
      <c r="R139" s="180">
        <f>Q139*H139</f>
        <v>0.12217600000000001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168</v>
      </c>
      <c r="AT139" s="182" t="s">
        <v>149</v>
      </c>
      <c r="AU139" s="182" t="s">
        <v>83</v>
      </c>
      <c r="AY139" s="18" t="s">
        <v>146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81</v>
      </c>
      <c r="BK139" s="183">
        <f>ROUND(I139*H139,2)</f>
        <v>0</v>
      </c>
      <c r="BL139" s="18" t="s">
        <v>168</v>
      </c>
      <c r="BM139" s="182" t="s">
        <v>705</v>
      </c>
    </row>
    <row r="140" s="2" customFormat="1">
      <c r="A140" s="37"/>
      <c r="B140" s="38"/>
      <c r="C140" s="37"/>
      <c r="D140" s="184" t="s">
        <v>156</v>
      </c>
      <c r="E140" s="37"/>
      <c r="F140" s="185" t="s">
        <v>706</v>
      </c>
      <c r="G140" s="37"/>
      <c r="H140" s="37"/>
      <c r="I140" s="186"/>
      <c r="J140" s="37"/>
      <c r="K140" s="37"/>
      <c r="L140" s="38"/>
      <c r="M140" s="187"/>
      <c r="N140" s="188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156</v>
      </c>
      <c r="AU140" s="18" t="s">
        <v>83</v>
      </c>
    </row>
    <row r="141" s="13" customFormat="1">
      <c r="A141" s="13"/>
      <c r="B141" s="189"/>
      <c r="C141" s="13"/>
      <c r="D141" s="184" t="s">
        <v>157</v>
      </c>
      <c r="E141" s="190" t="s">
        <v>1</v>
      </c>
      <c r="F141" s="191" t="s">
        <v>707</v>
      </c>
      <c r="G141" s="13"/>
      <c r="H141" s="192">
        <v>3.2000000000000002</v>
      </c>
      <c r="I141" s="193"/>
      <c r="J141" s="13"/>
      <c r="K141" s="13"/>
      <c r="L141" s="189"/>
      <c r="M141" s="194"/>
      <c r="N141" s="195"/>
      <c r="O141" s="195"/>
      <c r="P141" s="195"/>
      <c r="Q141" s="195"/>
      <c r="R141" s="195"/>
      <c r="S141" s="195"/>
      <c r="T141" s="19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0" t="s">
        <v>157</v>
      </c>
      <c r="AU141" s="190" t="s">
        <v>83</v>
      </c>
      <c r="AV141" s="13" t="s">
        <v>83</v>
      </c>
      <c r="AW141" s="13" t="s">
        <v>30</v>
      </c>
      <c r="AX141" s="13" t="s">
        <v>81</v>
      </c>
      <c r="AY141" s="190" t="s">
        <v>146</v>
      </c>
    </row>
    <row r="142" s="12" customFormat="1" ht="22.8" customHeight="1">
      <c r="A142" s="12"/>
      <c r="B142" s="157"/>
      <c r="C142" s="12"/>
      <c r="D142" s="158" t="s">
        <v>72</v>
      </c>
      <c r="E142" s="168" t="s">
        <v>168</v>
      </c>
      <c r="F142" s="168" t="s">
        <v>708</v>
      </c>
      <c r="G142" s="12"/>
      <c r="H142" s="12"/>
      <c r="I142" s="160"/>
      <c r="J142" s="169">
        <f>BK142</f>
        <v>0</v>
      </c>
      <c r="K142" s="12"/>
      <c r="L142" s="157"/>
      <c r="M142" s="162"/>
      <c r="N142" s="163"/>
      <c r="O142" s="163"/>
      <c r="P142" s="164">
        <f>SUM(P143:P148)</f>
        <v>0</v>
      </c>
      <c r="Q142" s="163"/>
      <c r="R142" s="164">
        <f>SUM(R143:R148)</f>
        <v>4.2231298599999993</v>
      </c>
      <c r="S142" s="163"/>
      <c r="T142" s="165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8" t="s">
        <v>81</v>
      </c>
      <c r="AT142" s="166" t="s">
        <v>72</v>
      </c>
      <c r="AU142" s="166" t="s">
        <v>81</v>
      </c>
      <c r="AY142" s="158" t="s">
        <v>146</v>
      </c>
      <c r="BK142" s="167">
        <f>SUM(BK143:BK148)</f>
        <v>0</v>
      </c>
    </row>
    <row r="143" s="2" customFormat="1">
      <c r="A143" s="37"/>
      <c r="B143" s="170"/>
      <c r="C143" s="171" t="s">
        <v>177</v>
      </c>
      <c r="D143" s="171" t="s">
        <v>149</v>
      </c>
      <c r="E143" s="172" t="s">
        <v>709</v>
      </c>
      <c r="F143" s="173" t="s">
        <v>710</v>
      </c>
      <c r="G143" s="174" t="s">
        <v>322</v>
      </c>
      <c r="H143" s="175">
        <v>0.017999999999999999</v>
      </c>
      <c r="I143" s="176"/>
      <c r="J143" s="177">
        <f>ROUND(I143*H143,2)</f>
        <v>0</v>
      </c>
      <c r="K143" s="173" t="s">
        <v>153</v>
      </c>
      <c r="L143" s="38"/>
      <c r="M143" s="178" t="s">
        <v>1</v>
      </c>
      <c r="N143" s="179" t="s">
        <v>38</v>
      </c>
      <c r="O143" s="76"/>
      <c r="P143" s="180">
        <f>O143*H143</f>
        <v>0</v>
      </c>
      <c r="Q143" s="180">
        <v>1.06277</v>
      </c>
      <c r="R143" s="180">
        <f>Q143*H143</f>
        <v>0.019129859999999999</v>
      </c>
      <c r="S143" s="180">
        <v>0</v>
      </c>
      <c r="T143" s="18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2" t="s">
        <v>168</v>
      </c>
      <c r="AT143" s="182" t="s">
        <v>149</v>
      </c>
      <c r="AU143" s="182" t="s">
        <v>83</v>
      </c>
      <c r="AY143" s="18" t="s">
        <v>146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8" t="s">
        <v>81</v>
      </c>
      <c r="BK143" s="183">
        <f>ROUND(I143*H143,2)</f>
        <v>0</v>
      </c>
      <c r="BL143" s="18" t="s">
        <v>168</v>
      </c>
      <c r="BM143" s="182" t="s">
        <v>711</v>
      </c>
    </row>
    <row r="144" s="2" customFormat="1">
      <c r="A144" s="37"/>
      <c r="B144" s="38"/>
      <c r="C144" s="37"/>
      <c r="D144" s="184" t="s">
        <v>156</v>
      </c>
      <c r="E144" s="37"/>
      <c r="F144" s="185" t="s">
        <v>712</v>
      </c>
      <c r="G144" s="37"/>
      <c r="H144" s="37"/>
      <c r="I144" s="186"/>
      <c r="J144" s="37"/>
      <c r="K144" s="37"/>
      <c r="L144" s="38"/>
      <c r="M144" s="187"/>
      <c r="N144" s="188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156</v>
      </c>
      <c r="AU144" s="18" t="s">
        <v>83</v>
      </c>
    </row>
    <row r="145" s="13" customFormat="1">
      <c r="A145" s="13"/>
      <c r="B145" s="189"/>
      <c r="C145" s="13"/>
      <c r="D145" s="184" t="s">
        <v>157</v>
      </c>
      <c r="E145" s="190" t="s">
        <v>1</v>
      </c>
      <c r="F145" s="191" t="s">
        <v>713</v>
      </c>
      <c r="G145" s="13"/>
      <c r="H145" s="192">
        <v>0.017999999999999999</v>
      </c>
      <c r="I145" s="193"/>
      <c r="J145" s="13"/>
      <c r="K145" s="13"/>
      <c r="L145" s="189"/>
      <c r="M145" s="194"/>
      <c r="N145" s="195"/>
      <c r="O145" s="195"/>
      <c r="P145" s="195"/>
      <c r="Q145" s="195"/>
      <c r="R145" s="195"/>
      <c r="S145" s="195"/>
      <c r="T145" s="19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0" t="s">
        <v>157</v>
      </c>
      <c r="AU145" s="190" t="s">
        <v>83</v>
      </c>
      <c r="AV145" s="13" t="s">
        <v>83</v>
      </c>
      <c r="AW145" s="13" t="s">
        <v>30</v>
      </c>
      <c r="AX145" s="13" t="s">
        <v>81</v>
      </c>
      <c r="AY145" s="190" t="s">
        <v>146</v>
      </c>
    </row>
    <row r="146" s="2" customFormat="1">
      <c r="A146" s="37"/>
      <c r="B146" s="170"/>
      <c r="C146" s="171" t="s">
        <v>182</v>
      </c>
      <c r="D146" s="171" t="s">
        <v>149</v>
      </c>
      <c r="E146" s="172" t="s">
        <v>714</v>
      </c>
      <c r="F146" s="173" t="s">
        <v>715</v>
      </c>
      <c r="G146" s="174" t="s">
        <v>278</v>
      </c>
      <c r="H146" s="175">
        <v>10</v>
      </c>
      <c r="I146" s="176"/>
      <c r="J146" s="177">
        <f>ROUND(I146*H146,2)</f>
        <v>0</v>
      </c>
      <c r="K146" s="173" t="s">
        <v>153</v>
      </c>
      <c r="L146" s="38"/>
      <c r="M146" s="178" t="s">
        <v>1</v>
      </c>
      <c r="N146" s="179" t="s">
        <v>38</v>
      </c>
      <c r="O146" s="76"/>
      <c r="P146" s="180">
        <f>O146*H146</f>
        <v>0</v>
      </c>
      <c r="Q146" s="180">
        <v>0.4204</v>
      </c>
      <c r="R146" s="180">
        <f>Q146*H146</f>
        <v>4.2039999999999997</v>
      </c>
      <c r="S146" s="180">
        <v>0</v>
      </c>
      <c r="T146" s="18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2" t="s">
        <v>168</v>
      </c>
      <c r="AT146" s="182" t="s">
        <v>149</v>
      </c>
      <c r="AU146" s="182" t="s">
        <v>83</v>
      </c>
      <c r="AY146" s="18" t="s">
        <v>146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8" t="s">
        <v>81</v>
      </c>
      <c r="BK146" s="183">
        <f>ROUND(I146*H146,2)</f>
        <v>0</v>
      </c>
      <c r="BL146" s="18" t="s">
        <v>168</v>
      </c>
      <c r="BM146" s="182" t="s">
        <v>716</v>
      </c>
    </row>
    <row r="147" s="2" customFormat="1">
      <c r="A147" s="37"/>
      <c r="B147" s="38"/>
      <c r="C147" s="37"/>
      <c r="D147" s="184" t="s">
        <v>156</v>
      </c>
      <c r="E147" s="37"/>
      <c r="F147" s="185" t="s">
        <v>717</v>
      </c>
      <c r="G147" s="37"/>
      <c r="H147" s="37"/>
      <c r="I147" s="186"/>
      <c r="J147" s="37"/>
      <c r="K147" s="37"/>
      <c r="L147" s="38"/>
      <c r="M147" s="187"/>
      <c r="N147" s="188"/>
      <c r="O147" s="76"/>
      <c r="P147" s="76"/>
      <c r="Q147" s="76"/>
      <c r="R147" s="76"/>
      <c r="S147" s="76"/>
      <c r="T147" s="7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8" t="s">
        <v>156</v>
      </c>
      <c r="AU147" s="18" t="s">
        <v>83</v>
      </c>
    </row>
    <row r="148" s="13" customFormat="1">
      <c r="A148" s="13"/>
      <c r="B148" s="189"/>
      <c r="C148" s="13"/>
      <c r="D148" s="184" t="s">
        <v>157</v>
      </c>
      <c r="E148" s="190" t="s">
        <v>1</v>
      </c>
      <c r="F148" s="191" t="s">
        <v>718</v>
      </c>
      <c r="G148" s="13"/>
      <c r="H148" s="192">
        <v>10</v>
      </c>
      <c r="I148" s="193"/>
      <c r="J148" s="13"/>
      <c r="K148" s="13"/>
      <c r="L148" s="189"/>
      <c r="M148" s="194"/>
      <c r="N148" s="195"/>
      <c r="O148" s="195"/>
      <c r="P148" s="195"/>
      <c r="Q148" s="195"/>
      <c r="R148" s="195"/>
      <c r="S148" s="195"/>
      <c r="T148" s="19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0" t="s">
        <v>157</v>
      </c>
      <c r="AU148" s="190" t="s">
        <v>83</v>
      </c>
      <c r="AV148" s="13" t="s">
        <v>83</v>
      </c>
      <c r="AW148" s="13" t="s">
        <v>30</v>
      </c>
      <c r="AX148" s="13" t="s">
        <v>81</v>
      </c>
      <c r="AY148" s="190" t="s">
        <v>146</v>
      </c>
    </row>
    <row r="149" s="12" customFormat="1" ht="22.8" customHeight="1">
      <c r="A149" s="12"/>
      <c r="B149" s="157"/>
      <c r="C149" s="12"/>
      <c r="D149" s="158" t="s">
        <v>72</v>
      </c>
      <c r="E149" s="168" t="s">
        <v>145</v>
      </c>
      <c r="F149" s="168" t="s">
        <v>491</v>
      </c>
      <c r="G149" s="12"/>
      <c r="H149" s="12"/>
      <c r="I149" s="160"/>
      <c r="J149" s="169">
        <f>BK149</f>
        <v>0</v>
      </c>
      <c r="K149" s="12"/>
      <c r="L149" s="157"/>
      <c r="M149" s="162"/>
      <c r="N149" s="163"/>
      <c r="O149" s="163"/>
      <c r="P149" s="164">
        <f>SUM(P150:P164)</f>
        <v>0</v>
      </c>
      <c r="Q149" s="163"/>
      <c r="R149" s="164">
        <f>SUM(R150:R164)</f>
        <v>609.46186</v>
      </c>
      <c r="S149" s="163"/>
      <c r="T149" s="165">
        <f>SUM(T150:T164)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8" t="s">
        <v>81</v>
      </c>
      <c r="AT149" s="166" t="s">
        <v>72</v>
      </c>
      <c r="AU149" s="166" t="s">
        <v>81</v>
      </c>
      <c r="AY149" s="158" t="s">
        <v>146</v>
      </c>
      <c r="BK149" s="167">
        <f>SUM(BK150:BK164)</f>
        <v>0</v>
      </c>
    </row>
    <row r="150" s="2" customFormat="1" ht="16.5" customHeight="1">
      <c r="A150" s="37"/>
      <c r="B150" s="170"/>
      <c r="C150" s="171" t="s">
        <v>189</v>
      </c>
      <c r="D150" s="171" t="s">
        <v>149</v>
      </c>
      <c r="E150" s="172" t="s">
        <v>719</v>
      </c>
      <c r="F150" s="173" t="s">
        <v>720</v>
      </c>
      <c r="G150" s="174" t="s">
        <v>284</v>
      </c>
      <c r="H150" s="175">
        <v>1077</v>
      </c>
      <c r="I150" s="176"/>
      <c r="J150" s="177">
        <f>ROUND(I150*H150,2)</f>
        <v>0</v>
      </c>
      <c r="K150" s="173" t="s">
        <v>153</v>
      </c>
      <c r="L150" s="38"/>
      <c r="M150" s="178" t="s">
        <v>1</v>
      </c>
      <c r="N150" s="179" t="s">
        <v>38</v>
      </c>
      <c r="O150" s="76"/>
      <c r="P150" s="180">
        <f>O150*H150</f>
        <v>0</v>
      </c>
      <c r="Q150" s="180">
        <v>0.34499999999999997</v>
      </c>
      <c r="R150" s="180">
        <f>Q150*H150</f>
        <v>371.565</v>
      </c>
      <c r="S150" s="180">
        <v>0</v>
      </c>
      <c r="T150" s="18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2" t="s">
        <v>168</v>
      </c>
      <c r="AT150" s="182" t="s">
        <v>149</v>
      </c>
      <c r="AU150" s="182" t="s">
        <v>83</v>
      </c>
      <c r="AY150" s="18" t="s">
        <v>146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8" t="s">
        <v>81</v>
      </c>
      <c r="BK150" s="183">
        <f>ROUND(I150*H150,2)</f>
        <v>0</v>
      </c>
      <c r="BL150" s="18" t="s">
        <v>168</v>
      </c>
      <c r="BM150" s="182" t="s">
        <v>721</v>
      </c>
    </row>
    <row r="151" s="2" customFormat="1">
      <c r="A151" s="37"/>
      <c r="B151" s="38"/>
      <c r="C151" s="37"/>
      <c r="D151" s="184" t="s">
        <v>156</v>
      </c>
      <c r="E151" s="37"/>
      <c r="F151" s="185" t="s">
        <v>722</v>
      </c>
      <c r="G151" s="37"/>
      <c r="H151" s="37"/>
      <c r="I151" s="186"/>
      <c r="J151" s="37"/>
      <c r="K151" s="37"/>
      <c r="L151" s="38"/>
      <c r="M151" s="187"/>
      <c r="N151" s="188"/>
      <c r="O151" s="76"/>
      <c r="P151" s="76"/>
      <c r="Q151" s="76"/>
      <c r="R151" s="76"/>
      <c r="S151" s="76"/>
      <c r="T151" s="7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8" t="s">
        <v>156</v>
      </c>
      <c r="AU151" s="18" t="s">
        <v>83</v>
      </c>
    </row>
    <row r="152" s="13" customFormat="1">
      <c r="A152" s="13"/>
      <c r="B152" s="189"/>
      <c r="C152" s="13"/>
      <c r="D152" s="184" t="s">
        <v>157</v>
      </c>
      <c r="E152" s="190" t="s">
        <v>1</v>
      </c>
      <c r="F152" s="191" t="s">
        <v>723</v>
      </c>
      <c r="G152" s="13"/>
      <c r="H152" s="192">
        <v>1077</v>
      </c>
      <c r="I152" s="193"/>
      <c r="J152" s="13"/>
      <c r="K152" s="13"/>
      <c r="L152" s="189"/>
      <c r="M152" s="194"/>
      <c r="N152" s="195"/>
      <c r="O152" s="195"/>
      <c r="P152" s="195"/>
      <c r="Q152" s="195"/>
      <c r="R152" s="195"/>
      <c r="S152" s="195"/>
      <c r="T152" s="19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0" t="s">
        <v>157</v>
      </c>
      <c r="AU152" s="190" t="s">
        <v>83</v>
      </c>
      <c r="AV152" s="13" t="s">
        <v>83</v>
      </c>
      <c r="AW152" s="13" t="s">
        <v>30</v>
      </c>
      <c r="AX152" s="13" t="s">
        <v>81</v>
      </c>
      <c r="AY152" s="190" t="s">
        <v>146</v>
      </c>
    </row>
    <row r="153" s="2" customFormat="1" ht="16.5" customHeight="1">
      <c r="A153" s="37"/>
      <c r="B153" s="170"/>
      <c r="C153" s="171" t="s">
        <v>194</v>
      </c>
      <c r="D153" s="171" t="s">
        <v>149</v>
      </c>
      <c r="E153" s="172" t="s">
        <v>493</v>
      </c>
      <c r="F153" s="173" t="s">
        <v>494</v>
      </c>
      <c r="G153" s="174" t="s">
        <v>284</v>
      </c>
      <c r="H153" s="175">
        <v>4</v>
      </c>
      <c r="I153" s="176"/>
      <c r="J153" s="177">
        <f>ROUND(I153*H153,2)</f>
        <v>0</v>
      </c>
      <c r="K153" s="173" t="s">
        <v>153</v>
      </c>
      <c r="L153" s="38"/>
      <c r="M153" s="178" t="s">
        <v>1</v>
      </c>
      <c r="N153" s="179" t="s">
        <v>38</v>
      </c>
      <c r="O153" s="76"/>
      <c r="P153" s="180">
        <f>O153*H153</f>
        <v>0</v>
      </c>
      <c r="Q153" s="180">
        <v>0.46000000000000002</v>
      </c>
      <c r="R153" s="180">
        <f>Q153*H153</f>
        <v>1.8400000000000001</v>
      </c>
      <c r="S153" s="180">
        <v>0</v>
      </c>
      <c r="T153" s="18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2" t="s">
        <v>168</v>
      </c>
      <c r="AT153" s="182" t="s">
        <v>149</v>
      </c>
      <c r="AU153" s="182" t="s">
        <v>83</v>
      </c>
      <c r="AY153" s="18" t="s">
        <v>146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8" t="s">
        <v>81</v>
      </c>
      <c r="BK153" s="183">
        <f>ROUND(I153*H153,2)</f>
        <v>0</v>
      </c>
      <c r="BL153" s="18" t="s">
        <v>168</v>
      </c>
      <c r="BM153" s="182" t="s">
        <v>724</v>
      </c>
    </row>
    <row r="154" s="2" customFormat="1">
      <c r="A154" s="37"/>
      <c r="B154" s="38"/>
      <c r="C154" s="37"/>
      <c r="D154" s="184" t="s">
        <v>156</v>
      </c>
      <c r="E154" s="37"/>
      <c r="F154" s="185" t="s">
        <v>496</v>
      </c>
      <c r="G154" s="37"/>
      <c r="H154" s="37"/>
      <c r="I154" s="186"/>
      <c r="J154" s="37"/>
      <c r="K154" s="37"/>
      <c r="L154" s="38"/>
      <c r="M154" s="187"/>
      <c r="N154" s="188"/>
      <c r="O154" s="76"/>
      <c r="P154" s="76"/>
      <c r="Q154" s="76"/>
      <c r="R154" s="76"/>
      <c r="S154" s="76"/>
      <c r="T154" s="7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8" t="s">
        <v>156</v>
      </c>
      <c r="AU154" s="18" t="s">
        <v>83</v>
      </c>
    </row>
    <row r="155" s="13" customFormat="1">
      <c r="A155" s="13"/>
      <c r="B155" s="189"/>
      <c r="C155" s="13"/>
      <c r="D155" s="184" t="s">
        <v>157</v>
      </c>
      <c r="E155" s="190" t="s">
        <v>1</v>
      </c>
      <c r="F155" s="191" t="s">
        <v>725</v>
      </c>
      <c r="G155" s="13"/>
      <c r="H155" s="192">
        <v>4</v>
      </c>
      <c r="I155" s="193"/>
      <c r="J155" s="13"/>
      <c r="K155" s="13"/>
      <c r="L155" s="189"/>
      <c r="M155" s="194"/>
      <c r="N155" s="195"/>
      <c r="O155" s="195"/>
      <c r="P155" s="195"/>
      <c r="Q155" s="195"/>
      <c r="R155" s="195"/>
      <c r="S155" s="195"/>
      <c r="T155" s="19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0" t="s">
        <v>157</v>
      </c>
      <c r="AU155" s="190" t="s">
        <v>83</v>
      </c>
      <c r="AV155" s="13" t="s">
        <v>83</v>
      </c>
      <c r="AW155" s="13" t="s">
        <v>30</v>
      </c>
      <c r="AX155" s="13" t="s">
        <v>81</v>
      </c>
      <c r="AY155" s="190" t="s">
        <v>146</v>
      </c>
    </row>
    <row r="156" s="2" customFormat="1">
      <c r="A156" s="37"/>
      <c r="B156" s="170"/>
      <c r="C156" s="171" t="s">
        <v>199</v>
      </c>
      <c r="D156" s="171" t="s">
        <v>149</v>
      </c>
      <c r="E156" s="172" t="s">
        <v>726</v>
      </c>
      <c r="F156" s="173" t="s">
        <v>727</v>
      </c>
      <c r="G156" s="174" t="s">
        <v>284</v>
      </c>
      <c r="H156" s="175">
        <v>1077</v>
      </c>
      <c r="I156" s="176"/>
      <c r="J156" s="177">
        <f>ROUND(I156*H156,2)</f>
        <v>0</v>
      </c>
      <c r="K156" s="173" t="s">
        <v>153</v>
      </c>
      <c r="L156" s="38"/>
      <c r="M156" s="178" t="s">
        <v>1</v>
      </c>
      <c r="N156" s="179" t="s">
        <v>38</v>
      </c>
      <c r="O156" s="76"/>
      <c r="P156" s="180">
        <f>O156*H156</f>
        <v>0</v>
      </c>
      <c r="Q156" s="180">
        <v>0.084250000000000005</v>
      </c>
      <c r="R156" s="180">
        <f>Q156*H156</f>
        <v>90.737250000000003</v>
      </c>
      <c r="S156" s="180">
        <v>0</v>
      </c>
      <c r="T156" s="18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2" t="s">
        <v>168</v>
      </c>
      <c r="AT156" s="182" t="s">
        <v>149</v>
      </c>
      <c r="AU156" s="182" t="s">
        <v>83</v>
      </c>
      <c r="AY156" s="18" t="s">
        <v>146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8" t="s">
        <v>81</v>
      </c>
      <c r="BK156" s="183">
        <f>ROUND(I156*H156,2)</f>
        <v>0</v>
      </c>
      <c r="BL156" s="18" t="s">
        <v>168</v>
      </c>
      <c r="BM156" s="182" t="s">
        <v>728</v>
      </c>
    </row>
    <row r="157" s="2" customFormat="1">
      <c r="A157" s="37"/>
      <c r="B157" s="38"/>
      <c r="C157" s="37"/>
      <c r="D157" s="184" t="s">
        <v>156</v>
      </c>
      <c r="E157" s="37"/>
      <c r="F157" s="185" t="s">
        <v>729</v>
      </c>
      <c r="G157" s="37"/>
      <c r="H157" s="37"/>
      <c r="I157" s="186"/>
      <c r="J157" s="37"/>
      <c r="K157" s="37"/>
      <c r="L157" s="38"/>
      <c r="M157" s="187"/>
      <c r="N157" s="188"/>
      <c r="O157" s="76"/>
      <c r="P157" s="76"/>
      <c r="Q157" s="76"/>
      <c r="R157" s="76"/>
      <c r="S157" s="76"/>
      <c r="T157" s="7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8" t="s">
        <v>156</v>
      </c>
      <c r="AU157" s="18" t="s">
        <v>83</v>
      </c>
    </row>
    <row r="158" s="13" customFormat="1">
      <c r="A158" s="13"/>
      <c r="B158" s="189"/>
      <c r="C158" s="13"/>
      <c r="D158" s="184" t="s">
        <v>157</v>
      </c>
      <c r="E158" s="190" t="s">
        <v>1</v>
      </c>
      <c r="F158" s="191" t="s">
        <v>730</v>
      </c>
      <c r="G158" s="13"/>
      <c r="H158" s="192">
        <v>1077</v>
      </c>
      <c r="I158" s="193"/>
      <c r="J158" s="13"/>
      <c r="K158" s="13"/>
      <c r="L158" s="189"/>
      <c r="M158" s="194"/>
      <c r="N158" s="195"/>
      <c r="O158" s="195"/>
      <c r="P158" s="195"/>
      <c r="Q158" s="195"/>
      <c r="R158" s="195"/>
      <c r="S158" s="195"/>
      <c r="T158" s="19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0" t="s">
        <v>157</v>
      </c>
      <c r="AU158" s="190" t="s">
        <v>83</v>
      </c>
      <c r="AV158" s="13" t="s">
        <v>83</v>
      </c>
      <c r="AW158" s="13" t="s">
        <v>30</v>
      </c>
      <c r="AX158" s="13" t="s">
        <v>81</v>
      </c>
      <c r="AY158" s="190" t="s">
        <v>146</v>
      </c>
    </row>
    <row r="159" s="2" customFormat="1" ht="21.75" customHeight="1">
      <c r="A159" s="37"/>
      <c r="B159" s="170"/>
      <c r="C159" s="215" t="s">
        <v>205</v>
      </c>
      <c r="D159" s="215" t="s">
        <v>249</v>
      </c>
      <c r="E159" s="216" t="s">
        <v>731</v>
      </c>
      <c r="F159" s="217" t="s">
        <v>732</v>
      </c>
      <c r="G159" s="218" t="s">
        <v>284</v>
      </c>
      <c r="H159" s="219">
        <v>1095.9200000000001</v>
      </c>
      <c r="I159" s="220"/>
      <c r="J159" s="221">
        <f>ROUND(I159*H159,2)</f>
        <v>0</v>
      </c>
      <c r="K159" s="217" t="s">
        <v>153</v>
      </c>
      <c r="L159" s="222"/>
      <c r="M159" s="223" t="s">
        <v>1</v>
      </c>
      <c r="N159" s="224" t="s">
        <v>38</v>
      </c>
      <c r="O159" s="76"/>
      <c r="P159" s="180">
        <f>O159*H159</f>
        <v>0</v>
      </c>
      <c r="Q159" s="180">
        <v>0.13100000000000001</v>
      </c>
      <c r="R159" s="180">
        <f>Q159*H159</f>
        <v>143.56552000000002</v>
      </c>
      <c r="S159" s="180">
        <v>0</v>
      </c>
      <c r="T159" s="18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2" t="s">
        <v>189</v>
      </c>
      <c r="AT159" s="182" t="s">
        <v>249</v>
      </c>
      <c r="AU159" s="182" t="s">
        <v>83</v>
      </c>
      <c r="AY159" s="18" t="s">
        <v>146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8" t="s">
        <v>81</v>
      </c>
      <c r="BK159" s="183">
        <f>ROUND(I159*H159,2)</f>
        <v>0</v>
      </c>
      <c r="BL159" s="18" t="s">
        <v>168</v>
      </c>
      <c r="BM159" s="182" t="s">
        <v>733</v>
      </c>
    </row>
    <row r="160" s="2" customFormat="1">
      <c r="A160" s="37"/>
      <c r="B160" s="38"/>
      <c r="C160" s="37"/>
      <c r="D160" s="184" t="s">
        <v>156</v>
      </c>
      <c r="E160" s="37"/>
      <c r="F160" s="185" t="s">
        <v>732</v>
      </c>
      <c r="G160" s="37"/>
      <c r="H160" s="37"/>
      <c r="I160" s="186"/>
      <c r="J160" s="37"/>
      <c r="K160" s="37"/>
      <c r="L160" s="38"/>
      <c r="M160" s="187"/>
      <c r="N160" s="188"/>
      <c r="O160" s="76"/>
      <c r="P160" s="76"/>
      <c r="Q160" s="76"/>
      <c r="R160" s="76"/>
      <c r="S160" s="76"/>
      <c r="T160" s="7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8" t="s">
        <v>156</v>
      </c>
      <c r="AU160" s="18" t="s">
        <v>83</v>
      </c>
    </row>
    <row r="161" s="13" customFormat="1">
      <c r="A161" s="13"/>
      <c r="B161" s="189"/>
      <c r="C161" s="13"/>
      <c r="D161" s="184" t="s">
        <v>157</v>
      </c>
      <c r="E161" s="190" t="s">
        <v>1</v>
      </c>
      <c r="F161" s="191" t="s">
        <v>734</v>
      </c>
      <c r="G161" s="13"/>
      <c r="H161" s="192">
        <v>1095.9200000000001</v>
      </c>
      <c r="I161" s="193"/>
      <c r="J161" s="13"/>
      <c r="K161" s="13"/>
      <c r="L161" s="189"/>
      <c r="M161" s="194"/>
      <c r="N161" s="195"/>
      <c r="O161" s="195"/>
      <c r="P161" s="195"/>
      <c r="Q161" s="195"/>
      <c r="R161" s="195"/>
      <c r="S161" s="195"/>
      <c r="T161" s="19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0" t="s">
        <v>157</v>
      </c>
      <c r="AU161" s="190" t="s">
        <v>83</v>
      </c>
      <c r="AV161" s="13" t="s">
        <v>83</v>
      </c>
      <c r="AW161" s="13" t="s">
        <v>30</v>
      </c>
      <c r="AX161" s="13" t="s">
        <v>81</v>
      </c>
      <c r="AY161" s="190" t="s">
        <v>146</v>
      </c>
    </row>
    <row r="162" s="2" customFormat="1">
      <c r="A162" s="37"/>
      <c r="B162" s="170"/>
      <c r="C162" s="215" t="s">
        <v>210</v>
      </c>
      <c r="D162" s="215" t="s">
        <v>249</v>
      </c>
      <c r="E162" s="216" t="s">
        <v>735</v>
      </c>
      <c r="F162" s="217" t="s">
        <v>736</v>
      </c>
      <c r="G162" s="218" t="s">
        <v>284</v>
      </c>
      <c r="H162" s="219">
        <v>13.390000000000001</v>
      </c>
      <c r="I162" s="220"/>
      <c r="J162" s="221">
        <f>ROUND(I162*H162,2)</f>
        <v>0</v>
      </c>
      <c r="K162" s="217" t="s">
        <v>153</v>
      </c>
      <c r="L162" s="222"/>
      <c r="M162" s="223" t="s">
        <v>1</v>
      </c>
      <c r="N162" s="224" t="s">
        <v>38</v>
      </c>
      <c r="O162" s="76"/>
      <c r="P162" s="180">
        <f>O162*H162</f>
        <v>0</v>
      </c>
      <c r="Q162" s="180">
        <v>0.13100000000000001</v>
      </c>
      <c r="R162" s="180">
        <f>Q162*H162</f>
        <v>1.7540900000000002</v>
      </c>
      <c r="S162" s="180">
        <v>0</v>
      </c>
      <c r="T162" s="18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2" t="s">
        <v>189</v>
      </c>
      <c r="AT162" s="182" t="s">
        <v>249</v>
      </c>
      <c r="AU162" s="182" t="s">
        <v>83</v>
      </c>
      <c r="AY162" s="18" t="s">
        <v>146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8" t="s">
        <v>81</v>
      </c>
      <c r="BK162" s="183">
        <f>ROUND(I162*H162,2)</f>
        <v>0</v>
      </c>
      <c r="BL162" s="18" t="s">
        <v>168</v>
      </c>
      <c r="BM162" s="182" t="s">
        <v>737</v>
      </c>
    </row>
    <row r="163" s="2" customFormat="1">
      <c r="A163" s="37"/>
      <c r="B163" s="38"/>
      <c r="C163" s="37"/>
      <c r="D163" s="184" t="s">
        <v>156</v>
      </c>
      <c r="E163" s="37"/>
      <c r="F163" s="185" t="s">
        <v>736</v>
      </c>
      <c r="G163" s="37"/>
      <c r="H163" s="37"/>
      <c r="I163" s="186"/>
      <c r="J163" s="37"/>
      <c r="K163" s="37"/>
      <c r="L163" s="38"/>
      <c r="M163" s="187"/>
      <c r="N163" s="188"/>
      <c r="O163" s="76"/>
      <c r="P163" s="76"/>
      <c r="Q163" s="76"/>
      <c r="R163" s="76"/>
      <c r="S163" s="76"/>
      <c r="T163" s="7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8" t="s">
        <v>156</v>
      </c>
      <c r="AU163" s="18" t="s">
        <v>83</v>
      </c>
    </row>
    <row r="164" s="13" customFormat="1">
      <c r="A164" s="13"/>
      <c r="B164" s="189"/>
      <c r="C164" s="13"/>
      <c r="D164" s="184" t="s">
        <v>157</v>
      </c>
      <c r="E164" s="190" t="s">
        <v>1</v>
      </c>
      <c r="F164" s="191" t="s">
        <v>738</v>
      </c>
      <c r="G164" s="13"/>
      <c r="H164" s="192">
        <v>13.390000000000001</v>
      </c>
      <c r="I164" s="193"/>
      <c r="J164" s="13"/>
      <c r="K164" s="13"/>
      <c r="L164" s="189"/>
      <c r="M164" s="194"/>
      <c r="N164" s="195"/>
      <c r="O164" s="195"/>
      <c r="P164" s="195"/>
      <c r="Q164" s="195"/>
      <c r="R164" s="195"/>
      <c r="S164" s="195"/>
      <c r="T164" s="19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0" t="s">
        <v>157</v>
      </c>
      <c r="AU164" s="190" t="s">
        <v>83</v>
      </c>
      <c r="AV164" s="13" t="s">
        <v>83</v>
      </c>
      <c r="AW164" s="13" t="s">
        <v>30</v>
      </c>
      <c r="AX164" s="13" t="s">
        <v>81</v>
      </c>
      <c r="AY164" s="190" t="s">
        <v>146</v>
      </c>
    </row>
    <row r="165" s="12" customFormat="1" ht="22.8" customHeight="1">
      <c r="A165" s="12"/>
      <c r="B165" s="157"/>
      <c r="C165" s="12"/>
      <c r="D165" s="158" t="s">
        <v>72</v>
      </c>
      <c r="E165" s="168" t="s">
        <v>194</v>
      </c>
      <c r="F165" s="168" t="s">
        <v>237</v>
      </c>
      <c r="G165" s="12"/>
      <c r="H165" s="12"/>
      <c r="I165" s="160"/>
      <c r="J165" s="169">
        <f>BK165</f>
        <v>0</v>
      </c>
      <c r="K165" s="12"/>
      <c r="L165" s="157"/>
      <c r="M165" s="162"/>
      <c r="N165" s="163"/>
      <c r="O165" s="163"/>
      <c r="P165" s="164">
        <f>SUM(P166:P183)</f>
        <v>0</v>
      </c>
      <c r="Q165" s="163"/>
      <c r="R165" s="164">
        <f>SUM(R166:R183)</f>
        <v>112.4874532</v>
      </c>
      <c r="S165" s="163"/>
      <c r="T165" s="165">
        <f>SUM(T166:T183)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8" t="s">
        <v>81</v>
      </c>
      <c r="AT165" s="166" t="s">
        <v>72</v>
      </c>
      <c r="AU165" s="166" t="s">
        <v>81</v>
      </c>
      <c r="AY165" s="158" t="s">
        <v>146</v>
      </c>
      <c r="BK165" s="167">
        <f>SUM(BK166:BK183)</f>
        <v>0</v>
      </c>
    </row>
    <row r="166" s="2" customFormat="1" ht="33" customHeight="1">
      <c r="A166" s="37"/>
      <c r="B166" s="170"/>
      <c r="C166" s="171" t="s">
        <v>215</v>
      </c>
      <c r="D166" s="171" t="s">
        <v>149</v>
      </c>
      <c r="E166" s="172" t="s">
        <v>739</v>
      </c>
      <c r="F166" s="173" t="s">
        <v>740</v>
      </c>
      <c r="G166" s="174" t="s">
        <v>278</v>
      </c>
      <c r="H166" s="175">
        <v>587</v>
      </c>
      <c r="I166" s="176"/>
      <c r="J166" s="177">
        <f>ROUND(I166*H166,2)</f>
        <v>0</v>
      </c>
      <c r="K166" s="173" t="s">
        <v>153</v>
      </c>
      <c r="L166" s="38"/>
      <c r="M166" s="178" t="s">
        <v>1</v>
      </c>
      <c r="N166" s="179" t="s">
        <v>38</v>
      </c>
      <c r="O166" s="76"/>
      <c r="P166" s="180">
        <f>O166*H166</f>
        <v>0</v>
      </c>
      <c r="Q166" s="180">
        <v>0.1295</v>
      </c>
      <c r="R166" s="180">
        <f>Q166*H166</f>
        <v>76.016500000000008</v>
      </c>
      <c r="S166" s="180">
        <v>0</v>
      </c>
      <c r="T166" s="18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2" t="s">
        <v>168</v>
      </c>
      <c r="AT166" s="182" t="s">
        <v>149</v>
      </c>
      <c r="AU166" s="182" t="s">
        <v>83</v>
      </c>
      <c r="AY166" s="18" t="s">
        <v>146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8" t="s">
        <v>81</v>
      </c>
      <c r="BK166" s="183">
        <f>ROUND(I166*H166,2)</f>
        <v>0</v>
      </c>
      <c r="BL166" s="18" t="s">
        <v>168</v>
      </c>
      <c r="BM166" s="182" t="s">
        <v>741</v>
      </c>
    </row>
    <row r="167" s="2" customFormat="1">
      <c r="A167" s="37"/>
      <c r="B167" s="38"/>
      <c r="C167" s="37"/>
      <c r="D167" s="184" t="s">
        <v>156</v>
      </c>
      <c r="E167" s="37"/>
      <c r="F167" s="185" t="s">
        <v>742</v>
      </c>
      <c r="G167" s="37"/>
      <c r="H167" s="37"/>
      <c r="I167" s="186"/>
      <c r="J167" s="37"/>
      <c r="K167" s="37"/>
      <c r="L167" s="38"/>
      <c r="M167" s="187"/>
      <c r="N167" s="188"/>
      <c r="O167" s="76"/>
      <c r="P167" s="76"/>
      <c r="Q167" s="76"/>
      <c r="R167" s="76"/>
      <c r="S167" s="76"/>
      <c r="T167" s="7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8" t="s">
        <v>156</v>
      </c>
      <c r="AU167" s="18" t="s">
        <v>83</v>
      </c>
    </row>
    <row r="168" s="14" customFormat="1">
      <c r="A168" s="14"/>
      <c r="B168" s="200"/>
      <c r="C168" s="14"/>
      <c r="D168" s="184" t="s">
        <v>157</v>
      </c>
      <c r="E168" s="201" t="s">
        <v>1</v>
      </c>
      <c r="F168" s="202" t="s">
        <v>743</v>
      </c>
      <c r="G168" s="14"/>
      <c r="H168" s="201" t="s">
        <v>1</v>
      </c>
      <c r="I168" s="203"/>
      <c r="J168" s="14"/>
      <c r="K168" s="14"/>
      <c r="L168" s="200"/>
      <c r="M168" s="204"/>
      <c r="N168" s="205"/>
      <c r="O168" s="205"/>
      <c r="P168" s="205"/>
      <c r="Q168" s="205"/>
      <c r="R168" s="205"/>
      <c r="S168" s="205"/>
      <c r="T168" s="20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01" t="s">
        <v>157</v>
      </c>
      <c r="AU168" s="201" t="s">
        <v>83</v>
      </c>
      <c r="AV168" s="14" t="s">
        <v>81</v>
      </c>
      <c r="AW168" s="14" t="s">
        <v>30</v>
      </c>
      <c r="AX168" s="14" t="s">
        <v>73</v>
      </c>
      <c r="AY168" s="201" t="s">
        <v>146</v>
      </c>
    </row>
    <row r="169" s="13" customFormat="1">
      <c r="A169" s="13"/>
      <c r="B169" s="189"/>
      <c r="C169" s="13"/>
      <c r="D169" s="184" t="s">
        <v>157</v>
      </c>
      <c r="E169" s="190" t="s">
        <v>1</v>
      </c>
      <c r="F169" s="191" t="s">
        <v>744</v>
      </c>
      <c r="G169" s="13"/>
      <c r="H169" s="192">
        <v>587</v>
      </c>
      <c r="I169" s="193"/>
      <c r="J169" s="13"/>
      <c r="K169" s="13"/>
      <c r="L169" s="189"/>
      <c r="M169" s="194"/>
      <c r="N169" s="195"/>
      <c r="O169" s="195"/>
      <c r="P169" s="195"/>
      <c r="Q169" s="195"/>
      <c r="R169" s="195"/>
      <c r="S169" s="195"/>
      <c r="T169" s="19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0" t="s">
        <v>157</v>
      </c>
      <c r="AU169" s="190" t="s">
        <v>83</v>
      </c>
      <c r="AV169" s="13" t="s">
        <v>83</v>
      </c>
      <c r="AW169" s="13" t="s">
        <v>30</v>
      </c>
      <c r="AX169" s="13" t="s">
        <v>81</v>
      </c>
      <c r="AY169" s="190" t="s">
        <v>146</v>
      </c>
    </row>
    <row r="170" s="2" customFormat="1" ht="16.5" customHeight="1">
      <c r="A170" s="37"/>
      <c r="B170" s="170"/>
      <c r="C170" s="215" t="s">
        <v>219</v>
      </c>
      <c r="D170" s="215" t="s">
        <v>249</v>
      </c>
      <c r="E170" s="216" t="s">
        <v>745</v>
      </c>
      <c r="F170" s="217" t="s">
        <v>746</v>
      </c>
      <c r="G170" s="218" t="s">
        <v>278</v>
      </c>
      <c r="H170" s="219">
        <v>604.61000000000001</v>
      </c>
      <c r="I170" s="220"/>
      <c r="J170" s="221">
        <f>ROUND(I170*H170,2)</f>
        <v>0</v>
      </c>
      <c r="K170" s="217" t="s">
        <v>153</v>
      </c>
      <c r="L170" s="222"/>
      <c r="M170" s="223" t="s">
        <v>1</v>
      </c>
      <c r="N170" s="224" t="s">
        <v>38</v>
      </c>
      <c r="O170" s="76"/>
      <c r="P170" s="180">
        <f>O170*H170</f>
        <v>0</v>
      </c>
      <c r="Q170" s="180">
        <v>0.056120000000000003</v>
      </c>
      <c r="R170" s="180">
        <f>Q170*H170</f>
        <v>33.9307132</v>
      </c>
      <c r="S170" s="180">
        <v>0</v>
      </c>
      <c r="T170" s="18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2" t="s">
        <v>189</v>
      </c>
      <c r="AT170" s="182" t="s">
        <v>249</v>
      </c>
      <c r="AU170" s="182" t="s">
        <v>83</v>
      </c>
      <c r="AY170" s="18" t="s">
        <v>146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8" t="s">
        <v>81</v>
      </c>
      <c r="BK170" s="183">
        <f>ROUND(I170*H170,2)</f>
        <v>0</v>
      </c>
      <c r="BL170" s="18" t="s">
        <v>168</v>
      </c>
      <c r="BM170" s="182" t="s">
        <v>747</v>
      </c>
    </row>
    <row r="171" s="2" customFormat="1">
      <c r="A171" s="37"/>
      <c r="B171" s="38"/>
      <c r="C171" s="37"/>
      <c r="D171" s="184" t="s">
        <v>156</v>
      </c>
      <c r="E171" s="37"/>
      <c r="F171" s="185" t="s">
        <v>746</v>
      </c>
      <c r="G171" s="37"/>
      <c r="H171" s="37"/>
      <c r="I171" s="186"/>
      <c r="J171" s="37"/>
      <c r="K171" s="37"/>
      <c r="L171" s="38"/>
      <c r="M171" s="187"/>
      <c r="N171" s="188"/>
      <c r="O171" s="76"/>
      <c r="P171" s="76"/>
      <c r="Q171" s="76"/>
      <c r="R171" s="76"/>
      <c r="S171" s="76"/>
      <c r="T171" s="7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8" t="s">
        <v>156</v>
      </c>
      <c r="AU171" s="18" t="s">
        <v>83</v>
      </c>
    </row>
    <row r="172" s="13" customFormat="1">
      <c r="A172" s="13"/>
      <c r="B172" s="189"/>
      <c r="C172" s="13"/>
      <c r="D172" s="184" t="s">
        <v>157</v>
      </c>
      <c r="E172" s="190" t="s">
        <v>1</v>
      </c>
      <c r="F172" s="191" t="s">
        <v>748</v>
      </c>
      <c r="G172" s="13"/>
      <c r="H172" s="192">
        <v>604.61000000000001</v>
      </c>
      <c r="I172" s="193"/>
      <c r="J172" s="13"/>
      <c r="K172" s="13"/>
      <c r="L172" s="189"/>
      <c r="M172" s="194"/>
      <c r="N172" s="195"/>
      <c r="O172" s="195"/>
      <c r="P172" s="195"/>
      <c r="Q172" s="195"/>
      <c r="R172" s="195"/>
      <c r="S172" s="195"/>
      <c r="T172" s="19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0" t="s">
        <v>157</v>
      </c>
      <c r="AU172" s="190" t="s">
        <v>83</v>
      </c>
      <c r="AV172" s="13" t="s">
        <v>83</v>
      </c>
      <c r="AW172" s="13" t="s">
        <v>30</v>
      </c>
      <c r="AX172" s="13" t="s">
        <v>81</v>
      </c>
      <c r="AY172" s="190" t="s">
        <v>146</v>
      </c>
    </row>
    <row r="173" s="2" customFormat="1">
      <c r="A173" s="37"/>
      <c r="B173" s="170"/>
      <c r="C173" s="171" t="s">
        <v>8</v>
      </c>
      <c r="D173" s="171" t="s">
        <v>149</v>
      </c>
      <c r="E173" s="172" t="s">
        <v>749</v>
      </c>
      <c r="F173" s="173" t="s">
        <v>750</v>
      </c>
      <c r="G173" s="174" t="s">
        <v>240</v>
      </c>
      <c r="H173" s="175">
        <v>8</v>
      </c>
      <c r="I173" s="176"/>
      <c r="J173" s="177">
        <f>ROUND(I173*H173,2)</f>
        <v>0</v>
      </c>
      <c r="K173" s="173" t="s">
        <v>153</v>
      </c>
      <c r="L173" s="38"/>
      <c r="M173" s="178" t="s">
        <v>1</v>
      </c>
      <c r="N173" s="179" t="s">
        <v>38</v>
      </c>
      <c r="O173" s="76"/>
      <c r="P173" s="180">
        <f>O173*H173</f>
        <v>0</v>
      </c>
      <c r="Q173" s="180">
        <v>0.00080000000000000004</v>
      </c>
      <c r="R173" s="180">
        <f>Q173*H173</f>
        <v>0.0064000000000000003</v>
      </c>
      <c r="S173" s="180">
        <v>0</v>
      </c>
      <c r="T173" s="18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2" t="s">
        <v>168</v>
      </c>
      <c r="AT173" s="182" t="s">
        <v>149</v>
      </c>
      <c r="AU173" s="182" t="s">
        <v>83</v>
      </c>
      <c r="AY173" s="18" t="s">
        <v>146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8" t="s">
        <v>81</v>
      </c>
      <c r="BK173" s="183">
        <f>ROUND(I173*H173,2)</f>
        <v>0</v>
      </c>
      <c r="BL173" s="18" t="s">
        <v>168</v>
      </c>
      <c r="BM173" s="182" t="s">
        <v>751</v>
      </c>
    </row>
    <row r="174" s="2" customFormat="1">
      <c r="A174" s="37"/>
      <c r="B174" s="38"/>
      <c r="C174" s="37"/>
      <c r="D174" s="184" t="s">
        <v>156</v>
      </c>
      <c r="E174" s="37"/>
      <c r="F174" s="185" t="s">
        <v>752</v>
      </c>
      <c r="G174" s="37"/>
      <c r="H174" s="37"/>
      <c r="I174" s="186"/>
      <c r="J174" s="37"/>
      <c r="K174" s="37"/>
      <c r="L174" s="38"/>
      <c r="M174" s="187"/>
      <c r="N174" s="188"/>
      <c r="O174" s="76"/>
      <c r="P174" s="76"/>
      <c r="Q174" s="76"/>
      <c r="R174" s="76"/>
      <c r="S174" s="76"/>
      <c r="T174" s="7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8" t="s">
        <v>156</v>
      </c>
      <c r="AU174" s="18" t="s">
        <v>83</v>
      </c>
    </row>
    <row r="175" s="13" customFormat="1">
      <c r="A175" s="13"/>
      <c r="B175" s="189"/>
      <c r="C175" s="13"/>
      <c r="D175" s="184" t="s">
        <v>157</v>
      </c>
      <c r="E175" s="190" t="s">
        <v>1</v>
      </c>
      <c r="F175" s="191" t="s">
        <v>753</v>
      </c>
      <c r="G175" s="13"/>
      <c r="H175" s="192">
        <v>8</v>
      </c>
      <c r="I175" s="193"/>
      <c r="J175" s="13"/>
      <c r="K175" s="13"/>
      <c r="L175" s="189"/>
      <c r="M175" s="194"/>
      <c r="N175" s="195"/>
      <c r="O175" s="195"/>
      <c r="P175" s="195"/>
      <c r="Q175" s="195"/>
      <c r="R175" s="195"/>
      <c r="S175" s="195"/>
      <c r="T175" s="19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0" t="s">
        <v>157</v>
      </c>
      <c r="AU175" s="190" t="s">
        <v>83</v>
      </c>
      <c r="AV175" s="13" t="s">
        <v>83</v>
      </c>
      <c r="AW175" s="13" t="s">
        <v>30</v>
      </c>
      <c r="AX175" s="13" t="s">
        <v>81</v>
      </c>
      <c r="AY175" s="190" t="s">
        <v>146</v>
      </c>
    </row>
    <row r="176" s="2" customFormat="1" ht="16.5" customHeight="1">
      <c r="A176" s="37"/>
      <c r="B176" s="170"/>
      <c r="C176" s="215" t="s">
        <v>304</v>
      </c>
      <c r="D176" s="215" t="s">
        <v>249</v>
      </c>
      <c r="E176" s="216" t="s">
        <v>754</v>
      </c>
      <c r="F176" s="217" t="s">
        <v>755</v>
      </c>
      <c r="G176" s="218" t="s">
        <v>240</v>
      </c>
      <c r="H176" s="219">
        <v>8</v>
      </c>
      <c r="I176" s="220"/>
      <c r="J176" s="221">
        <f>ROUND(I176*H176,2)</f>
        <v>0</v>
      </c>
      <c r="K176" s="217" t="s">
        <v>153</v>
      </c>
      <c r="L176" s="222"/>
      <c r="M176" s="223" t="s">
        <v>1</v>
      </c>
      <c r="N176" s="224" t="s">
        <v>38</v>
      </c>
      <c r="O176" s="76"/>
      <c r="P176" s="180">
        <f>O176*H176</f>
        <v>0</v>
      </c>
      <c r="Q176" s="180">
        <v>0.0060000000000000001</v>
      </c>
      <c r="R176" s="180">
        <f>Q176*H176</f>
        <v>0.048000000000000001</v>
      </c>
      <c r="S176" s="180">
        <v>0</v>
      </c>
      <c r="T176" s="18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2" t="s">
        <v>189</v>
      </c>
      <c r="AT176" s="182" t="s">
        <v>249</v>
      </c>
      <c r="AU176" s="182" t="s">
        <v>83</v>
      </c>
      <c r="AY176" s="18" t="s">
        <v>146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8" t="s">
        <v>81</v>
      </c>
      <c r="BK176" s="183">
        <f>ROUND(I176*H176,2)</f>
        <v>0</v>
      </c>
      <c r="BL176" s="18" t="s">
        <v>168</v>
      </c>
      <c r="BM176" s="182" t="s">
        <v>756</v>
      </c>
    </row>
    <row r="177" s="2" customFormat="1" ht="21.75" customHeight="1">
      <c r="A177" s="37"/>
      <c r="B177" s="170"/>
      <c r="C177" s="171" t="s">
        <v>310</v>
      </c>
      <c r="D177" s="171" t="s">
        <v>149</v>
      </c>
      <c r="E177" s="172" t="s">
        <v>757</v>
      </c>
      <c r="F177" s="173" t="s">
        <v>758</v>
      </c>
      <c r="G177" s="174" t="s">
        <v>240</v>
      </c>
      <c r="H177" s="175">
        <v>6</v>
      </c>
      <c r="I177" s="176"/>
      <c r="J177" s="177">
        <f>ROUND(I177*H177,2)</f>
        <v>0</v>
      </c>
      <c r="K177" s="173" t="s">
        <v>153</v>
      </c>
      <c r="L177" s="38"/>
      <c r="M177" s="178" t="s">
        <v>1</v>
      </c>
      <c r="N177" s="179" t="s">
        <v>38</v>
      </c>
      <c r="O177" s="76"/>
      <c r="P177" s="180">
        <f>O177*H177</f>
        <v>0</v>
      </c>
      <c r="Q177" s="180">
        <v>0.35743999999999998</v>
      </c>
      <c r="R177" s="180">
        <f>Q177*H177</f>
        <v>2.1446399999999999</v>
      </c>
      <c r="S177" s="180">
        <v>0</v>
      </c>
      <c r="T177" s="18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82" t="s">
        <v>168</v>
      </c>
      <c r="AT177" s="182" t="s">
        <v>149</v>
      </c>
      <c r="AU177" s="182" t="s">
        <v>83</v>
      </c>
      <c r="AY177" s="18" t="s">
        <v>146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8" t="s">
        <v>81</v>
      </c>
      <c r="BK177" s="183">
        <f>ROUND(I177*H177,2)</f>
        <v>0</v>
      </c>
      <c r="BL177" s="18" t="s">
        <v>168</v>
      </c>
      <c r="BM177" s="182" t="s">
        <v>759</v>
      </c>
    </row>
    <row r="178" s="2" customFormat="1">
      <c r="A178" s="37"/>
      <c r="B178" s="38"/>
      <c r="C178" s="37"/>
      <c r="D178" s="184" t="s">
        <v>156</v>
      </c>
      <c r="E178" s="37"/>
      <c r="F178" s="185" t="s">
        <v>760</v>
      </c>
      <c r="G178" s="37"/>
      <c r="H178" s="37"/>
      <c r="I178" s="186"/>
      <c r="J178" s="37"/>
      <c r="K178" s="37"/>
      <c r="L178" s="38"/>
      <c r="M178" s="187"/>
      <c r="N178" s="188"/>
      <c r="O178" s="76"/>
      <c r="P178" s="76"/>
      <c r="Q178" s="76"/>
      <c r="R178" s="76"/>
      <c r="S178" s="76"/>
      <c r="T178" s="7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8" t="s">
        <v>156</v>
      </c>
      <c r="AU178" s="18" t="s">
        <v>83</v>
      </c>
    </row>
    <row r="179" s="13" customFormat="1">
      <c r="A179" s="13"/>
      <c r="B179" s="189"/>
      <c r="C179" s="13"/>
      <c r="D179" s="184" t="s">
        <v>157</v>
      </c>
      <c r="E179" s="190" t="s">
        <v>1</v>
      </c>
      <c r="F179" s="191" t="s">
        <v>761</v>
      </c>
      <c r="G179" s="13"/>
      <c r="H179" s="192">
        <v>6</v>
      </c>
      <c r="I179" s="193"/>
      <c r="J179" s="13"/>
      <c r="K179" s="13"/>
      <c r="L179" s="189"/>
      <c r="M179" s="194"/>
      <c r="N179" s="195"/>
      <c r="O179" s="195"/>
      <c r="P179" s="195"/>
      <c r="Q179" s="195"/>
      <c r="R179" s="195"/>
      <c r="S179" s="195"/>
      <c r="T179" s="19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0" t="s">
        <v>157</v>
      </c>
      <c r="AU179" s="190" t="s">
        <v>83</v>
      </c>
      <c r="AV179" s="13" t="s">
        <v>83</v>
      </c>
      <c r="AW179" s="13" t="s">
        <v>30</v>
      </c>
      <c r="AX179" s="13" t="s">
        <v>81</v>
      </c>
      <c r="AY179" s="190" t="s">
        <v>146</v>
      </c>
    </row>
    <row r="180" s="2" customFormat="1" ht="16.5" customHeight="1">
      <c r="A180" s="37"/>
      <c r="B180" s="170"/>
      <c r="C180" s="215" t="s">
        <v>319</v>
      </c>
      <c r="D180" s="215" t="s">
        <v>249</v>
      </c>
      <c r="E180" s="216" t="s">
        <v>762</v>
      </c>
      <c r="F180" s="217" t="s">
        <v>763</v>
      </c>
      <c r="G180" s="218" t="s">
        <v>240</v>
      </c>
      <c r="H180" s="219">
        <v>6</v>
      </c>
      <c r="I180" s="220"/>
      <c r="J180" s="221">
        <f>ROUND(I180*H180,2)</f>
        <v>0</v>
      </c>
      <c r="K180" s="217" t="s">
        <v>153</v>
      </c>
      <c r="L180" s="222"/>
      <c r="M180" s="223" t="s">
        <v>1</v>
      </c>
      <c r="N180" s="224" t="s">
        <v>38</v>
      </c>
      <c r="O180" s="76"/>
      <c r="P180" s="180">
        <f>O180*H180</f>
        <v>0</v>
      </c>
      <c r="Q180" s="180">
        <v>0.056599999999999998</v>
      </c>
      <c r="R180" s="180">
        <f>Q180*H180</f>
        <v>0.33960000000000001</v>
      </c>
      <c r="S180" s="180">
        <v>0</v>
      </c>
      <c r="T180" s="18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2" t="s">
        <v>189</v>
      </c>
      <c r="AT180" s="182" t="s">
        <v>249</v>
      </c>
      <c r="AU180" s="182" t="s">
        <v>83</v>
      </c>
      <c r="AY180" s="18" t="s">
        <v>146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8" t="s">
        <v>81</v>
      </c>
      <c r="BK180" s="183">
        <f>ROUND(I180*H180,2)</f>
        <v>0</v>
      </c>
      <c r="BL180" s="18" t="s">
        <v>168</v>
      </c>
      <c r="BM180" s="182" t="s">
        <v>764</v>
      </c>
    </row>
    <row r="181" s="2" customFormat="1">
      <c r="A181" s="37"/>
      <c r="B181" s="170"/>
      <c r="C181" s="171" t="s">
        <v>326</v>
      </c>
      <c r="D181" s="171" t="s">
        <v>149</v>
      </c>
      <c r="E181" s="172" t="s">
        <v>765</v>
      </c>
      <c r="F181" s="173" t="s">
        <v>766</v>
      </c>
      <c r="G181" s="174" t="s">
        <v>240</v>
      </c>
      <c r="H181" s="175">
        <v>2</v>
      </c>
      <c r="I181" s="176"/>
      <c r="J181" s="177">
        <f>ROUND(I181*H181,2)</f>
        <v>0</v>
      </c>
      <c r="K181" s="173" t="s">
        <v>153</v>
      </c>
      <c r="L181" s="38"/>
      <c r="M181" s="178" t="s">
        <v>1</v>
      </c>
      <c r="N181" s="179" t="s">
        <v>38</v>
      </c>
      <c r="O181" s="76"/>
      <c r="P181" s="180">
        <f>O181*H181</f>
        <v>0</v>
      </c>
      <c r="Q181" s="180">
        <v>0.00080000000000000004</v>
      </c>
      <c r="R181" s="180">
        <f>Q181*H181</f>
        <v>0.0016000000000000001</v>
      </c>
      <c r="S181" s="180">
        <v>0</v>
      </c>
      <c r="T181" s="18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2" t="s">
        <v>168</v>
      </c>
      <c r="AT181" s="182" t="s">
        <v>149</v>
      </c>
      <c r="AU181" s="182" t="s">
        <v>83</v>
      </c>
      <c r="AY181" s="18" t="s">
        <v>146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18" t="s">
        <v>81</v>
      </c>
      <c r="BK181" s="183">
        <f>ROUND(I181*H181,2)</f>
        <v>0</v>
      </c>
      <c r="BL181" s="18" t="s">
        <v>168</v>
      </c>
      <c r="BM181" s="182" t="s">
        <v>767</v>
      </c>
    </row>
    <row r="182" s="2" customFormat="1">
      <c r="A182" s="37"/>
      <c r="B182" s="38"/>
      <c r="C182" s="37"/>
      <c r="D182" s="184" t="s">
        <v>156</v>
      </c>
      <c r="E182" s="37"/>
      <c r="F182" s="185" t="s">
        <v>768</v>
      </c>
      <c r="G182" s="37"/>
      <c r="H182" s="37"/>
      <c r="I182" s="186"/>
      <c r="J182" s="37"/>
      <c r="K182" s="37"/>
      <c r="L182" s="38"/>
      <c r="M182" s="187"/>
      <c r="N182" s="188"/>
      <c r="O182" s="76"/>
      <c r="P182" s="76"/>
      <c r="Q182" s="76"/>
      <c r="R182" s="76"/>
      <c r="S182" s="76"/>
      <c r="T182" s="7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8" t="s">
        <v>156</v>
      </c>
      <c r="AU182" s="18" t="s">
        <v>83</v>
      </c>
    </row>
    <row r="183" s="13" customFormat="1">
      <c r="A183" s="13"/>
      <c r="B183" s="189"/>
      <c r="C183" s="13"/>
      <c r="D183" s="184" t="s">
        <v>157</v>
      </c>
      <c r="E183" s="190" t="s">
        <v>1</v>
      </c>
      <c r="F183" s="191" t="s">
        <v>769</v>
      </c>
      <c r="G183" s="13"/>
      <c r="H183" s="192">
        <v>2</v>
      </c>
      <c r="I183" s="193"/>
      <c r="J183" s="13"/>
      <c r="K183" s="13"/>
      <c r="L183" s="189"/>
      <c r="M183" s="194"/>
      <c r="N183" s="195"/>
      <c r="O183" s="195"/>
      <c r="P183" s="195"/>
      <c r="Q183" s="195"/>
      <c r="R183" s="195"/>
      <c r="S183" s="195"/>
      <c r="T183" s="19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0" t="s">
        <v>157</v>
      </c>
      <c r="AU183" s="190" t="s">
        <v>83</v>
      </c>
      <c r="AV183" s="13" t="s">
        <v>83</v>
      </c>
      <c r="AW183" s="13" t="s">
        <v>30</v>
      </c>
      <c r="AX183" s="13" t="s">
        <v>81</v>
      </c>
      <c r="AY183" s="190" t="s">
        <v>146</v>
      </c>
    </row>
    <row r="184" s="12" customFormat="1" ht="22.8" customHeight="1">
      <c r="A184" s="12"/>
      <c r="B184" s="157"/>
      <c r="C184" s="12"/>
      <c r="D184" s="158" t="s">
        <v>72</v>
      </c>
      <c r="E184" s="168" t="s">
        <v>677</v>
      </c>
      <c r="F184" s="168" t="s">
        <v>678</v>
      </c>
      <c r="G184" s="12"/>
      <c r="H184" s="12"/>
      <c r="I184" s="160"/>
      <c r="J184" s="169">
        <f>BK184</f>
        <v>0</v>
      </c>
      <c r="K184" s="12"/>
      <c r="L184" s="157"/>
      <c r="M184" s="162"/>
      <c r="N184" s="163"/>
      <c r="O184" s="163"/>
      <c r="P184" s="164">
        <f>SUM(P185:P186)</f>
        <v>0</v>
      </c>
      <c r="Q184" s="163"/>
      <c r="R184" s="164">
        <f>SUM(R185:R186)</f>
        <v>0</v>
      </c>
      <c r="S184" s="163"/>
      <c r="T184" s="165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58" t="s">
        <v>81</v>
      </c>
      <c r="AT184" s="166" t="s">
        <v>72</v>
      </c>
      <c r="AU184" s="166" t="s">
        <v>81</v>
      </c>
      <c r="AY184" s="158" t="s">
        <v>146</v>
      </c>
      <c r="BK184" s="167">
        <f>SUM(BK185:BK186)</f>
        <v>0</v>
      </c>
    </row>
    <row r="185" s="2" customFormat="1">
      <c r="A185" s="37"/>
      <c r="B185" s="170"/>
      <c r="C185" s="171" t="s">
        <v>441</v>
      </c>
      <c r="D185" s="171" t="s">
        <v>149</v>
      </c>
      <c r="E185" s="172" t="s">
        <v>770</v>
      </c>
      <c r="F185" s="173" t="s">
        <v>771</v>
      </c>
      <c r="G185" s="174" t="s">
        <v>322</v>
      </c>
      <c r="H185" s="175">
        <v>727.33699999999999</v>
      </c>
      <c r="I185" s="176"/>
      <c r="J185" s="177">
        <f>ROUND(I185*H185,2)</f>
        <v>0</v>
      </c>
      <c r="K185" s="173" t="s">
        <v>153</v>
      </c>
      <c r="L185" s="38"/>
      <c r="M185" s="178" t="s">
        <v>1</v>
      </c>
      <c r="N185" s="179" t="s">
        <v>38</v>
      </c>
      <c r="O185" s="76"/>
      <c r="P185" s="180">
        <f>O185*H185</f>
        <v>0</v>
      </c>
      <c r="Q185" s="180">
        <v>0</v>
      </c>
      <c r="R185" s="180">
        <f>Q185*H185</f>
        <v>0</v>
      </c>
      <c r="S185" s="180">
        <v>0</v>
      </c>
      <c r="T185" s="18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2" t="s">
        <v>168</v>
      </c>
      <c r="AT185" s="182" t="s">
        <v>149</v>
      </c>
      <c r="AU185" s="182" t="s">
        <v>83</v>
      </c>
      <c r="AY185" s="18" t="s">
        <v>146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8" t="s">
        <v>81</v>
      </c>
      <c r="BK185" s="183">
        <f>ROUND(I185*H185,2)</f>
        <v>0</v>
      </c>
      <c r="BL185" s="18" t="s">
        <v>168</v>
      </c>
      <c r="BM185" s="182" t="s">
        <v>772</v>
      </c>
    </row>
    <row r="186" s="2" customFormat="1">
      <c r="A186" s="37"/>
      <c r="B186" s="38"/>
      <c r="C186" s="37"/>
      <c r="D186" s="184" t="s">
        <v>156</v>
      </c>
      <c r="E186" s="37"/>
      <c r="F186" s="185" t="s">
        <v>773</v>
      </c>
      <c r="G186" s="37"/>
      <c r="H186" s="37"/>
      <c r="I186" s="186"/>
      <c r="J186" s="37"/>
      <c r="K186" s="37"/>
      <c r="L186" s="38"/>
      <c r="M186" s="225"/>
      <c r="N186" s="226"/>
      <c r="O186" s="227"/>
      <c r="P186" s="227"/>
      <c r="Q186" s="227"/>
      <c r="R186" s="227"/>
      <c r="S186" s="227"/>
      <c r="T186" s="228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8" t="s">
        <v>156</v>
      </c>
      <c r="AU186" s="18" t="s">
        <v>83</v>
      </c>
    </row>
    <row r="187" s="2" customFormat="1" ht="6.96" customHeight="1">
      <c r="A187" s="37"/>
      <c r="B187" s="59"/>
      <c r="C187" s="60"/>
      <c r="D187" s="60"/>
      <c r="E187" s="60"/>
      <c r="F187" s="60"/>
      <c r="G187" s="60"/>
      <c r="H187" s="60"/>
      <c r="I187" s="60"/>
      <c r="J187" s="60"/>
      <c r="K187" s="60"/>
      <c r="L187" s="38"/>
      <c r="M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</sheetData>
  <autoFilter ref="C123:K18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="1" customFormat="1" ht="24.96" customHeight="1">
      <c r="B4" s="21"/>
      <c r="D4" s="22" t="s">
        <v>117</v>
      </c>
      <c r="L4" s="21"/>
      <c r="M4" s="119" t="s">
        <v>10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16</v>
      </c>
      <c r="L6" s="21"/>
    </row>
    <row r="7" s="1" customFormat="1" ht="16.5" customHeight="1">
      <c r="B7" s="21"/>
      <c r="E7" s="120" t="str">
        <f>'Rekapitulace stavby'!K6</f>
        <v>Revitalizace ulice Šumavská - III. etapa - část A.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774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25. 4. 2021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ROUND(J126,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ROUND((SUM(BE126:BE270)),  2)</f>
        <v>0</v>
      </c>
      <c r="G33" s="37"/>
      <c r="H33" s="37"/>
      <c r="I33" s="127">
        <v>0.20999999999999999</v>
      </c>
      <c r="J33" s="126">
        <f>ROUND(((SUM(BE126:BE270))*I33),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39</v>
      </c>
      <c r="F34" s="126">
        <f>ROUND((SUM(BF126:BF270)),  2)</f>
        <v>0</v>
      </c>
      <c r="G34" s="37"/>
      <c r="H34" s="37"/>
      <c r="I34" s="127">
        <v>0.14999999999999999</v>
      </c>
      <c r="J34" s="126">
        <f>ROUND(((SUM(BF126:BF270))*I34),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40</v>
      </c>
      <c r="F35" s="126">
        <f>ROUND((SUM(BG126:BG270)),  2)</f>
        <v>0</v>
      </c>
      <c r="G35" s="37"/>
      <c r="H35" s="37"/>
      <c r="I35" s="127">
        <v>0.20999999999999999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41</v>
      </c>
      <c r="F36" s="126">
        <f>ROUND((SUM(BH126:BH270)),  2)</f>
        <v>0</v>
      </c>
      <c r="G36" s="37"/>
      <c r="H36" s="37"/>
      <c r="I36" s="127">
        <v>0.14999999999999999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26">
        <f>ROUND((SUM(BI126:BI270)),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120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0" t="str">
        <f>E7</f>
        <v>Revitalizace ulice Šumavská - III. etapa - část A.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SO 172.1 - Parkovací stání část A.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25. 4. 2021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121</v>
      </c>
      <c r="D94" s="128"/>
      <c r="E94" s="128"/>
      <c r="F94" s="128"/>
      <c r="G94" s="128"/>
      <c r="H94" s="128"/>
      <c r="I94" s="128"/>
      <c r="J94" s="137" t="s">
        <v>122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123</v>
      </c>
      <c r="D96" s="37"/>
      <c r="E96" s="37"/>
      <c r="F96" s="37"/>
      <c r="G96" s="37"/>
      <c r="H96" s="37"/>
      <c r="I96" s="37"/>
      <c r="J96" s="95">
        <f>J126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124</v>
      </c>
    </row>
    <row r="97" s="9" customFormat="1" ht="24.96" customHeight="1">
      <c r="A97" s="9"/>
      <c r="B97" s="139"/>
      <c r="C97" s="9"/>
      <c r="D97" s="140" t="s">
        <v>232</v>
      </c>
      <c r="E97" s="141"/>
      <c r="F97" s="141"/>
      <c r="G97" s="141"/>
      <c r="H97" s="141"/>
      <c r="I97" s="141"/>
      <c r="J97" s="142">
        <f>J127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333</v>
      </c>
      <c r="E98" s="145"/>
      <c r="F98" s="145"/>
      <c r="G98" s="145"/>
      <c r="H98" s="145"/>
      <c r="I98" s="145"/>
      <c r="J98" s="146">
        <f>J128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685</v>
      </c>
      <c r="E99" s="145"/>
      <c r="F99" s="145"/>
      <c r="G99" s="145"/>
      <c r="H99" s="145"/>
      <c r="I99" s="145"/>
      <c r="J99" s="146">
        <f>J170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686</v>
      </c>
      <c r="E100" s="145"/>
      <c r="F100" s="145"/>
      <c r="G100" s="145"/>
      <c r="H100" s="145"/>
      <c r="I100" s="145"/>
      <c r="J100" s="146">
        <f>J179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3"/>
      <c r="C101" s="10"/>
      <c r="D101" s="144" t="s">
        <v>335</v>
      </c>
      <c r="E101" s="145"/>
      <c r="F101" s="145"/>
      <c r="G101" s="145"/>
      <c r="H101" s="145"/>
      <c r="I101" s="145"/>
      <c r="J101" s="146">
        <f>J187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3"/>
      <c r="C102" s="10"/>
      <c r="D102" s="144" t="s">
        <v>775</v>
      </c>
      <c r="E102" s="145"/>
      <c r="F102" s="145"/>
      <c r="G102" s="145"/>
      <c r="H102" s="145"/>
      <c r="I102" s="145"/>
      <c r="J102" s="146">
        <f>J233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233</v>
      </c>
      <c r="E103" s="145"/>
      <c r="F103" s="145"/>
      <c r="G103" s="145"/>
      <c r="H103" s="145"/>
      <c r="I103" s="145"/>
      <c r="J103" s="146">
        <f>J238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3"/>
      <c r="C104" s="10"/>
      <c r="D104" s="144" t="s">
        <v>336</v>
      </c>
      <c r="E104" s="145"/>
      <c r="F104" s="145"/>
      <c r="G104" s="145"/>
      <c r="H104" s="145"/>
      <c r="I104" s="145"/>
      <c r="J104" s="146">
        <f>J264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39"/>
      <c r="C105" s="9"/>
      <c r="D105" s="140" t="s">
        <v>776</v>
      </c>
      <c r="E105" s="141"/>
      <c r="F105" s="141"/>
      <c r="G105" s="141"/>
      <c r="H105" s="141"/>
      <c r="I105" s="141"/>
      <c r="J105" s="142">
        <f>J267</f>
        <v>0</v>
      </c>
      <c r="K105" s="9"/>
      <c r="L105" s="13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43"/>
      <c r="C106" s="10"/>
      <c r="D106" s="144" t="s">
        <v>777</v>
      </c>
      <c r="E106" s="145"/>
      <c r="F106" s="145"/>
      <c r="G106" s="145"/>
      <c r="H106" s="145"/>
      <c r="I106" s="145"/>
      <c r="J106" s="146">
        <f>J268</f>
        <v>0</v>
      </c>
      <c r="K106" s="10"/>
      <c r="L106" s="14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="2" customFormat="1" ht="6.96" customHeight="1">
      <c r="A112" s="37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2" t="s">
        <v>130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16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7"/>
      <c r="D116" s="37"/>
      <c r="E116" s="120" t="str">
        <f>E7</f>
        <v>Revitalizace ulice Šumavská - III. etapa - část A.</v>
      </c>
      <c r="F116" s="31"/>
      <c r="G116" s="31"/>
      <c r="H116" s="31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118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6.5" customHeight="1">
      <c r="A118" s="37"/>
      <c r="B118" s="38"/>
      <c r="C118" s="37"/>
      <c r="D118" s="37"/>
      <c r="E118" s="66" t="str">
        <f>E9</f>
        <v>SO 172.1 - Parkovací stání část A.</v>
      </c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20</v>
      </c>
      <c r="D120" s="37"/>
      <c r="E120" s="37"/>
      <c r="F120" s="26" t="str">
        <f>F12</f>
        <v xml:space="preserve"> </v>
      </c>
      <c r="G120" s="37"/>
      <c r="H120" s="37"/>
      <c r="I120" s="31" t="s">
        <v>22</v>
      </c>
      <c r="J120" s="68" t="str">
        <f>IF(J12="","",J12)</f>
        <v>25. 4. 2021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5.15" customHeight="1">
      <c r="A122" s="37"/>
      <c r="B122" s="38"/>
      <c r="C122" s="31" t="s">
        <v>24</v>
      </c>
      <c r="D122" s="37"/>
      <c r="E122" s="37"/>
      <c r="F122" s="26" t="str">
        <f>E15</f>
        <v xml:space="preserve"> </v>
      </c>
      <c r="G122" s="37"/>
      <c r="H122" s="37"/>
      <c r="I122" s="31" t="s">
        <v>29</v>
      </c>
      <c r="J122" s="35" t="str">
        <f>E21</f>
        <v xml:space="preserve"> 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27</v>
      </c>
      <c r="D123" s="37"/>
      <c r="E123" s="37"/>
      <c r="F123" s="26" t="str">
        <f>IF(E18="","",E18)</f>
        <v>Vyplň údaj</v>
      </c>
      <c r="G123" s="37"/>
      <c r="H123" s="37"/>
      <c r="I123" s="31" t="s">
        <v>31</v>
      </c>
      <c r="J123" s="35" t="str">
        <f>E24</f>
        <v xml:space="preserve"> 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0.32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11" customFormat="1" ht="29.28" customHeight="1">
      <c r="A125" s="147"/>
      <c r="B125" s="148"/>
      <c r="C125" s="149" t="s">
        <v>131</v>
      </c>
      <c r="D125" s="150" t="s">
        <v>58</v>
      </c>
      <c r="E125" s="150" t="s">
        <v>54</v>
      </c>
      <c r="F125" s="150" t="s">
        <v>55</v>
      </c>
      <c r="G125" s="150" t="s">
        <v>132</v>
      </c>
      <c r="H125" s="150" t="s">
        <v>133</v>
      </c>
      <c r="I125" s="150" t="s">
        <v>134</v>
      </c>
      <c r="J125" s="150" t="s">
        <v>122</v>
      </c>
      <c r="K125" s="151" t="s">
        <v>135</v>
      </c>
      <c r="L125" s="152"/>
      <c r="M125" s="85" t="s">
        <v>1</v>
      </c>
      <c r="N125" s="86" t="s">
        <v>37</v>
      </c>
      <c r="O125" s="86" t="s">
        <v>136</v>
      </c>
      <c r="P125" s="86" t="s">
        <v>137</v>
      </c>
      <c r="Q125" s="86" t="s">
        <v>138</v>
      </c>
      <c r="R125" s="86" t="s">
        <v>139</v>
      </c>
      <c r="S125" s="86" t="s">
        <v>140</v>
      </c>
      <c r="T125" s="87" t="s">
        <v>141</v>
      </c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</row>
    <row r="126" s="2" customFormat="1" ht="22.8" customHeight="1">
      <c r="A126" s="37"/>
      <c r="B126" s="38"/>
      <c r="C126" s="92" t="s">
        <v>142</v>
      </c>
      <c r="D126" s="37"/>
      <c r="E126" s="37"/>
      <c r="F126" s="37"/>
      <c r="G126" s="37"/>
      <c r="H126" s="37"/>
      <c r="I126" s="37"/>
      <c r="J126" s="153">
        <f>BK126</f>
        <v>0</v>
      </c>
      <c r="K126" s="37"/>
      <c r="L126" s="38"/>
      <c r="M126" s="88"/>
      <c r="N126" s="72"/>
      <c r="O126" s="89"/>
      <c r="P126" s="154">
        <f>P127+P267</f>
        <v>0</v>
      </c>
      <c r="Q126" s="89"/>
      <c r="R126" s="154">
        <f>R127+R267</f>
        <v>2300.8617128000001</v>
      </c>
      <c r="S126" s="89"/>
      <c r="T126" s="155">
        <f>T127+T267</f>
        <v>0.014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72</v>
      </c>
      <c r="AU126" s="18" t="s">
        <v>124</v>
      </c>
      <c r="BK126" s="156">
        <f>BK127+BK267</f>
        <v>0</v>
      </c>
    </row>
    <row r="127" s="12" customFormat="1" ht="25.92" customHeight="1">
      <c r="A127" s="12"/>
      <c r="B127" s="157"/>
      <c r="C127" s="12"/>
      <c r="D127" s="158" t="s">
        <v>72</v>
      </c>
      <c r="E127" s="159" t="s">
        <v>235</v>
      </c>
      <c r="F127" s="159" t="s">
        <v>236</v>
      </c>
      <c r="G127" s="12"/>
      <c r="H127" s="12"/>
      <c r="I127" s="160"/>
      <c r="J127" s="161">
        <f>BK127</f>
        <v>0</v>
      </c>
      <c r="K127" s="12"/>
      <c r="L127" s="157"/>
      <c r="M127" s="162"/>
      <c r="N127" s="163"/>
      <c r="O127" s="163"/>
      <c r="P127" s="164">
        <f>P128+P170+P179+P187+P233+P238+P264</f>
        <v>0</v>
      </c>
      <c r="Q127" s="163"/>
      <c r="R127" s="164">
        <f>R128+R170+R179+R187+R233+R238+R264</f>
        <v>2300.8617128000001</v>
      </c>
      <c r="S127" s="163"/>
      <c r="T127" s="165">
        <f>T128+T170+T179+T187+T233+T238+T264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8" t="s">
        <v>81</v>
      </c>
      <c r="AT127" s="166" t="s">
        <v>72</v>
      </c>
      <c r="AU127" s="166" t="s">
        <v>73</v>
      </c>
      <c r="AY127" s="158" t="s">
        <v>146</v>
      </c>
      <c r="BK127" s="167">
        <f>BK128+BK170+BK179+BK187+BK233+BK238+BK264</f>
        <v>0</v>
      </c>
    </row>
    <row r="128" s="12" customFormat="1" ht="22.8" customHeight="1">
      <c r="A128" s="12"/>
      <c r="B128" s="157"/>
      <c r="C128" s="12"/>
      <c r="D128" s="158" t="s">
        <v>72</v>
      </c>
      <c r="E128" s="168" t="s">
        <v>81</v>
      </c>
      <c r="F128" s="168" t="s">
        <v>337</v>
      </c>
      <c r="G128" s="12"/>
      <c r="H128" s="12"/>
      <c r="I128" s="160"/>
      <c r="J128" s="169">
        <f>BK128</f>
        <v>0</v>
      </c>
      <c r="K128" s="12"/>
      <c r="L128" s="157"/>
      <c r="M128" s="162"/>
      <c r="N128" s="163"/>
      <c r="O128" s="163"/>
      <c r="P128" s="164">
        <f>SUM(P129:P169)</f>
        <v>0</v>
      </c>
      <c r="Q128" s="163"/>
      <c r="R128" s="164">
        <f>SUM(R129:R169)</f>
        <v>54</v>
      </c>
      <c r="S128" s="163"/>
      <c r="T128" s="165">
        <f>SUM(T129:T169)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8" t="s">
        <v>81</v>
      </c>
      <c r="AT128" s="166" t="s">
        <v>72</v>
      </c>
      <c r="AU128" s="166" t="s">
        <v>81</v>
      </c>
      <c r="AY128" s="158" t="s">
        <v>146</v>
      </c>
      <c r="BK128" s="167">
        <f>SUM(BK129:BK169)</f>
        <v>0</v>
      </c>
    </row>
    <row r="129" s="2" customFormat="1" ht="33" customHeight="1">
      <c r="A129" s="37"/>
      <c r="B129" s="170"/>
      <c r="C129" s="171" t="s">
        <v>81</v>
      </c>
      <c r="D129" s="171" t="s">
        <v>149</v>
      </c>
      <c r="E129" s="172" t="s">
        <v>396</v>
      </c>
      <c r="F129" s="173" t="s">
        <v>397</v>
      </c>
      <c r="G129" s="174" t="s">
        <v>398</v>
      </c>
      <c r="H129" s="175">
        <v>569.60000000000002</v>
      </c>
      <c r="I129" s="176"/>
      <c r="J129" s="177">
        <f>ROUND(I129*H129,2)</f>
        <v>0</v>
      </c>
      <c r="K129" s="173" t="s">
        <v>778</v>
      </c>
      <c r="L129" s="38"/>
      <c r="M129" s="178" t="s">
        <v>1</v>
      </c>
      <c r="N129" s="179" t="s">
        <v>38</v>
      </c>
      <c r="O129" s="76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2" t="s">
        <v>168</v>
      </c>
      <c r="AT129" s="182" t="s">
        <v>149</v>
      </c>
      <c r="AU129" s="182" t="s">
        <v>83</v>
      </c>
      <c r="AY129" s="18" t="s">
        <v>146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81</v>
      </c>
      <c r="BK129" s="183">
        <f>ROUND(I129*H129,2)</f>
        <v>0</v>
      </c>
      <c r="BL129" s="18" t="s">
        <v>168</v>
      </c>
      <c r="BM129" s="182" t="s">
        <v>779</v>
      </c>
    </row>
    <row r="130" s="2" customFormat="1">
      <c r="A130" s="37"/>
      <c r="B130" s="38"/>
      <c r="C130" s="37"/>
      <c r="D130" s="184" t="s">
        <v>156</v>
      </c>
      <c r="E130" s="37"/>
      <c r="F130" s="185" t="s">
        <v>400</v>
      </c>
      <c r="G130" s="37"/>
      <c r="H130" s="37"/>
      <c r="I130" s="186"/>
      <c r="J130" s="37"/>
      <c r="K130" s="37"/>
      <c r="L130" s="38"/>
      <c r="M130" s="187"/>
      <c r="N130" s="188"/>
      <c r="O130" s="76"/>
      <c r="P130" s="76"/>
      <c r="Q130" s="76"/>
      <c r="R130" s="76"/>
      <c r="S130" s="76"/>
      <c r="T130" s="7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156</v>
      </c>
      <c r="AU130" s="18" t="s">
        <v>83</v>
      </c>
    </row>
    <row r="131" s="13" customFormat="1">
      <c r="A131" s="13"/>
      <c r="B131" s="189"/>
      <c r="C131" s="13"/>
      <c r="D131" s="184" t="s">
        <v>157</v>
      </c>
      <c r="E131" s="190" t="s">
        <v>1</v>
      </c>
      <c r="F131" s="191" t="s">
        <v>780</v>
      </c>
      <c r="G131" s="13"/>
      <c r="H131" s="192">
        <v>569.60000000000002</v>
      </c>
      <c r="I131" s="193"/>
      <c r="J131" s="13"/>
      <c r="K131" s="13"/>
      <c r="L131" s="189"/>
      <c r="M131" s="194"/>
      <c r="N131" s="195"/>
      <c r="O131" s="195"/>
      <c r="P131" s="195"/>
      <c r="Q131" s="195"/>
      <c r="R131" s="195"/>
      <c r="S131" s="195"/>
      <c r="T131" s="19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0" t="s">
        <v>157</v>
      </c>
      <c r="AU131" s="190" t="s">
        <v>83</v>
      </c>
      <c r="AV131" s="13" t="s">
        <v>83</v>
      </c>
      <c r="AW131" s="13" t="s">
        <v>30</v>
      </c>
      <c r="AX131" s="13" t="s">
        <v>73</v>
      </c>
      <c r="AY131" s="190" t="s">
        <v>146</v>
      </c>
    </row>
    <row r="132" s="15" customFormat="1">
      <c r="A132" s="15"/>
      <c r="B132" s="207"/>
      <c r="C132" s="15"/>
      <c r="D132" s="184" t="s">
        <v>157</v>
      </c>
      <c r="E132" s="208" t="s">
        <v>1</v>
      </c>
      <c r="F132" s="209" t="s">
        <v>248</v>
      </c>
      <c r="G132" s="15"/>
      <c r="H132" s="210">
        <v>569.60000000000002</v>
      </c>
      <c r="I132" s="211"/>
      <c r="J132" s="15"/>
      <c r="K132" s="15"/>
      <c r="L132" s="207"/>
      <c r="M132" s="212"/>
      <c r="N132" s="213"/>
      <c r="O132" s="213"/>
      <c r="P132" s="213"/>
      <c r="Q132" s="213"/>
      <c r="R132" s="213"/>
      <c r="S132" s="213"/>
      <c r="T132" s="21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08" t="s">
        <v>157</v>
      </c>
      <c r="AU132" s="208" t="s">
        <v>83</v>
      </c>
      <c r="AV132" s="15" t="s">
        <v>168</v>
      </c>
      <c r="AW132" s="15" t="s">
        <v>30</v>
      </c>
      <c r="AX132" s="15" t="s">
        <v>81</v>
      </c>
      <c r="AY132" s="208" t="s">
        <v>146</v>
      </c>
    </row>
    <row r="133" s="2" customFormat="1" ht="33" customHeight="1">
      <c r="A133" s="37"/>
      <c r="B133" s="170"/>
      <c r="C133" s="171" t="s">
        <v>83</v>
      </c>
      <c r="D133" s="171" t="s">
        <v>149</v>
      </c>
      <c r="E133" s="172" t="s">
        <v>403</v>
      </c>
      <c r="F133" s="173" t="s">
        <v>404</v>
      </c>
      <c r="G133" s="174" t="s">
        <v>398</v>
      </c>
      <c r="H133" s="175">
        <v>40.5</v>
      </c>
      <c r="I133" s="176"/>
      <c r="J133" s="177">
        <f>ROUND(I133*H133,2)</f>
        <v>0</v>
      </c>
      <c r="K133" s="173" t="s">
        <v>778</v>
      </c>
      <c r="L133" s="38"/>
      <c r="M133" s="178" t="s">
        <v>1</v>
      </c>
      <c r="N133" s="179" t="s">
        <v>38</v>
      </c>
      <c r="O133" s="76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168</v>
      </c>
      <c r="AT133" s="182" t="s">
        <v>149</v>
      </c>
      <c r="AU133" s="182" t="s">
        <v>83</v>
      </c>
      <c r="AY133" s="18" t="s">
        <v>146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81</v>
      </c>
      <c r="BK133" s="183">
        <f>ROUND(I133*H133,2)</f>
        <v>0</v>
      </c>
      <c r="BL133" s="18" t="s">
        <v>168</v>
      </c>
      <c r="BM133" s="182" t="s">
        <v>781</v>
      </c>
    </row>
    <row r="134" s="2" customFormat="1">
      <c r="A134" s="37"/>
      <c r="B134" s="38"/>
      <c r="C134" s="37"/>
      <c r="D134" s="184" t="s">
        <v>156</v>
      </c>
      <c r="E134" s="37"/>
      <c r="F134" s="185" t="s">
        <v>406</v>
      </c>
      <c r="G134" s="37"/>
      <c r="H134" s="37"/>
      <c r="I134" s="186"/>
      <c r="J134" s="37"/>
      <c r="K134" s="37"/>
      <c r="L134" s="38"/>
      <c r="M134" s="187"/>
      <c r="N134" s="188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156</v>
      </c>
      <c r="AU134" s="18" t="s">
        <v>83</v>
      </c>
    </row>
    <row r="135" s="14" customFormat="1">
      <c r="A135" s="14"/>
      <c r="B135" s="200"/>
      <c r="C135" s="14"/>
      <c r="D135" s="184" t="s">
        <v>157</v>
      </c>
      <c r="E135" s="201" t="s">
        <v>1</v>
      </c>
      <c r="F135" s="202" t="s">
        <v>407</v>
      </c>
      <c r="G135" s="14"/>
      <c r="H135" s="201" t="s">
        <v>1</v>
      </c>
      <c r="I135" s="203"/>
      <c r="J135" s="14"/>
      <c r="K135" s="14"/>
      <c r="L135" s="200"/>
      <c r="M135" s="204"/>
      <c r="N135" s="205"/>
      <c r="O135" s="205"/>
      <c r="P135" s="205"/>
      <c r="Q135" s="205"/>
      <c r="R135" s="205"/>
      <c r="S135" s="205"/>
      <c r="T135" s="20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01" t="s">
        <v>157</v>
      </c>
      <c r="AU135" s="201" t="s">
        <v>83</v>
      </c>
      <c r="AV135" s="14" t="s">
        <v>81</v>
      </c>
      <c r="AW135" s="14" t="s">
        <v>30</v>
      </c>
      <c r="AX135" s="14" t="s">
        <v>73</v>
      </c>
      <c r="AY135" s="201" t="s">
        <v>146</v>
      </c>
    </row>
    <row r="136" s="13" customFormat="1">
      <c r="A136" s="13"/>
      <c r="B136" s="189"/>
      <c r="C136" s="13"/>
      <c r="D136" s="184" t="s">
        <v>157</v>
      </c>
      <c r="E136" s="190" t="s">
        <v>1</v>
      </c>
      <c r="F136" s="191" t="s">
        <v>782</v>
      </c>
      <c r="G136" s="13"/>
      <c r="H136" s="192">
        <v>9</v>
      </c>
      <c r="I136" s="193"/>
      <c r="J136" s="13"/>
      <c r="K136" s="13"/>
      <c r="L136" s="189"/>
      <c r="M136" s="194"/>
      <c r="N136" s="195"/>
      <c r="O136" s="195"/>
      <c r="P136" s="195"/>
      <c r="Q136" s="195"/>
      <c r="R136" s="195"/>
      <c r="S136" s="195"/>
      <c r="T136" s="19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0" t="s">
        <v>157</v>
      </c>
      <c r="AU136" s="190" t="s">
        <v>83</v>
      </c>
      <c r="AV136" s="13" t="s">
        <v>83</v>
      </c>
      <c r="AW136" s="13" t="s">
        <v>30</v>
      </c>
      <c r="AX136" s="13" t="s">
        <v>73</v>
      </c>
      <c r="AY136" s="190" t="s">
        <v>146</v>
      </c>
    </row>
    <row r="137" s="13" customFormat="1">
      <c r="A137" s="13"/>
      <c r="B137" s="189"/>
      <c r="C137" s="13"/>
      <c r="D137" s="184" t="s">
        <v>157</v>
      </c>
      <c r="E137" s="190" t="s">
        <v>1</v>
      </c>
      <c r="F137" s="191" t="s">
        <v>783</v>
      </c>
      <c r="G137" s="13"/>
      <c r="H137" s="192">
        <v>31.5</v>
      </c>
      <c r="I137" s="193"/>
      <c r="J137" s="13"/>
      <c r="K137" s="13"/>
      <c r="L137" s="189"/>
      <c r="M137" s="194"/>
      <c r="N137" s="195"/>
      <c r="O137" s="195"/>
      <c r="P137" s="195"/>
      <c r="Q137" s="195"/>
      <c r="R137" s="195"/>
      <c r="S137" s="195"/>
      <c r="T137" s="19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0" t="s">
        <v>157</v>
      </c>
      <c r="AU137" s="190" t="s">
        <v>83</v>
      </c>
      <c r="AV137" s="13" t="s">
        <v>83</v>
      </c>
      <c r="AW137" s="13" t="s">
        <v>30</v>
      </c>
      <c r="AX137" s="13" t="s">
        <v>73</v>
      </c>
      <c r="AY137" s="190" t="s">
        <v>146</v>
      </c>
    </row>
    <row r="138" s="15" customFormat="1">
      <c r="A138" s="15"/>
      <c r="B138" s="207"/>
      <c r="C138" s="15"/>
      <c r="D138" s="184" t="s">
        <v>157</v>
      </c>
      <c r="E138" s="208" t="s">
        <v>1</v>
      </c>
      <c r="F138" s="209" t="s">
        <v>248</v>
      </c>
      <c r="G138" s="15"/>
      <c r="H138" s="210">
        <v>40.5</v>
      </c>
      <c r="I138" s="211"/>
      <c r="J138" s="15"/>
      <c r="K138" s="15"/>
      <c r="L138" s="207"/>
      <c r="M138" s="212"/>
      <c r="N138" s="213"/>
      <c r="O138" s="213"/>
      <c r="P138" s="213"/>
      <c r="Q138" s="213"/>
      <c r="R138" s="213"/>
      <c r="S138" s="213"/>
      <c r="T138" s="21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08" t="s">
        <v>157</v>
      </c>
      <c r="AU138" s="208" t="s">
        <v>83</v>
      </c>
      <c r="AV138" s="15" t="s">
        <v>168</v>
      </c>
      <c r="AW138" s="15" t="s">
        <v>30</v>
      </c>
      <c r="AX138" s="15" t="s">
        <v>81</v>
      </c>
      <c r="AY138" s="208" t="s">
        <v>146</v>
      </c>
    </row>
    <row r="139" s="2" customFormat="1" ht="33" customHeight="1">
      <c r="A139" s="37"/>
      <c r="B139" s="170"/>
      <c r="C139" s="171" t="s">
        <v>163</v>
      </c>
      <c r="D139" s="171" t="s">
        <v>149</v>
      </c>
      <c r="E139" s="172" t="s">
        <v>784</v>
      </c>
      <c r="F139" s="173" t="s">
        <v>785</v>
      </c>
      <c r="G139" s="174" t="s">
        <v>398</v>
      </c>
      <c r="H139" s="175">
        <v>28.600000000000001</v>
      </c>
      <c r="I139" s="176"/>
      <c r="J139" s="177">
        <f>ROUND(I139*H139,2)</f>
        <v>0</v>
      </c>
      <c r="K139" s="173" t="s">
        <v>778</v>
      </c>
      <c r="L139" s="38"/>
      <c r="M139" s="178" t="s">
        <v>1</v>
      </c>
      <c r="N139" s="179" t="s">
        <v>38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168</v>
      </c>
      <c r="AT139" s="182" t="s">
        <v>149</v>
      </c>
      <c r="AU139" s="182" t="s">
        <v>83</v>
      </c>
      <c r="AY139" s="18" t="s">
        <v>146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81</v>
      </c>
      <c r="BK139" s="183">
        <f>ROUND(I139*H139,2)</f>
        <v>0</v>
      </c>
      <c r="BL139" s="18" t="s">
        <v>168</v>
      </c>
      <c r="BM139" s="182" t="s">
        <v>786</v>
      </c>
    </row>
    <row r="140" s="2" customFormat="1">
      <c r="A140" s="37"/>
      <c r="B140" s="38"/>
      <c r="C140" s="37"/>
      <c r="D140" s="184" t="s">
        <v>156</v>
      </c>
      <c r="E140" s="37"/>
      <c r="F140" s="185" t="s">
        <v>787</v>
      </c>
      <c r="G140" s="37"/>
      <c r="H140" s="37"/>
      <c r="I140" s="186"/>
      <c r="J140" s="37"/>
      <c r="K140" s="37"/>
      <c r="L140" s="38"/>
      <c r="M140" s="187"/>
      <c r="N140" s="188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156</v>
      </c>
      <c r="AU140" s="18" t="s">
        <v>83</v>
      </c>
    </row>
    <row r="141" s="13" customFormat="1">
      <c r="A141" s="13"/>
      <c r="B141" s="189"/>
      <c r="C141" s="13"/>
      <c r="D141" s="184" t="s">
        <v>157</v>
      </c>
      <c r="E141" s="190" t="s">
        <v>1</v>
      </c>
      <c r="F141" s="191" t="s">
        <v>788</v>
      </c>
      <c r="G141" s="13"/>
      <c r="H141" s="192">
        <v>28.600000000000001</v>
      </c>
      <c r="I141" s="193"/>
      <c r="J141" s="13"/>
      <c r="K141" s="13"/>
      <c r="L141" s="189"/>
      <c r="M141" s="194"/>
      <c r="N141" s="195"/>
      <c r="O141" s="195"/>
      <c r="P141" s="195"/>
      <c r="Q141" s="195"/>
      <c r="R141" s="195"/>
      <c r="S141" s="195"/>
      <c r="T141" s="19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0" t="s">
        <v>157</v>
      </c>
      <c r="AU141" s="190" t="s">
        <v>83</v>
      </c>
      <c r="AV141" s="13" t="s">
        <v>83</v>
      </c>
      <c r="AW141" s="13" t="s">
        <v>30</v>
      </c>
      <c r="AX141" s="13" t="s">
        <v>81</v>
      </c>
      <c r="AY141" s="190" t="s">
        <v>146</v>
      </c>
    </row>
    <row r="142" s="2" customFormat="1" ht="33" customHeight="1">
      <c r="A142" s="37"/>
      <c r="B142" s="170"/>
      <c r="C142" s="171" t="s">
        <v>168</v>
      </c>
      <c r="D142" s="171" t="s">
        <v>149</v>
      </c>
      <c r="E142" s="172" t="s">
        <v>420</v>
      </c>
      <c r="F142" s="173" t="s">
        <v>421</v>
      </c>
      <c r="G142" s="174" t="s">
        <v>398</v>
      </c>
      <c r="H142" s="175">
        <v>638.70000000000005</v>
      </c>
      <c r="I142" s="176"/>
      <c r="J142" s="177">
        <f>ROUND(I142*H142,2)</f>
        <v>0</v>
      </c>
      <c r="K142" s="173" t="s">
        <v>778</v>
      </c>
      <c r="L142" s="38"/>
      <c r="M142" s="178" t="s">
        <v>1</v>
      </c>
      <c r="N142" s="179" t="s">
        <v>38</v>
      </c>
      <c r="O142" s="76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2" t="s">
        <v>168</v>
      </c>
      <c r="AT142" s="182" t="s">
        <v>149</v>
      </c>
      <c r="AU142" s="182" t="s">
        <v>83</v>
      </c>
      <c r="AY142" s="18" t="s">
        <v>146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8" t="s">
        <v>81</v>
      </c>
      <c r="BK142" s="183">
        <f>ROUND(I142*H142,2)</f>
        <v>0</v>
      </c>
      <c r="BL142" s="18" t="s">
        <v>168</v>
      </c>
      <c r="BM142" s="182" t="s">
        <v>789</v>
      </c>
    </row>
    <row r="143" s="2" customFormat="1">
      <c r="A143" s="37"/>
      <c r="B143" s="38"/>
      <c r="C143" s="37"/>
      <c r="D143" s="184" t="s">
        <v>156</v>
      </c>
      <c r="E143" s="37"/>
      <c r="F143" s="185" t="s">
        <v>423</v>
      </c>
      <c r="G143" s="37"/>
      <c r="H143" s="37"/>
      <c r="I143" s="186"/>
      <c r="J143" s="37"/>
      <c r="K143" s="37"/>
      <c r="L143" s="38"/>
      <c r="M143" s="187"/>
      <c r="N143" s="188"/>
      <c r="O143" s="76"/>
      <c r="P143" s="76"/>
      <c r="Q143" s="76"/>
      <c r="R143" s="76"/>
      <c r="S143" s="76"/>
      <c r="T143" s="7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8" t="s">
        <v>156</v>
      </c>
      <c r="AU143" s="18" t="s">
        <v>83</v>
      </c>
    </row>
    <row r="144" s="14" customFormat="1">
      <c r="A144" s="14"/>
      <c r="B144" s="200"/>
      <c r="C144" s="14"/>
      <c r="D144" s="184" t="s">
        <v>157</v>
      </c>
      <c r="E144" s="201" t="s">
        <v>1</v>
      </c>
      <c r="F144" s="202" t="s">
        <v>424</v>
      </c>
      <c r="G144" s="14"/>
      <c r="H144" s="201" t="s">
        <v>1</v>
      </c>
      <c r="I144" s="203"/>
      <c r="J144" s="14"/>
      <c r="K144" s="14"/>
      <c r="L144" s="200"/>
      <c r="M144" s="204"/>
      <c r="N144" s="205"/>
      <c r="O144" s="205"/>
      <c r="P144" s="205"/>
      <c r="Q144" s="205"/>
      <c r="R144" s="205"/>
      <c r="S144" s="205"/>
      <c r="T144" s="20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01" t="s">
        <v>157</v>
      </c>
      <c r="AU144" s="201" t="s">
        <v>83</v>
      </c>
      <c r="AV144" s="14" t="s">
        <v>81</v>
      </c>
      <c r="AW144" s="14" t="s">
        <v>30</v>
      </c>
      <c r="AX144" s="14" t="s">
        <v>73</v>
      </c>
      <c r="AY144" s="201" t="s">
        <v>146</v>
      </c>
    </row>
    <row r="145" s="13" customFormat="1">
      <c r="A145" s="13"/>
      <c r="B145" s="189"/>
      <c r="C145" s="13"/>
      <c r="D145" s="184" t="s">
        <v>157</v>
      </c>
      <c r="E145" s="190" t="s">
        <v>1</v>
      </c>
      <c r="F145" s="191" t="s">
        <v>790</v>
      </c>
      <c r="G145" s="13"/>
      <c r="H145" s="192">
        <v>569.60000000000002</v>
      </c>
      <c r="I145" s="193"/>
      <c r="J145" s="13"/>
      <c r="K145" s="13"/>
      <c r="L145" s="189"/>
      <c r="M145" s="194"/>
      <c r="N145" s="195"/>
      <c r="O145" s="195"/>
      <c r="P145" s="195"/>
      <c r="Q145" s="195"/>
      <c r="R145" s="195"/>
      <c r="S145" s="195"/>
      <c r="T145" s="19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0" t="s">
        <v>157</v>
      </c>
      <c r="AU145" s="190" t="s">
        <v>83</v>
      </c>
      <c r="AV145" s="13" t="s">
        <v>83</v>
      </c>
      <c r="AW145" s="13" t="s">
        <v>30</v>
      </c>
      <c r="AX145" s="13" t="s">
        <v>73</v>
      </c>
      <c r="AY145" s="190" t="s">
        <v>146</v>
      </c>
    </row>
    <row r="146" s="13" customFormat="1">
      <c r="A146" s="13"/>
      <c r="B146" s="189"/>
      <c r="C146" s="13"/>
      <c r="D146" s="184" t="s">
        <v>157</v>
      </c>
      <c r="E146" s="190" t="s">
        <v>1</v>
      </c>
      <c r="F146" s="191" t="s">
        <v>791</v>
      </c>
      <c r="G146" s="13"/>
      <c r="H146" s="192">
        <v>40.5</v>
      </c>
      <c r="I146" s="193"/>
      <c r="J146" s="13"/>
      <c r="K146" s="13"/>
      <c r="L146" s="189"/>
      <c r="M146" s="194"/>
      <c r="N146" s="195"/>
      <c r="O146" s="195"/>
      <c r="P146" s="195"/>
      <c r="Q146" s="195"/>
      <c r="R146" s="195"/>
      <c r="S146" s="195"/>
      <c r="T146" s="19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0" t="s">
        <v>157</v>
      </c>
      <c r="AU146" s="190" t="s">
        <v>83</v>
      </c>
      <c r="AV146" s="13" t="s">
        <v>83</v>
      </c>
      <c r="AW146" s="13" t="s">
        <v>30</v>
      </c>
      <c r="AX146" s="13" t="s">
        <v>73</v>
      </c>
      <c r="AY146" s="190" t="s">
        <v>146</v>
      </c>
    </row>
    <row r="147" s="13" customFormat="1">
      <c r="A147" s="13"/>
      <c r="B147" s="189"/>
      <c r="C147" s="13"/>
      <c r="D147" s="184" t="s">
        <v>157</v>
      </c>
      <c r="E147" s="190" t="s">
        <v>1</v>
      </c>
      <c r="F147" s="191" t="s">
        <v>792</v>
      </c>
      <c r="G147" s="13"/>
      <c r="H147" s="192">
        <v>28.600000000000001</v>
      </c>
      <c r="I147" s="193"/>
      <c r="J147" s="13"/>
      <c r="K147" s="13"/>
      <c r="L147" s="189"/>
      <c r="M147" s="194"/>
      <c r="N147" s="195"/>
      <c r="O147" s="195"/>
      <c r="P147" s="195"/>
      <c r="Q147" s="195"/>
      <c r="R147" s="195"/>
      <c r="S147" s="195"/>
      <c r="T147" s="19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0" t="s">
        <v>157</v>
      </c>
      <c r="AU147" s="190" t="s">
        <v>83</v>
      </c>
      <c r="AV147" s="13" t="s">
        <v>83</v>
      </c>
      <c r="AW147" s="13" t="s">
        <v>30</v>
      </c>
      <c r="AX147" s="13" t="s">
        <v>73</v>
      </c>
      <c r="AY147" s="190" t="s">
        <v>146</v>
      </c>
    </row>
    <row r="148" s="15" customFormat="1">
      <c r="A148" s="15"/>
      <c r="B148" s="207"/>
      <c r="C148" s="15"/>
      <c r="D148" s="184" t="s">
        <v>157</v>
      </c>
      <c r="E148" s="208" t="s">
        <v>1</v>
      </c>
      <c r="F148" s="209" t="s">
        <v>248</v>
      </c>
      <c r="G148" s="15"/>
      <c r="H148" s="210">
        <v>638.70000000000005</v>
      </c>
      <c r="I148" s="211"/>
      <c r="J148" s="15"/>
      <c r="K148" s="15"/>
      <c r="L148" s="207"/>
      <c r="M148" s="212"/>
      <c r="N148" s="213"/>
      <c r="O148" s="213"/>
      <c r="P148" s="213"/>
      <c r="Q148" s="213"/>
      <c r="R148" s="213"/>
      <c r="S148" s="213"/>
      <c r="T148" s="21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08" t="s">
        <v>157</v>
      </c>
      <c r="AU148" s="208" t="s">
        <v>83</v>
      </c>
      <c r="AV148" s="15" t="s">
        <v>168</v>
      </c>
      <c r="AW148" s="15" t="s">
        <v>30</v>
      </c>
      <c r="AX148" s="15" t="s">
        <v>81</v>
      </c>
      <c r="AY148" s="208" t="s">
        <v>146</v>
      </c>
    </row>
    <row r="149" s="2" customFormat="1">
      <c r="A149" s="37"/>
      <c r="B149" s="170"/>
      <c r="C149" s="171" t="s">
        <v>145</v>
      </c>
      <c r="D149" s="171" t="s">
        <v>149</v>
      </c>
      <c r="E149" s="172" t="s">
        <v>426</v>
      </c>
      <c r="F149" s="173" t="s">
        <v>427</v>
      </c>
      <c r="G149" s="174" t="s">
        <v>398</v>
      </c>
      <c r="H149" s="175">
        <v>6387</v>
      </c>
      <c r="I149" s="176"/>
      <c r="J149" s="177">
        <f>ROUND(I149*H149,2)</f>
        <v>0</v>
      </c>
      <c r="K149" s="173" t="s">
        <v>778</v>
      </c>
      <c r="L149" s="38"/>
      <c r="M149" s="178" t="s">
        <v>1</v>
      </c>
      <c r="N149" s="179" t="s">
        <v>38</v>
      </c>
      <c r="O149" s="76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168</v>
      </c>
      <c r="AT149" s="182" t="s">
        <v>149</v>
      </c>
      <c r="AU149" s="182" t="s">
        <v>83</v>
      </c>
      <c r="AY149" s="18" t="s">
        <v>146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81</v>
      </c>
      <c r="BK149" s="183">
        <f>ROUND(I149*H149,2)</f>
        <v>0</v>
      </c>
      <c r="BL149" s="18" t="s">
        <v>168</v>
      </c>
      <c r="BM149" s="182" t="s">
        <v>793</v>
      </c>
    </row>
    <row r="150" s="2" customFormat="1">
      <c r="A150" s="37"/>
      <c r="B150" s="38"/>
      <c r="C150" s="37"/>
      <c r="D150" s="184" t="s">
        <v>156</v>
      </c>
      <c r="E150" s="37"/>
      <c r="F150" s="185" t="s">
        <v>429</v>
      </c>
      <c r="G150" s="37"/>
      <c r="H150" s="37"/>
      <c r="I150" s="186"/>
      <c r="J150" s="37"/>
      <c r="K150" s="37"/>
      <c r="L150" s="38"/>
      <c r="M150" s="187"/>
      <c r="N150" s="188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156</v>
      </c>
      <c r="AU150" s="18" t="s">
        <v>83</v>
      </c>
    </row>
    <row r="151" s="13" customFormat="1">
      <c r="A151" s="13"/>
      <c r="B151" s="189"/>
      <c r="C151" s="13"/>
      <c r="D151" s="184" t="s">
        <v>157</v>
      </c>
      <c r="E151" s="190" t="s">
        <v>1</v>
      </c>
      <c r="F151" s="191" t="s">
        <v>794</v>
      </c>
      <c r="G151" s="13"/>
      <c r="H151" s="192">
        <v>6387</v>
      </c>
      <c r="I151" s="193"/>
      <c r="J151" s="13"/>
      <c r="K151" s="13"/>
      <c r="L151" s="189"/>
      <c r="M151" s="194"/>
      <c r="N151" s="195"/>
      <c r="O151" s="195"/>
      <c r="P151" s="195"/>
      <c r="Q151" s="195"/>
      <c r="R151" s="195"/>
      <c r="S151" s="195"/>
      <c r="T151" s="19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0" t="s">
        <v>157</v>
      </c>
      <c r="AU151" s="190" t="s">
        <v>83</v>
      </c>
      <c r="AV151" s="13" t="s">
        <v>83</v>
      </c>
      <c r="AW151" s="13" t="s">
        <v>30</v>
      </c>
      <c r="AX151" s="13" t="s">
        <v>81</v>
      </c>
      <c r="AY151" s="190" t="s">
        <v>146</v>
      </c>
    </row>
    <row r="152" s="2" customFormat="1">
      <c r="A152" s="37"/>
      <c r="B152" s="170"/>
      <c r="C152" s="171" t="s">
        <v>177</v>
      </c>
      <c r="D152" s="171" t="s">
        <v>149</v>
      </c>
      <c r="E152" s="172" t="s">
        <v>442</v>
      </c>
      <c r="F152" s="173" t="s">
        <v>443</v>
      </c>
      <c r="G152" s="174" t="s">
        <v>322</v>
      </c>
      <c r="H152" s="175">
        <v>1085.79</v>
      </c>
      <c r="I152" s="176"/>
      <c r="J152" s="177">
        <f>ROUND(I152*H152,2)</f>
        <v>0</v>
      </c>
      <c r="K152" s="173" t="s">
        <v>778</v>
      </c>
      <c r="L152" s="38"/>
      <c r="M152" s="178" t="s">
        <v>1</v>
      </c>
      <c r="N152" s="179" t="s">
        <v>38</v>
      </c>
      <c r="O152" s="76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82" t="s">
        <v>168</v>
      </c>
      <c r="AT152" s="182" t="s">
        <v>149</v>
      </c>
      <c r="AU152" s="182" t="s">
        <v>83</v>
      </c>
      <c r="AY152" s="18" t="s">
        <v>146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8" t="s">
        <v>81</v>
      </c>
      <c r="BK152" s="183">
        <f>ROUND(I152*H152,2)</f>
        <v>0</v>
      </c>
      <c r="BL152" s="18" t="s">
        <v>168</v>
      </c>
      <c r="BM152" s="182" t="s">
        <v>795</v>
      </c>
    </row>
    <row r="153" s="2" customFormat="1">
      <c r="A153" s="37"/>
      <c r="B153" s="38"/>
      <c r="C153" s="37"/>
      <c r="D153" s="184" t="s">
        <v>156</v>
      </c>
      <c r="E153" s="37"/>
      <c r="F153" s="185" t="s">
        <v>445</v>
      </c>
      <c r="G153" s="37"/>
      <c r="H153" s="37"/>
      <c r="I153" s="186"/>
      <c r="J153" s="37"/>
      <c r="K153" s="37"/>
      <c r="L153" s="38"/>
      <c r="M153" s="187"/>
      <c r="N153" s="188"/>
      <c r="O153" s="76"/>
      <c r="P153" s="76"/>
      <c r="Q153" s="76"/>
      <c r="R153" s="76"/>
      <c r="S153" s="76"/>
      <c r="T153" s="7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8" t="s">
        <v>156</v>
      </c>
      <c r="AU153" s="18" t="s">
        <v>83</v>
      </c>
    </row>
    <row r="154" s="13" customFormat="1">
      <c r="A154" s="13"/>
      <c r="B154" s="189"/>
      <c r="C154" s="13"/>
      <c r="D154" s="184" t="s">
        <v>157</v>
      </c>
      <c r="E154" s="190" t="s">
        <v>1</v>
      </c>
      <c r="F154" s="191" t="s">
        <v>796</v>
      </c>
      <c r="G154" s="13"/>
      <c r="H154" s="192">
        <v>1085.79</v>
      </c>
      <c r="I154" s="193"/>
      <c r="J154" s="13"/>
      <c r="K154" s="13"/>
      <c r="L154" s="189"/>
      <c r="M154" s="194"/>
      <c r="N154" s="195"/>
      <c r="O154" s="195"/>
      <c r="P154" s="195"/>
      <c r="Q154" s="195"/>
      <c r="R154" s="195"/>
      <c r="S154" s="195"/>
      <c r="T154" s="19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0" t="s">
        <v>157</v>
      </c>
      <c r="AU154" s="190" t="s">
        <v>83</v>
      </c>
      <c r="AV154" s="13" t="s">
        <v>83</v>
      </c>
      <c r="AW154" s="13" t="s">
        <v>30</v>
      </c>
      <c r="AX154" s="13" t="s">
        <v>81</v>
      </c>
      <c r="AY154" s="190" t="s">
        <v>146</v>
      </c>
    </row>
    <row r="155" s="2" customFormat="1" ht="16.5" customHeight="1">
      <c r="A155" s="37"/>
      <c r="B155" s="170"/>
      <c r="C155" s="171" t="s">
        <v>182</v>
      </c>
      <c r="D155" s="171" t="s">
        <v>149</v>
      </c>
      <c r="E155" s="172" t="s">
        <v>447</v>
      </c>
      <c r="F155" s="173" t="s">
        <v>448</v>
      </c>
      <c r="G155" s="174" t="s">
        <v>398</v>
      </c>
      <c r="H155" s="175">
        <v>638.70000000000005</v>
      </c>
      <c r="I155" s="176"/>
      <c r="J155" s="177">
        <f>ROUND(I155*H155,2)</f>
        <v>0</v>
      </c>
      <c r="K155" s="173" t="s">
        <v>778</v>
      </c>
      <c r="L155" s="38"/>
      <c r="M155" s="178" t="s">
        <v>1</v>
      </c>
      <c r="N155" s="179" t="s">
        <v>38</v>
      </c>
      <c r="O155" s="76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82" t="s">
        <v>168</v>
      </c>
      <c r="AT155" s="182" t="s">
        <v>149</v>
      </c>
      <c r="AU155" s="182" t="s">
        <v>83</v>
      </c>
      <c r="AY155" s="18" t="s">
        <v>146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8" t="s">
        <v>81</v>
      </c>
      <c r="BK155" s="183">
        <f>ROUND(I155*H155,2)</f>
        <v>0</v>
      </c>
      <c r="BL155" s="18" t="s">
        <v>168</v>
      </c>
      <c r="BM155" s="182" t="s">
        <v>797</v>
      </c>
    </row>
    <row r="156" s="2" customFormat="1">
      <c r="A156" s="37"/>
      <c r="B156" s="38"/>
      <c r="C156" s="37"/>
      <c r="D156" s="184" t="s">
        <v>156</v>
      </c>
      <c r="E156" s="37"/>
      <c r="F156" s="185" t="s">
        <v>450</v>
      </c>
      <c r="G156" s="37"/>
      <c r="H156" s="37"/>
      <c r="I156" s="186"/>
      <c r="J156" s="37"/>
      <c r="K156" s="37"/>
      <c r="L156" s="38"/>
      <c r="M156" s="187"/>
      <c r="N156" s="188"/>
      <c r="O156" s="76"/>
      <c r="P156" s="76"/>
      <c r="Q156" s="76"/>
      <c r="R156" s="76"/>
      <c r="S156" s="76"/>
      <c r="T156" s="7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156</v>
      </c>
      <c r="AU156" s="18" t="s">
        <v>83</v>
      </c>
    </row>
    <row r="157" s="13" customFormat="1">
      <c r="A157" s="13"/>
      <c r="B157" s="189"/>
      <c r="C157" s="13"/>
      <c r="D157" s="184" t="s">
        <v>157</v>
      </c>
      <c r="E157" s="190" t="s">
        <v>1</v>
      </c>
      <c r="F157" s="191" t="s">
        <v>798</v>
      </c>
      <c r="G157" s="13"/>
      <c r="H157" s="192">
        <v>638.70000000000005</v>
      </c>
      <c r="I157" s="193"/>
      <c r="J157" s="13"/>
      <c r="K157" s="13"/>
      <c r="L157" s="189"/>
      <c r="M157" s="194"/>
      <c r="N157" s="195"/>
      <c r="O157" s="195"/>
      <c r="P157" s="195"/>
      <c r="Q157" s="195"/>
      <c r="R157" s="195"/>
      <c r="S157" s="195"/>
      <c r="T157" s="19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0" t="s">
        <v>157</v>
      </c>
      <c r="AU157" s="190" t="s">
        <v>83</v>
      </c>
      <c r="AV157" s="13" t="s">
        <v>83</v>
      </c>
      <c r="AW157" s="13" t="s">
        <v>30</v>
      </c>
      <c r="AX157" s="13" t="s">
        <v>73</v>
      </c>
      <c r="AY157" s="190" t="s">
        <v>146</v>
      </c>
    </row>
    <row r="158" s="15" customFormat="1">
      <c r="A158" s="15"/>
      <c r="B158" s="207"/>
      <c r="C158" s="15"/>
      <c r="D158" s="184" t="s">
        <v>157</v>
      </c>
      <c r="E158" s="208" t="s">
        <v>1</v>
      </c>
      <c r="F158" s="209" t="s">
        <v>248</v>
      </c>
      <c r="G158" s="15"/>
      <c r="H158" s="210">
        <v>638.70000000000005</v>
      </c>
      <c r="I158" s="211"/>
      <c r="J158" s="15"/>
      <c r="K158" s="15"/>
      <c r="L158" s="207"/>
      <c r="M158" s="212"/>
      <c r="N158" s="213"/>
      <c r="O158" s="213"/>
      <c r="P158" s="213"/>
      <c r="Q158" s="213"/>
      <c r="R158" s="213"/>
      <c r="S158" s="213"/>
      <c r="T158" s="21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08" t="s">
        <v>157</v>
      </c>
      <c r="AU158" s="208" t="s">
        <v>83</v>
      </c>
      <c r="AV158" s="15" t="s">
        <v>168</v>
      </c>
      <c r="AW158" s="15" t="s">
        <v>30</v>
      </c>
      <c r="AX158" s="15" t="s">
        <v>81</v>
      </c>
      <c r="AY158" s="208" t="s">
        <v>146</v>
      </c>
    </row>
    <row r="159" s="2" customFormat="1">
      <c r="A159" s="37"/>
      <c r="B159" s="170"/>
      <c r="C159" s="171" t="s">
        <v>189</v>
      </c>
      <c r="D159" s="171" t="s">
        <v>149</v>
      </c>
      <c r="E159" s="172" t="s">
        <v>455</v>
      </c>
      <c r="F159" s="173" t="s">
        <v>456</v>
      </c>
      <c r="G159" s="174" t="s">
        <v>398</v>
      </c>
      <c r="H159" s="175">
        <v>27</v>
      </c>
      <c r="I159" s="176"/>
      <c r="J159" s="177">
        <f>ROUND(I159*H159,2)</f>
        <v>0</v>
      </c>
      <c r="K159" s="173" t="s">
        <v>778</v>
      </c>
      <c r="L159" s="38"/>
      <c r="M159" s="178" t="s">
        <v>1</v>
      </c>
      <c r="N159" s="179" t="s">
        <v>38</v>
      </c>
      <c r="O159" s="76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2" t="s">
        <v>168</v>
      </c>
      <c r="AT159" s="182" t="s">
        <v>149</v>
      </c>
      <c r="AU159" s="182" t="s">
        <v>83</v>
      </c>
      <c r="AY159" s="18" t="s">
        <v>146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8" t="s">
        <v>81</v>
      </c>
      <c r="BK159" s="183">
        <f>ROUND(I159*H159,2)</f>
        <v>0</v>
      </c>
      <c r="BL159" s="18" t="s">
        <v>168</v>
      </c>
      <c r="BM159" s="182" t="s">
        <v>799</v>
      </c>
    </row>
    <row r="160" s="2" customFormat="1">
      <c r="A160" s="37"/>
      <c r="B160" s="38"/>
      <c r="C160" s="37"/>
      <c r="D160" s="184" t="s">
        <v>156</v>
      </c>
      <c r="E160" s="37"/>
      <c r="F160" s="185" t="s">
        <v>458</v>
      </c>
      <c r="G160" s="37"/>
      <c r="H160" s="37"/>
      <c r="I160" s="186"/>
      <c r="J160" s="37"/>
      <c r="K160" s="37"/>
      <c r="L160" s="38"/>
      <c r="M160" s="187"/>
      <c r="N160" s="188"/>
      <c r="O160" s="76"/>
      <c r="P160" s="76"/>
      <c r="Q160" s="76"/>
      <c r="R160" s="76"/>
      <c r="S160" s="76"/>
      <c r="T160" s="7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8" t="s">
        <v>156</v>
      </c>
      <c r="AU160" s="18" t="s">
        <v>83</v>
      </c>
    </row>
    <row r="161" s="14" customFormat="1">
      <c r="A161" s="14"/>
      <c r="B161" s="200"/>
      <c r="C161" s="14"/>
      <c r="D161" s="184" t="s">
        <v>157</v>
      </c>
      <c r="E161" s="201" t="s">
        <v>1</v>
      </c>
      <c r="F161" s="202" t="s">
        <v>459</v>
      </c>
      <c r="G161" s="14"/>
      <c r="H161" s="201" t="s">
        <v>1</v>
      </c>
      <c r="I161" s="203"/>
      <c r="J161" s="14"/>
      <c r="K161" s="14"/>
      <c r="L161" s="200"/>
      <c r="M161" s="204"/>
      <c r="N161" s="205"/>
      <c r="O161" s="205"/>
      <c r="P161" s="205"/>
      <c r="Q161" s="205"/>
      <c r="R161" s="205"/>
      <c r="S161" s="205"/>
      <c r="T161" s="20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01" t="s">
        <v>157</v>
      </c>
      <c r="AU161" s="201" t="s">
        <v>83</v>
      </c>
      <c r="AV161" s="14" t="s">
        <v>81</v>
      </c>
      <c r="AW161" s="14" t="s">
        <v>30</v>
      </c>
      <c r="AX161" s="14" t="s">
        <v>73</v>
      </c>
      <c r="AY161" s="201" t="s">
        <v>146</v>
      </c>
    </row>
    <row r="162" s="13" customFormat="1">
      <c r="A162" s="13"/>
      <c r="B162" s="189"/>
      <c r="C162" s="13"/>
      <c r="D162" s="184" t="s">
        <v>157</v>
      </c>
      <c r="E162" s="190" t="s">
        <v>1</v>
      </c>
      <c r="F162" s="191" t="s">
        <v>800</v>
      </c>
      <c r="G162" s="13"/>
      <c r="H162" s="192">
        <v>21</v>
      </c>
      <c r="I162" s="193"/>
      <c r="J162" s="13"/>
      <c r="K162" s="13"/>
      <c r="L162" s="189"/>
      <c r="M162" s="194"/>
      <c r="N162" s="195"/>
      <c r="O162" s="195"/>
      <c r="P162" s="195"/>
      <c r="Q162" s="195"/>
      <c r="R162" s="195"/>
      <c r="S162" s="195"/>
      <c r="T162" s="19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0" t="s">
        <v>157</v>
      </c>
      <c r="AU162" s="190" t="s">
        <v>83</v>
      </c>
      <c r="AV162" s="13" t="s">
        <v>83</v>
      </c>
      <c r="AW162" s="13" t="s">
        <v>30</v>
      </c>
      <c r="AX162" s="13" t="s">
        <v>73</v>
      </c>
      <c r="AY162" s="190" t="s">
        <v>146</v>
      </c>
    </row>
    <row r="163" s="13" customFormat="1">
      <c r="A163" s="13"/>
      <c r="B163" s="189"/>
      <c r="C163" s="13"/>
      <c r="D163" s="184" t="s">
        <v>157</v>
      </c>
      <c r="E163" s="190" t="s">
        <v>1</v>
      </c>
      <c r="F163" s="191" t="s">
        <v>801</v>
      </c>
      <c r="G163" s="13"/>
      <c r="H163" s="192">
        <v>6</v>
      </c>
      <c r="I163" s="193"/>
      <c r="J163" s="13"/>
      <c r="K163" s="13"/>
      <c r="L163" s="189"/>
      <c r="M163" s="194"/>
      <c r="N163" s="195"/>
      <c r="O163" s="195"/>
      <c r="P163" s="195"/>
      <c r="Q163" s="195"/>
      <c r="R163" s="195"/>
      <c r="S163" s="195"/>
      <c r="T163" s="19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0" t="s">
        <v>157</v>
      </c>
      <c r="AU163" s="190" t="s">
        <v>83</v>
      </c>
      <c r="AV163" s="13" t="s">
        <v>83</v>
      </c>
      <c r="AW163" s="13" t="s">
        <v>30</v>
      </c>
      <c r="AX163" s="13" t="s">
        <v>73</v>
      </c>
      <c r="AY163" s="190" t="s">
        <v>146</v>
      </c>
    </row>
    <row r="164" s="15" customFormat="1">
      <c r="A164" s="15"/>
      <c r="B164" s="207"/>
      <c r="C164" s="15"/>
      <c r="D164" s="184" t="s">
        <v>157</v>
      </c>
      <c r="E164" s="208" t="s">
        <v>1</v>
      </c>
      <c r="F164" s="209" t="s">
        <v>248</v>
      </c>
      <c r="G164" s="15"/>
      <c r="H164" s="210">
        <v>27</v>
      </c>
      <c r="I164" s="211"/>
      <c r="J164" s="15"/>
      <c r="K164" s="15"/>
      <c r="L164" s="207"/>
      <c r="M164" s="212"/>
      <c r="N164" s="213"/>
      <c r="O164" s="213"/>
      <c r="P164" s="213"/>
      <c r="Q164" s="213"/>
      <c r="R164" s="213"/>
      <c r="S164" s="213"/>
      <c r="T164" s="21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08" t="s">
        <v>157</v>
      </c>
      <c r="AU164" s="208" t="s">
        <v>83</v>
      </c>
      <c r="AV164" s="15" t="s">
        <v>168</v>
      </c>
      <c r="AW164" s="15" t="s">
        <v>30</v>
      </c>
      <c r="AX164" s="15" t="s">
        <v>81</v>
      </c>
      <c r="AY164" s="208" t="s">
        <v>146</v>
      </c>
    </row>
    <row r="165" s="2" customFormat="1" ht="16.5" customHeight="1">
      <c r="A165" s="37"/>
      <c r="B165" s="170"/>
      <c r="C165" s="215" t="s">
        <v>194</v>
      </c>
      <c r="D165" s="215" t="s">
        <v>249</v>
      </c>
      <c r="E165" s="216" t="s">
        <v>462</v>
      </c>
      <c r="F165" s="217" t="s">
        <v>463</v>
      </c>
      <c r="G165" s="218" t="s">
        <v>322</v>
      </c>
      <c r="H165" s="219">
        <v>54</v>
      </c>
      <c r="I165" s="220"/>
      <c r="J165" s="221">
        <f>ROUND(I165*H165,2)</f>
        <v>0</v>
      </c>
      <c r="K165" s="217" t="s">
        <v>778</v>
      </c>
      <c r="L165" s="222"/>
      <c r="M165" s="223" t="s">
        <v>1</v>
      </c>
      <c r="N165" s="224" t="s">
        <v>38</v>
      </c>
      <c r="O165" s="76"/>
      <c r="P165" s="180">
        <f>O165*H165</f>
        <v>0</v>
      </c>
      <c r="Q165" s="180">
        <v>1</v>
      </c>
      <c r="R165" s="180">
        <f>Q165*H165</f>
        <v>54</v>
      </c>
      <c r="S165" s="180">
        <v>0</v>
      </c>
      <c r="T165" s="18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2" t="s">
        <v>189</v>
      </c>
      <c r="AT165" s="182" t="s">
        <v>249</v>
      </c>
      <c r="AU165" s="182" t="s">
        <v>83</v>
      </c>
      <c r="AY165" s="18" t="s">
        <v>146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8" t="s">
        <v>81</v>
      </c>
      <c r="BK165" s="183">
        <f>ROUND(I165*H165,2)</f>
        <v>0</v>
      </c>
      <c r="BL165" s="18" t="s">
        <v>168</v>
      </c>
      <c r="BM165" s="182" t="s">
        <v>802</v>
      </c>
    </row>
    <row r="166" s="2" customFormat="1">
      <c r="A166" s="37"/>
      <c r="B166" s="38"/>
      <c r="C166" s="37"/>
      <c r="D166" s="184" t="s">
        <v>156</v>
      </c>
      <c r="E166" s="37"/>
      <c r="F166" s="185" t="s">
        <v>463</v>
      </c>
      <c r="G166" s="37"/>
      <c r="H166" s="37"/>
      <c r="I166" s="186"/>
      <c r="J166" s="37"/>
      <c r="K166" s="37"/>
      <c r="L166" s="38"/>
      <c r="M166" s="187"/>
      <c r="N166" s="188"/>
      <c r="O166" s="76"/>
      <c r="P166" s="76"/>
      <c r="Q166" s="76"/>
      <c r="R166" s="76"/>
      <c r="S166" s="76"/>
      <c r="T166" s="7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8" t="s">
        <v>156</v>
      </c>
      <c r="AU166" s="18" t="s">
        <v>83</v>
      </c>
    </row>
    <row r="167" s="13" customFormat="1">
      <c r="A167" s="13"/>
      <c r="B167" s="189"/>
      <c r="C167" s="13"/>
      <c r="D167" s="184" t="s">
        <v>157</v>
      </c>
      <c r="E167" s="13"/>
      <c r="F167" s="191" t="s">
        <v>803</v>
      </c>
      <c r="G167" s="13"/>
      <c r="H167" s="192">
        <v>54</v>
      </c>
      <c r="I167" s="193"/>
      <c r="J167" s="13"/>
      <c r="K167" s="13"/>
      <c r="L167" s="189"/>
      <c r="M167" s="194"/>
      <c r="N167" s="195"/>
      <c r="O167" s="195"/>
      <c r="P167" s="195"/>
      <c r="Q167" s="195"/>
      <c r="R167" s="195"/>
      <c r="S167" s="195"/>
      <c r="T167" s="19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0" t="s">
        <v>157</v>
      </c>
      <c r="AU167" s="190" t="s">
        <v>83</v>
      </c>
      <c r="AV167" s="13" t="s">
        <v>83</v>
      </c>
      <c r="AW167" s="13" t="s">
        <v>3</v>
      </c>
      <c r="AX167" s="13" t="s">
        <v>81</v>
      </c>
      <c r="AY167" s="190" t="s">
        <v>146</v>
      </c>
    </row>
    <row r="168" s="2" customFormat="1">
      <c r="A168" s="37"/>
      <c r="B168" s="170"/>
      <c r="C168" s="171" t="s">
        <v>199</v>
      </c>
      <c r="D168" s="171" t="s">
        <v>149</v>
      </c>
      <c r="E168" s="172" t="s">
        <v>473</v>
      </c>
      <c r="F168" s="173" t="s">
        <v>474</v>
      </c>
      <c r="G168" s="174" t="s">
        <v>284</v>
      </c>
      <c r="H168" s="175">
        <v>1424</v>
      </c>
      <c r="I168" s="176"/>
      <c r="J168" s="177">
        <f>ROUND(I168*H168,2)</f>
        <v>0</v>
      </c>
      <c r="K168" s="173" t="s">
        <v>778</v>
      </c>
      <c r="L168" s="38"/>
      <c r="M168" s="178" t="s">
        <v>1</v>
      </c>
      <c r="N168" s="179" t="s">
        <v>38</v>
      </c>
      <c r="O168" s="76"/>
      <c r="P168" s="180">
        <f>O168*H168</f>
        <v>0</v>
      </c>
      <c r="Q168" s="180">
        <v>0</v>
      </c>
      <c r="R168" s="180">
        <f>Q168*H168</f>
        <v>0</v>
      </c>
      <c r="S168" s="180">
        <v>0</v>
      </c>
      <c r="T168" s="18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2" t="s">
        <v>168</v>
      </c>
      <c r="AT168" s="182" t="s">
        <v>149</v>
      </c>
      <c r="AU168" s="182" t="s">
        <v>83</v>
      </c>
      <c r="AY168" s="18" t="s">
        <v>146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8" t="s">
        <v>81</v>
      </c>
      <c r="BK168" s="183">
        <f>ROUND(I168*H168,2)</f>
        <v>0</v>
      </c>
      <c r="BL168" s="18" t="s">
        <v>168</v>
      </c>
      <c r="BM168" s="182" t="s">
        <v>804</v>
      </c>
    </row>
    <row r="169" s="2" customFormat="1">
      <c r="A169" s="37"/>
      <c r="B169" s="38"/>
      <c r="C169" s="37"/>
      <c r="D169" s="184" t="s">
        <v>156</v>
      </c>
      <c r="E169" s="37"/>
      <c r="F169" s="185" t="s">
        <v>476</v>
      </c>
      <c r="G169" s="37"/>
      <c r="H169" s="37"/>
      <c r="I169" s="186"/>
      <c r="J169" s="37"/>
      <c r="K169" s="37"/>
      <c r="L169" s="38"/>
      <c r="M169" s="187"/>
      <c r="N169" s="188"/>
      <c r="O169" s="76"/>
      <c r="P169" s="76"/>
      <c r="Q169" s="76"/>
      <c r="R169" s="76"/>
      <c r="S169" s="76"/>
      <c r="T169" s="7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8" t="s">
        <v>156</v>
      </c>
      <c r="AU169" s="18" t="s">
        <v>83</v>
      </c>
    </row>
    <row r="170" s="12" customFormat="1" ht="22.8" customHeight="1">
      <c r="A170" s="12"/>
      <c r="B170" s="157"/>
      <c r="C170" s="12"/>
      <c r="D170" s="158" t="s">
        <v>72</v>
      </c>
      <c r="E170" s="168" t="s">
        <v>83</v>
      </c>
      <c r="F170" s="168" t="s">
        <v>688</v>
      </c>
      <c r="G170" s="12"/>
      <c r="H170" s="12"/>
      <c r="I170" s="160"/>
      <c r="J170" s="169">
        <f>BK170</f>
        <v>0</v>
      </c>
      <c r="K170" s="12"/>
      <c r="L170" s="157"/>
      <c r="M170" s="162"/>
      <c r="N170" s="163"/>
      <c r="O170" s="163"/>
      <c r="P170" s="164">
        <f>SUM(P171:P178)</f>
        <v>0</v>
      </c>
      <c r="Q170" s="163"/>
      <c r="R170" s="164">
        <f>SUM(R171:R178)</f>
        <v>45.287232000000003</v>
      </c>
      <c r="S170" s="163"/>
      <c r="T170" s="165">
        <f>SUM(T171:T178)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8" t="s">
        <v>81</v>
      </c>
      <c r="AT170" s="166" t="s">
        <v>72</v>
      </c>
      <c r="AU170" s="166" t="s">
        <v>81</v>
      </c>
      <c r="AY170" s="158" t="s">
        <v>146</v>
      </c>
      <c r="BK170" s="167">
        <f>SUM(BK171:BK178)</f>
        <v>0</v>
      </c>
    </row>
    <row r="171" s="2" customFormat="1">
      <c r="A171" s="37"/>
      <c r="B171" s="170"/>
      <c r="C171" s="171" t="s">
        <v>205</v>
      </c>
      <c r="D171" s="171" t="s">
        <v>149</v>
      </c>
      <c r="E171" s="172" t="s">
        <v>805</v>
      </c>
      <c r="F171" s="173" t="s">
        <v>806</v>
      </c>
      <c r="G171" s="174" t="s">
        <v>284</v>
      </c>
      <c r="H171" s="175">
        <v>474.60000000000002</v>
      </c>
      <c r="I171" s="176"/>
      <c r="J171" s="177">
        <f>ROUND(I171*H171,2)</f>
        <v>0</v>
      </c>
      <c r="K171" s="173" t="s">
        <v>778</v>
      </c>
      <c r="L171" s="38"/>
      <c r="M171" s="178" t="s">
        <v>1</v>
      </c>
      <c r="N171" s="179" t="s">
        <v>38</v>
      </c>
      <c r="O171" s="76"/>
      <c r="P171" s="180">
        <f>O171*H171</f>
        <v>0</v>
      </c>
      <c r="Q171" s="180">
        <v>0.00017000000000000001</v>
      </c>
      <c r="R171" s="180">
        <f>Q171*H171</f>
        <v>0.080682000000000004</v>
      </c>
      <c r="S171" s="180">
        <v>0</v>
      </c>
      <c r="T171" s="18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2" t="s">
        <v>168</v>
      </c>
      <c r="AT171" s="182" t="s">
        <v>149</v>
      </c>
      <c r="AU171" s="182" t="s">
        <v>83</v>
      </c>
      <c r="AY171" s="18" t="s">
        <v>146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8" t="s">
        <v>81</v>
      </c>
      <c r="BK171" s="183">
        <f>ROUND(I171*H171,2)</f>
        <v>0</v>
      </c>
      <c r="BL171" s="18" t="s">
        <v>168</v>
      </c>
      <c r="BM171" s="182" t="s">
        <v>807</v>
      </c>
    </row>
    <row r="172" s="2" customFormat="1">
      <c r="A172" s="37"/>
      <c r="B172" s="38"/>
      <c r="C172" s="37"/>
      <c r="D172" s="184" t="s">
        <v>156</v>
      </c>
      <c r="E172" s="37"/>
      <c r="F172" s="185" t="s">
        <v>808</v>
      </c>
      <c r="G172" s="37"/>
      <c r="H172" s="37"/>
      <c r="I172" s="186"/>
      <c r="J172" s="37"/>
      <c r="K172" s="37"/>
      <c r="L172" s="38"/>
      <c r="M172" s="187"/>
      <c r="N172" s="188"/>
      <c r="O172" s="76"/>
      <c r="P172" s="76"/>
      <c r="Q172" s="76"/>
      <c r="R172" s="76"/>
      <c r="S172" s="76"/>
      <c r="T172" s="7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8" t="s">
        <v>156</v>
      </c>
      <c r="AU172" s="18" t="s">
        <v>83</v>
      </c>
    </row>
    <row r="173" s="13" customFormat="1">
      <c r="A173" s="13"/>
      <c r="B173" s="189"/>
      <c r="C173" s="13"/>
      <c r="D173" s="184" t="s">
        <v>157</v>
      </c>
      <c r="E173" s="190" t="s">
        <v>1</v>
      </c>
      <c r="F173" s="191" t="s">
        <v>809</v>
      </c>
      <c r="G173" s="13"/>
      <c r="H173" s="192">
        <v>474.60000000000002</v>
      </c>
      <c r="I173" s="193"/>
      <c r="J173" s="13"/>
      <c r="K173" s="13"/>
      <c r="L173" s="189"/>
      <c r="M173" s="194"/>
      <c r="N173" s="195"/>
      <c r="O173" s="195"/>
      <c r="P173" s="195"/>
      <c r="Q173" s="195"/>
      <c r="R173" s="195"/>
      <c r="S173" s="195"/>
      <c r="T173" s="19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0" t="s">
        <v>157</v>
      </c>
      <c r="AU173" s="190" t="s">
        <v>83</v>
      </c>
      <c r="AV173" s="13" t="s">
        <v>83</v>
      </c>
      <c r="AW173" s="13" t="s">
        <v>30</v>
      </c>
      <c r="AX173" s="13" t="s">
        <v>81</v>
      </c>
      <c r="AY173" s="190" t="s">
        <v>146</v>
      </c>
    </row>
    <row r="174" s="2" customFormat="1" ht="16.5" customHeight="1">
      <c r="A174" s="37"/>
      <c r="B174" s="170"/>
      <c r="C174" s="215" t="s">
        <v>210</v>
      </c>
      <c r="D174" s="215" t="s">
        <v>249</v>
      </c>
      <c r="E174" s="216" t="s">
        <v>810</v>
      </c>
      <c r="F174" s="217" t="s">
        <v>811</v>
      </c>
      <c r="G174" s="218" t="s">
        <v>284</v>
      </c>
      <c r="H174" s="219">
        <v>474.60000000000002</v>
      </c>
      <c r="I174" s="220"/>
      <c r="J174" s="221">
        <f>ROUND(I174*H174,2)</f>
        <v>0</v>
      </c>
      <c r="K174" s="217" t="s">
        <v>778</v>
      </c>
      <c r="L174" s="222"/>
      <c r="M174" s="223" t="s">
        <v>1</v>
      </c>
      <c r="N174" s="224" t="s">
        <v>38</v>
      </c>
      <c r="O174" s="76"/>
      <c r="P174" s="180">
        <f>O174*H174</f>
        <v>0</v>
      </c>
      <c r="Q174" s="180">
        <v>0.00025000000000000001</v>
      </c>
      <c r="R174" s="180">
        <f>Q174*H174</f>
        <v>0.11865000000000001</v>
      </c>
      <c r="S174" s="180">
        <v>0</v>
      </c>
      <c r="T174" s="18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2" t="s">
        <v>189</v>
      </c>
      <c r="AT174" s="182" t="s">
        <v>249</v>
      </c>
      <c r="AU174" s="182" t="s">
        <v>83</v>
      </c>
      <c r="AY174" s="18" t="s">
        <v>146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8" t="s">
        <v>81</v>
      </c>
      <c r="BK174" s="183">
        <f>ROUND(I174*H174,2)</f>
        <v>0</v>
      </c>
      <c r="BL174" s="18" t="s">
        <v>168</v>
      </c>
      <c r="BM174" s="182" t="s">
        <v>812</v>
      </c>
    </row>
    <row r="175" s="2" customFormat="1">
      <c r="A175" s="37"/>
      <c r="B175" s="38"/>
      <c r="C175" s="37"/>
      <c r="D175" s="184" t="s">
        <v>156</v>
      </c>
      <c r="E175" s="37"/>
      <c r="F175" s="185" t="s">
        <v>811</v>
      </c>
      <c r="G175" s="37"/>
      <c r="H175" s="37"/>
      <c r="I175" s="186"/>
      <c r="J175" s="37"/>
      <c r="K175" s="37"/>
      <c r="L175" s="38"/>
      <c r="M175" s="187"/>
      <c r="N175" s="188"/>
      <c r="O175" s="76"/>
      <c r="P175" s="76"/>
      <c r="Q175" s="76"/>
      <c r="R175" s="76"/>
      <c r="S175" s="76"/>
      <c r="T175" s="7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8" t="s">
        <v>156</v>
      </c>
      <c r="AU175" s="18" t="s">
        <v>83</v>
      </c>
    </row>
    <row r="176" s="2" customFormat="1">
      <c r="A176" s="37"/>
      <c r="B176" s="170"/>
      <c r="C176" s="171" t="s">
        <v>215</v>
      </c>
      <c r="D176" s="171" t="s">
        <v>149</v>
      </c>
      <c r="E176" s="172" t="s">
        <v>813</v>
      </c>
      <c r="F176" s="173" t="s">
        <v>814</v>
      </c>
      <c r="G176" s="174" t="s">
        <v>278</v>
      </c>
      <c r="H176" s="175">
        <v>143</v>
      </c>
      <c r="I176" s="176"/>
      <c r="J176" s="177">
        <f>ROUND(I176*H176,2)</f>
        <v>0</v>
      </c>
      <c r="K176" s="173" t="s">
        <v>778</v>
      </c>
      <c r="L176" s="38"/>
      <c r="M176" s="178" t="s">
        <v>1</v>
      </c>
      <c r="N176" s="179" t="s">
        <v>38</v>
      </c>
      <c r="O176" s="76"/>
      <c r="P176" s="180">
        <f>O176*H176</f>
        <v>0</v>
      </c>
      <c r="Q176" s="180">
        <v>0.31530000000000002</v>
      </c>
      <c r="R176" s="180">
        <f>Q176*H176</f>
        <v>45.087900000000005</v>
      </c>
      <c r="S176" s="180">
        <v>0</v>
      </c>
      <c r="T176" s="18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2" t="s">
        <v>168</v>
      </c>
      <c r="AT176" s="182" t="s">
        <v>149</v>
      </c>
      <c r="AU176" s="182" t="s">
        <v>83</v>
      </c>
      <c r="AY176" s="18" t="s">
        <v>146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8" t="s">
        <v>81</v>
      </c>
      <c r="BK176" s="183">
        <f>ROUND(I176*H176,2)</f>
        <v>0</v>
      </c>
      <c r="BL176" s="18" t="s">
        <v>168</v>
      </c>
      <c r="BM176" s="182" t="s">
        <v>815</v>
      </c>
    </row>
    <row r="177" s="2" customFormat="1">
      <c r="A177" s="37"/>
      <c r="B177" s="38"/>
      <c r="C177" s="37"/>
      <c r="D177" s="184" t="s">
        <v>156</v>
      </c>
      <c r="E177" s="37"/>
      <c r="F177" s="185" t="s">
        <v>816</v>
      </c>
      <c r="G177" s="37"/>
      <c r="H177" s="37"/>
      <c r="I177" s="186"/>
      <c r="J177" s="37"/>
      <c r="K177" s="37"/>
      <c r="L177" s="38"/>
      <c r="M177" s="187"/>
      <c r="N177" s="188"/>
      <c r="O177" s="76"/>
      <c r="P177" s="76"/>
      <c r="Q177" s="76"/>
      <c r="R177" s="76"/>
      <c r="S177" s="76"/>
      <c r="T177" s="7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8" t="s">
        <v>156</v>
      </c>
      <c r="AU177" s="18" t="s">
        <v>83</v>
      </c>
    </row>
    <row r="178" s="13" customFormat="1">
      <c r="A178" s="13"/>
      <c r="B178" s="189"/>
      <c r="C178" s="13"/>
      <c r="D178" s="184" t="s">
        <v>157</v>
      </c>
      <c r="E178" s="190" t="s">
        <v>1</v>
      </c>
      <c r="F178" s="191" t="s">
        <v>817</v>
      </c>
      <c r="G178" s="13"/>
      <c r="H178" s="192">
        <v>143</v>
      </c>
      <c r="I178" s="193"/>
      <c r="J178" s="13"/>
      <c r="K178" s="13"/>
      <c r="L178" s="189"/>
      <c r="M178" s="194"/>
      <c r="N178" s="195"/>
      <c r="O178" s="195"/>
      <c r="P178" s="195"/>
      <c r="Q178" s="195"/>
      <c r="R178" s="195"/>
      <c r="S178" s="195"/>
      <c r="T178" s="19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0" t="s">
        <v>157</v>
      </c>
      <c r="AU178" s="190" t="s">
        <v>83</v>
      </c>
      <c r="AV178" s="13" t="s">
        <v>83</v>
      </c>
      <c r="AW178" s="13" t="s">
        <v>30</v>
      </c>
      <c r="AX178" s="13" t="s">
        <v>81</v>
      </c>
      <c r="AY178" s="190" t="s">
        <v>146</v>
      </c>
    </row>
    <row r="179" s="12" customFormat="1" ht="22.8" customHeight="1">
      <c r="A179" s="12"/>
      <c r="B179" s="157"/>
      <c r="C179" s="12"/>
      <c r="D179" s="158" t="s">
        <v>72</v>
      </c>
      <c r="E179" s="168" t="s">
        <v>168</v>
      </c>
      <c r="F179" s="168" t="s">
        <v>708</v>
      </c>
      <c r="G179" s="12"/>
      <c r="H179" s="12"/>
      <c r="I179" s="160"/>
      <c r="J179" s="169">
        <f>BK179</f>
        <v>0</v>
      </c>
      <c r="K179" s="12"/>
      <c r="L179" s="157"/>
      <c r="M179" s="162"/>
      <c r="N179" s="163"/>
      <c r="O179" s="163"/>
      <c r="P179" s="164">
        <f>SUM(P180:P186)</f>
        <v>0</v>
      </c>
      <c r="Q179" s="163"/>
      <c r="R179" s="164">
        <f>SUM(R180:R186)</f>
        <v>0</v>
      </c>
      <c r="S179" s="163"/>
      <c r="T179" s="165">
        <f>SUM(T180:T186)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8" t="s">
        <v>81</v>
      </c>
      <c r="AT179" s="166" t="s">
        <v>72</v>
      </c>
      <c r="AU179" s="166" t="s">
        <v>81</v>
      </c>
      <c r="AY179" s="158" t="s">
        <v>146</v>
      </c>
      <c r="BK179" s="167">
        <f>SUM(BK180:BK186)</f>
        <v>0</v>
      </c>
    </row>
    <row r="180" s="2" customFormat="1" ht="33" customHeight="1">
      <c r="A180" s="37"/>
      <c r="B180" s="170"/>
      <c r="C180" s="171" t="s">
        <v>219</v>
      </c>
      <c r="D180" s="171" t="s">
        <v>149</v>
      </c>
      <c r="E180" s="172" t="s">
        <v>818</v>
      </c>
      <c r="F180" s="173" t="s">
        <v>819</v>
      </c>
      <c r="G180" s="174" t="s">
        <v>284</v>
      </c>
      <c r="H180" s="175">
        <v>1383</v>
      </c>
      <c r="I180" s="176"/>
      <c r="J180" s="177">
        <f>ROUND(I180*H180,2)</f>
        <v>0</v>
      </c>
      <c r="K180" s="173" t="s">
        <v>778</v>
      </c>
      <c r="L180" s="38"/>
      <c r="M180" s="178" t="s">
        <v>1</v>
      </c>
      <c r="N180" s="179" t="s">
        <v>38</v>
      </c>
      <c r="O180" s="76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2" t="s">
        <v>168</v>
      </c>
      <c r="AT180" s="182" t="s">
        <v>149</v>
      </c>
      <c r="AU180" s="182" t="s">
        <v>83</v>
      </c>
      <c r="AY180" s="18" t="s">
        <v>146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8" t="s">
        <v>81</v>
      </c>
      <c r="BK180" s="183">
        <f>ROUND(I180*H180,2)</f>
        <v>0</v>
      </c>
      <c r="BL180" s="18" t="s">
        <v>168</v>
      </c>
      <c r="BM180" s="182" t="s">
        <v>820</v>
      </c>
    </row>
    <row r="181" s="2" customFormat="1">
      <c r="A181" s="37"/>
      <c r="B181" s="38"/>
      <c r="C181" s="37"/>
      <c r="D181" s="184" t="s">
        <v>156</v>
      </c>
      <c r="E181" s="37"/>
      <c r="F181" s="185" t="s">
        <v>821</v>
      </c>
      <c r="G181" s="37"/>
      <c r="H181" s="37"/>
      <c r="I181" s="186"/>
      <c r="J181" s="37"/>
      <c r="K181" s="37"/>
      <c r="L181" s="38"/>
      <c r="M181" s="187"/>
      <c r="N181" s="188"/>
      <c r="O181" s="76"/>
      <c r="P181" s="76"/>
      <c r="Q181" s="76"/>
      <c r="R181" s="76"/>
      <c r="S181" s="76"/>
      <c r="T181" s="7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8" t="s">
        <v>156</v>
      </c>
      <c r="AU181" s="18" t="s">
        <v>83</v>
      </c>
    </row>
    <row r="182" s="14" customFormat="1">
      <c r="A182" s="14"/>
      <c r="B182" s="200"/>
      <c r="C182" s="14"/>
      <c r="D182" s="184" t="s">
        <v>157</v>
      </c>
      <c r="E182" s="201" t="s">
        <v>1</v>
      </c>
      <c r="F182" s="202" t="s">
        <v>822</v>
      </c>
      <c r="G182" s="14"/>
      <c r="H182" s="201" t="s">
        <v>1</v>
      </c>
      <c r="I182" s="203"/>
      <c r="J182" s="14"/>
      <c r="K182" s="14"/>
      <c r="L182" s="200"/>
      <c r="M182" s="204"/>
      <c r="N182" s="205"/>
      <c r="O182" s="205"/>
      <c r="P182" s="205"/>
      <c r="Q182" s="205"/>
      <c r="R182" s="205"/>
      <c r="S182" s="205"/>
      <c r="T182" s="20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01" t="s">
        <v>157</v>
      </c>
      <c r="AU182" s="201" t="s">
        <v>83</v>
      </c>
      <c r="AV182" s="14" t="s">
        <v>81</v>
      </c>
      <c r="AW182" s="14" t="s">
        <v>30</v>
      </c>
      <c r="AX182" s="14" t="s">
        <v>73</v>
      </c>
      <c r="AY182" s="201" t="s">
        <v>146</v>
      </c>
    </row>
    <row r="183" s="13" customFormat="1">
      <c r="A183" s="13"/>
      <c r="B183" s="189"/>
      <c r="C183" s="13"/>
      <c r="D183" s="184" t="s">
        <v>157</v>
      </c>
      <c r="E183" s="190" t="s">
        <v>1</v>
      </c>
      <c r="F183" s="191" t="s">
        <v>823</v>
      </c>
      <c r="G183" s="13"/>
      <c r="H183" s="192">
        <v>1123</v>
      </c>
      <c r="I183" s="193"/>
      <c r="J183" s="13"/>
      <c r="K183" s="13"/>
      <c r="L183" s="189"/>
      <c r="M183" s="194"/>
      <c r="N183" s="195"/>
      <c r="O183" s="195"/>
      <c r="P183" s="195"/>
      <c r="Q183" s="195"/>
      <c r="R183" s="195"/>
      <c r="S183" s="195"/>
      <c r="T183" s="19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0" t="s">
        <v>157</v>
      </c>
      <c r="AU183" s="190" t="s">
        <v>83</v>
      </c>
      <c r="AV183" s="13" t="s">
        <v>83</v>
      </c>
      <c r="AW183" s="13" t="s">
        <v>30</v>
      </c>
      <c r="AX183" s="13" t="s">
        <v>73</v>
      </c>
      <c r="AY183" s="190" t="s">
        <v>146</v>
      </c>
    </row>
    <row r="184" s="13" customFormat="1">
      <c r="A184" s="13"/>
      <c r="B184" s="189"/>
      <c r="C184" s="13"/>
      <c r="D184" s="184" t="s">
        <v>157</v>
      </c>
      <c r="E184" s="190" t="s">
        <v>1</v>
      </c>
      <c r="F184" s="191" t="s">
        <v>824</v>
      </c>
      <c r="G184" s="13"/>
      <c r="H184" s="192">
        <v>199</v>
      </c>
      <c r="I184" s="193"/>
      <c r="J184" s="13"/>
      <c r="K184" s="13"/>
      <c r="L184" s="189"/>
      <c r="M184" s="194"/>
      <c r="N184" s="195"/>
      <c r="O184" s="195"/>
      <c r="P184" s="195"/>
      <c r="Q184" s="195"/>
      <c r="R184" s="195"/>
      <c r="S184" s="195"/>
      <c r="T184" s="19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0" t="s">
        <v>157</v>
      </c>
      <c r="AU184" s="190" t="s">
        <v>83</v>
      </c>
      <c r="AV184" s="13" t="s">
        <v>83</v>
      </c>
      <c r="AW184" s="13" t="s">
        <v>30</v>
      </c>
      <c r="AX184" s="13" t="s">
        <v>73</v>
      </c>
      <c r="AY184" s="190" t="s">
        <v>146</v>
      </c>
    </row>
    <row r="185" s="13" customFormat="1">
      <c r="A185" s="13"/>
      <c r="B185" s="189"/>
      <c r="C185" s="13"/>
      <c r="D185" s="184" t="s">
        <v>157</v>
      </c>
      <c r="E185" s="190" t="s">
        <v>1</v>
      </c>
      <c r="F185" s="191" t="s">
        <v>825</v>
      </c>
      <c r="G185" s="13"/>
      <c r="H185" s="192">
        <v>61</v>
      </c>
      <c r="I185" s="193"/>
      <c r="J185" s="13"/>
      <c r="K185" s="13"/>
      <c r="L185" s="189"/>
      <c r="M185" s="194"/>
      <c r="N185" s="195"/>
      <c r="O185" s="195"/>
      <c r="P185" s="195"/>
      <c r="Q185" s="195"/>
      <c r="R185" s="195"/>
      <c r="S185" s="195"/>
      <c r="T185" s="19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0" t="s">
        <v>157</v>
      </c>
      <c r="AU185" s="190" t="s">
        <v>83</v>
      </c>
      <c r="AV185" s="13" t="s">
        <v>83</v>
      </c>
      <c r="AW185" s="13" t="s">
        <v>30</v>
      </c>
      <c r="AX185" s="13" t="s">
        <v>73</v>
      </c>
      <c r="AY185" s="190" t="s">
        <v>146</v>
      </c>
    </row>
    <row r="186" s="15" customFormat="1">
      <c r="A186" s="15"/>
      <c r="B186" s="207"/>
      <c r="C186" s="15"/>
      <c r="D186" s="184" t="s">
        <v>157</v>
      </c>
      <c r="E186" s="208" t="s">
        <v>1</v>
      </c>
      <c r="F186" s="209" t="s">
        <v>248</v>
      </c>
      <c r="G186" s="15"/>
      <c r="H186" s="210">
        <v>1383</v>
      </c>
      <c r="I186" s="211"/>
      <c r="J186" s="15"/>
      <c r="K186" s="15"/>
      <c r="L186" s="207"/>
      <c r="M186" s="212"/>
      <c r="N186" s="213"/>
      <c r="O186" s="213"/>
      <c r="P186" s="213"/>
      <c r="Q186" s="213"/>
      <c r="R186" s="213"/>
      <c r="S186" s="213"/>
      <c r="T186" s="21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08" t="s">
        <v>157</v>
      </c>
      <c r="AU186" s="208" t="s">
        <v>83</v>
      </c>
      <c r="AV186" s="15" t="s">
        <v>168</v>
      </c>
      <c r="AW186" s="15" t="s">
        <v>30</v>
      </c>
      <c r="AX186" s="15" t="s">
        <v>81</v>
      </c>
      <c r="AY186" s="208" t="s">
        <v>146</v>
      </c>
    </row>
    <row r="187" s="12" customFormat="1" ht="22.8" customHeight="1">
      <c r="A187" s="12"/>
      <c r="B187" s="157"/>
      <c r="C187" s="12"/>
      <c r="D187" s="158" t="s">
        <v>72</v>
      </c>
      <c r="E187" s="168" t="s">
        <v>145</v>
      </c>
      <c r="F187" s="168" t="s">
        <v>491</v>
      </c>
      <c r="G187" s="12"/>
      <c r="H187" s="12"/>
      <c r="I187" s="160"/>
      <c r="J187" s="169">
        <f>BK187</f>
        <v>0</v>
      </c>
      <c r="K187" s="12"/>
      <c r="L187" s="157"/>
      <c r="M187" s="162"/>
      <c r="N187" s="163"/>
      <c r="O187" s="163"/>
      <c r="P187" s="164">
        <f>SUM(P188:P232)</f>
        <v>0</v>
      </c>
      <c r="Q187" s="163"/>
      <c r="R187" s="164">
        <f>SUM(R188:R232)</f>
        <v>2126.3346139999999</v>
      </c>
      <c r="S187" s="163"/>
      <c r="T187" s="165">
        <f>SUM(T188:T232)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58" t="s">
        <v>81</v>
      </c>
      <c r="AT187" s="166" t="s">
        <v>72</v>
      </c>
      <c r="AU187" s="166" t="s">
        <v>81</v>
      </c>
      <c r="AY187" s="158" t="s">
        <v>146</v>
      </c>
      <c r="BK187" s="167">
        <f>SUM(BK188:BK232)</f>
        <v>0</v>
      </c>
    </row>
    <row r="188" s="2" customFormat="1" ht="21.75" customHeight="1">
      <c r="A188" s="37"/>
      <c r="B188" s="170"/>
      <c r="C188" s="171" t="s">
        <v>8</v>
      </c>
      <c r="D188" s="171" t="s">
        <v>149</v>
      </c>
      <c r="E188" s="172" t="s">
        <v>826</v>
      </c>
      <c r="F188" s="173" t="s">
        <v>827</v>
      </c>
      <c r="G188" s="174" t="s">
        <v>284</v>
      </c>
      <c r="H188" s="175">
        <v>1383</v>
      </c>
      <c r="I188" s="176"/>
      <c r="J188" s="177">
        <f>ROUND(I188*H188,2)</f>
        <v>0</v>
      </c>
      <c r="K188" s="173" t="s">
        <v>778</v>
      </c>
      <c r="L188" s="38"/>
      <c r="M188" s="178" t="s">
        <v>1</v>
      </c>
      <c r="N188" s="179" t="s">
        <v>38</v>
      </c>
      <c r="O188" s="76"/>
      <c r="P188" s="180">
        <f>O188*H188</f>
        <v>0</v>
      </c>
      <c r="Q188" s="180">
        <v>0</v>
      </c>
      <c r="R188" s="180">
        <f>Q188*H188</f>
        <v>0</v>
      </c>
      <c r="S188" s="180">
        <v>0</v>
      </c>
      <c r="T188" s="18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2" t="s">
        <v>168</v>
      </c>
      <c r="AT188" s="182" t="s">
        <v>149</v>
      </c>
      <c r="AU188" s="182" t="s">
        <v>83</v>
      </c>
      <c r="AY188" s="18" t="s">
        <v>146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18" t="s">
        <v>81</v>
      </c>
      <c r="BK188" s="183">
        <f>ROUND(I188*H188,2)</f>
        <v>0</v>
      </c>
      <c r="BL188" s="18" t="s">
        <v>168</v>
      </c>
      <c r="BM188" s="182" t="s">
        <v>828</v>
      </c>
    </row>
    <row r="189" s="2" customFormat="1">
      <c r="A189" s="37"/>
      <c r="B189" s="38"/>
      <c r="C189" s="37"/>
      <c r="D189" s="184" t="s">
        <v>156</v>
      </c>
      <c r="E189" s="37"/>
      <c r="F189" s="185" t="s">
        <v>829</v>
      </c>
      <c r="G189" s="37"/>
      <c r="H189" s="37"/>
      <c r="I189" s="186"/>
      <c r="J189" s="37"/>
      <c r="K189" s="37"/>
      <c r="L189" s="38"/>
      <c r="M189" s="187"/>
      <c r="N189" s="188"/>
      <c r="O189" s="76"/>
      <c r="P189" s="76"/>
      <c r="Q189" s="76"/>
      <c r="R189" s="76"/>
      <c r="S189" s="76"/>
      <c r="T189" s="7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8" t="s">
        <v>156</v>
      </c>
      <c r="AU189" s="18" t="s">
        <v>83</v>
      </c>
    </row>
    <row r="190" s="14" customFormat="1">
      <c r="A190" s="14"/>
      <c r="B190" s="200"/>
      <c r="C190" s="14"/>
      <c r="D190" s="184" t="s">
        <v>157</v>
      </c>
      <c r="E190" s="201" t="s">
        <v>1</v>
      </c>
      <c r="F190" s="202" t="s">
        <v>830</v>
      </c>
      <c r="G190" s="14"/>
      <c r="H190" s="201" t="s">
        <v>1</v>
      </c>
      <c r="I190" s="203"/>
      <c r="J190" s="14"/>
      <c r="K190" s="14"/>
      <c r="L190" s="200"/>
      <c r="M190" s="204"/>
      <c r="N190" s="205"/>
      <c r="O190" s="205"/>
      <c r="P190" s="205"/>
      <c r="Q190" s="205"/>
      <c r="R190" s="205"/>
      <c r="S190" s="205"/>
      <c r="T190" s="20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01" t="s">
        <v>157</v>
      </c>
      <c r="AU190" s="201" t="s">
        <v>83</v>
      </c>
      <c r="AV190" s="14" t="s">
        <v>81</v>
      </c>
      <c r="AW190" s="14" t="s">
        <v>30</v>
      </c>
      <c r="AX190" s="14" t="s">
        <v>73</v>
      </c>
      <c r="AY190" s="201" t="s">
        <v>146</v>
      </c>
    </row>
    <row r="191" s="13" customFormat="1">
      <c r="A191" s="13"/>
      <c r="B191" s="189"/>
      <c r="C191" s="13"/>
      <c r="D191" s="184" t="s">
        <v>157</v>
      </c>
      <c r="E191" s="190" t="s">
        <v>1</v>
      </c>
      <c r="F191" s="191" t="s">
        <v>823</v>
      </c>
      <c r="G191" s="13"/>
      <c r="H191" s="192">
        <v>1123</v>
      </c>
      <c r="I191" s="193"/>
      <c r="J191" s="13"/>
      <c r="K191" s="13"/>
      <c r="L191" s="189"/>
      <c r="M191" s="194"/>
      <c r="N191" s="195"/>
      <c r="O191" s="195"/>
      <c r="P191" s="195"/>
      <c r="Q191" s="195"/>
      <c r="R191" s="195"/>
      <c r="S191" s="195"/>
      <c r="T191" s="19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0" t="s">
        <v>157</v>
      </c>
      <c r="AU191" s="190" t="s">
        <v>83</v>
      </c>
      <c r="AV191" s="13" t="s">
        <v>83</v>
      </c>
      <c r="AW191" s="13" t="s">
        <v>30</v>
      </c>
      <c r="AX191" s="13" t="s">
        <v>73</v>
      </c>
      <c r="AY191" s="190" t="s">
        <v>146</v>
      </c>
    </row>
    <row r="192" s="13" customFormat="1">
      <c r="A192" s="13"/>
      <c r="B192" s="189"/>
      <c r="C192" s="13"/>
      <c r="D192" s="184" t="s">
        <v>157</v>
      </c>
      <c r="E192" s="190" t="s">
        <v>1</v>
      </c>
      <c r="F192" s="191" t="s">
        <v>824</v>
      </c>
      <c r="G192" s="13"/>
      <c r="H192" s="192">
        <v>199</v>
      </c>
      <c r="I192" s="193"/>
      <c r="J192" s="13"/>
      <c r="K192" s="13"/>
      <c r="L192" s="189"/>
      <c r="M192" s="194"/>
      <c r="N192" s="195"/>
      <c r="O192" s="195"/>
      <c r="P192" s="195"/>
      <c r="Q192" s="195"/>
      <c r="R192" s="195"/>
      <c r="S192" s="195"/>
      <c r="T192" s="19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0" t="s">
        <v>157</v>
      </c>
      <c r="AU192" s="190" t="s">
        <v>83</v>
      </c>
      <c r="AV192" s="13" t="s">
        <v>83</v>
      </c>
      <c r="AW192" s="13" t="s">
        <v>30</v>
      </c>
      <c r="AX192" s="13" t="s">
        <v>73</v>
      </c>
      <c r="AY192" s="190" t="s">
        <v>146</v>
      </c>
    </row>
    <row r="193" s="13" customFormat="1">
      <c r="A193" s="13"/>
      <c r="B193" s="189"/>
      <c r="C193" s="13"/>
      <c r="D193" s="184" t="s">
        <v>157</v>
      </c>
      <c r="E193" s="190" t="s">
        <v>1</v>
      </c>
      <c r="F193" s="191" t="s">
        <v>825</v>
      </c>
      <c r="G193" s="13"/>
      <c r="H193" s="192">
        <v>61</v>
      </c>
      <c r="I193" s="193"/>
      <c r="J193" s="13"/>
      <c r="K193" s="13"/>
      <c r="L193" s="189"/>
      <c r="M193" s="194"/>
      <c r="N193" s="195"/>
      <c r="O193" s="195"/>
      <c r="P193" s="195"/>
      <c r="Q193" s="195"/>
      <c r="R193" s="195"/>
      <c r="S193" s="195"/>
      <c r="T193" s="19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0" t="s">
        <v>157</v>
      </c>
      <c r="AU193" s="190" t="s">
        <v>83</v>
      </c>
      <c r="AV193" s="13" t="s">
        <v>83</v>
      </c>
      <c r="AW193" s="13" t="s">
        <v>30</v>
      </c>
      <c r="AX193" s="13" t="s">
        <v>73</v>
      </c>
      <c r="AY193" s="190" t="s">
        <v>146</v>
      </c>
    </row>
    <row r="194" s="15" customFormat="1">
      <c r="A194" s="15"/>
      <c r="B194" s="207"/>
      <c r="C194" s="15"/>
      <c r="D194" s="184" t="s">
        <v>157</v>
      </c>
      <c r="E194" s="208" t="s">
        <v>1</v>
      </c>
      <c r="F194" s="209" t="s">
        <v>248</v>
      </c>
      <c r="G194" s="15"/>
      <c r="H194" s="210">
        <v>1383</v>
      </c>
      <c r="I194" s="211"/>
      <c r="J194" s="15"/>
      <c r="K194" s="15"/>
      <c r="L194" s="207"/>
      <c r="M194" s="212"/>
      <c r="N194" s="213"/>
      <c r="O194" s="213"/>
      <c r="P194" s="213"/>
      <c r="Q194" s="213"/>
      <c r="R194" s="213"/>
      <c r="S194" s="213"/>
      <c r="T194" s="21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08" t="s">
        <v>157</v>
      </c>
      <c r="AU194" s="208" t="s">
        <v>83</v>
      </c>
      <c r="AV194" s="15" t="s">
        <v>168</v>
      </c>
      <c r="AW194" s="15" t="s">
        <v>30</v>
      </c>
      <c r="AX194" s="15" t="s">
        <v>81</v>
      </c>
      <c r="AY194" s="208" t="s">
        <v>146</v>
      </c>
    </row>
    <row r="195" s="2" customFormat="1" ht="16.5" customHeight="1">
      <c r="A195" s="37"/>
      <c r="B195" s="170"/>
      <c r="C195" s="215" t="s">
        <v>304</v>
      </c>
      <c r="D195" s="215" t="s">
        <v>249</v>
      </c>
      <c r="E195" s="216" t="s">
        <v>831</v>
      </c>
      <c r="F195" s="217" t="s">
        <v>832</v>
      </c>
      <c r="G195" s="218" t="s">
        <v>322</v>
      </c>
      <c r="H195" s="219">
        <v>235.11000000000001</v>
      </c>
      <c r="I195" s="220"/>
      <c r="J195" s="221">
        <f>ROUND(I195*H195,2)</f>
        <v>0</v>
      </c>
      <c r="K195" s="217" t="s">
        <v>778</v>
      </c>
      <c r="L195" s="222"/>
      <c r="M195" s="223" t="s">
        <v>1</v>
      </c>
      <c r="N195" s="224" t="s">
        <v>38</v>
      </c>
      <c r="O195" s="76"/>
      <c r="P195" s="180">
        <f>O195*H195</f>
        <v>0</v>
      </c>
      <c r="Q195" s="180">
        <v>1</v>
      </c>
      <c r="R195" s="180">
        <f>Q195*H195</f>
        <v>235.11000000000001</v>
      </c>
      <c r="S195" s="180">
        <v>0</v>
      </c>
      <c r="T195" s="18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2" t="s">
        <v>189</v>
      </c>
      <c r="AT195" s="182" t="s">
        <v>249</v>
      </c>
      <c r="AU195" s="182" t="s">
        <v>83</v>
      </c>
      <c r="AY195" s="18" t="s">
        <v>146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18" t="s">
        <v>81</v>
      </c>
      <c r="BK195" s="183">
        <f>ROUND(I195*H195,2)</f>
        <v>0</v>
      </c>
      <c r="BL195" s="18" t="s">
        <v>168</v>
      </c>
      <c r="BM195" s="182" t="s">
        <v>833</v>
      </c>
    </row>
    <row r="196" s="2" customFormat="1">
      <c r="A196" s="37"/>
      <c r="B196" s="38"/>
      <c r="C196" s="37"/>
      <c r="D196" s="184" t="s">
        <v>156</v>
      </c>
      <c r="E196" s="37"/>
      <c r="F196" s="185" t="s">
        <v>832</v>
      </c>
      <c r="G196" s="37"/>
      <c r="H196" s="37"/>
      <c r="I196" s="186"/>
      <c r="J196" s="37"/>
      <c r="K196" s="37"/>
      <c r="L196" s="38"/>
      <c r="M196" s="187"/>
      <c r="N196" s="188"/>
      <c r="O196" s="76"/>
      <c r="P196" s="76"/>
      <c r="Q196" s="76"/>
      <c r="R196" s="76"/>
      <c r="S196" s="76"/>
      <c r="T196" s="7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8" t="s">
        <v>156</v>
      </c>
      <c r="AU196" s="18" t="s">
        <v>83</v>
      </c>
    </row>
    <row r="197" s="13" customFormat="1">
      <c r="A197" s="13"/>
      <c r="B197" s="189"/>
      <c r="C197" s="13"/>
      <c r="D197" s="184" t="s">
        <v>157</v>
      </c>
      <c r="E197" s="190" t="s">
        <v>1</v>
      </c>
      <c r="F197" s="191" t="s">
        <v>834</v>
      </c>
      <c r="G197" s="13"/>
      <c r="H197" s="192">
        <v>235.11000000000001</v>
      </c>
      <c r="I197" s="193"/>
      <c r="J197" s="13"/>
      <c r="K197" s="13"/>
      <c r="L197" s="189"/>
      <c r="M197" s="194"/>
      <c r="N197" s="195"/>
      <c r="O197" s="195"/>
      <c r="P197" s="195"/>
      <c r="Q197" s="195"/>
      <c r="R197" s="195"/>
      <c r="S197" s="195"/>
      <c r="T197" s="19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0" t="s">
        <v>157</v>
      </c>
      <c r="AU197" s="190" t="s">
        <v>83</v>
      </c>
      <c r="AV197" s="13" t="s">
        <v>83</v>
      </c>
      <c r="AW197" s="13" t="s">
        <v>30</v>
      </c>
      <c r="AX197" s="13" t="s">
        <v>81</v>
      </c>
      <c r="AY197" s="190" t="s">
        <v>146</v>
      </c>
    </row>
    <row r="198" s="2" customFormat="1" ht="16.5" customHeight="1">
      <c r="A198" s="37"/>
      <c r="B198" s="170"/>
      <c r="C198" s="215" t="s">
        <v>310</v>
      </c>
      <c r="D198" s="215" t="s">
        <v>249</v>
      </c>
      <c r="E198" s="216" t="s">
        <v>835</v>
      </c>
      <c r="F198" s="217" t="s">
        <v>836</v>
      </c>
      <c r="G198" s="218" t="s">
        <v>322</v>
      </c>
      <c r="H198" s="219">
        <v>276.60000000000002</v>
      </c>
      <c r="I198" s="220"/>
      <c r="J198" s="221">
        <f>ROUND(I198*H198,2)</f>
        <v>0</v>
      </c>
      <c r="K198" s="217" t="s">
        <v>778</v>
      </c>
      <c r="L198" s="222"/>
      <c r="M198" s="223" t="s">
        <v>1</v>
      </c>
      <c r="N198" s="224" t="s">
        <v>38</v>
      </c>
      <c r="O198" s="76"/>
      <c r="P198" s="180">
        <f>O198*H198</f>
        <v>0</v>
      </c>
      <c r="Q198" s="180">
        <v>1</v>
      </c>
      <c r="R198" s="180">
        <f>Q198*H198</f>
        <v>276.60000000000002</v>
      </c>
      <c r="S198" s="180">
        <v>0</v>
      </c>
      <c r="T198" s="18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2" t="s">
        <v>189</v>
      </c>
      <c r="AT198" s="182" t="s">
        <v>249</v>
      </c>
      <c r="AU198" s="182" t="s">
        <v>83</v>
      </c>
      <c r="AY198" s="18" t="s">
        <v>146</v>
      </c>
      <c r="BE198" s="183">
        <f>IF(N198="základní",J198,0)</f>
        <v>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18" t="s">
        <v>81</v>
      </c>
      <c r="BK198" s="183">
        <f>ROUND(I198*H198,2)</f>
        <v>0</v>
      </c>
      <c r="BL198" s="18" t="s">
        <v>168</v>
      </c>
      <c r="BM198" s="182" t="s">
        <v>837</v>
      </c>
    </row>
    <row r="199" s="2" customFormat="1">
      <c r="A199" s="37"/>
      <c r="B199" s="38"/>
      <c r="C199" s="37"/>
      <c r="D199" s="184" t="s">
        <v>156</v>
      </c>
      <c r="E199" s="37"/>
      <c r="F199" s="185" t="s">
        <v>836</v>
      </c>
      <c r="G199" s="37"/>
      <c r="H199" s="37"/>
      <c r="I199" s="186"/>
      <c r="J199" s="37"/>
      <c r="K199" s="37"/>
      <c r="L199" s="38"/>
      <c r="M199" s="187"/>
      <c r="N199" s="188"/>
      <c r="O199" s="76"/>
      <c r="P199" s="76"/>
      <c r="Q199" s="76"/>
      <c r="R199" s="76"/>
      <c r="S199" s="76"/>
      <c r="T199" s="7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8" t="s">
        <v>156</v>
      </c>
      <c r="AU199" s="18" t="s">
        <v>83</v>
      </c>
    </row>
    <row r="200" s="13" customFormat="1">
      <c r="A200" s="13"/>
      <c r="B200" s="189"/>
      <c r="C200" s="13"/>
      <c r="D200" s="184" t="s">
        <v>157</v>
      </c>
      <c r="E200" s="190" t="s">
        <v>1</v>
      </c>
      <c r="F200" s="191" t="s">
        <v>838</v>
      </c>
      <c r="G200" s="13"/>
      <c r="H200" s="192">
        <v>276.60000000000002</v>
      </c>
      <c r="I200" s="193"/>
      <c r="J200" s="13"/>
      <c r="K200" s="13"/>
      <c r="L200" s="189"/>
      <c r="M200" s="194"/>
      <c r="N200" s="195"/>
      <c r="O200" s="195"/>
      <c r="P200" s="195"/>
      <c r="Q200" s="195"/>
      <c r="R200" s="195"/>
      <c r="S200" s="195"/>
      <c r="T200" s="19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0" t="s">
        <v>157</v>
      </c>
      <c r="AU200" s="190" t="s">
        <v>83</v>
      </c>
      <c r="AV200" s="13" t="s">
        <v>83</v>
      </c>
      <c r="AW200" s="13" t="s">
        <v>30</v>
      </c>
      <c r="AX200" s="13" t="s">
        <v>81</v>
      </c>
      <c r="AY200" s="190" t="s">
        <v>146</v>
      </c>
    </row>
    <row r="201" s="2" customFormat="1" ht="16.5" customHeight="1">
      <c r="A201" s="37"/>
      <c r="B201" s="170"/>
      <c r="C201" s="171" t="s">
        <v>319</v>
      </c>
      <c r="D201" s="171" t="s">
        <v>149</v>
      </c>
      <c r="E201" s="172" t="s">
        <v>719</v>
      </c>
      <c r="F201" s="173" t="s">
        <v>720</v>
      </c>
      <c r="G201" s="174" t="s">
        <v>284</v>
      </c>
      <c r="H201" s="175">
        <v>1424</v>
      </c>
      <c r="I201" s="176"/>
      <c r="J201" s="177">
        <f>ROUND(I201*H201,2)</f>
        <v>0</v>
      </c>
      <c r="K201" s="173" t="s">
        <v>778</v>
      </c>
      <c r="L201" s="38"/>
      <c r="M201" s="178" t="s">
        <v>1</v>
      </c>
      <c r="N201" s="179" t="s">
        <v>38</v>
      </c>
      <c r="O201" s="76"/>
      <c r="P201" s="180">
        <f>O201*H201</f>
        <v>0</v>
      </c>
      <c r="Q201" s="180">
        <v>0</v>
      </c>
      <c r="R201" s="180">
        <f>Q201*H201</f>
        <v>0</v>
      </c>
      <c r="S201" s="180">
        <v>0</v>
      </c>
      <c r="T201" s="18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2" t="s">
        <v>168</v>
      </c>
      <c r="AT201" s="182" t="s">
        <v>149</v>
      </c>
      <c r="AU201" s="182" t="s">
        <v>83</v>
      </c>
      <c r="AY201" s="18" t="s">
        <v>146</v>
      </c>
      <c r="BE201" s="183">
        <f>IF(N201="základní",J201,0)</f>
        <v>0</v>
      </c>
      <c r="BF201" s="183">
        <f>IF(N201="snížená",J201,0)</f>
        <v>0</v>
      </c>
      <c r="BG201" s="183">
        <f>IF(N201="zákl. přenesená",J201,0)</f>
        <v>0</v>
      </c>
      <c r="BH201" s="183">
        <f>IF(N201="sníž. přenesená",J201,0)</f>
        <v>0</v>
      </c>
      <c r="BI201" s="183">
        <f>IF(N201="nulová",J201,0)</f>
        <v>0</v>
      </c>
      <c r="BJ201" s="18" t="s">
        <v>81</v>
      </c>
      <c r="BK201" s="183">
        <f>ROUND(I201*H201,2)</f>
        <v>0</v>
      </c>
      <c r="BL201" s="18" t="s">
        <v>168</v>
      </c>
      <c r="BM201" s="182" t="s">
        <v>839</v>
      </c>
    </row>
    <row r="202" s="2" customFormat="1">
      <c r="A202" s="37"/>
      <c r="B202" s="38"/>
      <c r="C202" s="37"/>
      <c r="D202" s="184" t="s">
        <v>156</v>
      </c>
      <c r="E202" s="37"/>
      <c r="F202" s="185" t="s">
        <v>722</v>
      </c>
      <c r="G202" s="37"/>
      <c r="H202" s="37"/>
      <c r="I202" s="186"/>
      <c r="J202" s="37"/>
      <c r="K202" s="37"/>
      <c r="L202" s="38"/>
      <c r="M202" s="187"/>
      <c r="N202" s="188"/>
      <c r="O202" s="76"/>
      <c r="P202" s="76"/>
      <c r="Q202" s="76"/>
      <c r="R202" s="76"/>
      <c r="S202" s="76"/>
      <c r="T202" s="7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8" t="s">
        <v>156</v>
      </c>
      <c r="AU202" s="18" t="s">
        <v>83</v>
      </c>
    </row>
    <row r="203" s="13" customFormat="1">
      <c r="A203" s="13"/>
      <c r="B203" s="189"/>
      <c r="C203" s="13"/>
      <c r="D203" s="184" t="s">
        <v>157</v>
      </c>
      <c r="E203" s="190" t="s">
        <v>1</v>
      </c>
      <c r="F203" s="191" t="s">
        <v>840</v>
      </c>
      <c r="G203" s="13"/>
      <c r="H203" s="192">
        <v>1424</v>
      </c>
      <c r="I203" s="193"/>
      <c r="J203" s="13"/>
      <c r="K203" s="13"/>
      <c r="L203" s="189"/>
      <c r="M203" s="194"/>
      <c r="N203" s="195"/>
      <c r="O203" s="195"/>
      <c r="P203" s="195"/>
      <c r="Q203" s="195"/>
      <c r="R203" s="195"/>
      <c r="S203" s="195"/>
      <c r="T203" s="19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0" t="s">
        <v>157</v>
      </c>
      <c r="AU203" s="190" t="s">
        <v>83</v>
      </c>
      <c r="AV203" s="13" t="s">
        <v>83</v>
      </c>
      <c r="AW203" s="13" t="s">
        <v>30</v>
      </c>
      <c r="AX203" s="13" t="s">
        <v>81</v>
      </c>
      <c r="AY203" s="190" t="s">
        <v>146</v>
      </c>
    </row>
    <row r="204" s="2" customFormat="1" ht="16.5" customHeight="1">
      <c r="A204" s="37"/>
      <c r="B204" s="170"/>
      <c r="C204" s="171" t="s">
        <v>326</v>
      </c>
      <c r="D204" s="171" t="s">
        <v>149</v>
      </c>
      <c r="E204" s="172" t="s">
        <v>493</v>
      </c>
      <c r="F204" s="173" t="s">
        <v>494</v>
      </c>
      <c r="G204" s="174" t="s">
        <v>284</v>
      </c>
      <c r="H204" s="175">
        <v>2848</v>
      </c>
      <c r="I204" s="176"/>
      <c r="J204" s="177">
        <f>ROUND(I204*H204,2)</f>
        <v>0</v>
      </c>
      <c r="K204" s="173" t="s">
        <v>778</v>
      </c>
      <c r="L204" s="38"/>
      <c r="M204" s="178" t="s">
        <v>1</v>
      </c>
      <c r="N204" s="179" t="s">
        <v>38</v>
      </c>
      <c r="O204" s="76"/>
      <c r="P204" s="180">
        <f>O204*H204</f>
        <v>0</v>
      </c>
      <c r="Q204" s="180">
        <v>0.46000000000000002</v>
      </c>
      <c r="R204" s="180">
        <f>Q204*H204</f>
        <v>1310.0800000000002</v>
      </c>
      <c r="S204" s="180">
        <v>0</v>
      </c>
      <c r="T204" s="18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2" t="s">
        <v>168</v>
      </c>
      <c r="AT204" s="182" t="s">
        <v>149</v>
      </c>
      <c r="AU204" s="182" t="s">
        <v>83</v>
      </c>
      <c r="AY204" s="18" t="s">
        <v>146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8" t="s">
        <v>81</v>
      </c>
      <c r="BK204" s="183">
        <f>ROUND(I204*H204,2)</f>
        <v>0</v>
      </c>
      <c r="BL204" s="18" t="s">
        <v>168</v>
      </c>
      <c r="BM204" s="182" t="s">
        <v>841</v>
      </c>
    </row>
    <row r="205" s="2" customFormat="1">
      <c r="A205" s="37"/>
      <c r="B205" s="38"/>
      <c r="C205" s="37"/>
      <c r="D205" s="184" t="s">
        <v>156</v>
      </c>
      <c r="E205" s="37"/>
      <c r="F205" s="185" t="s">
        <v>496</v>
      </c>
      <c r="G205" s="37"/>
      <c r="H205" s="37"/>
      <c r="I205" s="186"/>
      <c r="J205" s="37"/>
      <c r="K205" s="37"/>
      <c r="L205" s="38"/>
      <c r="M205" s="187"/>
      <c r="N205" s="188"/>
      <c r="O205" s="76"/>
      <c r="P205" s="76"/>
      <c r="Q205" s="76"/>
      <c r="R205" s="76"/>
      <c r="S205" s="76"/>
      <c r="T205" s="7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8" t="s">
        <v>156</v>
      </c>
      <c r="AU205" s="18" t="s">
        <v>83</v>
      </c>
    </row>
    <row r="206" s="13" customFormat="1">
      <c r="A206" s="13"/>
      <c r="B206" s="189"/>
      <c r="C206" s="13"/>
      <c r="D206" s="184" t="s">
        <v>157</v>
      </c>
      <c r="E206" s="190" t="s">
        <v>1</v>
      </c>
      <c r="F206" s="191" t="s">
        <v>842</v>
      </c>
      <c r="G206" s="13"/>
      <c r="H206" s="192">
        <v>2848</v>
      </c>
      <c r="I206" s="193"/>
      <c r="J206" s="13"/>
      <c r="K206" s="13"/>
      <c r="L206" s="189"/>
      <c r="M206" s="194"/>
      <c r="N206" s="195"/>
      <c r="O206" s="195"/>
      <c r="P206" s="195"/>
      <c r="Q206" s="195"/>
      <c r="R206" s="195"/>
      <c r="S206" s="195"/>
      <c r="T206" s="19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0" t="s">
        <v>157</v>
      </c>
      <c r="AU206" s="190" t="s">
        <v>83</v>
      </c>
      <c r="AV206" s="13" t="s">
        <v>83</v>
      </c>
      <c r="AW206" s="13" t="s">
        <v>30</v>
      </c>
      <c r="AX206" s="13" t="s">
        <v>81</v>
      </c>
      <c r="AY206" s="190" t="s">
        <v>146</v>
      </c>
    </row>
    <row r="207" s="2" customFormat="1">
      <c r="A207" s="37"/>
      <c r="B207" s="170"/>
      <c r="C207" s="171" t="s">
        <v>441</v>
      </c>
      <c r="D207" s="171" t="s">
        <v>149</v>
      </c>
      <c r="E207" s="172" t="s">
        <v>843</v>
      </c>
      <c r="F207" s="173" t="s">
        <v>844</v>
      </c>
      <c r="G207" s="174" t="s">
        <v>284</v>
      </c>
      <c r="H207" s="175">
        <v>1383</v>
      </c>
      <c r="I207" s="176"/>
      <c r="J207" s="177">
        <f>ROUND(I207*H207,2)</f>
        <v>0</v>
      </c>
      <c r="K207" s="173" t="s">
        <v>778</v>
      </c>
      <c r="L207" s="38"/>
      <c r="M207" s="178" t="s">
        <v>1</v>
      </c>
      <c r="N207" s="179" t="s">
        <v>38</v>
      </c>
      <c r="O207" s="76"/>
      <c r="P207" s="180">
        <f>O207*H207</f>
        <v>0</v>
      </c>
      <c r="Q207" s="180">
        <v>0.040000000000000001</v>
      </c>
      <c r="R207" s="180">
        <f>Q207*H207</f>
        <v>55.32</v>
      </c>
      <c r="S207" s="180">
        <v>0</v>
      </c>
      <c r="T207" s="18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2" t="s">
        <v>168</v>
      </c>
      <c r="AT207" s="182" t="s">
        <v>149</v>
      </c>
      <c r="AU207" s="182" t="s">
        <v>83</v>
      </c>
      <c r="AY207" s="18" t="s">
        <v>146</v>
      </c>
      <c r="BE207" s="183">
        <f>IF(N207="základní",J207,0)</f>
        <v>0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18" t="s">
        <v>81</v>
      </c>
      <c r="BK207" s="183">
        <f>ROUND(I207*H207,2)</f>
        <v>0</v>
      </c>
      <c r="BL207" s="18" t="s">
        <v>168</v>
      </c>
      <c r="BM207" s="182" t="s">
        <v>845</v>
      </c>
    </row>
    <row r="208" s="2" customFormat="1">
      <c r="A208" s="37"/>
      <c r="B208" s="38"/>
      <c r="C208" s="37"/>
      <c r="D208" s="184" t="s">
        <v>156</v>
      </c>
      <c r="E208" s="37"/>
      <c r="F208" s="185" t="s">
        <v>846</v>
      </c>
      <c r="G208" s="37"/>
      <c r="H208" s="37"/>
      <c r="I208" s="186"/>
      <c r="J208" s="37"/>
      <c r="K208" s="37"/>
      <c r="L208" s="38"/>
      <c r="M208" s="187"/>
      <c r="N208" s="188"/>
      <c r="O208" s="76"/>
      <c r="P208" s="76"/>
      <c r="Q208" s="76"/>
      <c r="R208" s="76"/>
      <c r="S208" s="76"/>
      <c r="T208" s="7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8" t="s">
        <v>156</v>
      </c>
      <c r="AU208" s="18" t="s">
        <v>83</v>
      </c>
    </row>
    <row r="209" s="14" customFormat="1">
      <c r="A209" s="14"/>
      <c r="B209" s="200"/>
      <c r="C209" s="14"/>
      <c r="D209" s="184" t="s">
        <v>157</v>
      </c>
      <c r="E209" s="201" t="s">
        <v>1</v>
      </c>
      <c r="F209" s="202" t="s">
        <v>847</v>
      </c>
      <c r="G209" s="14"/>
      <c r="H209" s="201" t="s">
        <v>1</v>
      </c>
      <c r="I209" s="203"/>
      <c r="J209" s="14"/>
      <c r="K209" s="14"/>
      <c r="L209" s="200"/>
      <c r="M209" s="204"/>
      <c r="N209" s="205"/>
      <c r="O209" s="205"/>
      <c r="P209" s="205"/>
      <c r="Q209" s="205"/>
      <c r="R209" s="205"/>
      <c r="S209" s="205"/>
      <c r="T209" s="20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01" t="s">
        <v>157</v>
      </c>
      <c r="AU209" s="201" t="s">
        <v>83</v>
      </c>
      <c r="AV209" s="14" t="s">
        <v>81</v>
      </c>
      <c r="AW209" s="14" t="s">
        <v>30</v>
      </c>
      <c r="AX209" s="14" t="s">
        <v>73</v>
      </c>
      <c r="AY209" s="201" t="s">
        <v>146</v>
      </c>
    </row>
    <row r="210" s="13" customFormat="1">
      <c r="A210" s="13"/>
      <c r="B210" s="189"/>
      <c r="C210" s="13"/>
      <c r="D210" s="184" t="s">
        <v>157</v>
      </c>
      <c r="E210" s="190" t="s">
        <v>1</v>
      </c>
      <c r="F210" s="191" t="s">
        <v>823</v>
      </c>
      <c r="G210" s="13"/>
      <c r="H210" s="192">
        <v>1123</v>
      </c>
      <c r="I210" s="193"/>
      <c r="J210" s="13"/>
      <c r="K210" s="13"/>
      <c r="L210" s="189"/>
      <c r="M210" s="194"/>
      <c r="N210" s="195"/>
      <c r="O210" s="195"/>
      <c r="P210" s="195"/>
      <c r="Q210" s="195"/>
      <c r="R210" s="195"/>
      <c r="S210" s="195"/>
      <c r="T210" s="19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0" t="s">
        <v>157</v>
      </c>
      <c r="AU210" s="190" t="s">
        <v>83</v>
      </c>
      <c r="AV210" s="13" t="s">
        <v>83</v>
      </c>
      <c r="AW210" s="13" t="s">
        <v>30</v>
      </c>
      <c r="AX210" s="13" t="s">
        <v>73</v>
      </c>
      <c r="AY210" s="190" t="s">
        <v>146</v>
      </c>
    </row>
    <row r="211" s="13" customFormat="1">
      <c r="A211" s="13"/>
      <c r="B211" s="189"/>
      <c r="C211" s="13"/>
      <c r="D211" s="184" t="s">
        <v>157</v>
      </c>
      <c r="E211" s="190" t="s">
        <v>1</v>
      </c>
      <c r="F211" s="191" t="s">
        <v>824</v>
      </c>
      <c r="G211" s="13"/>
      <c r="H211" s="192">
        <v>199</v>
      </c>
      <c r="I211" s="193"/>
      <c r="J211" s="13"/>
      <c r="K211" s="13"/>
      <c r="L211" s="189"/>
      <c r="M211" s="194"/>
      <c r="N211" s="195"/>
      <c r="O211" s="195"/>
      <c r="P211" s="195"/>
      <c r="Q211" s="195"/>
      <c r="R211" s="195"/>
      <c r="S211" s="195"/>
      <c r="T211" s="19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0" t="s">
        <v>157</v>
      </c>
      <c r="AU211" s="190" t="s">
        <v>83</v>
      </c>
      <c r="AV211" s="13" t="s">
        <v>83</v>
      </c>
      <c r="AW211" s="13" t="s">
        <v>30</v>
      </c>
      <c r="AX211" s="13" t="s">
        <v>73</v>
      </c>
      <c r="AY211" s="190" t="s">
        <v>146</v>
      </c>
    </row>
    <row r="212" s="13" customFormat="1">
      <c r="A212" s="13"/>
      <c r="B212" s="189"/>
      <c r="C212" s="13"/>
      <c r="D212" s="184" t="s">
        <v>157</v>
      </c>
      <c r="E212" s="190" t="s">
        <v>1</v>
      </c>
      <c r="F212" s="191" t="s">
        <v>848</v>
      </c>
      <c r="G212" s="13"/>
      <c r="H212" s="192">
        <v>61</v>
      </c>
      <c r="I212" s="193"/>
      <c r="J212" s="13"/>
      <c r="K212" s="13"/>
      <c r="L212" s="189"/>
      <c r="M212" s="194"/>
      <c r="N212" s="195"/>
      <c r="O212" s="195"/>
      <c r="P212" s="195"/>
      <c r="Q212" s="195"/>
      <c r="R212" s="195"/>
      <c r="S212" s="195"/>
      <c r="T212" s="19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0" t="s">
        <v>157</v>
      </c>
      <c r="AU212" s="190" t="s">
        <v>83</v>
      </c>
      <c r="AV212" s="13" t="s">
        <v>83</v>
      </c>
      <c r="AW212" s="13" t="s">
        <v>30</v>
      </c>
      <c r="AX212" s="13" t="s">
        <v>73</v>
      </c>
      <c r="AY212" s="190" t="s">
        <v>146</v>
      </c>
    </row>
    <row r="213" s="15" customFormat="1">
      <c r="A213" s="15"/>
      <c r="B213" s="207"/>
      <c r="C213" s="15"/>
      <c r="D213" s="184" t="s">
        <v>157</v>
      </c>
      <c r="E213" s="208" t="s">
        <v>1</v>
      </c>
      <c r="F213" s="209" t="s">
        <v>248</v>
      </c>
      <c r="G213" s="15"/>
      <c r="H213" s="210">
        <v>1383</v>
      </c>
      <c r="I213" s="211"/>
      <c r="J213" s="15"/>
      <c r="K213" s="15"/>
      <c r="L213" s="207"/>
      <c r="M213" s="212"/>
      <c r="N213" s="213"/>
      <c r="O213" s="213"/>
      <c r="P213" s="213"/>
      <c r="Q213" s="213"/>
      <c r="R213" s="213"/>
      <c r="S213" s="213"/>
      <c r="T213" s="214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08" t="s">
        <v>157</v>
      </c>
      <c r="AU213" s="208" t="s">
        <v>83</v>
      </c>
      <c r="AV213" s="15" t="s">
        <v>168</v>
      </c>
      <c r="AW213" s="15" t="s">
        <v>30</v>
      </c>
      <c r="AX213" s="15" t="s">
        <v>81</v>
      </c>
      <c r="AY213" s="208" t="s">
        <v>146</v>
      </c>
    </row>
    <row r="214" s="2" customFormat="1">
      <c r="A214" s="37"/>
      <c r="B214" s="170"/>
      <c r="C214" s="215" t="s">
        <v>7</v>
      </c>
      <c r="D214" s="215" t="s">
        <v>249</v>
      </c>
      <c r="E214" s="216" t="s">
        <v>849</v>
      </c>
      <c r="F214" s="217" t="s">
        <v>850</v>
      </c>
      <c r="G214" s="218" t="s">
        <v>284</v>
      </c>
      <c r="H214" s="219">
        <v>1396.8299999999999</v>
      </c>
      <c r="I214" s="220"/>
      <c r="J214" s="221">
        <f>ROUND(I214*H214,2)</f>
        <v>0</v>
      </c>
      <c r="K214" s="217" t="s">
        <v>778</v>
      </c>
      <c r="L214" s="222"/>
      <c r="M214" s="223" t="s">
        <v>1</v>
      </c>
      <c r="N214" s="224" t="s">
        <v>38</v>
      </c>
      <c r="O214" s="76"/>
      <c r="P214" s="180">
        <f>O214*H214</f>
        <v>0</v>
      </c>
      <c r="Q214" s="180">
        <v>0.010800000000000001</v>
      </c>
      <c r="R214" s="180">
        <f>Q214*H214</f>
        <v>15.085763999999999</v>
      </c>
      <c r="S214" s="180">
        <v>0</v>
      </c>
      <c r="T214" s="18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2" t="s">
        <v>189</v>
      </c>
      <c r="AT214" s="182" t="s">
        <v>249</v>
      </c>
      <c r="AU214" s="182" t="s">
        <v>83</v>
      </c>
      <c r="AY214" s="18" t="s">
        <v>146</v>
      </c>
      <c r="BE214" s="183">
        <f>IF(N214="základní",J214,0)</f>
        <v>0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18" t="s">
        <v>81</v>
      </c>
      <c r="BK214" s="183">
        <f>ROUND(I214*H214,2)</f>
        <v>0</v>
      </c>
      <c r="BL214" s="18" t="s">
        <v>168</v>
      </c>
      <c r="BM214" s="182" t="s">
        <v>851</v>
      </c>
    </row>
    <row r="215" s="2" customFormat="1">
      <c r="A215" s="37"/>
      <c r="B215" s="38"/>
      <c r="C215" s="37"/>
      <c r="D215" s="184" t="s">
        <v>156</v>
      </c>
      <c r="E215" s="37"/>
      <c r="F215" s="185" t="s">
        <v>852</v>
      </c>
      <c r="G215" s="37"/>
      <c r="H215" s="37"/>
      <c r="I215" s="186"/>
      <c r="J215" s="37"/>
      <c r="K215" s="37"/>
      <c r="L215" s="38"/>
      <c r="M215" s="187"/>
      <c r="N215" s="188"/>
      <c r="O215" s="76"/>
      <c r="P215" s="76"/>
      <c r="Q215" s="76"/>
      <c r="R215" s="76"/>
      <c r="S215" s="76"/>
      <c r="T215" s="7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8" t="s">
        <v>156</v>
      </c>
      <c r="AU215" s="18" t="s">
        <v>83</v>
      </c>
    </row>
    <row r="216" s="13" customFormat="1">
      <c r="A216" s="13"/>
      <c r="B216" s="189"/>
      <c r="C216" s="13"/>
      <c r="D216" s="184" t="s">
        <v>157</v>
      </c>
      <c r="E216" s="13"/>
      <c r="F216" s="191" t="s">
        <v>853</v>
      </c>
      <c r="G216" s="13"/>
      <c r="H216" s="192">
        <v>1396.8299999999999</v>
      </c>
      <c r="I216" s="193"/>
      <c r="J216" s="13"/>
      <c r="K216" s="13"/>
      <c r="L216" s="189"/>
      <c r="M216" s="194"/>
      <c r="N216" s="195"/>
      <c r="O216" s="195"/>
      <c r="P216" s="195"/>
      <c r="Q216" s="195"/>
      <c r="R216" s="195"/>
      <c r="S216" s="195"/>
      <c r="T216" s="19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0" t="s">
        <v>157</v>
      </c>
      <c r="AU216" s="190" t="s">
        <v>83</v>
      </c>
      <c r="AV216" s="13" t="s">
        <v>83</v>
      </c>
      <c r="AW216" s="13" t="s">
        <v>3</v>
      </c>
      <c r="AX216" s="13" t="s">
        <v>81</v>
      </c>
      <c r="AY216" s="190" t="s">
        <v>146</v>
      </c>
    </row>
    <row r="217" s="2" customFormat="1" ht="16.5" customHeight="1">
      <c r="A217" s="37"/>
      <c r="B217" s="170"/>
      <c r="C217" s="215" t="s">
        <v>454</v>
      </c>
      <c r="D217" s="215" t="s">
        <v>249</v>
      </c>
      <c r="E217" s="216" t="s">
        <v>854</v>
      </c>
      <c r="F217" s="217" t="s">
        <v>855</v>
      </c>
      <c r="G217" s="218" t="s">
        <v>322</v>
      </c>
      <c r="H217" s="219">
        <v>142.477</v>
      </c>
      <c r="I217" s="220"/>
      <c r="J217" s="221">
        <f>ROUND(I217*H217,2)</f>
        <v>0</v>
      </c>
      <c r="K217" s="217" t="s">
        <v>778</v>
      </c>
      <c r="L217" s="222"/>
      <c r="M217" s="223" t="s">
        <v>1</v>
      </c>
      <c r="N217" s="224" t="s">
        <v>38</v>
      </c>
      <c r="O217" s="76"/>
      <c r="P217" s="180">
        <f>O217*H217</f>
        <v>0</v>
      </c>
      <c r="Q217" s="180">
        <v>1</v>
      </c>
      <c r="R217" s="180">
        <f>Q217*H217</f>
        <v>142.477</v>
      </c>
      <c r="S217" s="180">
        <v>0</v>
      </c>
      <c r="T217" s="18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2" t="s">
        <v>189</v>
      </c>
      <c r="AT217" s="182" t="s">
        <v>249</v>
      </c>
      <c r="AU217" s="182" t="s">
        <v>83</v>
      </c>
      <c r="AY217" s="18" t="s">
        <v>146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18" t="s">
        <v>81</v>
      </c>
      <c r="BK217" s="183">
        <f>ROUND(I217*H217,2)</f>
        <v>0</v>
      </c>
      <c r="BL217" s="18" t="s">
        <v>168</v>
      </c>
      <c r="BM217" s="182" t="s">
        <v>856</v>
      </c>
    </row>
    <row r="218" s="2" customFormat="1">
      <c r="A218" s="37"/>
      <c r="B218" s="38"/>
      <c r="C218" s="37"/>
      <c r="D218" s="184" t="s">
        <v>156</v>
      </c>
      <c r="E218" s="37"/>
      <c r="F218" s="185" t="s">
        <v>855</v>
      </c>
      <c r="G218" s="37"/>
      <c r="H218" s="37"/>
      <c r="I218" s="186"/>
      <c r="J218" s="37"/>
      <c r="K218" s="37"/>
      <c r="L218" s="38"/>
      <c r="M218" s="187"/>
      <c r="N218" s="188"/>
      <c r="O218" s="76"/>
      <c r="P218" s="76"/>
      <c r="Q218" s="76"/>
      <c r="R218" s="76"/>
      <c r="S218" s="76"/>
      <c r="T218" s="7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8" t="s">
        <v>156</v>
      </c>
      <c r="AU218" s="18" t="s">
        <v>83</v>
      </c>
    </row>
    <row r="219" s="13" customFormat="1">
      <c r="A219" s="13"/>
      <c r="B219" s="189"/>
      <c r="C219" s="13"/>
      <c r="D219" s="184" t="s">
        <v>157</v>
      </c>
      <c r="E219" s="13"/>
      <c r="F219" s="191" t="s">
        <v>857</v>
      </c>
      <c r="G219" s="13"/>
      <c r="H219" s="192">
        <v>142.477</v>
      </c>
      <c r="I219" s="193"/>
      <c r="J219" s="13"/>
      <c r="K219" s="13"/>
      <c r="L219" s="189"/>
      <c r="M219" s="194"/>
      <c r="N219" s="195"/>
      <c r="O219" s="195"/>
      <c r="P219" s="195"/>
      <c r="Q219" s="195"/>
      <c r="R219" s="195"/>
      <c r="S219" s="195"/>
      <c r="T219" s="19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0" t="s">
        <v>157</v>
      </c>
      <c r="AU219" s="190" t="s">
        <v>83</v>
      </c>
      <c r="AV219" s="13" t="s">
        <v>83</v>
      </c>
      <c r="AW219" s="13" t="s">
        <v>3</v>
      </c>
      <c r="AX219" s="13" t="s">
        <v>81</v>
      </c>
      <c r="AY219" s="190" t="s">
        <v>146</v>
      </c>
    </row>
    <row r="220" s="2" customFormat="1">
      <c r="A220" s="37"/>
      <c r="B220" s="170"/>
      <c r="C220" s="171" t="s">
        <v>461</v>
      </c>
      <c r="D220" s="171" t="s">
        <v>149</v>
      </c>
      <c r="E220" s="172" t="s">
        <v>726</v>
      </c>
      <c r="F220" s="173" t="s">
        <v>727</v>
      </c>
      <c r="G220" s="174" t="s">
        <v>284</v>
      </c>
      <c r="H220" s="175">
        <v>441</v>
      </c>
      <c r="I220" s="176"/>
      <c r="J220" s="177">
        <f>ROUND(I220*H220,2)</f>
        <v>0</v>
      </c>
      <c r="K220" s="173" t="s">
        <v>778</v>
      </c>
      <c r="L220" s="38"/>
      <c r="M220" s="178" t="s">
        <v>1</v>
      </c>
      <c r="N220" s="179" t="s">
        <v>38</v>
      </c>
      <c r="O220" s="76"/>
      <c r="P220" s="180">
        <f>O220*H220</f>
        <v>0</v>
      </c>
      <c r="Q220" s="180">
        <v>0.084250000000000005</v>
      </c>
      <c r="R220" s="180">
        <f>Q220*H220</f>
        <v>37.154250000000005</v>
      </c>
      <c r="S220" s="180">
        <v>0</v>
      </c>
      <c r="T220" s="18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2" t="s">
        <v>168</v>
      </c>
      <c r="AT220" s="182" t="s">
        <v>149</v>
      </c>
      <c r="AU220" s="182" t="s">
        <v>83</v>
      </c>
      <c r="AY220" s="18" t="s">
        <v>146</v>
      </c>
      <c r="BE220" s="183">
        <f>IF(N220="základní",J220,0)</f>
        <v>0</v>
      </c>
      <c r="BF220" s="183">
        <f>IF(N220="snížená",J220,0)</f>
        <v>0</v>
      </c>
      <c r="BG220" s="183">
        <f>IF(N220="zákl. přenesená",J220,0)</f>
        <v>0</v>
      </c>
      <c r="BH220" s="183">
        <f>IF(N220="sníž. přenesená",J220,0)</f>
        <v>0</v>
      </c>
      <c r="BI220" s="183">
        <f>IF(N220="nulová",J220,0)</f>
        <v>0</v>
      </c>
      <c r="BJ220" s="18" t="s">
        <v>81</v>
      </c>
      <c r="BK220" s="183">
        <f>ROUND(I220*H220,2)</f>
        <v>0</v>
      </c>
      <c r="BL220" s="18" t="s">
        <v>168</v>
      </c>
      <c r="BM220" s="182" t="s">
        <v>858</v>
      </c>
    </row>
    <row r="221" s="2" customFormat="1">
      <c r="A221" s="37"/>
      <c r="B221" s="38"/>
      <c r="C221" s="37"/>
      <c r="D221" s="184" t="s">
        <v>156</v>
      </c>
      <c r="E221" s="37"/>
      <c r="F221" s="185" t="s">
        <v>729</v>
      </c>
      <c r="G221" s="37"/>
      <c r="H221" s="37"/>
      <c r="I221" s="186"/>
      <c r="J221" s="37"/>
      <c r="K221" s="37"/>
      <c r="L221" s="38"/>
      <c r="M221" s="187"/>
      <c r="N221" s="188"/>
      <c r="O221" s="76"/>
      <c r="P221" s="76"/>
      <c r="Q221" s="76"/>
      <c r="R221" s="76"/>
      <c r="S221" s="76"/>
      <c r="T221" s="7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8" t="s">
        <v>156</v>
      </c>
      <c r="AU221" s="18" t="s">
        <v>83</v>
      </c>
    </row>
    <row r="222" s="14" customFormat="1">
      <c r="A222" s="14"/>
      <c r="B222" s="200"/>
      <c r="C222" s="14"/>
      <c r="D222" s="184" t="s">
        <v>157</v>
      </c>
      <c r="E222" s="201" t="s">
        <v>1</v>
      </c>
      <c r="F222" s="202" t="s">
        <v>859</v>
      </c>
      <c r="G222" s="14"/>
      <c r="H222" s="201" t="s">
        <v>1</v>
      </c>
      <c r="I222" s="203"/>
      <c r="J222" s="14"/>
      <c r="K222" s="14"/>
      <c r="L222" s="200"/>
      <c r="M222" s="204"/>
      <c r="N222" s="205"/>
      <c r="O222" s="205"/>
      <c r="P222" s="205"/>
      <c r="Q222" s="205"/>
      <c r="R222" s="205"/>
      <c r="S222" s="205"/>
      <c r="T222" s="20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01" t="s">
        <v>157</v>
      </c>
      <c r="AU222" s="201" t="s">
        <v>83</v>
      </c>
      <c r="AV222" s="14" t="s">
        <v>81</v>
      </c>
      <c r="AW222" s="14" t="s">
        <v>30</v>
      </c>
      <c r="AX222" s="14" t="s">
        <v>73</v>
      </c>
      <c r="AY222" s="201" t="s">
        <v>146</v>
      </c>
    </row>
    <row r="223" s="13" customFormat="1">
      <c r="A223" s="13"/>
      <c r="B223" s="189"/>
      <c r="C223" s="13"/>
      <c r="D223" s="184" t="s">
        <v>157</v>
      </c>
      <c r="E223" s="190" t="s">
        <v>1</v>
      </c>
      <c r="F223" s="191" t="s">
        <v>860</v>
      </c>
      <c r="G223" s="13"/>
      <c r="H223" s="192">
        <v>251</v>
      </c>
      <c r="I223" s="193"/>
      <c r="J223" s="13"/>
      <c r="K223" s="13"/>
      <c r="L223" s="189"/>
      <c r="M223" s="194"/>
      <c r="N223" s="195"/>
      <c r="O223" s="195"/>
      <c r="P223" s="195"/>
      <c r="Q223" s="195"/>
      <c r="R223" s="195"/>
      <c r="S223" s="195"/>
      <c r="T223" s="19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0" t="s">
        <v>157</v>
      </c>
      <c r="AU223" s="190" t="s">
        <v>83</v>
      </c>
      <c r="AV223" s="13" t="s">
        <v>83</v>
      </c>
      <c r="AW223" s="13" t="s">
        <v>30</v>
      </c>
      <c r="AX223" s="13" t="s">
        <v>73</v>
      </c>
      <c r="AY223" s="190" t="s">
        <v>146</v>
      </c>
    </row>
    <row r="224" s="13" customFormat="1">
      <c r="A224" s="13"/>
      <c r="B224" s="189"/>
      <c r="C224" s="13"/>
      <c r="D224" s="184" t="s">
        <v>157</v>
      </c>
      <c r="E224" s="190" t="s">
        <v>1</v>
      </c>
      <c r="F224" s="191" t="s">
        <v>861</v>
      </c>
      <c r="G224" s="13"/>
      <c r="H224" s="192">
        <v>106</v>
      </c>
      <c r="I224" s="193"/>
      <c r="J224" s="13"/>
      <c r="K224" s="13"/>
      <c r="L224" s="189"/>
      <c r="M224" s="194"/>
      <c r="N224" s="195"/>
      <c r="O224" s="195"/>
      <c r="P224" s="195"/>
      <c r="Q224" s="195"/>
      <c r="R224" s="195"/>
      <c r="S224" s="195"/>
      <c r="T224" s="19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90" t="s">
        <v>157</v>
      </c>
      <c r="AU224" s="190" t="s">
        <v>83</v>
      </c>
      <c r="AV224" s="13" t="s">
        <v>83</v>
      </c>
      <c r="AW224" s="13" t="s">
        <v>30</v>
      </c>
      <c r="AX224" s="13" t="s">
        <v>73</v>
      </c>
      <c r="AY224" s="190" t="s">
        <v>146</v>
      </c>
    </row>
    <row r="225" s="13" customFormat="1">
      <c r="A225" s="13"/>
      <c r="B225" s="189"/>
      <c r="C225" s="13"/>
      <c r="D225" s="184" t="s">
        <v>157</v>
      </c>
      <c r="E225" s="190" t="s">
        <v>1</v>
      </c>
      <c r="F225" s="191" t="s">
        <v>862</v>
      </c>
      <c r="G225" s="13"/>
      <c r="H225" s="192">
        <v>84</v>
      </c>
      <c r="I225" s="193"/>
      <c r="J225" s="13"/>
      <c r="K225" s="13"/>
      <c r="L225" s="189"/>
      <c r="M225" s="194"/>
      <c r="N225" s="195"/>
      <c r="O225" s="195"/>
      <c r="P225" s="195"/>
      <c r="Q225" s="195"/>
      <c r="R225" s="195"/>
      <c r="S225" s="195"/>
      <c r="T225" s="19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0" t="s">
        <v>157</v>
      </c>
      <c r="AU225" s="190" t="s">
        <v>83</v>
      </c>
      <c r="AV225" s="13" t="s">
        <v>83</v>
      </c>
      <c r="AW225" s="13" t="s">
        <v>30</v>
      </c>
      <c r="AX225" s="13" t="s">
        <v>73</v>
      </c>
      <c r="AY225" s="190" t="s">
        <v>146</v>
      </c>
    </row>
    <row r="226" s="15" customFormat="1">
      <c r="A226" s="15"/>
      <c r="B226" s="207"/>
      <c r="C226" s="15"/>
      <c r="D226" s="184" t="s">
        <v>157</v>
      </c>
      <c r="E226" s="208" t="s">
        <v>1</v>
      </c>
      <c r="F226" s="209" t="s">
        <v>248</v>
      </c>
      <c r="G226" s="15"/>
      <c r="H226" s="210">
        <v>441</v>
      </c>
      <c r="I226" s="211"/>
      <c r="J226" s="15"/>
      <c r="K226" s="15"/>
      <c r="L226" s="207"/>
      <c r="M226" s="212"/>
      <c r="N226" s="213"/>
      <c r="O226" s="213"/>
      <c r="P226" s="213"/>
      <c r="Q226" s="213"/>
      <c r="R226" s="213"/>
      <c r="S226" s="213"/>
      <c r="T226" s="21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08" t="s">
        <v>157</v>
      </c>
      <c r="AU226" s="208" t="s">
        <v>83</v>
      </c>
      <c r="AV226" s="15" t="s">
        <v>168</v>
      </c>
      <c r="AW226" s="15" t="s">
        <v>30</v>
      </c>
      <c r="AX226" s="15" t="s">
        <v>81</v>
      </c>
      <c r="AY226" s="208" t="s">
        <v>146</v>
      </c>
    </row>
    <row r="227" s="2" customFormat="1" ht="21.75" customHeight="1">
      <c r="A227" s="37"/>
      <c r="B227" s="170"/>
      <c r="C227" s="215" t="s">
        <v>466</v>
      </c>
      <c r="D227" s="215" t="s">
        <v>249</v>
      </c>
      <c r="E227" s="216" t="s">
        <v>863</v>
      </c>
      <c r="F227" s="217" t="s">
        <v>864</v>
      </c>
      <c r="G227" s="218" t="s">
        <v>284</v>
      </c>
      <c r="H227" s="219">
        <v>367.70999999999998</v>
      </c>
      <c r="I227" s="220"/>
      <c r="J227" s="221">
        <f>ROUND(I227*H227,2)</f>
        <v>0</v>
      </c>
      <c r="K227" s="217" t="s">
        <v>778</v>
      </c>
      <c r="L227" s="222"/>
      <c r="M227" s="223" t="s">
        <v>1</v>
      </c>
      <c r="N227" s="224" t="s">
        <v>38</v>
      </c>
      <c r="O227" s="76"/>
      <c r="P227" s="180">
        <f>O227*H227</f>
        <v>0</v>
      </c>
      <c r="Q227" s="180">
        <v>0.12</v>
      </c>
      <c r="R227" s="180">
        <f>Q227*H227</f>
        <v>44.125199999999992</v>
      </c>
      <c r="S227" s="180">
        <v>0</v>
      </c>
      <c r="T227" s="18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2" t="s">
        <v>189</v>
      </c>
      <c r="AT227" s="182" t="s">
        <v>249</v>
      </c>
      <c r="AU227" s="182" t="s">
        <v>83</v>
      </c>
      <c r="AY227" s="18" t="s">
        <v>146</v>
      </c>
      <c r="BE227" s="183">
        <f>IF(N227="základní",J227,0)</f>
        <v>0</v>
      </c>
      <c r="BF227" s="183">
        <f>IF(N227="snížená",J227,0)</f>
        <v>0</v>
      </c>
      <c r="BG227" s="183">
        <f>IF(N227="zákl. přenesená",J227,0)</f>
        <v>0</v>
      </c>
      <c r="BH227" s="183">
        <f>IF(N227="sníž. přenesená",J227,0)</f>
        <v>0</v>
      </c>
      <c r="BI227" s="183">
        <f>IF(N227="nulová",J227,0)</f>
        <v>0</v>
      </c>
      <c r="BJ227" s="18" t="s">
        <v>81</v>
      </c>
      <c r="BK227" s="183">
        <f>ROUND(I227*H227,2)</f>
        <v>0</v>
      </c>
      <c r="BL227" s="18" t="s">
        <v>168</v>
      </c>
      <c r="BM227" s="182" t="s">
        <v>865</v>
      </c>
    </row>
    <row r="228" s="2" customFormat="1">
      <c r="A228" s="37"/>
      <c r="B228" s="38"/>
      <c r="C228" s="37"/>
      <c r="D228" s="184" t="s">
        <v>156</v>
      </c>
      <c r="E228" s="37"/>
      <c r="F228" s="185" t="s">
        <v>864</v>
      </c>
      <c r="G228" s="37"/>
      <c r="H228" s="37"/>
      <c r="I228" s="186"/>
      <c r="J228" s="37"/>
      <c r="K228" s="37"/>
      <c r="L228" s="38"/>
      <c r="M228" s="187"/>
      <c r="N228" s="188"/>
      <c r="O228" s="76"/>
      <c r="P228" s="76"/>
      <c r="Q228" s="76"/>
      <c r="R228" s="76"/>
      <c r="S228" s="76"/>
      <c r="T228" s="7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8" t="s">
        <v>156</v>
      </c>
      <c r="AU228" s="18" t="s">
        <v>83</v>
      </c>
    </row>
    <row r="229" s="13" customFormat="1">
      <c r="A229" s="13"/>
      <c r="B229" s="189"/>
      <c r="C229" s="13"/>
      <c r="D229" s="184" t="s">
        <v>157</v>
      </c>
      <c r="E229" s="190" t="s">
        <v>1</v>
      </c>
      <c r="F229" s="191" t="s">
        <v>866</v>
      </c>
      <c r="G229" s="13"/>
      <c r="H229" s="192">
        <v>367.70999999999998</v>
      </c>
      <c r="I229" s="193"/>
      <c r="J229" s="13"/>
      <c r="K229" s="13"/>
      <c r="L229" s="189"/>
      <c r="M229" s="194"/>
      <c r="N229" s="195"/>
      <c r="O229" s="195"/>
      <c r="P229" s="195"/>
      <c r="Q229" s="195"/>
      <c r="R229" s="195"/>
      <c r="S229" s="195"/>
      <c r="T229" s="19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0" t="s">
        <v>157</v>
      </c>
      <c r="AU229" s="190" t="s">
        <v>83</v>
      </c>
      <c r="AV229" s="13" t="s">
        <v>83</v>
      </c>
      <c r="AW229" s="13" t="s">
        <v>30</v>
      </c>
      <c r="AX229" s="13" t="s">
        <v>81</v>
      </c>
      <c r="AY229" s="190" t="s">
        <v>146</v>
      </c>
    </row>
    <row r="230" s="2" customFormat="1" ht="21.75" customHeight="1">
      <c r="A230" s="37"/>
      <c r="B230" s="170"/>
      <c r="C230" s="215" t="s">
        <v>472</v>
      </c>
      <c r="D230" s="215" t="s">
        <v>249</v>
      </c>
      <c r="E230" s="216" t="s">
        <v>867</v>
      </c>
      <c r="F230" s="217" t="s">
        <v>868</v>
      </c>
      <c r="G230" s="218" t="s">
        <v>284</v>
      </c>
      <c r="H230" s="219">
        <v>86.519999999999996</v>
      </c>
      <c r="I230" s="220"/>
      <c r="J230" s="221">
        <f>ROUND(I230*H230,2)</f>
        <v>0</v>
      </c>
      <c r="K230" s="217" t="s">
        <v>778</v>
      </c>
      <c r="L230" s="222"/>
      <c r="M230" s="223" t="s">
        <v>1</v>
      </c>
      <c r="N230" s="224" t="s">
        <v>38</v>
      </c>
      <c r="O230" s="76"/>
      <c r="P230" s="180">
        <f>O230*H230</f>
        <v>0</v>
      </c>
      <c r="Q230" s="180">
        <v>0.12</v>
      </c>
      <c r="R230" s="180">
        <f>Q230*H230</f>
        <v>10.382399999999999</v>
      </c>
      <c r="S230" s="180">
        <v>0</v>
      </c>
      <c r="T230" s="18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2" t="s">
        <v>189</v>
      </c>
      <c r="AT230" s="182" t="s">
        <v>249</v>
      </c>
      <c r="AU230" s="182" t="s">
        <v>83</v>
      </c>
      <c r="AY230" s="18" t="s">
        <v>146</v>
      </c>
      <c r="BE230" s="183">
        <f>IF(N230="základní",J230,0)</f>
        <v>0</v>
      </c>
      <c r="BF230" s="183">
        <f>IF(N230="snížená",J230,0)</f>
        <v>0</v>
      </c>
      <c r="BG230" s="183">
        <f>IF(N230="zákl. přenesená",J230,0)</f>
        <v>0</v>
      </c>
      <c r="BH230" s="183">
        <f>IF(N230="sníž. přenesená",J230,0)</f>
        <v>0</v>
      </c>
      <c r="BI230" s="183">
        <f>IF(N230="nulová",J230,0)</f>
        <v>0</v>
      </c>
      <c r="BJ230" s="18" t="s">
        <v>81</v>
      </c>
      <c r="BK230" s="183">
        <f>ROUND(I230*H230,2)</f>
        <v>0</v>
      </c>
      <c r="BL230" s="18" t="s">
        <v>168</v>
      </c>
      <c r="BM230" s="182" t="s">
        <v>869</v>
      </c>
    </row>
    <row r="231" s="2" customFormat="1">
      <c r="A231" s="37"/>
      <c r="B231" s="38"/>
      <c r="C231" s="37"/>
      <c r="D231" s="184" t="s">
        <v>156</v>
      </c>
      <c r="E231" s="37"/>
      <c r="F231" s="185" t="s">
        <v>868</v>
      </c>
      <c r="G231" s="37"/>
      <c r="H231" s="37"/>
      <c r="I231" s="186"/>
      <c r="J231" s="37"/>
      <c r="K231" s="37"/>
      <c r="L231" s="38"/>
      <c r="M231" s="187"/>
      <c r="N231" s="188"/>
      <c r="O231" s="76"/>
      <c r="P231" s="76"/>
      <c r="Q231" s="76"/>
      <c r="R231" s="76"/>
      <c r="S231" s="76"/>
      <c r="T231" s="7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8" t="s">
        <v>156</v>
      </c>
      <c r="AU231" s="18" t="s">
        <v>83</v>
      </c>
    </row>
    <row r="232" s="13" customFormat="1">
      <c r="A232" s="13"/>
      <c r="B232" s="189"/>
      <c r="C232" s="13"/>
      <c r="D232" s="184" t="s">
        <v>157</v>
      </c>
      <c r="E232" s="190" t="s">
        <v>1</v>
      </c>
      <c r="F232" s="191" t="s">
        <v>870</v>
      </c>
      <c r="G232" s="13"/>
      <c r="H232" s="192">
        <v>86.519999999999996</v>
      </c>
      <c r="I232" s="193"/>
      <c r="J232" s="13"/>
      <c r="K232" s="13"/>
      <c r="L232" s="189"/>
      <c r="M232" s="194"/>
      <c r="N232" s="195"/>
      <c r="O232" s="195"/>
      <c r="P232" s="195"/>
      <c r="Q232" s="195"/>
      <c r="R232" s="195"/>
      <c r="S232" s="195"/>
      <c r="T232" s="19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0" t="s">
        <v>157</v>
      </c>
      <c r="AU232" s="190" t="s">
        <v>83</v>
      </c>
      <c r="AV232" s="13" t="s">
        <v>83</v>
      </c>
      <c r="AW232" s="13" t="s">
        <v>30</v>
      </c>
      <c r="AX232" s="13" t="s">
        <v>81</v>
      </c>
      <c r="AY232" s="190" t="s">
        <v>146</v>
      </c>
    </row>
    <row r="233" s="12" customFormat="1" ht="22.8" customHeight="1">
      <c r="A233" s="12"/>
      <c r="B233" s="157"/>
      <c r="C233" s="12"/>
      <c r="D233" s="158" t="s">
        <v>72</v>
      </c>
      <c r="E233" s="168" t="s">
        <v>189</v>
      </c>
      <c r="F233" s="168" t="s">
        <v>871</v>
      </c>
      <c r="G233" s="12"/>
      <c r="H233" s="12"/>
      <c r="I233" s="160"/>
      <c r="J233" s="169">
        <f>BK233</f>
        <v>0</v>
      </c>
      <c r="K233" s="12"/>
      <c r="L233" s="157"/>
      <c r="M233" s="162"/>
      <c r="N233" s="163"/>
      <c r="O233" s="163"/>
      <c r="P233" s="164">
        <f>SUM(P234:P237)</f>
        <v>0</v>
      </c>
      <c r="Q233" s="163"/>
      <c r="R233" s="164">
        <f>SUM(R234:R237)</f>
        <v>2.4640199999999997</v>
      </c>
      <c r="S233" s="163"/>
      <c r="T233" s="165">
        <f>SUM(T234:T237)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58" t="s">
        <v>81</v>
      </c>
      <c r="AT233" s="166" t="s">
        <v>72</v>
      </c>
      <c r="AU233" s="166" t="s">
        <v>81</v>
      </c>
      <c r="AY233" s="158" t="s">
        <v>146</v>
      </c>
      <c r="BK233" s="167">
        <f>SUM(BK234:BK237)</f>
        <v>0</v>
      </c>
    </row>
    <row r="234" s="2" customFormat="1" ht="16.5" customHeight="1">
      <c r="A234" s="37"/>
      <c r="B234" s="170"/>
      <c r="C234" s="171" t="s">
        <v>477</v>
      </c>
      <c r="D234" s="171" t="s">
        <v>149</v>
      </c>
      <c r="E234" s="172" t="s">
        <v>872</v>
      </c>
      <c r="F234" s="173" t="s">
        <v>873</v>
      </c>
      <c r="G234" s="174" t="s">
        <v>240</v>
      </c>
      <c r="H234" s="175">
        <v>2</v>
      </c>
      <c r="I234" s="176"/>
      <c r="J234" s="177">
        <f>ROUND(I234*H234,2)</f>
        <v>0</v>
      </c>
      <c r="K234" s="173" t="s">
        <v>1</v>
      </c>
      <c r="L234" s="38"/>
      <c r="M234" s="178" t="s">
        <v>1</v>
      </c>
      <c r="N234" s="179" t="s">
        <v>38</v>
      </c>
      <c r="O234" s="76"/>
      <c r="P234" s="180">
        <f>O234*H234</f>
        <v>0</v>
      </c>
      <c r="Q234" s="180">
        <v>0.038859999999999999</v>
      </c>
      <c r="R234" s="180">
        <f>Q234*H234</f>
        <v>0.077719999999999997</v>
      </c>
      <c r="S234" s="180">
        <v>0</v>
      </c>
      <c r="T234" s="18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2" t="s">
        <v>168</v>
      </c>
      <c r="AT234" s="182" t="s">
        <v>149</v>
      </c>
      <c r="AU234" s="182" t="s">
        <v>83</v>
      </c>
      <c r="AY234" s="18" t="s">
        <v>146</v>
      </c>
      <c r="BE234" s="183">
        <f>IF(N234="základní",J234,0)</f>
        <v>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18" t="s">
        <v>81</v>
      </c>
      <c r="BK234" s="183">
        <f>ROUND(I234*H234,2)</f>
        <v>0</v>
      </c>
      <c r="BL234" s="18" t="s">
        <v>168</v>
      </c>
      <c r="BM234" s="182" t="s">
        <v>874</v>
      </c>
    </row>
    <row r="235" s="13" customFormat="1">
      <c r="A235" s="13"/>
      <c r="B235" s="189"/>
      <c r="C235" s="13"/>
      <c r="D235" s="184" t="s">
        <v>157</v>
      </c>
      <c r="E235" s="190" t="s">
        <v>1</v>
      </c>
      <c r="F235" s="191" t="s">
        <v>875</v>
      </c>
      <c r="G235" s="13"/>
      <c r="H235" s="192">
        <v>2</v>
      </c>
      <c r="I235" s="193"/>
      <c r="J235" s="13"/>
      <c r="K235" s="13"/>
      <c r="L235" s="189"/>
      <c r="M235" s="194"/>
      <c r="N235" s="195"/>
      <c r="O235" s="195"/>
      <c r="P235" s="195"/>
      <c r="Q235" s="195"/>
      <c r="R235" s="195"/>
      <c r="S235" s="195"/>
      <c r="T235" s="19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0" t="s">
        <v>157</v>
      </c>
      <c r="AU235" s="190" t="s">
        <v>83</v>
      </c>
      <c r="AV235" s="13" t="s">
        <v>83</v>
      </c>
      <c r="AW235" s="13" t="s">
        <v>30</v>
      </c>
      <c r="AX235" s="13" t="s">
        <v>81</v>
      </c>
      <c r="AY235" s="190" t="s">
        <v>146</v>
      </c>
    </row>
    <row r="236" s="2" customFormat="1">
      <c r="A236" s="37"/>
      <c r="B236" s="170"/>
      <c r="C236" s="171" t="s">
        <v>485</v>
      </c>
      <c r="D236" s="171" t="s">
        <v>149</v>
      </c>
      <c r="E236" s="172" t="s">
        <v>876</v>
      </c>
      <c r="F236" s="173" t="s">
        <v>877</v>
      </c>
      <c r="G236" s="174" t="s">
        <v>240</v>
      </c>
      <c r="H236" s="175">
        <v>7</v>
      </c>
      <c r="I236" s="176"/>
      <c r="J236" s="177">
        <f>ROUND(I236*H236,2)</f>
        <v>0</v>
      </c>
      <c r="K236" s="173" t="s">
        <v>1</v>
      </c>
      <c r="L236" s="38"/>
      <c r="M236" s="178" t="s">
        <v>1</v>
      </c>
      <c r="N236" s="179" t="s">
        <v>38</v>
      </c>
      <c r="O236" s="76"/>
      <c r="P236" s="180">
        <f>O236*H236</f>
        <v>0</v>
      </c>
      <c r="Q236" s="180">
        <v>0.34089999999999998</v>
      </c>
      <c r="R236" s="180">
        <f>Q236*H236</f>
        <v>2.3862999999999999</v>
      </c>
      <c r="S236" s="180">
        <v>0</v>
      </c>
      <c r="T236" s="18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82" t="s">
        <v>168</v>
      </c>
      <c r="AT236" s="182" t="s">
        <v>149</v>
      </c>
      <c r="AU236" s="182" t="s">
        <v>83</v>
      </c>
      <c r="AY236" s="18" t="s">
        <v>146</v>
      </c>
      <c r="BE236" s="183">
        <f>IF(N236="základní",J236,0)</f>
        <v>0</v>
      </c>
      <c r="BF236" s="183">
        <f>IF(N236="snížená",J236,0)</f>
        <v>0</v>
      </c>
      <c r="BG236" s="183">
        <f>IF(N236="zákl. přenesená",J236,0)</f>
        <v>0</v>
      </c>
      <c r="BH236" s="183">
        <f>IF(N236="sníž. přenesená",J236,0)</f>
        <v>0</v>
      </c>
      <c r="BI236" s="183">
        <f>IF(N236="nulová",J236,0)</f>
        <v>0</v>
      </c>
      <c r="BJ236" s="18" t="s">
        <v>81</v>
      </c>
      <c r="BK236" s="183">
        <f>ROUND(I236*H236,2)</f>
        <v>0</v>
      </c>
      <c r="BL236" s="18" t="s">
        <v>168</v>
      </c>
      <c r="BM236" s="182" t="s">
        <v>878</v>
      </c>
    </row>
    <row r="237" s="2" customFormat="1">
      <c r="A237" s="37"/>
      <c r="B237" s="38"/>
      <c r="C237" s="37"/>
      <c r="D237" s="184" t="s">
        <v>156</v>
      </c>
      <c r="E237" s="37"/>
      <c r="F237" s="185" t="s">
        <v>879</v>
      </c>
      <c r="G237" s="37"/>
      <c r="H237" s="37"/>
      <c r="I237" s="186"/>
      <c r="J237" s="37"/>
      <c r="K237" s="37"/>
      <c r="L237" s="38"/>
      <c r="M237" s="187"/>
      <c r="N237" s="188"/>
      <c r="O237" s="76"/>
      <c r="P237" s="76"/>
      <c r="Q237" s="76"/>
      <c r="R237" s="76"/>
      <c r="S237" s="76"/>
      <c r="T237" s="7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8" t="s">
        <v>156</v>
      </c>
      <c r="AU237" s="18" t="s">
        <v>83</v>
      </c>
    </row>
    <row r="238" s="12" customFormat="1" ht="22.8" customHeight="1">
      <c r="A238" s="12"/>
      <c r="B238" s="157"/>
      <c r="C238" s="12"/>
      <c r="D238" s="158" t="s">
        <v>72</v>
      </c>
      <c r="E238" s="168" t="s">
        <v>194</v>
      </c>
      <c r="F238" s="168" t="s">
        <v>237</v>
      </c>
      <c r="G238" s="12"/>
      <c r="H238" s="12"/>
      <c r="I238" s="160"/>
      <c r="J238" s="169">
        <f>BK238</f>
        <v>0</v>
      </c>
      <c r="K238" s="12"/>
      <c r="L238" s="157"/>
      <c r="M238" s="162"/>
      <c r="N238" s="163"/>
      <c r="O238" s="163"/>
      <c r="P238" s="164">
        <f>SUM(P239:P263)</f>
        <v>0</v>
      </c>
      <c r="Q238" s="163"/>
      <c r="R238" s="164">
        <f>SUM(R239:R263)</f>
        <v>72.775846799999997</v>
      </c>
      <c r="S238" s="163"/>
      <c r="T238" s="165">
        <f>SUM(T239:T263)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58" t="s">
        <v>81</v>
      </c>
      <c r="AT238" s="166" t="s">
        <v>72</v>
      </c>
      <c r="AU238" s="166" t="s">
        <v>81</v>
      </c>
      <c r="AY238" s="158" t="s">
        <v>146</v>
      </c>
      <c r="BK238" s="167">
        <f>SUM(BK239:BK263)</f>
        <v>0</v>
      </c>
    </row>
    <row r="239" s="2" customFormat="1" ht="33" customHeight="1">
      <c r="A239" s="37"/>
      <c r="B239" s="170"/>
      <c r="C239" s="171" t="s">
        <v>492</v>
      </c>
      <c r="D239" s="171" t="s">
        <v>149</v>
      </c>
      <c r="E239" s="172" t="s">
        <v>539</v>
      </c>
      <c r="F239" s="173" t="s">
        <v>540</v>
      </c>
      <c r="G239" s="174" t="s">
        <v>278</v>
      </c>
      <c r="H239" s="175">
        <v>305.68000000000001</v>
      </c>
      <c r="I239" s="176"/>
      <c r="J239" s="177">
        <f>ROUND(I239*H239,2)</f>
        <v>0</v>
      </c>
      <c r="K239" s="173" t="s">
        <v>778</v>
      </c>
      <c r="L239" s="38"/>
      <c r="M239" s="178" t="s">
        <v>1</v>
      </c>
      <c r="N239" s="179" t="s">
        <v>38</v>
      </c>
      <c r="O239" s="76"/>
      <c r="P239" s="180">
        <f>O239*H239</f>
        <v>0</v>
      </c>
      <c r="Q239" s="180">
        <v>0.15540000000000001</v>
      </c>
      <c r="R239" s="180">
        <f>Q239*H239</f>
        <v>47.502672000000004</v>
      </c>
      <c r="S239" s="180">
        <v>0</v>
      </c>
      <c r="T239" s="18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2" t="s">
        <v>168</v>
      </c>
      <c r="AT239" s="182" t="s">
        <v>149</v>
      </c>
      <c r="AU239" s="182" t="s">
        <v>83</v>
      </c>
      <c r="AY239" s="18" t="s">
        <v>146</v>
      </c>
      <c r="BE239" s="183">
        <f>IF(N239="základní",J239,0)</f>
        <v>0</v>
      </c>
      <c r="BF239" s="183">
        <f>IF(N239="snížená",J239,0)</f>
        <v>0</v>
      </c>
      <c r="BG239" s="183">
        <f>IF(N239="zákl. přenesená",J239,0)</f>
        <v>0</v>
      </c>
      <c r="BH239" s="183">
        <f>IF(N239="sníž. přenesená",J239,0)</f>
        <v>0</v>
      </c>
      <c r="BI239" s="183">
        <f>IF(N239="nulová",J239,0)</f>
        <v>0</v>
      </c>
      <c r="BJ239" s="18" t="s">
        <v>81</v>
      </c>
      <c r="BK239" s="183">
        <f>ROUND(I239*H239,2)</f>
        <v>0</v>
      </c>
      <c r="BL239" s="18" t="s">
        <v>168</v>
      </c>
      <c r="BM239" s="182" t="s">
        <v>880</v>
      </c>
    </row>
    <row r="240" s="2" customFormat="1">
      <c r="A240" s="37"/>
      <c r="B240" s="38"/>
      <c r="C240" s="37"/>
      <c r="D240" s="184" t="s">
        <v>156</v>
      </c>
      <c r="E240" s="37"/>
      <c r="F240" s="185" t="s">
        <v>542</v>
      </c>
      <c r="G240" s="37"/>
      <c r="H240" s="37"/>
      <c r="I240" s="186"/>
      <c r="J240" s="37"/>
      <c r="K240" s="37"/>
      <c r="L240" s="38"/>
      <c r="M240" s="187"/>
      <c r="N240" s="188"/>
      <c r="O240" s="76"/>
      <c r="P240" s="76"/>
      <c r="Q240" s="76"/>
      <c r="R240" s="76"/>
      <c r="S240" s="76"/>
      <c r="T240" s="7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8" t="s">
        <v>156</v>
      </c>
      <c r="AU240" s="18" t="s">
        <v>83</v>
      </c>
    </row>
    <row r="241" s="14" customFormat="1">
      <c r="A241" s="14"/>
      <c r="B241" s="200"/>
      <c r="C241" s="14"/>
      <c r="D241" s="184" t="s">
        <v>157</v>
      </c>
      <c r="E241" s="201" t="s">
        <v>1</v>
      </c>
      <c r="F241" s="202" t="s">
        <v>543</v>
      </c>
      <c r="G241" s="14"/>
      <c r="H241" s="201" t="s">
        <v>1</v>
      </c>
      <c r="I241" s="203"/>
      <c r="J241" s="14"/>
      <c r="K241" s="14"/>
      <c r="L241" s="200"/>
      <c r="M241" s="204"/>
      <c r="N241" s="205"/>
      <c r="O241" s="205"/>
      <c r="P241" s="205"/>
      <c r="Q241" s="205"/>
      <c r="R241" s="205"/>
      <c r="S241" s="205"/>
      <c r="T241" s="20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01" t="s">
        <v>157</v>
      </c>
      <c r="AU241" s="201" t="s">
        <v>83</v>
      </c>
      <c r="AV241" s="14" t="s">
        <v>81</v>
      </c>
      <c r="AW241" s="14" t="s">
        <v>30</v>
      </c>
      <c r="AX241" s="14" t="s">
        <v>73</v>
      </c>
      <c r="AY241" s="201" t="s">
        <v>146</v>
      </c>
    </row>
    <row r="242" s="13" customFormat="1">
      <c r="A242" s="13"/>
      <c r="B242" s="189"/>
      <c r="C242" s="13"/>
      <c r="D242" s="184" t="s">
        <v>157</v>
      </c>
      <c r="E242" s="190" t="s">
        <v>1</v>
      </c>
      <c r="F242" s="191" t="s">
        <v>881</v>
      </c>
      <c r="G242" s="13"/>
      <c r="H242" s="192">
        <v>276</v>
      </c>
      <c r="I242" s="193"/>
      <c r="J242" s="13"/>
      <c r="K242" s="13"/>
      <c r="L242" s="189"/>
      <c r="M242" s="194"/>
      <c r="N242" s="195"/>
      <c r="O242" s="195"/>
      <c r="P242" s="195"/>
      <c r="Q242" s="195"/>
      <c r="R242" s="195"/>
      <c r="S242" s="195"/>
      <c r="T242" s="19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0" t="s">
        <v>157</v>
      </c>
      <c r="AU242" s="190" t="s">
        <v>83</v>
      </c>
      <c r="AV242" s="13" t="s">
        <v>83</v>
      </c>
      <c r="AW242" s="13" t="s">
        <v>30</v>
      </c>
      <c r="AX242" s="13" t="s">
        <v>73</v>
      </c>
      <c r="AY242" s="190" t="s">
        <v>146</v>
      </c>
    </row>
    <row r="243" s="13" customFormat="1">
      <c r="A243" s="13"/>
      <c r="B243" s="189"/>
      <c r="C243" s="13"/>
      <c r="D243" s="184" t="s">
        <v>157</v>
      </c>
      <c r="E243" s="190" t="s">
        <v>1</v>
      </c>
      <c r="F243" s="191" t="s">
        <v>882</v>
      </c>
      <c r="G243" s="13"/>
      <c r="H243" s="192">
        <v>7</v>
      </c>
      <c r="I243" s="193"/>
      <c r="J243" s="13"/>
      <c r="K243" s="13"/>
      <c r="L243" s="189"/>
      <c r="M243" s="194"/>
      <c r="N243" s="195"/>
      <c r="O243" s="195"/>
      <c r="P243" s="195"/>
      <c r="Q243" s="195"/>
      <c r="R243" s="195"/>
      <c r="S243" s="195"/>
      <c r="T243" s="19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0" t="s">
        <v>157</v>
      </c>
      <c r="AU243" s="190" t="s">
        <v>83</v>
      </c>
      <c r="AV243" s="13" t="s">
        <v>83</v>
      </c>
      <c r="AW243" s="13" t="s">
        <v>30</v>
      </c>
      <c r="AX243" s="13" t="s">
        <v>73</v>
      </c>
      <c r="AY243" s="190" t="s">
        <v>146</v>
      </c>
    </row>
    <row r="244" s="13" customFormat="1">
      <c r="A244" s="13"/>
      <c r="B244" s="189"/>
      <c r="C244" s="13"/>
      <c r="D244" s="184" t="s">
        <v>157</v>
      </c>
      <c r="E244" s="190" t="s">
        <v>1</v>
      </c>
      <c r="F244" s="191" t="s">
        <v>883</v>
      </c>
      <c r="G244" s="13"/>
      <c r="H244" s="192">
        <v>18</v>
      </c>
      <c r="I244" s="193"/>
      <c r="J244" s="13"/>
      <c r="K244" s="13"/>
      <c r="L244" s="189"/>
      <c r="M244" s="194"/>
      <c r="N244" s="195"/>
      <c r="O244" s="195"/>
      <c r="P244" s="195"/>
      <c r="Q244" s="195"/>
      <c r="R244" s="195"/>
      <c r="S244" s="195"/>
      <c r="T244" s="19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0" t="s">
        <v>157</v>
      </c>
      <c r="AU244" s="190" t="s">
        <v>83</v>
      </c>
      <c r="AV244" s="13" t="s">
        <v>83</v>
      </c>
      <c r="AW244" s="13" t="s">
        <v>30</v>
      </c>
      <c r="AX244" s="13" t="s">
        <v>73</v>
      </c>
      <c r="AY244" s="190" t="s">
        <v>146</v>
      </c>
    </row>
    <row r="245" s="13" customFormat="1">
      <c r="A245" s="13"/>
      <c r="B245" s="189"/>
      <c r="C245" s="13"/>
      <c r="D245" s="184" t="s">
        <v>157</v>
      </c>
      <c r="E245" s="190" t="s">
        <v>1</v>
      </c>
      <c r="F245" s="191" t="s">
        <v>884</v>
      </c>
      <c r="G245" s="13"/>
      <c r="H245" s="192">
        <v>4.6799999999999997</v>
      </c>
      <c r="I245" s="193"/>
      <c r="J245" s="13"/>
      <c r="K245" s="13"/>
      <c r="L245" s="189"/>
      <c r="M245" s="194"/>
      <c r="N245" s="195"/>
      <c r="O245" s="195"/>
      <c r="P245" s="195"/>
      <c r="Q245" s="195"/>
      <c r="R245" s="195"/>
      <c r="S245" s="195"/>
      <c r="T245" s="19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0" t="s">
        <v>157</v>
      </c>
      <c r="AU245" s="190" t="s">
        <v>83</v>
      </c>
      <c r="AV245" s="13" t="s">
        <v>83</v>
      </c>
      <c r="AW245" s="13" t="s">
        <v>30</v>
      </c>
      <c r="AX245" s="13" t="s">
        <v>73</v>
      </c>
      <c r="AY245" s="190" t="s">
        <v>146</v>
      </c>
    </row>
    <row r="246" s="15" customFormat="1">
      <c r="A246" s="15"/>
      <c r="B246" s="207"/>
      <c r="C246" s="15"/>
      <c r="D246" s="184" t="s">
        <v>157</v>
      </c>
      <c r="E246" s="208" t="s">
        <v>1</v>
      </c>
      <c r="F246" s="209" t="s">
        <v>248</v>
      </c>
      <c r="G246" s="15"/>
      <c r="H246" s="210">
        <v>305.68000000000001</v>
      </c>
      <c r="I246" s="211"/>
      <c r="J246" s="15"/>
      <c r="K246" s="15"/>
      <c r="L246" s="207"/>
      <c r="M246" s="212"/>
      <c r="N246" s="213"/>
      <c r="O246" s="213"/>
      <c r="P246" s="213"/>
      <c r="Q246" s="213"/>
      <c r="R246" s="213"/>
      <c r="S246" s="213"/>
      <c r="T246" s="214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08" t="s">
        <v>157</v>
      </c>
      <c r="AU246" s="208" t="s">
        <v>83</v>
      </c>
      <c r="AV246" s="15" t="s">
        <v>168</v>
      </c>
      <c r="AW246" s="15" t="s">
        <v>30</v>
      </c>
      <c r="AX246" s="15" t="s">
        <v>81</v>
      </c>
      <c r="AY246" s="208" t="s">
        <v>146</v>
      </c>
    </row>
    <row r="247" s="2" customFormat="1" ht="16.5" customHeight="1">
      <c r="A247" s="37"/>
      <c r="B247" s="170"/>
      <c r="C247" s="215" t="s">
        <v>498</v>
      </c>
      <c r="D247" s="215" t="s">
        <v>249</v>
      </c>
      <c r="E247" s="216" t="s">
        <v>548</v>
      </c>
      <c r="F247" s="217" t="s">
        <v>549</v>
      </c>
      <c r="G247" s="218" t="s">
        <v>278</v>
      </c>
      <c r="H247" s="219">
        <v>284.27999999999997</v>
      </c>
      <c r="I247" s="220"/>
      <c r="J247" s="221">
        <f>ROUND(I247*H247,2)</f>
        <v>0</v>
      </c>
      <c r="K247" s="217" t="s">
        <v>778</v>
      </c>
      <c r="L247" s="222"/>
      <c r="M247" s="223" t="s">
        <v>1</v>
      </c>
      <c r="N247" s="224" t="s">
        <v>38</v>
      </c>
      <c r="O247" s="76"/>
      <c r="P247" s="180">
        <f>O247*H247</f>
        <v>0</v>
      </c>
      <c r="Q247" s="180">
        <v>0.080000000000000002</v>
      </c>
      <c r="R247" s="180">
        <f>Q247*H247</f>
        <v>22.7424</v>
      </c>
      <c r="S247" s="180">
        <v>0</v>
      </c>
      <c r="T247" s="18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2" t="s">
        <v>189</v>
      </c>
      <c r="AT247" s="182" t="s">
        <v>249</v>
      </c>
      <c r="AU247" s="182" t="s">
        <v>83</v>
      </c>
      <c r="AY247" s="18" t="s">
        <v>146</v>
      </c>
      <c r="BE247" s="183">
        <f>IF(N247="základní",J247,0)</f>
        <v>0</v>
      </c>
      <c r="BF247" s="183">
        <f>IF(N247="snížená",J247,0)</f>
        <v>0</v>
      </c>
      <c r="BG247" s="183">
        <f>IF(N247="zákl. přenesená",J247,0)</f>
        <v>0</v>
      </c>
      <c r="BH247" s="183">
        <f>IF(N247="sníž. přenesená",J247,0)</f>
        <v>0</v>
      </c>
      <c r="BI247" s="183">
        <f>IF(N247="nulová",J247,0)</f>
        <v>0</v>
      </c>
      <c r="BJ247" s="18" t="s">
        <v>81</v>
      </c>
      <c r="BK247" s="183">
        <f>ROUND(I247*H247,2)</f>
        <v>0</v>
      </c>
      <c r="BL247" s="18" t="s">
        <v>168</v>
      </c>
      <c r="BM247" s="182" t="s">
        <v>885</v>
      </c>
    </row>
    <row r="248" s="2" customFormat="1">
      <c r="A248" s="37"/>
      <c r="B248" s="38"/>
      <c r="C248" s="37"/>
      <c r="D248" s="184" t="s">
        <v>156</v>
      </c>
      <c r="E248" s="37"/>
      <c r="F248" s="185" t="s">
        <v>549</v>
      </c>
      <c r="G248" s="37"/>
      <c r="H248" s="37"/>
      <c r="I248" s="186"/>
      <c r="J248" s="37"/>
      <c r="K248" s="37"/>
      <c r="L248" s="38"/>
      <c r="M248" s="187"/>
      <c r="N248" s="188"/>
      <c r="O248" s="76"/>
      <c r="P248" s="76"/>
      <c r="Q248" s="76"/>
      <c r="R248" s="76"/>
      <c r="S248" s="76"/>
      <c r="T248" s="7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8" t="s">
        <v>156</v>
      </c>
      <c r="AU248" s="18" t="s">
        <v>83</v>
      </c>
    </row>
    <row r="249" s="13" customFormat="1">
      <c r="A249" s="13"/>
      <c r="B249" s="189"/>
      <c r="C249" s="13"/>
      <c r="D249" s="184" t="s">
        <v>157</v>
      </c>
      <c r="E249" s="190" t="s">
        <v>1</v>
      </c>
      <c r="F249" s="191" t="s">
        <v>886</v>
      </c>
      <c r="G249" s="13"/>
      <c r="H249" s="192">
        <v>284.27999999999997</v>
      </c>
      <c r="I249" s="193"/>
      <c r="J249" s="13"/>
      <c r="K249" s="13"/>
      <c r="L249" s="189"/>
      <c r="M249" s="194"/>
      <c r="N249" s="195"/>
      <c r="O249" s="195"/>
      <c r="P249" s="195"/>
      <c r="Q249" s="195"/>
      <c r="R249" s="195"/>
      <c r="S249" s="195"/>
      <c r="T249" s="19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0" t="s">
        <v>157</v>
      </c>
      <c r="AU249" s="190" t="s">
        <v>83</v>
      </c>
      <c r="AV249" s="13" t="s">
        <v>83</v>
      </c>
      <c r="AW249" s="13" t="s">
        <v>30</v>
      </c>
      <c r="AX249" s="13" t="s">
        <v>81</v>
      </c>
      <c r="AY249" s="190" t="s">
        <v>146</v>
      </c>
    </row>
    <row r="250" s="2" customFormat="1">
      <c r="A250" s="37"/>
      <c r="B250" s="170"/>
      <c r="C250" s="215" t="s">
        <v>506</v>
      </c>
      <c r="D250" s="215" t="s">
        <v>249</v>
      </c>
      <c r="E250" s="216" t="s">
        <v>553</v>
      </c>
      <c r="F250" s="217" t="s">
        <v>554</v>
      </c>
      <c r="G250" s="218" t="s">
        <v>278</v>
      </c>
      <c r="H250" s="219">
        <v>7.21</v>
      </c>
      <c r="I250" s="220"/>
      <c r="J250" s="221">
        <f>ROUND(I250*H250,2)</f>
        <v>0</v>
      </c>
      <c r="K250" s="217" t="s">
        <v>778</v>
      </c>
      <c r="L250" s="222"/>
      <c r="M250" s="223" t="s">
        <v>1</v>
      </c>
      <c r="N250" s="224" t="s">
        <v>38</v>
      </c>
      <c r="O250" s="76"/>
      <c r="P250" s="180">
        <f>O250*H250</f>
        <v>0</v>
      </c>
      <c r="Q250" s="180">
        <v>0.048300000000000003</v>
      </c>
      <c r="R250" s="180">
        <f>Q250*H250</f>
        <v>0.34824300000000002</v>
      </c>
      <c r="S250" s="180">
        <v>0</v>
      </c>
      <c r="T250" s="181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2" t="s">
        <v>189</v>
      </c>
      <c r="AT250" s="182" t="s">
        <v>249</v>
      </c>
      <c r="AU250" s="182" t="s">
        <v>83</v>
      </c>
      <c r="AY250" s="18" t="s">
        <v>146</v>
      </c>
      <c r="BE250" s="183">
        <f>IF(N250="základní",J250,0)</f>
        <v>0</v>
      </c>
      <c r="BF250" s="183">
        <f>IF(N250="snížená",J250,0)</f>
        <v>0</v>
      </c>
      <c r="BG250" s="183">
        <f>IF(N250="zákl. přenesená",J250,0)</f>
        <v>0</v>
      </c>
      <c r="BH250" s="183">
        <f>IF(N250="sníž. přenesená",J250,0)</f>
        <v>0</v>
      </c>
      <c r="BI250" s="183">
        <f>IF(N250="nulová",J250,0)</f>
        <v>0</v>
      </c>
      <c r="BJ250" s="18" t="s">
        <v>81</v>
      </c>
      <c r="BK250" s="183">
        <f>ROUND(I250*H250,2)</f>
        <v>0</v>
      </c>
      <c r="BL250" s="18" t="s">
        <v>168</v>
      </c>
      <c r="BM250" s="182" t="s">
        <v>887</v>
      </c>
    </row>
    <row r="251" s="2" customFormat="1">
      <c r="A251" s="37"/>
      <c r="B251" s="38"/>
      <c r="C251" s="37"/>
      <c r="D251" s="184" t="s">
        <v>156</v>
      </c>
      <c r="E251" s="37"/>
      <c r="F251" s="185" t="s">
        <v>554</v>
      </c>
      <c r="G251" s="37"/>
      <c r="H251" s="37"/>
      <c r="I251" s="186"/>
      <c r="J251" s="37"/>
      <c r="K251" s="37"/>
      <c r="L251" s="38"/>
      <c r="M251" s="187"/>
      <c r="N251" s="188"/>
      <c r="O251" s="76"/>
      <c r="P251" s="76"/>
      <c r="Q251" s="76"/>
      <c r="R251" s="76"/>
      <c r="S251" s="76"/>
      <c r="T251" s="7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8" t="s">
        <v>156</v>
      </c>
      <c r="AU251" s="18" t="s">
        <v>83</v>
      </c>
    </row>
    <row r="252" s="13" customFormat="1">
      <c r="A252" s="13"/>
      <c r="B252" s="189"/>
      <c r="C252" s="13"/>
      <c r="D252" s="184" t="s">
        <v>157</v>
      </c>
      <c r="E252" s="190" t="s">
        <v>1</v>
      </c>
      <c r="F252" s="191" t="s">
        <v>888</v>
      </c>
      <c r="G252" s="13"/>
      <c r="H252" s="192">
        <v>7.21</v>
      </c>
      <c r="I252" s="193"/>
      <c r="J252" s="13"/>
      <c r="K252" s="13"/>
      <c r="L252" s="189"/>
      <c r="M252" s="194"/>
      <c r="N252" s="195"/>
      <c r="O252" s="195"/>
      <c r="P252" s="195"/>
      <c r="Q252" s="195"/>
      <c r="R252" s="195"/>
      <c r="S252" s="195"/>
      <c r="T252" s="19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0" t="s">
        <v>157</v>
      </c>
      <c r="AU252" s="190" t="s">
        <v>83</v>
      </c>
      <c r="AV252" s="13" t="s">
        <v>83</v>
      </c>
      <c r="AW252" s="13" t="s">
        <v>30</v>
      </c>
      <c r="AX252" s="13" t="s">
        <v>81</v>
      </c>
      <c r="AY252" s="190" t="s">
        <v>146</v>
      </c>
    </row>
    <row r="253" s="2" customFormat="1">
      <c r="A253" s="37"/>
      <c r="B253" s="170"/>
      <c r="C253" s="215" t="s">
        <v>511</v>
      </c>
      <c r="D253" s="215" t="s">
        <v>249</v>
      </c>
      <c r="E253" s="216" t="s">
        <v>558</v>
      </c>
      <c r="F253" s="217" t="s">
        <v>559</v>
      </c>
      <c r="G253" s="218" t="s">
        <v>278</v>
      </c>
      <c r="H253" s="219">
        <v>18.539999999999999</v>
      </c>
      <c r="I253" s="220"/>
      <c r="J253" s="221">
        <f>ROUND(I253*H253,2)</f>
        <v>0</v>
      </c>
      <c r="K253" s="217" t="s">
        <v>778</v>
      </c>
      <c r="L253" s="222"/>
      <c r="M253" s="223" t="s">
        <v>1</v>
      </c>
      <c r="N253" s="224" t="s">
        <v>38</v>
      </c>
      <c r="O253" s="76"/>
      <c r="P253" s="180">
        <f>O253*H253</f>
        <v>0</v>
      </c>
      <c r="Q253" s="180">
        <v>0.065670000000000006</v>
      </c>
      <c r="R253" s="180">
        <f>Q253*H253</f>
        <v>1.2175218000000001</v>
      </c>
      <c r="S253" s="180">
        <v>0</v>
      </c>
      <c r="T253" s="18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2" t="s">
        <v>189</v>
      </c>
      <c r="AT253" s="182" t="s">
        <v>249</v>
      </c>
      <c r="AU253" s="182" t="s">
        <v>83</v>
      </c>
      <c r="AY253" s="18" t="s">
        <v>146</v>
      </c>
      <c r="BE253" s="183">
        <f>IF(N253="základní",J253,0)</f>
        <v>0</v>
      </c>
      <c r="BF253" s="183">
        <f>IF(N253="snížená",J253,0)</f>
        <v>0</v>
      </c>
      <c r="BG253" s="183">
        <f>IF(N253="zákl. přenesená",J253,0)</f>
        <v>0</v>
      </c>
      <c r="BH253" s="183">
        <f>IF(N253="sníž. přenesená",J253,0)</f>
        <v>0</v>
      </c>
      <c r="BI253" s="183">
        <f>IF(N253="nulová",J253,0)</f>
        <v>0</v>
      </c>
      <c r="BJ253" s="18" t="s">
        <v>81</v>
      </c>
      <c r="BK253" s="183">
        <f>ROUND(I253*H253,2)</f>
        <v>0</v>
      </c>
      <c r="BL253" s="18" t="s">
        <v>168</v>
      </c>
      <c r="BM253" s="182" t="s">
        <v>889</v>
      </c>
    </row>
    <row r="254" s="2" customFormat="1">
      <c r="A254" s="37"/>
      <c r="B254" s="38"/>
      <c r="C254" s="37"/>
      <c r="D254" s="184" t="s">
        <v>156</v>
      </c>
      <c r="E254" s="37"/>
      <c r="F254" s="185" t="s">
        <v>559</v>
      </c>
      <c r="G254" s="37"/>
      <c r="H254" s="37"/>
      <c r="I254" s="186"/>
      <c r="J254" s="37"/>
      <c r="K254" s="37"/>
      <c r="L254" s="38"/>
      <c r="M254" s="187"/>
      <c r="N254" s="188"/>
      <c r="O254" s="76"/>
      <c r="P254" s="76"/>
      <c r="Q254" s="76"/>
      <c r="R254" s="76"/>
      <c r="S254" s="76"/>
      <c r="T254" s="7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8" t="s">
        <v>156</v>
      </c>
      <c r="AU254" s="18" t="s">
        <v>83</v>
      </c>
    </row>
    <row r="255" s="13" customFormat="1">
      <c r="A255" s="13"/>
      <c r="B255" s="189"/>
      <c r="C255" s="13"/>
      <c r="D255" s="184" t="s">
        <v>157</v>
      </c>
      <c r="E255" s="190" t="s">
        <v>1</v>
      </c>
      <c r="F255" s="191" t="s">
        <v>890</v>
      </c>
      <c r="G255" s="13"/>
      <c r="H255" s="192">
        <v>18.539999999999999</v>
      </c>
      <c r="I255" s="193"/>
      <c r="J255" s="13"/>
      <c r="K255" s="13"/>
      <c r="L255" s="189"/>
      <c r="M255" s="194"/>
      <c r="N255" s="195"/>
      <c r="O255" s="195"/>
      <c r="P255" s="195"/>
      <c r="Q255" s="195"/>
      <c r="R255" s="195"/>
      <c r="S255" s="195"/>
      <c r="T255" s="19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0" t="s">
        <v>157</v>
      </c>
      <c r="AU255" s="190" t="s">
        <v>83</v>
      </c>
      <c r="AV255" s="13" t="s">
        <v>83</v>
      </c>
      <c r="AW255" s="13" t="s">
        <v>30</v>
      </c>
      <c r="AX255" s="13" t="s">
        <v>81</v>
      </c>
      <c r="AY255" s="190" t="s">
        <v>146</v>
      </c>
    </row>
    <row r="256" s="2" customFormat="1" ht="16.5" customHeight="1">
      <c r="A256" s="37"/>
      <c r="B256" s="170"/>
      <c r="C256" s="215" t="s">
        <v>517</v>
      </c>
      <c r="D256" s="215" t="s">
        <v>249</v>
      </c>
      <c r="E256" s="216" t="s">
        <v>891</v>
      </c>
      <c r="F256" s="217" t="s">
        <v>892</v>
      </c>
      <c r="G256" s="218" t="s">
        <v>240</v>
      </c>
      <c r="H256" s="219">
        <v>6</v>
      </c>
      <c r="I256" s="220"/>
      <c r="J256" s="221">
        <f>ROUND(I256*H256,2)</f>
        <v>0</v>
      </c>
      <c r="K256" s="217" t="s">
        <v>1</v>
      </c>
      <c r="L256" s="222"/>
      <c r="M256" s="223" t="s">
        <v>1</v>
      </c>
      <c r="N256" s="224" t="s">
        <v>38</v>
      </c>
      <c r="O256" s="76"/>
      <c r="P256" s="180">
        <f>O256*H256</f>
        <v>0</v>
      </c>
      <c r="Q256" s="180">
        <v>0.052499999999999998</v>
      </c>
      <c r="R256" s="180">
        <f>Q256*H256</f>
        <v>0.315</v>
      </c>
      <c r="S256" s="180">
        <v>0</v>
      </c>
      <c r="T256" s="18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2" t="s">
        <v>189</v>
      </c>
      <c r="AT256" s="182" t="s">
        <v>249</v>
      </c>
      <c r="AU256" s="182" t="s">
        <v>83</v>
      </c>
      <c r="AY256" s="18" t="s">
        <v>146</v>
      </c>
      <c r="BE256" s="183">
        <f>IF(N256="základní",J256,0)</f>
        <v>0</v>
      </c>
      <c r="BF256" s="183">
        <f>IF(N256="snížená",J256,0)</f>
        <v>0</v>
      </c>
      <c r="BG256" s="183">
        <f>IF(N256="zákl. přenesená",J256,0)</f>
        <v>0</v>
      </c>
      <c r="BH256" s="183">
        <f>IF(N256="sníž. přenesená",J256,0)</f>
        <v>0</v>
      </c>
      <c r="BI256" s="183">
        <f>IF(N256="nulová",J256,0)</f>
        <v>0</v>
      </c>
      <c r="BJ256" s="18" t="s">
        <v>81</v>
      </c>
      <c r="BK256" s="183">
        <f>ROUND(I256*H256,2)</f>
        <v>0</v>
      </c>
      <c r="BL256" s="18" t="s">
        <v>168</v>
      </c>
      <c r="BM256" s="182" t="s">
        <v>893</v>
      </c>
    </row>
    <row r="257" s="2" customFormat="1">
      <c r="A257" s="37"/>
      <c r="B257" s="170"/>
      <c r="C257" s="171" t="s">
        <v>523</v>
      </c>
      <c r="D257" s="171" t="s">
        <v>149</v>
      </c>
      <c r="E257" s="172" t="s">
        <v>894</v>
      </c>
      <c r="F257" s="173" t="s">
        <v>895</v>
      </c>
      <c r="G257" s="174" t="s">
        <v>284</v>
      </c>
      <c r="H257" s="175">
        <v>1383</v>
      </c>
      <c r="I257" s="176"/>
      <c r="J257" s="177">
        <f>ROUND(I257*H257,2)</f>
        <v>0</v>
      </c>
      <c r="K257" s="173" t="s">
        <v>778</v>
      </c>
      <c r="L257" s="38"/>
      <c r="M257" s="178" t="s">
        <v>1</v>
      </c>
      <c r="N257" s="179" t="s">
        <v>38</v>
      </c>
      <c r="O257" s="76"/>
      <c r="P257" s="180">
        <f>O257*H257</f>
        <v>0</v>
      </c>
      <c r="Q257" s="180">
        <v>0.00046999999999999999</v>
      </c>
      <c r="R257" s="180">
        <f>Q257*H257</f>
        <v>0.65000999999999998</v>
      </c>
      <c r="S257" s="180">
        <v>0</v>
      </c>
      <c r="T257" s="181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82" t="s">
        <v>168</v>
      </c>
      <c r="AT257" s="182" t="s">
        <v>149</v>
      </c>
      <c r="AU257" s="182" t="s">
        <v>83</v>
      </c>
      <c r="AY257" s="18" t="s">
        <v>146</v>
      </c>
      <c r="BE257" s="183">
        <f>IF(N257="základní",J257,0)</f>
        <v>0</v>
      </c>
      <c r="BF257" s="183">
        <f>IF(N257="snížená",J257,0)</f>
        <v>0</v>
      </c>
      <c r="BG257" s="183">
        <f>IF(N257="zákl. přenesená",J257,0)</f>
        <v>0</v>
      </c>
      <c r="BH257" s="183">
        <f>IF(N257="sníž. přenesená",J257,0)</f>
        <v>0</v>
      </c>
      <c r="BI257" s="183">
        <f>IF(N257="nulová",J257,0)</f>
        <v>0</v>
      </c>
      <c r="BJ257" s="18" t="s">
        <v>81</v>
      </c>
      <c r="BK257" s="183">
        <f>ROUND(I257*H257,2)</f>
        <v>0</v>
      </c>
      <c r="BL257" s="18" t="s">
        <v>168</v>
      </c>
      <c r="BM257" s="182" t="s">
        <v>896</v>
      </c>
    </row>
    <row r="258" s="2" customFormat="1">
      <c r="A258" s="37"/>
      <c r="B258" s="38"/>
      <c r="C258" s="37"/>
      <c r="D258" s="184" t="s">
        <v>156</v>
      </c>
      <c r="E258" s="37"/>
      <c r="F258" s="185" t="s">
        <v>897</v>
      </c>
      <c r="G258" s="37"/>
      <c r="H258" s="37"/>
      <c r="I258" s="186"/>
      <c r="J258" s="37"/>
      <c r="K258" s="37"/>
      <c r="L258" s="38"/>
      <c r="M258" s="187"/>
      <c r="N258" s="188"/>
      <c r="O258" s="76"/>
      <c r="P258" s="76"/>
      <c r="Q258" s="76"/>
      <c r="R258" s="76"/>
      <c r="S258" s="76"/>
      <c r="T258" s="7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8" t="s">
        <v>156</v>
      </c>
      <c r="AU258" s="18" t="s">
        <v>83</v>
      </c>
    </row>
    <row r="259" s="14" customFormat="1">
      <c r="A259" s="14"/>
      <c r="B259" s="200"/>
      <c r="C259" s="14"/>
      <c r="D259" s="184" t="s">
        <v>157</v>
      </c>
      <c r="E259" s="201" t="s">
        <v>1</v>
      </c>
      <c r="F259" s="202" t="s">
        <v>898</v>
      </c>
      <c r="G259" s="14"/>
      <c r="H259" s="201" t="s">
        <v>1</v>
      </c>
      <c r="I259" s="203"/>
      <c r="J259" s="14"/>
      <c r="K259" s="14"/>
      <c r="L259" s="200"/>
      <c r="M259" s="204"/>
      <c r="N259" s="205"/>
      <c r="O259" s="205"/>
      <c r="P259" s="205"/>
      <c r="Q259" s="205"/>
      <c r="R259" s="205"/>
      <c r="S259" s="205"/>
      <c r="T259" s="20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01" t="s">
        <v>157</v>
      </c>
      <c r="AU259" s="201" t="s">
        <v>83</v>
      </c>
      <c r="AV259" s="14" t="s">
        <v>81</v>
      </c>
      <c r="AW259" s="14" t="s">
        <v>30</v>
      </c>
      <c r="AX259" s="14" t="s">
        <v>73</v>
      </c>
      <c r="AY259" s="201" t="s">
        <v>146</v>
      </c>
    </row>
    <row r="260" s="13" customFormat="1">
      <c r="A260" s="13"/>
      <c r="B260" s="189"/>
      <c r="C260" s="13"/>
      <c r="D260" s="184" t="s">
        <v>157</v>
      </c>
      <c r="E260" s="190" t="s">
        <v>1</v>
      </c>
      <c r="F260" s="191" t="s">
        <v>823</v>
      </c>
      <c r="G260" s="13"/>
      <c r="H260" s="192">
        <v>1123</v>
      </c>
      <c r="I260" s="193"/>
      <c r="J260" s="13"/>
      <c r="K260" s="13"/>
      <c r="L260" s="189"/>
      <c r="M260" s="194"/>
      <c r="N260" s="195"/>
      <c r="O260" s="195"/>
      <c r="P260" s="195"/>
      <c r="Q260" s="195"/>
      <c r="R260" s="195"/>
      <c r="S260" s="195"/>
      <c r="T260" s="19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0" t="s">
        <v>157</v>
      </c>
      <c r="AU260" s="190" t="s">
        <v>83</v>
      </c>
      <c r="AV260" s="13" t="s">
        <v>83</v>
      </c>
      <c r="AW260" s="13" t="s">
        <v>30</v>
      </c>
      <c r="AX260" s="13" t="s">
        <v>73</v>
      </c>
      <c r="AY260" s="190" t="s">
        <v>146</v>
      </c>
    </row>
    <row r="261" s="13" customFormat="1">
      <c r="A261" s="13"/>
      <c r="B261" s="189"/>
      <c r="C261" s="13"/>
      <c r="D261" s="184" t="s">
        <v>157</v>
      </c>
      <c r="E261" s="190" t="s">
        <v>1</v>
      </c>
      <c r="F261" s="191" t="s">
        <v>824</v>
      </c>
      <c r="G261" s="13"/>
      <c r="H261" s="192">
        <v>199</v>
      </c>
      <c r="I261" s="193"/>
      <c r="J261" s="13"/>
      <c r="K261" s="13"/>
      <c r="L261" s="189"/>
      <c r="M261" s="194"/>
      <c r="N261" s="195"/>
      <c r="O261" s="195"/>
      <c r="P261" s="195"/>
      <c r="Q261" s="195"/>
      <c r="R261" s="195"/>
      <c r="S261" s="195"/>
      <c r="T261" s="19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0" t="s">
        <v>157</v>
      </c>
      <c r="AU261" s="190" t="s">
        <v>83</v>
      </c>
      <c r="AV261" s="13" t="s">
        <v>83</v>
      </c>
      <c r="AW261" s="13" t="s">
        <v>30</v>
      </c>
      <c r="AX261" s="13" t="s">
        <v>73</v>
      </c>
      <c r="AY261" s="190" t="s">
        <v>146</v>
      </c>
    </row>
    <row r="262" s="13" customFormat="1">
      <c r="A262" s="13"/>
      <c r="B262" s="189"/>
      <c r="C262" s="13"/>
      <c r="D262" s="184" t="s">
        <v>157</v>
      </c>
      <c r="E262" s="190" t="s">
        <v>1</v>
      </c>
      <c r="F262" s="191" t="s">
        <v>825</v>
      </c>
      <c r="G262" s="13"/>
      <c r="H262" s="192">
        <v>61</v>
      </c>
      <c r="I262" s="193"/>
      <c r="J262" s="13"/>
      <c r="K262" s="13"/>
      <c r="L262" s="189"/>
      <c r="M262" s="194"/>
      <c r="N262" s="195"/>
      <c r="O262" s="195"/>
      <c r="P262" s="195"/>
      <c r="Q262" s="195"/>
      <c r="R262" s="195"/>
      <c r="S262" s="195"/>
      <c r="T262" s="19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0" t="s">
        <v>157</v>
      </c>
      <c r="AU262" s="190" t="s">
        <v>83</v>
      </c>
      <c r="AV262" s="13" t="s">
        <v>83</v>
      </c>
      <c r="AW262" s="13" t="s">
        <v>30</v>
      </c>
      <c r="AX262" s="13" t="s">
        <v>73</v>
      </c>
      <c r="AY262" s="190" t="s">
        <v>146</v>
      </c>
    </row>
    <row r="263" s="15" customFormat="1">
      <c r="A263" s="15"/>
      <c r="B263" s="207"/>
      <c r="C263" s="15"/>
      <c r="D263" s="184" t="s">
        <v>157</v>
      </c>
      <c r="E263" s="208" t="s">
        <v>1</v>
      </c>
      <c r="F263" s="209" t="s">
        <v>248</v>
      </c>
      <c r="G263" s="15"/>
      <c r="H263" s="210">
        <v>1383</v>
      </c>
      <c r="I263" s="211"/>
      <c r="J263" s="15"/>
      <c r="K263" s="15"/>
      <c r="L263" s="207"/>
      <c r="M263" s="212"/>
      <c r="N263" s="213"/>
      <c r="O263" s="213"/>
      <c r="P263" s="213"/>
      <c r="Q263" s="213"/>
      <c r="R263" s="213"/>
      <c r="S263" s="213"/>
      <c r="T263" s="214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08" t="s">
        <v>157</v>
      </c>
      <c r="AU263" s="208" t="s">
        <v>83</v>
      </c>
      <c r="AV263" s="15" t="s">
        <v>168</v>
      </c>
      <c r="AW263" s="15" t="s">
        <v>30</v>
      </c>
      <c r="AX263" s="15" t="s">
        <v>81</v>
      </c>
      <c r="AY263" s="208" t="s">
        <v>146</v>
      </c>
    </row>
    <row r="264" s="12" customFormat="1" ht="22.8" customHeight="1">
      <c r="A264" s="12"/>
      <c r="B264" s="157"/>
      <c r="C264" s="12"/>
      <c r="D264" s="158" t="s">
        <v>72</v>
      </c>
      <c r="E264" s="168" t="s">
        <v>677</v>
      </c>
      <c r="F264" s="168" t="s">
        <v>678</v>
      </c>
      <c r="G264" s="12"/>
      <c r="H264" s="12"/>
      <c r="I264" s="160"/>
      <c r="J264" s="169">
        <f>BK264</f>
        <v>0</v>
      </c>
      <c r="K264" s="12"/>
      <c r="L264" s="157"/>
      <c r="M264" s="162"/>
      <c r="N264" s="163"/>
      <c r="O264" s="163"/>
      <c r="P264" s="164">
        <f>SUM(P265:P266)</f>
        <v>0</v>
      </c>
      <c r="Q264" s="163"/>
      <c r="R264" s="164">
        <f>SUM(R265:R266)</f>
        <v>0</v>
      </c>
      <c r="S264" s="163"/>
      <c r="T264" s="165">
        <f>SUM(T265:T266)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58" t="s">
        <v>81</v>
      </c>
      <c r="AT264" s="166" t="s">
        <v>72</v>
      </c>
      <c r="AU264" s="166" t="s">
        <v>81</v>
      </c>
      <c r="AY264" s="158" t="s">
        <v>146</v>
      </c>
      <c r="BK264" s="167">
        <f>SUM(BK265:BK266)</f>
        <v>0</v>
      </c>
    </row>
    <row r="265" s="2" customFormat="1">
      <c r="A265" s="37"/>
      <c r="B265" s="170"/>
      <c r="C265" s="171" t="s">
        <v>528</v>
      </c>
      <c r="D265" s="171" t="s">
        <v>149</v>
      </c>
      <c r="E265" s="172" t="s">
        <v>770</v>
      </c>
      <c r="F265" s="173" t="s">
        <v>771</v>
      </c>
      <c r="G265" s="174" t="s">
        <v>322</v>
      </c>
      <c r="H265" s="175">
        <v>2300.8620000000001</v>
      </c>
      <c r="I265" s="176"/>
      <c r="J265" s="177">
        <f>ROUND(I265*H265,2)</f>
        <v>0</v>
      </c>
      <c r="K265" s="173" t="s">
        <v>778</v>
      </c>
      <c r="L265" s="38"/>
      <c r="M265" s="178" t="s">
        <v>1</v>
      </c>
      <c r="N265" s="179" t="s">
        <v>38</v>
      </c>
      <c r="O265" s="76"/>
      <c r="P265" s="180">
        <f>O265*H265</f>
        <v>0</v>
      </c>
      <c r="Q265" s="180">
        <v>0</v>
      </c>
      <c r="R265" s="180">
        <f>Q265*H265</f>
        <v>0</v>
      </c>
      <c r="S265" s="180">
        <v>0</v>
      </c>
      <c r="T265" s="181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82" t="s">
        <v>168</v>
      </c>
      <c r="AT265" s="182" t="s">
        <v>149</v>
      </c>
      <c r="AU265" s="182" t="s">
        <v>83</v>
      </c>
      <c r="AY265" s="18" t="s">
        <v>146</v>
      </c>
      <c r="BE265" s="183">
        <f>IF(N265="základní",J265,0)</f>
        <v>0</v>
      </c>
      <c r="BF265" s="183">
        <f>IF(N265="snížená",J265,0)</f>
        <v>0</v>
      </c>
      <c r="BG265" s="183">
        <f>IF(N265="zákl. přenesená",J265,0)</f>
        <v>0</v>
      </c>
      <c r="BH265" s="183">
        <f>IF(N265="sníž. přenesená",J265,0)</f>
        <v>0</v>
      </c>
      <c r="BI265" s="183">
        <f>IF(N265="nulová",J265,0)</f>
        <v>0</v>
      </c>
      <c r="BJ265" s="18" t="s">
        <v>81</v>
      </c>
      <c r="BK265" s="183">
        <f>ROUND(I265*H265,2)</f>
        <v>0</v>
      </c>
      <c r="BL265" s="18" t="s">
        <v>168</v>
      </c>
      <c r="BM265" s="182" t="s">
        <v>899</v>
      </c>
    </row>
    <row r="266" s="2" customFormat="1">
      <c r="A266" s="37"/>
      <c r="B266" s="38"/>
      <c r="C266" s="37"/>
      <c r="D266" s="184" t="s">
        <v>156</v>
      </c>
      <c r="E266" s="37"/>
      <c r="F266" s="185" t="s">
        <v>773</v>
      </c>
      <c r="G266" s="37"/>
      <c r="H266" s="37"/>
      <c r="I266" s="186"/>
      <c r="J266" s="37"/>
      <c r="K266" s="37"/>
      <c r="L266" s="38"/>
      <c r="M266" s="187"/>
      <c r="N266" s="188"/>
      <c r="O266" s="76"/>
      <c r="P266" s="76"/>
      <c r="Q266" s="76"/>
      <c r="R266" s="76"/>
      <c r="S266" s="76"/>
      <c r="T266" s="7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8" t="s">
        <v>156</v>
      </c>
      <c r="AU266" s="18" t="s">
        <v>83</v>
      </c>
    </row>
    <row r="267" s="12" customFormat="1" ht="25.92" customHeight="1">
      <c r="A267" s="12"/>
      <c r="B267" s="157"/>
      <c r="C267" s="12"/>
      <c r="D267" s="158" t="s">
        <v>72</v>
      </c>
      <c r="E267" s="159" t="s">
        <v>900</v>
      </c>
      <c r="F267" s="159" t="s">
        <v>901</v>
      </c>
      <c r="G267" s="12"/>
      <c r="H267" s="12"/>
      <c r="I267" s="160"/>
      <c r="J267" s="161">
        <f>BK267</f>
        <v>0</v>
      </c>
      <c r="K267" s="12"/>
      <c r="L267" s="157"/>
      <c r="M267" s="162"/>
      <c r="N267" s="163"/>
      <c r="O267" s="163"/>
      <c r="P267" s="164">
        <f>P268</f>
        <v>0</v>
      </c>
      <c r="Q267" s="163"/>
      <c r="R267" s="164">
        <f>R268</f>
        <v>0</v>
      </c>
      <c r="S267" s="163"/>
      <c r="T267" s="165">
        <f>T268</f>
        <v>0.014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58" t="s">
        <v>83</v>
      </c>
      <c r="AT267" s="166" t="s">
        <v>72</v>
      </c>
      <c r="AU267" s="166" t="s">
        <v>73</v>
      </c>
      <c r="AY267" s="158" t="s">
        <v>146</v>
      </c>
      <c r="BK267" s="167">
        <f>BK268</f>
        <v>0</v>
      </c>
    </row>
    <row r="268" s="12" customFormat="1" ht="22.8" customHeight="1">
      <c r="A268" s="12"/>
      <c r="B268" s="157"/>
      <c r="C268" s="12"/>
      <c r="D268" s="158" t="s">
        <v>72</v>
      </c>
      <c r="E268" s="168" t="s">
        <v>902</v>
      </c>
      <c r="F268" s="168" t="s">
        <v>903</v>
      </c>
      <c r="G268" s="12"/>
      <c r="H268" s="12"/>
      <c r="I268" s="160"/>
      <c r="J268" s="169">
        <f>BK268</f>
        <v>0</v>
      </c>
      <c r="K268" s="12"/>
      <c r="L268" s="157"/>
      <c r="M268" s="162"/>
      <c r="N268" s="163"/>
      <c r="O268" s="163"/>
      <c r="P268" s="164">
        <f>SUM(P269:P270)</f>
        <v>0</v>
      </c>
      <c r="Q268" s="163"/>
      <c r="R268" s="164">
        <f>SUM(R269:R270)</f>
        <v>0</v>
      </c>
      <c r="S268" s="163"/>
      <c r="T268" s="165">
        <f>SUM(T269:T270)</f>
        <v>0.014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58" t="s">
        <v>83</v>
      </c>
      <c r="AT268" s="166" t="s">
        <v>72</v>
      </c>
      <c r="AU268" s="166" t="s">
        <v>81</v>
      </c>
      <c r="AY268" s="158" t="s">
        <v>146</v>
      </c>
      <c r="BK268" s="167">
        <f>SUM(BK269:BK270)</f>
        <v>0</v>
      </c>
    </row>
    <row r="269" s="2" customFormat="1">
      <c r="A269" s="37"/>
      <c r="B269" s="170"/>
      <c r="C269" s="171" t="s">
        <v>533</v>
      </c>
      <c r="D269" s="171" t="s">
        <v>149</v>
      </c>
      <c r="E269" s="172" t="s">
        <v>904</v>
      </c>
      <c r="F269" s="173" t="s">
        <v>905</v>
      </c>
      <c r="G269" s="174" t="s">
        <v>240</v>
      </c>
      <c r="H269" s="175">
        <v>7</v>
      </c>
      <c r="I269" s="176"/>
      <c r="J269" s="177">
        <f>ROUND(I269*H269,2)</f>
        <v>0</v>
      </c>
      <c r="K269" s="173" t="s">
        <v>153</v>
      </c>
      <c r="L269" s="38"/>
      <c r="M269" s="178" t="s">
        <v>1</v>
      </c>
      <c r="N269" s="179" t="s">
        <v>38</v>
      </c>
      <c r="O269" s="76"/>
      <c r="P269" s="180">
        <f>O269*H269</f>
        <v>0</v>
      </c>
      <c r="Q269" s="180">
        <v>0</v>
      </c>
      <c r="R269" s="180">
        <f>Q269*H269</f>
        <v>0</v>
      </c>
      <c r="S269" s="180">
        <v>0.002</v>
      </c>
      <c r="T269" s="181">
        <f>S269*H269</f>
        <v>0.014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82" t="s">
        <v>304</v>
      </c>
      <c r="AT269" s="182" t="s">
        <v>149</v>
      </c>
      <c r="AU269" s="182" t="s">
        <v>83</v>
      </c>
      <c r="AY269" s="18" t="s">
        <v>146</v>
      </c>
      <c r="BE269" s="183">
        <f>IF(N269="základní",J269,0)</f>
        <v>0</v>
      </c>
      <c r="BF269" s="183">
        <f>IF(N269="snížená",J269,0)</f>
        <v>0</v>
      </c>
      <c r="BG269" s="183">
        <f>IF(N269="zákl. přenesená",J269,0)</f>
        <v>0</v>
      </c>
      <c r="BH269" s="183">
        <f>IF(N269="sníž. přenesená",J269,0)</f>
        <v>0</v>
      </c>
      <c r="BI269" s="183">
        <f>IF(N269="nulová",J269,0)</f>
        <v>0</v>
      </c>
      <c r="BJ269" s="18" t="s">
        <v>81</v>
      </c>
      <c r="BK269" s="183">
        <f>ROUND(I269*H269,2)</f>
        <v>0</v>
      </c>
      <c r="BL269" s="18" t="s">
        <v>304</v>
      </c>
      <c r="BM269" s="182" t="s">
        <v>906</v>
      </c>
    </row>
    <row r="270" s="2" customFormat="1">
      <c r="A270" s="37"/>
      <c r="B270" s="38"/>
      <c r="C270" s="37"/>
      <c r="D270" s="184" t="s">
        <v>156</v>
      </c>
      <c r="E270" s="37"/>
      <c r="F270" s="185" t="s">
        <v>907</v>
      </c>
      <c r="G270" s="37"/>
      <c r="H270" s="37"/>
      <c r="I270" s="186"/>
      <c r="J270" s="37"/>
      <c r="K270" s="37"/>
      <c r="L270" s="38"/>
      <c r="M270" s="225"/>
      <c r="N270" s="226"/>
      <c r="O270" s="227"/>
      <c r="P270" s="227"/>
      <c r="Q270" s="227"/>
      <c r="R270" s="227"/>
      <c r="S270" s="227"/>
      <c r="T270" s="228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8" t="s">
        <v>156</v>
      </c>
      <c r="AU270" s="18" t="s">
        <v>83</v>
      </c>
    </row>
    <row r="271" s="2" customFormat="1" ht="6.96" customHeight="1">
      <c r="A271" s="37"/>
      <c r="B271" s="59"/>
      <c r="C271" s="60"/>
      <c r="D271" s="60"/>
      <c r="E271" s="60"/>
      <c r="F271" s="60"/>
      <c r="G271" s="60"/>
      <c r="H271" s="60"/>
      <c r="I271" s="60"/>
      <c r="J271" s="60"/>
      <c r="K271" s="60"/>
      <c r="L271" s="38"/>
      <c r="M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</row>
  </sheetData>
  <autoFilter ref="C125:K27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="1" customFormat="1" ht="24.96" customHeight="1">
      <c r="B4" s="21"/>
      <c r="D4" s="22" t="s">
        <v>117</v>
      </c>
      <c r="L4" s="21"/>
      <c r="M4" s="119" t="s">
        <v>10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16</v>
      </c>
      <c r="L6" s="21"/>
    </row>
    <row r="7" s="1" customFormat="1" ht="16.5" customHeight="1">
      <c r="B7" s="21"/>
      <c r="E7" s="120" t="str">
        <f>'Rekapitulace stavby'!K6</f>
        <v>Revitalizace ulice Šumavská - III. etapa - část A.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908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25. 4. 2021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ROUND(J125,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ROUND((SUM(BE125:BE222)),  2)</f>
        <v>0</v>
      </c>
      <c r="G33" s="37"/>
      <c r="H33" s="37"/>
      <c r="I33" s="127">
        <v>0.20999999999999999</v>
      </c>
      <c r="J33" s="126">
        <f>ROUND(((SUM(BE125:BE222))*I33),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39</v>
      </c>
      <c r="F34" s="126">
        <f>ROUND((SUM(BF125:BF222)),  2)</f>
        <v>0</v>
      </c>
      <c r="G34" s="37"/>
      <c r="H34" s="37"/>
      <c r="I34" s="127">
        <v>0.14999999999999999</v>
      </c>
      <c r="J34" s="126">
        <f>ROUND(((SUM(BF125:BF222))*I34),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40</v>
      </c>
      <c r="F35" s="126">
        <f>ROUND((SUM(BG125:BG222)),  2)</f>
        <v>0</v>
      </c>
      <c r="G35" s="37"/>
      <c r="H35" s="37"/>
      <c r="I35" s="127">
        <v>0.20999999999999999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41</v>
      </c>
      <c r="F36" s="126">
        <f>ROUND((SUM(BH125:BH222)),  2)</f>
        <v>0</v>
      </c>
      <c r="G36" s="37"/>
      <c r="H36" s="37"/>
      <c r="I36" s="127">
        <v>0.14999999999999999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26">
        <f>ROUND((SUM(BI125:BI222)),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120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0" t="str">
        <f>E7</f>
        <v>Revitalizace ulice Šumavská - III. etapa - část A.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SO 370.1 - Odvodnění část A.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25. 4. 2021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121</v>
      </c>
      <c r="D94" s="128"/>
      <c r="E94" s="128"/>
      <c r="F94" s="128"/>
      <c r="G94" s="128"/>
      <c r="H94" s="128"/>
      <c r="I94" s="128"/>
      <c r="J94" s="137" t="s">
        <v>122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123</v>
      </c>
      <c r="D96" s="37"/>
      <c r="E96" s="37"/>
      <c r="F96" s="37"/>
      <c r="G96" s="37"/>
      <c r="H96" s="37"/>
      <c r="I96" s="37"/>
      <c r="J96" s="95">
        <f>J125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124</v>
      </c>
    </row>
    <row r="97" s="9" customFormat="1" ht="24.96" customHeight="1">
      <c r="A97" s="9"/>
      <c r="B97" s="139"/>
      <c r="C97" s="9"/>
      <c r="D97" s="140" t="s">
        <v>232</v>
      </c>
      <c r="E97" s="141"/>
      <c r="F97" s="141"/>
      <c r="G97" s="141"/>
      <c r="H97" s="141"/>
      <c r="I97" s="141"/>
      <c r="J97" s="142">
        <f>J126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3"/>
      <c r="C98" s="10"/>
      <c r="D98" s="144" t="s">
        <v>333</v>
      </c>
      <c r="E98" s="145"/>
      <c r="F98" s="145"/>
      <c r="G98" s="145"/>
      <c r="H98" s="145"/>
      <c r="I98" s="145"/>
      <c r="J98" s="146">
        <f>J127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3"/>
      <c r="C99" s="10"/>
      <c r="D99" s="144" t="s">
        <v>334</v>
      </c>
      <c r="E99" s="145"/>
      <c r="F99" s="145"/>
      <c r="G99" s="145"/>
      <c r="H99" s="145"/>
      <c r="I99" s="145"/>
      <c r="J99" s="146">
        <f>J167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3"/>
      <c r="C100" s="10"/>
      <c r="D100" s="144" t="s">
        <v>686</v>
      </c>
      <c r="E100" s="145"/>
      <c r="F100" s="145"/>
      <c r="G100" s="145"/>
      <c r="H100" s="145"/>
      <c r="I100" s="145"/>
      <c r="J100" s="146">
        <f>J171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3"/>
      <c r="C101" s="10"/>
      <c r="D101" s="144" t="s">
        <v>775</v>
      </c>
      <c r="E101" s="145"/>
      <c r="F101" s="145"/>
      <c r="G101" s="145"/>
      <c r="H101" s="145"/>
      <c r="I101" s="145"/>
      <c r="J101" s="146">
        <f>J175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3"/>
      <c r="C102" s="10"/>
      <c r="D102" s="144" t="s">
        <v>234</v>
      </c>
      <c r="E102" s="145"/>
      <c r="F102" s="145"/>
      <c r="G102" s="145"/>
      <c r="H102" s="145"/>
      <c r="I102" s="145"/>
      <c r="J102" s="146">
        <f>J206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3"/>
      <c r="C103" s="10"/>
      <c r="D103" s="144" t="s">
        <v>336</v>
      </c>
      <c r="E103" s="145"/>
      <c r="F103" s="145"/>
      <c r="G103" s="145"/>
      <c r="H103" s="145"/>
      <c r="I103" s="145"/>
      <c r="J103" s="146">
        <f>J216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39"/>
      <c r="C104" s="9"/>
      <c r="D104" s="140" t="s">
        <v>776</v>
      </c>
      <c r="E104" s="141"/>
      <c r="F104" s="141"/>
      <c r="G104" s="141"/>
      <c r="H104" s="141"/>
      <c r="I104" s="141"/>
      <c r="J104" s="142">
        <f>J219</f>
        <v>0</v>
      </c>
      <c r="K104" s="9"/>
      <c r="L104" s="13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43"/>
      <c r="C105" s="10"/>
      <c r="D105" s="144" t="s">
        <v>777</v>
      </c>
      <c r="E105" s="145"/>
      <c r="F105" s="145"/>
      <c r="G105" s="145"/>
      <c r="H105" s="145"/>
      <c r="I105" s="145"/>
      <c r="J105" s="146">
        <f>J220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="2" customFormat="1" ht="6.96" customHeight="1">
      <c r="A111" s="37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4.96" customHeight="1">
      <c r="A112" s="37"/>
      <c r="B112" s="38"/>
      <c r="C112" s="22" t="s">
        <v>130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16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7"/>
      <c r="D115" s="37"/>
      <c r="E115" s="120" t="str">
        <f>E7</f>
        <v>Revitalizace ulice Šumavská - III. etapa - část A.</v>
      </c>
      <c r="F115" s="31"/>
      <c r="G115" s="31"/>
      <c r="H115" s="31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118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7"/>
      <c r="D117" s="37"/>
      <c r="E117" s="66" t="str">
        <f>E9</f>
        <v>SO 370.1 - Odvodnění část A.</v>
      </c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20</v>
      </c>
      <c r="D119" s="37"/>
      <c r="E119" s="37"/>
      <c r="F119" s="26" t="str">
        <f>F12</f>
        <v xml:space="preserve"> </v>
      </c>
      <c r="G119" s="37"/>
      <c r="H119" s="37"/>
      <c r="I119" s="31" t="s">
        <v>22</v>
      </c>
      <c r="J119" s="68" t="str">
        <f>IF(J12="","",J12)</f>
        <v>25. 4. 2021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15" customHeight="1">
      <c r="A121" s="37"/>
      <c r="B121" s="38"/>
      <c r="C121" s="31" t="s">
        <v>24</v>
      </c>
      <c r="D121" s="37"/>
      <c r="E121" s="37"/>
      <c r="F121" s="26" t="str">
        <f>E15</f>
        <v xml:space="preserve"> </v>
      </c>
      <c r="G121" s="37"/>
      <c r="H121" s="37"/>
      <c r="I121" s="31" t="s">
        <v>29</v>
      </c>
      <c r="J121" s="35" t="str">
        <f>E21</f>
        <v xml:space="preserve"> 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5.15" customHeight="1">
      <c r="A122" s="37"/>
      <c r="B122" s="38"/>
      <c r="C122" s="31" t="s">
        <v>27</v>
      </c>
      <c r="D122" s="37"/>
      <c r="E122" s="37"/>
      <c r="F122" s="26" t="str">
        <f>IF(E18="","",E18)</f>
        <v>Vyplň údaj</v>
      </c>
      <c r="G122" s="37"/>
      <c r="H122" s="37"/>
      <c r="I122" s="31" t="s">
        <v>31</v>
      </c>
      <c r="J122" s="35" t="str">
        <f>E24</f>
        <v xml:space="preserve"> 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0.32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11" customFormat="1" ht="29.28" customHeight="1">
      <c r="A124" s="147"/>
      <c r="B124" s="148"/>
      <c r="C124" s="149" t="s">
        <v>131</v>
      </c>
      <c r="D124" s="150" t="s">
        <v>58</v>
      </c>
      <c r="E124" s="150" t="s">
        <v>54</v>
      </c>
      <c r="F124" s="150" t="s">
        <v>55</v>
      </c>
      <c r="G124" s="150" t="s">
        <v>132</v>
      </c>
      <c r="H124" s="150" t="s">
        <v>133</v>
      </c>
      <c r="I124" s="150" t="s">
        <v>134</v>
      </c>
      <c r="J124" s="150" t="s">
        <v>122</v>
      </c>
      <c r="K124" s="151" t="s">
        <v>135</v>
      </c>
      <c r="L124" s="152"/>
      <c r="M124" s="85" t="s">
        <v>1</v>
      </c>
      <c r="N124" s="86" t="s">
        <v>37</v>
      </c>
      <c r="O124" s="86" t="s">
        <v>136</v>
      </c>
      <c r="P124" s="86" t="s">
        <v>137</v>
      </c>
      <c r="Q124" s="86" t="s">
        <v>138</v>
      </c>
      <c r="R124" s="86" t="s">
        <v>139</v>
      </c>
      <c r="S124" s="86" t="s">
        <v>140</v>
      </c>
      <c r="T124" s="87" t="s">
        <v>141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="2" customFormat="1" ht="22.8" customHeight="1">
      <c r="A125" s="37"/>
      <c r="B125" s="38"/>
      <c r="C125" s="92" t="s">
        <v>142</v>
      </c>
      <c r="D125" s="37"/>
      <c r="E125" s="37"/>
      <c r="F125" s="37"/>
      <c r="G125" s="37"/>
      <c r="H125" s="37"/>
      <c r="I125" s="37"/>
      <c r="J125" s="153">
        <f>BK125</f>
        <v>0</v>
      </c>
      <c r="K125" s="37"/>
      <c r="L125" s="38"/>
      <c r="M125" s="88"/>
      <c r="N125" s="72"/>
      <c r="O125" s="89"/>
      <c r="P125" s="154">
        <f>P126+P219</f>
        <v>0</v>
      </c>
      <c r="Q125" s="89"/>
      <c r="R125" s="154">
        <f>R126+R219</f>
        <v>310.12038399999994</v>
      </c>
      <c r="S125" s="89"/>
      <c r="T125" s="155">
        <f>T126+T219</f>
        <v>7.4719999999999995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72</v>
      </c>
      <c r="AU125" s="18" t="s">
        <v>124</v>
      </c>
      <c r="BK125" s="156">
        <f>BK126+BK219</f>
        <v>0</v>
      </c>
    </row>
    <row r="126" s="12" customFormat="1" ht="25.92" customHeight="1">
      <c r="A126" s="12"/>
      <c r="B126" s="157"/>
      <c r="C126" s="12"/>
      <c r="D126" s="158" t="s">
        <v>72</v>
      </c>
      <c r="E126" s="159" t="s">
        <v>235</v>
      </c>
      <c r="F126" s="159" t="s">
        <v>236</v>
      </c>
      <c r="G126" s="12"/>
      <c r="H126" s="12"/>
      <c r="I126" s="160"/>
      <c r="J126" s="161">
        <f>BK126</f>
        <v>0</v>
      </c>
      <c r="K126" s="12"/>
      <c r="L126" s="157"/>
      <c r="M126" s="162"/>
      <c r="N126" s="163"/>
      <c r="O126" s="163"/>
      <c r="P126" s="164">
        <f>P127+P167+P171+P175+P206+P216</f>
        <v>0</v>
      </c>
      <c r="Q126" s="163"/>
      <c r="R126" s="164">
        <f>R127+R167+R171+R175+R206+R216</f>
        <v>310.12038399999994</v>
      </c>
      <c r="S126" s="163"/>
      <c r="T126" s="165">
        <f>T127+T167+T171+T175+T206+T216</f>
        <v>7.46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81</v>
      </c>
      <c r="AT126" s="166" t="s">
        <v>72</v>
      </c>
      <c r="AU126" s="166" t="s">
        <v>73</v>
      </c>
      <c r="AY126" s="158" t="s">
        <v>146</v>
      </c>
      <c r="BK126" s="167">
        <f>BK127+BK167+BK171+BK175+BK206+BK216</f>
        <v>0</v>
      </c>
    </row>
    <row r="127" s="12" customFormat="1" ht="22.8" customHeight="1">
      <c r="A127" s="12"/>
      <c r="B127" s="157"/>
      <c r="C127" s="12"/>
      <c r="D127" s="158" t="s">
        <v>72</v>
      </c>
      <c r="E127" s="168" t="s">
        <v>81</v>
      </c>
      <c r="F127" s="168" t="s">
        <v>337</v>
      </c>
      <c r="G127" s="12"/>
      <c r="H127" s="12"/>
      <c r="I127" s="160"/>
      <c r="J127" s="169">
        <f>BK127</f>
        <v>0</v>
      </c>
      <c r="K127" s="12"/>
      <c r="L127" s="157"/>
      <c r="M127" s="162"/>
      <c r="N127" s="163"/>
      <c r="O127" s="163"/>
      <c r="P127" s="164">
        <f>SUM(P128:P166)</f>
        <v>0</v>
      </c>
      <c r="Q127" s="163"/>
      <c r="R127" s="164">
        <f>SUM(R128:R166)</f>
        <v>300.24527999999998</v>
      </c>
      <c r="S127" s="163"/>
      <c r="T127" s="165">
        <f>SUM(T128:T166)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8" t="s">
        <v>81</v>
      </c>
      <c r="AT127" s="166" t="s">
        <v>72</v>
      </c>
      <c r="AU127" s="166" t="s">
        <v>81</v>
      </c>
      <c r="AY127" s="158" t="s">
        <v>146</v>
      </c>
      <c r="BK127" s="167">
        <f>SUM(BK128:BK166)</f>
        <v>0</v>
      </c>
    </row>
    <row r="128" s="2" customFormat="1" ht="33" customHeight="1">
      <c r="A128" s="37"/>
      <c r="B128" s="170"/>
      <c r="C128" s="171" t="s">
        <v>81</v>
      </c>
      <c r="D128" s="171" t="s">
        <v>149</v>
      </c>
      <c r="E128" s="172" t="s">
        <v>909</v>
      </c>
      <c r="F128" s="173" t="s">
        <v>910</v>
      </c>
      <c r="G128" s="174" t="s">
        <v>398</v>
      </c>
      <c r="H128" s="175">
        <v>146</v>
      </c>
      <c r="I128" s="176"/>
      <c r="J128" s="177">
        <f>ROUND(I128*H128,2)</f>
        <v>0</v>
      </c>
      <c r="K128" s="173" t="s">
        <v>778</v>
      </c>
      <c r="L128" s="38"/>
      <c r="M128" s="178" t="s">
        <v>1</v>
      </c>
      <c r="N128" s="179" t="s">
        <v>38</v>
      </c>
      <c r="O128" s="76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2" t="s">
        <v>168</v>
      </c>
      <c r="AT128" s="182" t="s">
        <v>149</v>
      </c>
      <c r="AU128" s="182" t="s">
        <v>83</v>
      </c>
      <c r="AY128" s="18" t="s">
        <v>146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8" t="s">
        <v>81</v>
      </c>
      <c r="BK128" s="183">
        <f>ROUND(I128*H128,2)</f>
        <v>0</v>
      </c>
      <c r="BL128" s="18" t="s">
        <v>168</v>
      </c>
      <c r="BM128" s="182" t="s">
        <v>911</v>
      </c>
    </row>
    <row r="129" s="2" customFormat="1">
      <c r="A129" s="37"/>
      <c r="B129" s="38"/>
      <c r="C129" s="37"/>
      <c r="D129" s="184" t="s">
        <v>156</v>
      </c>
      <c r="E129" s="37"/>
      <c r="F129" s="185" t="s">
        <v>912</v>
      </c>
      <c r="G129" s="37"/>
      <c r="H129" s="37"/>
      <c r="I129" s="186"/>
      <c r="J129" s="37"/>
      <c r="K129" s="37"/>
      <c r="L129" s="38"/>
      <c r="M129" s="187"/>
      <c r="N129" s="188"/>
      <c r="O129" s="76"/>
      <c r="P129" s="76"/>
      <c r="Q129" s="76"/>
      <c r="R129" s="76"/>
      <c r="S129" s="76"/>
      <c r="T129" s="7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156</v>
      </c>
      <c r="AU129" s="18" t="s">
        <v>83</v>
      </c>
    </row>
    <row r="130" s="13" customFormat="1">
      <c r="A130" s="13"/>
      <c r="B130" s="189"/>
      <c r="C130" s="13"/>
      <c r="D130" s="184" t="s">
        <v>157</v>
      </c>
      <c r="E130" s="190" t="s">
        <v>1</v>
      </c>
      <c r="F130" s="191" t="s">
        <v>913</v>
      </c>
      <c r="G130" s="13"/>
      <c r="H130" s="192">
        <v>80</v>
      </c>
      <c r="I130" s="193"/>
      <c r="J130" s="13"/>
      <c r="K130" s="13"/>
      <c r="L130" s="189"/>
      <c r="M130" s="194"/>
      <c r="N130" s="195"/>
      <c r="O130" s="195"/>
      <c r="P130" s="195"/>
      <c r="Q130" s="195"/>
      <c r="R130" s="195"/>
      <c r="S130" s="195"/>
      <c r="T130" s="19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0" t="s">
        <v>157</v>
      </c>
      <c r="AU130" s="190" t="s">
        <v>83</v>
      </c>
      <c r="AV130" s="13" t="s">
        <v>83</v>
      </c>
      <c r="AW130" s="13" t="s">
        <v>30</v>
      </c>
      <c r="AX130" s="13" t="s">
        <v>73</v>
      </c>
      <c r="AY130" s="190" t="s">
        <v>146</v>
      </c>
    </row>
    <row r="131" s="13" customFormat="1">
      <c r="A131" s="13"/>
      <c r="B131" s="189"/>
      <c r="C131" s="13"/>
      <c r="D131" s="184" t="s">
        <v>157</v>
      </c>
      <c r="E131" s="190" t="s">
        <v>1</v>
      </c>
      <c r="F131" s="191" t="s">
        <v>914</v>
      </c>
      <c r="G131" s="13"/>
      <c r="H131" s="192">
        <v>66</v>
      </c>
      <c r="I131" s="193"/>
      <c r="J131" s="13"/>
      <c r="K131" s="13"/>
      <c r="L131" s="189"/>
      <c r="M131" s="194"/>
      <c r="N131" s="195"/>
      <c r="O131" s="195"/>
      <c r="P131" s="195"/>
      <c r="Q131" s="195"/>
      <c r="R131" s="195"/>
      <c r="S131" s="195"/>
      <c r="T131" s="19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0" t="s">
        <v>157</v>
      </c>
      <c r="AU131" s="190" t="s">
        <v>83</v>
      </c>
      <c r="AV131" s="13" t="s">
        <v>83</v>
      </c>
      <c r="AW131" s="13" t="s">
        <v>30</v>
      </c>
      <c r="AX131" s="13" t="s">
        <v>73</v>
      </c>
      <c r="AY131" s="190" t="s">
        <v>146</v>
      </c>
    </row>
    <row r="132" s="15" customFormat="1">
      <c r="A132" s="15"/>
      <c r="B132" s="207"/>
      <c r="C132" s="15"/>
      <c r="D132" s="184" t="s">
        <v>157</v>
      </c>
      <c r="E132" s="208" t="s">
        <v>1</v>
      </c>
      <c r="F132" s="209" t="s">
        <v>248</v>
      </c>
      <c r="G132" s="15"/>
      <c r="H132" s="210">
        <v>146</v>
      </c>
      <c r="I132" s="211"/>
      <c r="J132" s="15"/>
      <c r="K132" s="15"/>
      <c r="L132" s="207"/>
      <c r="M132" s="212"/>
      <c r="N132" s="213"/>
      <c r="O132" s="213"/>
      <c r="P132" s="213"/>
      <c r="Q132" s="213"/>
      <c r="R132" s="213"/>
      <c r="S132" s="213"/>
      <c r="T132" s="21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08" t="s">
        <v>157</v>
      </c>
      <c r="AU132" s="208" t="s">
        <v>83</v>
      </c>
      <c r="AV132" s="15" t="s">
        <v>168</v>
      </c>
      <c r="AW132" s="15" t="s">
        <v>30</v>
      </c>
      <c r="AX132" s="15" t="s">
        <v>81</v>
      </c>
      <c r="AY132" s="208" t="s">
        <v>146</v>
      </c>
    </row>
    <row r="133" s="2" customFormat="1" ht="21.75" customHeight="1">
      <c r="A133" s="37"/>
      <c r="B133" s="170"/>
      <c r="C133" s="171" t="s">
        <v>83</v>
      </c>
      <c r="D133" s="171" t="s">
        <v>149</v>
      </c>
      <c r="E133" s="172" t="s">
        <v>915</v>
      </c>
      <c r="F133" s="173" t="s">
        <v>916</v>
      </c>
      <c r="G133" s="174" t="s">
        <v>284</v>
      </c>
      <c r="H133" s="175">
        <v>292</v>
      </c>
      <c r="I133" s="176"/>
      <c r="J133" s="177">
        <f>ROUND(I133*H133,2)</f>
        <v>0</v>
      </c>
      <c r="K133" s="173" t="s">
        <v>778</v>
      </c>
      <c r="L133" s="38"/>
      <c r="M133" s="178" t="s">
        <v>1</v>
      </c>
      <c r="N133" s="179" t="s">
        <v>38</v>
      </c>
      <c r="O133" s="76"/>
      <c r="P133" s="180">
        <f>O133*H133</f>
        <v>0</v>
      </c>
      <c r="Q133" s="180">
        <v>0.00084000000000000003</v>
      </c>
      <c r="R133" s="180">
        <f>Q133*H133</f>
        <v>0.24528</v>
      </c>
      <c r="S133" s="180">
        <v>0</v>
      </c>
      <c r="T133" s="18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82" t="s">
        <v>168</v>
      </c>
      <c r="AT133" s="182" t="s">
        <v>149</v>
      </c>
      <c r="AU133" s="182" t="s">
        <v>83</v>
      </c>
      <c r="AY133" s="18" t="s">
        <v>146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8" t="s">
        <v>81</v>
      </c>
      <c r="BK133" s="183">
        <f>ROUND(I133*H133,2)</f>
        <v>0</v>
      </c>
      <c r="BL133" s="18" t="s">
        <v>168</v>
      </c>
      <c r="BM133" s="182" t="s">
        <v>917</v>
      </c>
    </row>
    <row r="134" s="2" customFormat="1">
      <c r="A134" s="37"/>
      <c r="B134" s="38"/>
      <c r="C134" s="37"/>
      <c r="D134" s="184" t="s">
        <v>156</v>
      </c>
      <c r="E134" s="37"/>
      <c r="F134" s="185" t="s">
        <v>918</v>
      </c>
      <c r="G134" s="37"/>
      <c r="H134" s="37"/>
      <c r="I134" s="186"/>
      <c r="J134" s="37"/>
      <c r="K134" s="37"/>
      <c r="L134" s="38"/>
      <c r="M134" s="187"/>
      <c r="N134" s="188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156</v>
      </c>
      <c r="AU134" s="18" t="s">
        <v>83</v>
      </c>
    </row>
    <row r="135" s="13" customFormat="1">
      <c r="A135" s="13"/>
      <c r="B135" s="189"/>
      <c r="C135" s="13"/>
      <c r="D135" s="184" t="s">
        <v>157</v>
      </c>
      <c r="E135" s="190" t="s">
        <v>1</v>
      </c>
      <c r="F135" s="191" t="s">
        <v>919</v>
      </c>
      <c r="G135" s="13"/>
      <c r="H135" s="192">
        <v>292</v>
      </c>
      <c r="I135" s="193"/>
      <c r="J135" s="13"/>
      <c r="K135" s="13"/>
      <c r="L135" s="189"/>
      <c r="M135" s="194"/>
      <c r="N135" s="195"/>
      <c r="O135" s="195"/>
      <c r="P135" s="195"/>
      <c r="Q135" s="195"/>
      <c r="R135" s="195"/>
      <c r="S135" s="195"/>
      <c r="T135" s="19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0" t="s">
        <v>157</v>
      </c>
      <c r="AU135" s="190" t="s">
        <v>83</v>
      </c>
      <c r="AV135" s="13" t="s">
        <v>83</v>
      </c>
      <c r="AW135" s="13" t="s">
        <v>30</v>
      </c>
      <c r="AX135" s="13" t="s">
        <v>81</v>
      </c>
      <c r="AY135" s="190" t="s">
        <v>146</v>
      </c>
    </row>
    <row r="136" s="2" customFormat="1">
      <c r="A136" s="37"/>
      <c r="B136" s="170"/>
      <c r="C136" s="171" t="s">
        <v>163</v>
      </c>
      <c r="D136" s="171" t="s">
        <v>149</v>
      </c>
      <c r="E136" s="172" t="s">
        <v>920</v>
      </c>
      <c r="F136" s="173" t="s">
        <v>921</v>
      </c>
      <c r="G136" s="174" t="s">
        <v>284</v>
      </c>
      <c r="H136" s="175">
        <v>292</v>
      </c>
      <c r="I136" s="176"/>
      <c r="J136" s="177">
        <f>ROUND(I136*H136,2)</f>
        <v>0</v>
      </c>
      <c r="K136" s="173" t="s">
        <v>778</v>
      </c>
      <c r="L136" s="38"/>
      <c r="M136" s="178" t="s">
        <v>1</v>
      </c>
      <c r="N136" s="179" t="s">
        <v>38</v>
      </c>
      <c r="O136" s="76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2" t="s">
        <v>168</v>
      </c>
      <c r="AT136" s="182" t="s">
        <v>149</v>
      </c>
      <c r="AU136" s="182" t="s">
        <v>83</v>
      </c>
      <c r="AY136" s="18" t="s">
        <v>146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81</v>
      </c>
      <c r="BK136" s="183">
        <f>ROUND(I136*H136,2)</f>
        <v>0</v>
      </c>
      <c r="BL136" s="18" t="s">
        <v>168</v>
      </c>
      <c r="BM136" s="182" t="s">
        <v>922</v>
      </c>
    </row>
    <row r="137" s="2" customFormat="1">
      <c r="A137" s="37"/>
      <c r="B137" s="38"/>
      <c r="C137" s="37"/>
      <c r="D137" s="184" t="s">
        <v>156</v>
      </c>
      <c r="E137" s="37"/>
      <c r="F137" s="185" t="s">
        <v>923</v>
      </c>
      <c r="G137" s="37"/>
      <c r="H137" s="37"/>
      <c r="I137" s="186"/>
      <c r="J137" s="37"/>
      <c r="K137" s="37"/>
      <c r="L137" s="38"/>
      <c r="M137" s="187"/>
      <c r="N137" s="188"/>
      <c r="O137" s="76"/>
      <c r="P137" s="76"/>
      <c r="Q137" s="76"/>
      <c r="R137" s="76"/>
      <c r="S137" s="76"/>
      <c r="T137" s="7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8" t="s">
        <v>156</v>
      </c>
      <c r="AU137" s="18" t="s">
        <v>83</v>
      </c>
    </row>
    <row r="138" s="2" customFormat="1" ht="33" customHeight="1">
      <c r="A138" s="37"/>
      <c r="B138" s="170"/>
      <c r="C138" s="171" t="s">
        <v>168</v>
      </c>
      <c r="D138" s="171" t="s">
        <v>149</v>
      </c>
      <c r="E138" s="172" t="s">
        <v>420</v>
      </c>
      <c r="F138" s="173" t="s">
        <v>421</v>
      </c>
      <c r="G138" s="174" t="s">
        <v>398</v>
      </c>
      <c r="H138" s="175">
        <v>146</v>
      </c>
      <c r="I138" s="176"/>
      <c r="J138" s="177">
        <f>ROUND(I138*H138,2)</f>
        <v>0</v>
      </c>
      <c r="K138" s="173" t="s">
        <v>778</v>
      </c>
      <c r="L138" s="38"/>
      <c r="M138" s="178" t="s">
        <v>1</v>
      </c>
      <c r="N138" s="179" t="s">
        <v>38</v>
      </c>
      <c r="O138" s="7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168</v>
      </c>
      <c r="AT138" s="182" t="s">
        <v>149</v>
      </c>
      <c r="AU138" s="182" t="s">
        <v>83</v>
      </c>
      <c r="AY138" s="18" t="s">
        <v>146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81</v>
      </c>
      <c r="BK138" s="183">
        <f>ROUND(I138*H138,2)</f>
        <v>0</v>
      </c>
      <c r="BL138" s="18" t="s">
        <v>168</v>
      </c>
      <c r="BM138" s="182" t="s">
        <v>924</v>
      </c>
    </row>
    <row r="139" s="2" customFormat="1">
      <c r="A139" s="37"/>
      <c r="B139" s="38"/>
      <c r="C139" s="37"/>
      <c r="D139" s="184" t="s">
        <v>156</v>
      </c>
      <c r="E139" s="37"/>
      <c r="F139" s="185" t="s">
        <v>423</v>
      </c>
      <c r="G139" s="37"/>
      <c r="H139" s="37"/>
      <c r="I139" s="186"/>
      <c r="J139" s="37"/>
      <c r="K139" s="37"/>
      <c r="L139" s="38"/>
      <c r="M139" s="187"/>
      <c r="N139" s="188"/>
      <c r="O139" s="76"/>
      <c r="P139" s="76"/>
      <c r="Q139" s="76"/>
      <c r="R139" s="76"/>
      <c r="S139" s="76"/>
      <c r="T139" s="7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8" t="s">
        <v>156</v>
      </c>
      <c r="AU139" s="18" t="s">
        <v>83</v>
      </c>
    </row>
    <row r="140" s="14" customFormat="1">
      <c r="A140" s="14"/>
      <c r="B140" s="200"/>
      <c r="C140" s="14"/>
      <c r="D140" s="184" t="s">
        <v>157</v>
      </c>
      <c r="E140" s="201" t="s">
        <v>1</v>
      </c>
      <c r="F140" s="202" t="s">
        <v>424</v>
      </c>
      <c r="G140" s="14"/>
      <c r="H140" s="201" t="s">
        <v>1</v>
      </c>
      <c r="I140" s="203"/>
      <c r="J140" s="14"/>
      <c r="K140" s="14"/>
      <c r="L140" s="200"/>
      <c r="M140" s="204"/>
      <c r="N140" s="205"/>
      <c r="O140" s="205"/>
      <c r="P140" s="205"/>
      <c r="Q140" s="205"/>
      <c r="R140" s="205"/>
      <c r="S140" s="205"/>
      <c r="T140" s="20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01" t="s">
        <v>157</v>
      </c>
      <c r="AU140" s="201" t="s">
        <v>83</v>
      </c>
      <c r="AV140" s="14" t="s">
        <v>81</v>
      </c>
      <c r="AW140" s="14" t="s">
        <v>30</v>
      </c>
      <c r="AX140" s="14" t="s">
        <v>73</v>
      </c>
      <c r="AY140" s="201" t="s">
        <v>146</v>
      </c>
    </row>
    <row r="141" s="13" customFormat="1">
      <c r="A141" s="13"/>
      <c r="B141" s="189"/>
      <c r="C141" s="13"/>
      <c r="D141" s="184" t="s">
        <v>157</v>
      </c>
      <c r="E141" s="190" t="s">
        <v>1</v>
      </c>
      <c r="F141" s="191" t="s">
        <v>925</v>
      </c>
      <c r="G141" s="13"/>
      <c r="H141" s="192">
        <v>146</v>
      </c>
      <c r="I141" s="193"/>
      <c r="J141" s="13"/>
      <c r="K141" s="13"/>
      <c r="L141" s="189"/>
      <c r="M141" s="194"/>
      <c r="N141" s="195"/>
      <c r="O141" s="195"/>
      <c r="P141" s="195"/>
      <c r="Q141" s="195"/>
      <c r="R141" s="195"/>
      <c r="S141" s="195"/>
      <c r="T141" s="19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0" t="s">
        <v>157</v>
      </c>
      <c r="AU141" s="190" t="s">
        <v>83</v>
      </c>
      <c r="AV141" s="13" t="s">
        <v>83</v>
      </c>
      <c r="AW141" s="13" t="s">
        <v>30</v>
      </c>
      <c r="AX141" s="13" t="s">
        <v>73</v>
      </c>
      <c r="AY141" s="190" t="s">
        <v>146</v>
      </c>
    </row>
    <row r="142" s="15" customFormat="1">
      <c r="A142" s="15"/>
      <c r="B142" s="207"/>
      <c r="C142" s="15"/>
      <c r="D142" s="184" t="s">
        <v>157</v>
      </c>
      <c r="E142" s="208" t="s">
        <v>1</v>
      </c>
      <c r="F142" s="209" t="s">
        <v>248</v>
      </c>
      <c r="G142" s="15"/>
      <c r="H142" s="210">
        <v>146</v>
      </c>
      <c r="I142" s="211"/>
      <c r="J142" s="15"/>
      <c r="K142" s="15"/>
      <c r="L142" s="207"/>
      <c r="M142" s="212"/>
      <c r="N142" s="213"/>
      <c r="O142" s="213"/>
      <c r="P142" s="213"/>
      <c r="Q142" s="213"/>
      <c r="R142" s="213"/>
      <c r="S142" s="213"/>
      <c r="T142" s="21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08" t="s">
        <v>157</v>
      </c>
      <c r="AU142" s="208" t="s">
        <v>83</v>
      </c>
      <c r="AV142" s="15" t="s">
        <v>168</v>
      </c>
      <c r="AW142" s="15" t="s">
        <v>30</v>
      </c>
      <c r="AX142" s="15" t="s">
        <v>81</v>
      </c>
      <c r="AY142" s="208" t="s">
        <v>146</v>
      </c>
    </row>
    <row r="143" s="2" customFormat="1">
      <c r="A143" s="37"/>
      <c r="B143" s="170"/>
      <c r="C143" s="171" t="s">
        <v>145</v>
      </c>
      <c r="D143" s="171" t="s">
        <v>149</v>
      </c>
      <c r="E143" s="172" t="s">
        <v>426</v>
      </c>
      <c r="F143" s="173" t="s">
        <v>427</v>
      </c>
      <c r="G143" s="174" t="s">
        <v>398</v>
      </c>
      <c r="H143" s="175">
        <v>1460</v>
      </c>
      <c r="I143" s="176"/>
      <c r="J143" s="177">
        <f>ROUND(I143*H143,2)</f>
        <v>0</v>
      </c>
      <c r="K143" s="173" t="s">
        <v>778</v>
      </c>
      <c r="L143" s="38"/>
      <c r="M143" s="178" t="s">
        <v>1</v>
      </c>
      <c r="N143" s="179" t="s">
        <v>38</v>
      </c>
      <c r="O143" s="76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2" t="s">
        <v>168</v>
      </c>
      <c r="AT143" s="182" t="s">
        <v>149</v>
      </c>
      <c r="AU143" s="182" t="s">
        <v>83</v>
      </c>
      <c r="AY143" s="18" t="s">
        <v>146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8" t="s">
        <v>81</v>
      </c>
      <c r="BK143" s="183">
        <f>ROUND(I143*H143,2)</f>
        <v>0</v>
      </c>
      <c r="BL143" s="18" t="s">
        <v>168</v>
      </c>
      <c r="BM143" s="182" t="s">
        <v>926</v>
      </c>
    </row>
    <row r="144" s="2" customFormat="1">
      <c r="A144" s="37"/>
      <c r="B144" s="38"/>
      <c r="C144" s="37"/>
      <c r="D144" s="184" t="s">
        <v>156</v>
      </c>
      <c r="E144" s="37"/>
      <c r="F144" s="185" t="s">
        <v>429</v>
      </c>
      <c r="G144" s="37"/>
      <c r="H144" s="37"/>
      <c r="I144" s="186"/>
      <c r="J144" s="37"/>
      <c r="K144" s="37"/>
      <c r="L144" s="38"/>
      <c r="M144" s="187"/>
      <c r="N144" s="188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156</v>
      </c>
      <c r="AU144" s="18" t="s">
        <v>83</v>
      </c>
    </row>
    <row r="145" s="13" customFormat="1">
      <c r="A145" s="13"/>
      <c r="B145" s="189"/>
      <c r="C145" s="13"/>
      <c r="D145" s="184" t="s">
        <v>157</v>
      </c>
      <c r="E145" s="190" t="s">
        <v>1</v>
      </c>
      <c r="F145" s="191" t="s">
        <v>927</v>
      </c>
      <c r="G145" s="13"/>
      <c r="H145" s="192">
        <v>1460</v>
      </c>
      <c r="I145" s="193"/>
      <c r="J145" s="13"/>
      <c r="K145" s="13"/>
      <c r="L145" s="189"/>
      <c r="M145" s="194"/>
      <c r="N145" s="195"/>
      <c r="O145" s="195"/>
      <c r="P145" s="195"/>
      <c r="Q145" s="195"/>
      <c r="R145" s="195"/>
      <c r="S145" s="195"/>
      <c r="T145" s="19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0" t="s">
        <v>157</v>
      </c>
      <c r="AU145" s="190" t="s">
        <v>83</v>
      </c>
      <c r="AV145" s="13" t="s">
        <v>83</v>
      </c>
      <c r="AW145" s="13" t="s">
        <v>30</v>
      </c>
      <c r="AX145" s="13" t="s">
        <v>81</v>
      </c>
      <c r="AY145" s="190" t="s">
        <v>146</v>
      </c>
    </row>
    <row r="146" s="2" customFormat="1">
      <c r="A146" s="37"/>
      <c r="B146" s="170"/>
      <c r="C146" s="171" t="s">
        <v>177</v>
      </c>
      <c r="D146" s="171" t="s">
        <v>149</v>
      </c>
      <c r="E146" s="172" t="s">
        <v>442</v>
      </c>
      <c r="F146" s="173" t="s">
        <v>443</v>
      </c>
      <c r="G146" s="174" t="s">
        <v>322</v>
      </c>
      <c r="H146" s="175">
        <v>248.19999999999999</v>
      </c>
      <c r="I146" s="176"/>
      <c r="J146" s="177">
        <f>ROUND(I146*H146,2)</f>
        <v>0</v>
      </c>
      <c r="K146" s="173" t="s">
        <v>778</v>
      </c>
      <c r="L146" s="38"/>
      <c r="M146" s="178" t="s">
        <v>1</v>
      </c>
      <c r="N146" s="179" t="s">
        <v>38</v>
      </c>
      <c r="O146" s="76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82" t="s">
        <v>168</v>
      </c>
      <c r="AT146" s="182" t="s">
        <v>149</v>
      </c>
      <c r="AU146" s="182" t="s">
        <v>83</v>
      </c>
      <c r="AY146" s="18" t="s">
        <v>146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8" t="s">
        <v>81</v>
      </c>
      <c r="BK146" s="183">
        <f>ROUND(I146*H146,2)</f>
        <v>0</v>
      </c>
      <c r="BL146" s="18" t="s">
        <v>168</v>
      </c>
      <c r="BM146" s="182" t="s">
        <v>928</v>
      </c>
    </row>
    <row r="147" s="2" customFormat="1">
      <c r="A147" s="37"/>
      <c r="B147" s="38"/>
      <c r="C147" s="37"/>
      <c r="D147" s="184" t="s">
        <v>156</v>
      </c>
      <c r="E147" s="37"/>
      <c r="F147" s="185" t="s">
        <v>445</v>
      </c>
      <c r="G147" s="37"/>
      <c r="H147" s="37"/>
      <c r="I147" s="186"/>
      <c r="J147" s="37"/>
      <c r="K147" s="37"/>
      <c r="L147" s="38"/>
      <c r="M147" s="187"/>
      <c r="N147" s="188"/>
      <c r="O147" s="76"/>
      <c r="P147" s="76"/>
      <c r="Q147" s="76"/>
      <c r="R147" s="76"/>
      <c r="S147" s="76"/>
      <c r="T147" s="7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8" t="s">
        <v>156</v>
      </c>
      <c r="AU147" s="18" t="s">
        <v>83</v>
      </c>
    </row>
    <row r="148" s="13" customFormat="1">
      <c r="A148" s="13"/>
      <c r="B148" s="189"/>
      <c r="C148" s="13"/>
      <c r="D148" s="184" t="s">
        <v>157</v>
      </c>
      <c r="E148" s="190" t="s">
        <v>1</v>
      </c>
      <c r="F148" s="191" t="s">
        <v>929</v>
      </c>
      <c r="G148" s="13"/>
      <c r="H148" s="192">
        <v>248.19999999999999</v>
      </c>
      <c r="I148" s="193"/>
      <c r="J148" s="13"/>
      <c r="K148" s="13"/>
      <c r="L148" s="189"/>
      <c r="M148" s="194"/>
      <c r="N148" s="195"/>
      <c r="O148" s="195"/>
      <c r="P148" s="195"/>
      <c r="Q148" s="195"/>
      <c r="R148" s="195"/>
      <c r="S148" s="195"/>
      <c r="T148" s="19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0" t="s">
        <v>157</v>
      </c>
      <c r="AU148" s="190" t="s">
        <v>83</v>
      </c>
      <c r="AV148" s="13" t="s">
        <v>83</v>
      </c>
      <c r="AW148" s="13" t="s">
        <v>30</v>
      </c>
      <c r="AX148" s="13" t="s">
        <v>81</v>
      </c>
      <c r="AY148" s="190" t="s">
        <v>146</v>
      </c>
    </row>
    <row r="149" s="2" customFormat="1" ht="16.5" customHeight="1">
      <c r="A149" s="37"/>
      <c r="B149" s="170"/>
      <c r="C149" s="171" t="s">
        <v>182</v>
      </c>
      <c r="D149" s="171" t="s">
        <v>149</v>
      </c>
      <c r="E149" s="172" t="s">
        <v>447</v>
      </c>
      <c r="F149" s="173" t="s">
        <v>448</v>
      </c>
      <c r="G149" s="174" t="s">
        <v>398</v>
      </c>
      <c r="H149" s="175">
        <v>146</v>
      </c>
      <c r="I149" s="176"/>
      <c r="J149" s="177">
        <f>ROUND(I149*H149,2)</f>
        <v>0</v>
      </c>
      <c r="K149" s="173" t="s">
        <v>778</v>
      </c>
      <c r="L149" s="38"/>
      <c r="M149" s="178" t="s">
        <v>1</v>
      </c>
      <c r="N149" s="179" t="s">
        <v>38</v>
      </c>
      <c r="O149" s="76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168</v>
      </c>
      <c r="AT149" s="182" t="s">
        <v>149</v>
      </c>
      <c r="AU149" s="182" t="s">
        <v>83</v>
      </c>
      <c r="AY149" s="18" t="s">
        <v>146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81</v>
      </c>
      <c r="BK149" s="183">
        <f>ROUND(I149*H149,2)</f>
        <v>0</v>
      </c>
      <c r="BL149" s="18" t="s">
        <v>168</v>
      </c>
      <c r="BM149" s="182" t="s">
        <v>930</v>
      </c>
    </row>
    <row r="150" s="2" customFormat="1">
      <c r="A150" s="37"/>
      <c r="B150" s="38"/>
      <c r="C150" s="37"/>
      <c r="D150" s="184" t="s">
        <v>156</v>
      </c>
      <c r="E150" s="37"/>
      <c r="F150" s="185" t="s">
        <v>450</v>
      </c>
      <c r="G150" s="37"/>
      <c r="H150" s="37"/>
      <c r="I150" s="186"/>
      <c r="J150" s="37"/>
      <c r="K150" s="37"/>
      <c r="L150" s="38"/>
      <c r="M150" s="187"/>
      <c r="N150" s="188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156</v>
      </c>
      <c r="AU150" s="18" t="s">
        <v>83</v>
      </c>
    </row>
    <row r="151" s="13" customFormat="1">
      <c r="A151" s="13"/>
      <c r="B151" s="189"/>
      <c r="C151" s="13"/>
      <c r="D151" s="184" t="s">
        <v>157</v>
      </c>
      <c r="E151" s="190" t="s">
        <v>1</v>
      </c>
      <c r="F151" s="191" t="s">
        <v>931</v>
      </c>
      <c r="G151" s="13"/>
      <c r="H151" s="192">
        <v>146</v>
      </c>
      <c r="I151" s="193"/>
      <c r="J151" s="13"/>
      <c r="K151" s="13"/>
      <c r="L151" s="189"/>
      <c r="M151" s="194"/>
      <c r="N151" s="195"/>
      <c r="O151" s="195"/>
      <c r="P151" s="195"/>
      <c r="Q151" s="195"/>
      <c r="R151" s="195"/>
      <c r="S151" s="195"/>
      <c r="T151" s="19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0" t="s">
        <v>157</v>
      </c>
      <c r="AU151" s="190" t="s">
        <v>83</v>
      </c>
      <c r="AV151" s="13" t="s">
        <v>83</v>
      </c>
      <c r="AW151" s="13" t="s">
        <v>30</v>
      </c>
      <c r="AX151" s="13" t="s">
        <v>73</v>
      </c>
      <c r="AY151" s="190" t="s">
        <v>146</v>
      </c>
    </row>
    <row r="152" s="15" customFormat="1">
      <c r="A152" s="15"/>
      <c r="B152" s="207"/>
      <c r="C152" s="15"/>
      <c r="D152" s="184" t="s">
        <v>157</v>
      </c>
      <c r="E152" s="208" t="s">
        <v>1</v>
      </c>
      <c r="F152" s="209" t="s">
        <v>248</v>
      </c>
      <c r="G152" s="15"/>
      <c r="H152" s="210">
        <v>146</v>
      </c>
      <c r="I152" s="211"/>
      <c r="J152" s="15"/>
      <c r="K152" s="15"/>
      <c r="L152" s="207"/>
      <c r="M152" s="212"/>
      <c r="N152" s="213"/>
      <c r="O152" s="213"/>
      <c r="P152" s="213"/>
      <c r="Q152" s="213"/>
      <c r="R152" s="213"/>
      <c r="S152" s="213"/>
      <c r="T152" s="214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08" t="s">
        <v>157</v>
      </c>
      <c r="AU152" s="208" t="s">
        <v>83</v>
      </c>
      <c r="AV152" s="15" t="s">
        <v>168</v>
      </c>
      <c r="AW152" s="15" t="s">
        <v>30</v>
      </c>
      <c r="AX152" s="15" t="s">
        <v>81</v>
      </c>
      <c r="AY152" s="208" t="s">
        <v>146</v>
      </c>
    </row>
    <row r="153" s="2" customFormat="1">
      <c r="A153" s="37"/>
      <c r="B153" s="170"/>
      <c r="C153" s="171" t="s">
        <v>189</v>
      </c>
      <c r="D153" s="171" t="s">
        <v>149</v>
      </c>
      <c r="E153" s="172" t="s">
        <v>455</v>
      </c>
      <c r="F153" s="173" t="s">
        <v>456</v>
      </c>
      <c r="G153" s="174" t="s">
        <v>398</v>
      </c>
      <c r="H153" s="175">
        <v>134</v>
      </c>
      <c r="I153" s="176"/>
      <c r="J153" s="177">
        <f>ROUND(I153*H153,2)</f>
        <v>0</v>
      </c>
      <c r="K153" s="173" t="s">
        <v>778</v>
      </c>
      <c r="L153" s="38"/>
      <c r="M153" s="178" t="s">
        <v>1</v>
      </c>
      <c r="N153" s="179" t="s">
        <v>38</v>
      </c>
      <c r="O153" s="76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2" t="s">
        <v>168</v>
      </c>
      <c r="AT153" s="182" t="s">
        <v>149</v>
      </c>
      <c r="AU153" s="182" t="s">
        <v>83</v>
      </c>
      <c r="AY153" s="18" t="s">
        <v>146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8" t="s">
        <v>81</v>
      </c>
      <c r="BK153" s="183">
        <f>ROUND(I153*H153,2)</f>
        <v>0</v>
      </c>
      <c r="BL153" s="18" t="s">
        <v>168</v>
      </c>
      <c r="BM153" s="182" t="s">
        <v>932</v>
      </c>
    </row>
    <row r="154" s="2" customFormat="1">
      <c r="A154" s="37"/>
      <c r="B154" s="38"/>
      <c r="C154" s="37"/>
      <c r="D154" s="184" t="s">
        <v>156</v>
      </c>
      <c r="E154" s="37"/>
      <c r="F154" s="185" t="s">
        <v>458</v>
      </c>
      <c r="G154" s="37"/>
      <c r="H154" s="37"/>
      <c r="I154" s="186"/>
      <c r="J154" s="37"/>
      <c r="K154" s="37"/>
      <c r="L154" s="38"/>
      <c r="M154" s="187"/>
      <c r="N154" s="188"/>
      <c r="O154" s="76"/>
      <c r="P154" s="76"/>
      <c r="Q154" s="76"/>
      <c r="R154" s="76"/>
      <c r="S154" s="76"/>
      <c r="T154" s="7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8" t="s">
        <v>156</v>
      </c>
      <c r="AU154" s="18" t="s">
        <v>83</v>
      </c>
    </row>
    <row r="155" s="13" customFormat="1">
      <c r="A155" s="13"/>
      <c r="B155" s="189"/>
      <c r="C155" s="13"/>
      <c r="D155" s="184" t="s">
        <v>157</v>
      </c>
      <c r="E155" s="190" t="s">
        <v>1</v>
      </c>
      <c r="F155" s="191" t="s">
        <v>933</v>
      </c>
      <c r="G155" s="13"/>
      <c r="H155" s="192">
        <v>68</v>
      </c>
      <c r="I155" s="193"/>
      <c r="J155" s="13"/>
      <c r="K155" s="13"/>
      <c r="L155" s="189"/>
      <c r="M155" s="194"/>
      <c r="N155" s="195"/>
      <c r="O155" s="195"/>
      <c r="P155" s="195"/>
      <c r="Q155" s="195"/>
      <c r="R155" s="195"/>
      <c r="S155" s="195"/>
      <c r="T155" s="19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0" t="s">
        <v>157</v>
      </c>
      <c r="AU155" s="190" t="s">
        <v>83</v>
      </c>
      <c r="AV155" s="13" t="s">
        <v>83</v>
      </c>
      <c r="AW155" s="13" t="s">
        <v>30</v>
      </c>
      <c r="AX155" s="13" t="s">
        <v>73</v>
      </c>
      <c r="AY155" s="190" t="s">
        <v>146</v>
      </c>
    </row>
    <row r="156" s="13" customFormat="1">
      <c r="A156" s="13"/>
      <c r="B156" s="189"/>
      <c r="C156" s="13"/>
      <c r="D156" s="184" t="s">
        <v>157</v>
      </c>
      <c r="E156" s="190" t="s">
        <v>1</v>
      </c>
      <c r="F156" s="191" t="s">
        <v>934</v>
      </c>
      <c r="G156" s="13"/>
      <c r="H156" s="192">
        <v>66</v>
      </c>
      <c r="I156" s="193"/>
      <c r="J156" s="13"/>
      <c r="K156" s="13"/>
      <c r="L156" s="189"/>
      <c r="M156" s="194"/>
      <c r="N156" s="195"/>
      <c r="O156" s="195"/>
      <c r="P156" s="195"/>
      <c r="Q156" s="195"/>
      <c r="R156" s="195"/>
      <c r="S156" s="195"/>
      <c r="T156" s="19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0" t="s">
        <v>157</v>
      </c>
      <c r="AU156" s="190" t="s">
        <v>83</v>
      </c>
      <c r="AV156" s="13" t="s">
        <v>83</v>
      </c>
      <c r="AW156" s="13" t="s">
        <v>30</v>
      </c>
      <c r="AX156" s="13" t="s">
        <v>73</v>
      </c>
      <c r="AY156" s="190" t="s">
        <v>146</v>
      </c>
    </row>
    <row r="157" s="15" customFormat="1">
      <c r="A157" s="15"/>
      <c r="B157" s="207"/>
      <c r="C157" s="15"/>
      <c r="D157" s="184" t="s">
        <v>157</v>
      </c>
      <c r="E157" s="208" t="s">
        <v>1</v>
      </c>
      <c r="F157" s="209" t="s">
        <v>248</v>
      </c>
      <c r="G157" s="15"/>
      <c r="H157" s="210">
        <v>134</v>
      </c>
      <c r="I157" s="211"/>
      <c r="J157" s="15"/>
      <c r="K157" s="15"/>
      <c r="L157" s="207"/>
      <c r="M157" s="212"/>
      <c r="N157" s="213"/>
      <c r="O157" s="213"/>
      <c r="P157" s="213"/>
      <c r="Q157" s="213"/>
      <c r="R157" s="213"/>
      <c r="S157" s="213"/>
      <c r="T157" s="21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08" t="s">
        <v>157</v>
      </c>
      <c r="AU157" s="208" t="s">
        <v>83</v>
      </c>
      <c r="AV157" s="15" t="s">
        <v>168</v>
      </c>
      <c r="AW157" s="15" t="s">
        <v>30</v>
      </c>
      <c r="AX157" s="15" t="s">
        <v>81</v>
      </c>
      <c r="AY157" s="208" t="s">
        <v>146</v>
      </c>
    </row>
    <row r="158" s="2" customFormat="1" ht="16.5" customHeight="1">
      <c r="A158" s="37"/>
      <c r="B158" s="170"/>
      <c r="C158" s="215" t="s">
        <v>194</v>
      </c>
      <c r="D158" s="215" t="s">
        <v>249</v>
      </c>
      <c r="E158" s="216" t="s">
        <v>462</v>
      </c>
      <c r="F158" s="217" t="s">
        <v>463</v>
      </c>
      <c r="G158" s="218" t="s">
        <v>322</v>
      </c>
      <c r="H158" s="219">
        <v>268</v>
      </c>
      <c r="I158" s="220"/>
      <c r="J158" s="221">
        <f>ROUND(I158*H158,2)</f>
        <v>0</v>
      </c>
      <c r="K158" s="217" t="s">
        <v>778</v>
      </c>
      <c r="L158" s="222"/>
      <c r="M158" s="223" t="s">
        <v>1</v>
      </c>
      <c r="N158" s="224" t="s">
        <v>38</v>
      </c>
      <c r="O158" s="76"/>
      <c r="P158" s="180">
        <f>O158*H158</f>
        <v>0</v>
      </c>
      <c r="Q158" s="180">
        <v>1</v>
      </c>
      <c r="R158" s="180">
        <f>Q158*H158</f>
        <v>268</v>
      </c>
      <c r="S158" s="180">
        <v>0</v>
      </c>
      <c r="T158" s="18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82" t="s">
        <v>189</v>
      </c>
      <c r="AT158" s="182" t="s">
        <v>249</v>
      </c>
      <c r="AU158" s="182" t="s">
        <v>83</v>
      </c>
      <c r="AY158" s="18" t="s">
        <v>146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8" t="s">
        <v>81</v>
      </c>
      <c r="BK158" s="183">
        <f>ROUND(I158*H158,2)</f>
        <v>0</v>
      </c>
      <c r="BL158" s="18" t="s">
        <v>168</v>
      </c>
      <c r="BM158" s="182" t="s">
        <v>935</v>
      </c>
    </row>
    <row r="159" s="2" customFormat="1">
      <c r="A159" s="37"/>
      <c r="B159" s="38"/>
      <c r="C159" s="37"/>
      <c r="D159" s="184" t="s">
        <v>156</v>
      </c>
      <c r="E159" s="37"/>
      <c r="F159" s="185" t="s">
        <v>463</v>
      </c>
      <c r="G159" s="37"/>
      <c r="H159" s="37"/>
      <c r="I159" s="186"/>
      <c r="J159" s="37"/>
      <c r="K159" s="37"/>
      <c r="L159" s="38"/>
      <c r="M159" s="187"/>
      <c r="N159" s="188"/>
      <c r="O159" s="76"/>
      <c r="P159" s="76"/>
      <c r="Q159" s="76"/>
      <c r="R159" s="76"/>
      <c r="S159" s="76"/>
      <c r="T159" s="7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8" t="s">
        <v>156</v>
      </c>
      <c r="AU159" s="18" t="s">
        <v>83</v>
      </c>
    </row>
    <row r="160" s="13" customFormat="1">
      <c r="A160" s="13"/>
      <c r="B160" s="189"/>
      <c r="C160" s="13"/>
      <c r="D160" s="184" t="s">
        <v>157</v>
      </c>
      <c r="E160" s="13"/>
      <c r="F160" s="191" t="s">
        <v>936</v>
      </c>
      <c r="G160" s="13"/>
      <c r="H160" s="192">
        <v>268</v>
      </c>
      <c r="I160" s="193"/>
      <c r="J160" s="13"/>
      <c r="K160" s="13"/>
      <c r="L160" s="189"/>
      <c r="M160" s="194"/>
      <c r="N160" s="195"/>
      <c r="O160" s="195"/>
      <c r="P160" s="195"/>
      <c r="Q160" s="195"/>
      <c r="R160" s="195"/>
      <c r="S160" s="195"/>
      <c r="T160" s="19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0" t="s">
        <v>157</v>
      </c>
      <c r="AU160" s="190" t="s">
        <v>83</v>
      </c>
      <c r="AV160" s="13" t="s">
        <v>83</v>
      </c>
      <c r="AW160" s="13" t="s">
        <v>3</v>
      </c>
      <c r="AX160" s="13" t="s">
        <v>81</v>
      </c>
      <c r="AY160" s="190" t="s">
        <v>146</v>
      </c>
    </row>
    <row r="161" s="2" customFormat="1">
      <c r="A161" s="37"/>
      <c r="B161" s="170"/>
      <c r="C161" s="171" t="s">
        <v>199</v>
      </c>
      <c r="D161" s="171" t="s">
        <v>149</v>
      </c>
      <c r="E161" s="172" t="s">
        <v>937</v>
      </c>
      <c r="F161" s="173" t="s">
        <v>938</v>
      </c>
      <c r="G161" s="174" t="s">
        <v>398</v>
      </c>
      <c r="H161" s="175">
        <v>16</v>
      </c>
      <c r="I161" s="176"/>
      <c r="J161" s="177">
        <f>ROUND(I161*H161,2)</f>
        <v>0</v>
      </c>
      <c r="K161" s="173" t="s">
        <v>778</v>
      </c>
      <c r="L161" s="38"/>
      <c r="M161" s="178" t="s">
        <v>1</v>
      </c>
      <c r="N161" s="179" t="s">
        <v>38</v>
      </c>
      <c r="O161" s="76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2" t="s">
        <v>168</v>
      </c>
      <c r="AT161" s="182" t="s">
        <v>149</v>
      </c>
      <c r="AU161" s="182" t="s">
        <v>83</v>
      </c>
      <c r="AY161" s="18" t="s">
        <v>146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8" t="s">
        <v>81</v>
      </c>
      <c r="BK161" s="183">
        <f>ROUND(I161*H161,2)</f>
        <v>0</v>
      </c>
      <c r="BL161" s="18" t="s">
        <v>168</v>
      </c>
      <c r="BM161" s="182" t="s">
        <v>939</v>
      </c>
    </row>
    <row r="162" s="2" customFormat="1">
      <c r="A162" s="37"/>
      <c r="B162" s="38"/>
      <c r="C162" s="37"/>
      <c r="D162" s="184" t="s">
        <v>156</v>
      </c>
      <c r="E162" s="37"/>
      <c r="F162" s="185" t="s">
        <v>940</v>
      </c>
      <c r="G162" s="37"/>
      <c r="H162" s="37"/>
      <c r="I162" s="186"/>
      <c r="J162" s="37"/>
      <c r="K162" s="37"/>
      <c r="L162" s="38"/>
      <c r="M162" s="187"/>
      <c r="N162" s="188"/>
      <c r="O162" s="76"/>
      <c r="P162" s="76"/>
      <c r="Q162" s="76"/>
      <c r="R162" s="76"/>
      <c r="S162" s="76"/>
      <c r="T162" s="7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8" t="s">
        <v>156</v>
      </c>
      <c r="AU162" s="18" t="s">
        <v>83</v>
      </c>
    </row>
    <row r="163" s="13" customFormat="1">
      <c r="A163" s="13"/>
      <c r="B163" s="189"/>
      <c r="C163" s="13"/>
      <c r="D163" s="184" t="s">
        <v>157</v>
      </c>
      <c r="E163" s="190" t="s">
        <v>1</v>
      </c>
      <c r="F163" s="191" t="s">
        <v>941</v>
      </c>
      <c r="G163" s="13"/>
      <c r="H163" s="192">
        <v>16</v>
      </c>
      <c r="I163" s="193"/>
      <c r="J163" s="13"/>
      <c r="K163" s="13"/>
      <c r="L163" s="189"/>
      <c r="M163" s="194"/>
      <c r="N163" s="195"/>
      <c r="O163" s="195"/>
      <c r="P163" s="195"/>
      <c r="Q163" s="195"/>
      <c r="R163" s="195"/>
      <c r="S163" s="195"/>
      <c r="T163" s="19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0" t="s">
        <v>157</v>
      </c>
      <c r="AU163" s="190" t="s">
        <v>83</v>
      </c>
      <c r="AV163" s="13" t="s">
        <v>83</v>
      </c>
      <c r="AW163" s="13" t="s">
        <v>30</v>
      </c>
      <c r="AX163" s="13" t="s">
        <v>81</v>
      </c>
      <c r="AY163" s="190" t="s">
        <v>146</v>
      </c>
    </row>
    <row r="164" s="2" customFormat="1" ht="16.5" customHeight="1">
      <c r="A164" s="37"/>
      <c r="B164" s="170"/>
      <c r="C164" s="215" t="s">
        <v>205</v>
      </c>
      <c r="D164" s="215" t="s">
        <v>249</v>
      </c>
      <c r="E164" s="216" t="s">
        <v>942</v>
      </c>
      <c r="F164" s="217" t="s">
        <v>943</v>
      </c>
      <c r="G164" s="218" t="s">
        <v>322</v>
      </c>
      <c r="H164" s="219">
        <v>32</v>
      </c>
      <c r="I164" s="220"/>
      <c r="J164" s="221">
        <f>ROUND(I164*H164,2)</f>
        <v>0</v>
      </c>
      <c r="K164" s="217" t="s">
        <v>778</v>
      </c>
      <c r="L164" s="222"/>
      <c r="M164" s="223" t="s">
        <v>1</v>
      </c>
      <c r="N164" s="224" t="s">
        <v>38</v>
      </c>
      <c r="O164" s="76"/>
      <c r="P164" s="180">
        <f>O164*H164</f>
        <v>0</v>
      </c>
      <c r="Q164" s="180">
        <v>1</v>
      </c>
      <c r="R164" s="180">
        <f>Q164*H164</f>
        <v>32</v>
      </c>
      <c r="S164" s="180">
        <v>0</v>
      </c>
      <c r="T164" s="18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2" t="s">
        <v>189</v>
      </c>
      <c r="AT164" s="182" t="s">
        <v>249</v>
      </c>
      <c r="AU164" s="182" t="s">
        <v>83</v>
      </c>
      <c r="AY164" s="18" t="s">
        <v>146</v>
      </c>
      <c r="BE164" s="183">
        <f>IF(N164="základní",J164,0)</f>
        <v>0</v>
      </c>
      <c r="BF164" s="183">
        <f>IF(N164="snížená",J164,0)</f>
        <v>0</v>
      </c>
      <c r="BG164" s="183">
        <f>IF(N164="zákl. přenesená",J164,0)</f>
        <v>0</v>
      </c>
      <c r="BH164" s="183">
        <f>IF(N164="sníž. přenesená",J164,0)</f>
        <v>0</v>
      </c>
      <c r="BI164" s="183">
        <f>IF(N164="nulová",J164,0)</f>
        <v>0</v>
      </c>
      <c r="BJ164" s="18" t="s">
        <v>81</v>
      </c>
      <c r="BK164" s="183">
        <f>ROUND(I164*H164,2)</f>
        <v>0</v>
      </c>
      <c r="BL164" s="18" t="s">
        <v>168</v>
      </c>
      <c r="BM164" s="182" t="s">
        <v>944</v>
      </c>
    </row>
    <row r="165" s="2" customFormat="1">
      <c r="A165" s="37"/>
      <c r="B165" s="38"/>
      <c r="C165" s="37"/>
      <c r="D165" s="184" t="s">
        <v>156</v>
      </c>
      <c r="E165" s="37"/>
      <c r="F165" s="185" t="s">
        <v>943</v>
      </c>
      <c r="G165" s="37"/>
      <c r="H165" s="37"/>
      <c r="I165" s="186"/>
      <c r="J165" s="37"/>
      <c r="K165" s="37"/>
      <c r="L165" s="38"/>
      <c r="M165" s="187"/>
      <c r="N165" s="188"/>
      <c r="O165" s="76"/>
      <c r="P165" s="76"/>
      <c r="Q165" s="76"/>
      <c r="R165" s="76"/>
      <c r="S165" s="76"/>
      <c r="T165" s="7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8" t="s">
        <v>156</v>
      </c>
      <c r="AU165" s="18" t="s">
        <v>83</v>
      </c>
    </row>
    <row r="166" s="13" customFormat="1">
      <c r="A166" s="13"/>
      <c r="B166" s="189"/>
      <c r="C166" s="13"/>
      <c r="D166" s="184" t="s">
        <v>157</v>
      </c>
      <c r="E166" s="13"/>
      <c r="F166" s="191" t="s">
        <v>945</v>
      </c>
      <c r="G166" s="13"/>
      <c r="H166" s="192">
        <v>32</v>
      </c>
      <c r="I166" s="193"/>
      <c r="J166" s="13"/>
      <c r="K166" s="13"/>
      <c r="L166" s="189"/>
      <c r="M166" s="194"/>
      <c r="N166" s="195"/>
      <c r="O166" s="195"/>
      <c r="P166" s="195"/>
      <c r="Q166" s="195"/>
      <c r="R166" s="195"/>
      <c r="S166" s="195"/>
      <c r="T166" s="19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0" t="s">
        <v>157</v>
      </c>
      <c r="AU166" s="190" t="s">
        <v>83</v>
      </c>
      <c r="AV166" s="13" t="s">
        <v>83</v>
      </c>
      <c r="AW166" s="13" t="s">
        <v>3</v>
      </c>
      <c r="AX166" s="13" t="s">
        <v>81</v>
      </c>
      <c r="AY166" s="190" t="s">
        <v>146</v>
      </c>
    </row>
    <row r="167" s="12" customFormat="1" ht="22.8" customHeight="1">
      <c r="A167" s="12"/>
      <c r="B167" s="157"/>
      <c r="C167" s="12"/>
      <c r="D167" s="158" t="s">
        <v>72</v>
      </c>
      <c r="E167" s="168" t="s">
        <v>163</v>
      </c>
      <c r="F167" s="168" t="s">
        <v>484</v>
      </c>
      <c r="G167" s="12"/>
      <c r="H167" s="12"/>
      <c r="I167" s="160"/>
      <c r="J167" s="169">
        <f>BK167</f>
        <v>0</v>
      </c>
      <c r="K167" s="12"/>
      <c r="L167" s="157"/>
      <c r="M167" s="162"/>
      <c r="N167" s="163"/>
      <c r="O167" s="163"/>
      <c r="P167" s="164">
        <f>SUM(P168:P170)</f>
        <v>0</v>
      </c>
      <c r="Q167" s="163"/>
      <c r="R167" s="164">
        <f>SUM(R168:R170)</f>
        <v>0</v>
      </c>
      <c r="S167" s="163"/>
      <c r="T167" s="165">
        <f>SUM(T168:T170)</f>
        <v>7.2599999999999998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58" t="s">
        <v>81</v>
      </c>
      <c r="AT167" s="166" t="s">
        <v>72</v>
      </c>
      <c r="AU167" s="166" t="s">
        <v>81</v>
      </c>
      <c r="AY167" s="158" t="s">
        <v>146</v>
      </c>
      <c r="BK167" s="167">
        <f>SUM(BK168:BK170)</f>
        <v>0</v>
      </c>
    </row>
    <row r="168" s="2" customFormat="1">
      <c r="A168" s="37"/>
      <c r="B168" s="170"/>
      <c r="C168" s="171" t="s">
        <v>210</v>
      </c>
      <c r="D168" s="171" t="s">
        <v>149</v>
      </c>
      <c r="E168" s="172" t="s">
        <v>486</v>
      </c>
      <c r="F168" s="173" t="s">
        <v>487</v>
      </c>
      <c r="G168" s="174" t="s">
        <v>398</v>
      </c>
      <c r="H168" s="175">
        <v>3.2999999999999998</v>
      </c>
      <c r="I168" s="176"/>
      <c r="J168" s="177">
        <f>ROUND(I168*H168,2)</f>
        <v>0</v>
      </c>
      <c r="K168" s="173" t="s">
        <v>778</v>
      </c>
      <c r="L168" s="38"/>
      <c r="M168" s="178" t="s">
        <v>1</v>
      </c>
      <c r="N168" s="179" t="s">
        <v>38</v>
      </c>
      <c r="O168" s="76"/>
      <c r="P168" s="180">
        <f>O168*H168</f>
        <v>0</v>
      </c>
      <c r="Q168" s="180">
        <v>0</v>
      </c>
      <c r="R168" s="180">
        <f>Q168*H168</f>
        <v>0</v>
      </c>
      <c r="S168" s="180">
        <v>2.2000000000000002</v>
      </c>
      <c r="T168" s="181">
        <f>S168*H168</f>
        <v>7.2599999999999998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2" t="s">
        <v>168</v>
      </c>
      <c r="AT168" s="182" t="s">
        <v>149</v>
      </c>
      <c r="AU168" s="182" t="s">
        <v>83</v>
      </c>
      <c r="AY168" s="18" t="s">
        <v>146</v>
      </c>
      <c r="BE168" s="183">
        <f>IF(N168="základní",J168,0)</f>
        <v>0</v>
      </c>
      <c r="BF168" s="183">
        <f>IF(N168="snížená",J168,0)</f>
        <v>0</v>
      </c>
      <c r="BG168" s="183">
        <f>IF(N168="zákl. přenesená",J168,0)</f>
        <v>0</v>
      </c>
      <c r="BH168" s="183">
        <f>IF(N168="sníž. přenesená",J168,0)</f>
        <v>0</v>
      </c>
      <c r="BI168" s="183">
        <f>IF(N168="nulová",J168,0)</f>
        <v>0</v>
      </c>
      <c r="BJ168" s="18" t="s">
        <v>81</v>
      </c>
      <c r="BK168" s="183">
        <f>ROUND(I168*H168,2)</f>
        <v>0</v>
      </c>
      <c r="BL168" s="18" t="s">
        <v>168</v>
      </c>
      <c r="BM168" s="182" t="s">
        <v>946</v>
      </c>
    </row>
    <row r="169" s="2" customFormat="1">
      <c r="A169" s="37"/>
      <c r="B169" s="38"/>
      <c r="C169" s="37"/>
      <c r="D169" s="184" t="s">
        <v>156</v>
      </c>
      <c r="E169" s="37"/>
      <c r="F169" s="185" t="s">
        <v>489</v>
      </c>
      <c r="G169" s="37"/>
      <c r="H169" s="37"/>
      <c r="I169" s="186"/>
      <c r="J169" s="37"/>
      <c r="K169" s="37"/>
      <c r="L169" s="38"/>
      <c r="M169" s="187"/>
      <c r="N169" s="188"/>
      <c r="O169" s="76"/>
      <c r="P169" s="76"/>
      <c r="Q169" s="76"/>
      <c r="R169" s="76"/>
      <c r="S169" s="76"/>
      <c r="T169" s="7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8" t="s">
        <v>156</v>
      </c>
      <c r="AU169" s="18" t="s">
        <v>83</v>
      </c>
    </row>
    <row r="170" s="13" customFormat="1">
      <c r="A170" s="13"/>
      <c r="B170" s="189"/>
      <c r="C170" s="13"/>
      <c r="D170" s="184" t="s">
        <v>157</v>
      </c>
      <c r="E170" s="190" t="s">
        <v>1</v>
      </c>
      <c r="F170" s="191" t="s">
        <v>947</v>
      </c>
      <c r="G170" s="13"/>
      <c r="H170" s="192">
        <v>3.2999999999999998</v>
      </c>
      <c r="I170" s="193"/>
      <c r="J170" s="13"/>
      <c r="K170" s="13"/>
      <c r="L170" s="189"/>
      <c r="M170" s="194"/>
      <c r="N170" s="195"/>
      <c r="O170" s="195"/>
      <c r="P170" s="195"/>
      <c r="Q170" s="195"/>
      <c r="R170" s="195"/>
      <c r="S170" s="195"/>
      <c r="T170" s="19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0" t="s">
        <v>157</v>
      </c>
      <c r="AU170" s="190" t="s">
        <v>83</v>
      </c>
      <c r="AV170" s="13" t="s">
        <v>83</v>
      </c>
      <c r="AW170" s="13" t="s">
        <v>30</v>
      </c>
      <c r="AX170" s="13" t="s">
        <v>81</v>
      </c>
      <c r="AY170" s="190" t="s">
        <v>146</v>
      </c>
    </row>
    <row r="171" s="12" customFormat="1" ht="22.8" customHeight="1">
      <c r="A171" s="12"/>
      <c r="B171" s="157"/>
      <c r="C171" s="12"/>
      <c r="D171" s="158" t="s">
        <v>72</v>
      </c>
      <c r="E171" s="168" t="s">
        <v>168</v>
      </c>
      <c r="F171" s="168" t="s">
        <v>708</v>
      </c>
      <c r="G171" s="12"/>
      <c r="H171" s="12"/>
      <c r="I171" s="160"/>
      <c r="J171" s="169">
        <f>BK171</f>
        <v>0</v>
      </c>
      <c r="K171" s="12"/>
      <c r="L171" s="157"/>
      <c r="M171" s="162"/>
      <c r="N171" s="163"/>
      <c r="O171" s="163"/>
      <c r="P171" s="164">
        <f>SUM(P172:P174)</f>
        <v>0</v>
      </c>
      <c r="Q171" s="163"/>
      <c r="R171" s="164">
        <f>SUM(R172:R174)</f>
        <v>6.0504640000000007</v>
      </c>
      <c r="S171" s="163"/>
      <c r="T171" s="165">
        <f>SUM(T172:T174)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58" t="s">
        <v>81</v>
      </c>
      <c r="AT171" s="166" t="s">
        <v>72</v>
      </c>
      <c r="AU171" s="166" t="s">
        <v>81</v>
      </c>
      <c r="AY171" s="158" t="s">
        <v>146</v>
      </c>
      <c r="BK171" s="167">
        <f>SUM(BK172:BK174)</f>
        <v>0</v>
      </c>
    </row>
    <row r="172" s="2" customFormat="1">
      <c r="A172" s="37"/>
      <c r="B172" s="170"/>
      <c r="C172" s="171" t="s">
        <v>215</v>
      </c>
      <c r="D172" s="171" t="s">
        <v>149</v>
      </c>
      <c r="E172" s="172" t="s">
        <v>948</v>
      </c>
      <c r="F172" s="173" t="s">
        <v>949</v>
      </c>
      <c r="G172" s="174" t="s">
        <v>398</v>
      </c>
      <c r="H172" s="175">
        <v>3.2000000000000002</v>
      </c>
      <c r="I172" s="176"/>
      <c r="J172" s="177">
        <f>ROUND(I172*H172,2)</f>
        <v>0</v>
      </c>
      <c r="K172" s="173" t="s">
        <v>778</v>
      </c>
      <c r="L172" s="38"/>
      <c r="M172" s="178" t="s">
        <v>1</v>
      </c>
      <c r="N172" s="179" t="s">
        <v>38</v>
      </c>
      <c r="O172" s="76"/>
      <c r="P172" s="180">
        <f>O172*H172</f>
        <v>0</v>
      </c>
      <c r="Q172" s="180">
        <v>1.8907700000000001</v>
      </c>
      <c r="R172" s="180">
        <f>Q172*H172</f>
        <v>6.0504640000000007</v>
      </c>
      <c r="S172" s="180">
        <v>0</v>
      </c>
      <c r="T172" s="18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2" t="s">
        <v>168</v>
      </c>
      <c r="AT172" s="182" t="s">
        <v>149</v>
      </c>
      <c r="AU172" s="182" t="s">
        <v>83</v>
      </c>
      <c r="AY172" s="18" t="s">
        <v>146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8" t="s">
        <v>81</v>
      </c>
      <c r="BK172" s="183">
        <f>ROUND(I172*H172,2)</f>
        <v>0</v>
      </c>
      <c r="BL172" s="18" t="s">
        <v>168</v>
      </c>
      <c r="BM172" s="182" t="s">
        <v>950</v>
      </c>
    </row>
    <row r="173" s="2" customFormat="1">
      <c r="A173" s="37"/>
      <c r="B173" s="38"/>
      <c r="C173" s="37"/>
      <c r="D173" s="184" t="s">
        <v>156</v>
      </c>
      <c r="E173" s="37"/>
      <c r="F173" s="185" t="s">
        <v>951</v>
      </c>
      <c r="G173" s="37"/>
      <c r="H173" s="37"/>
      <c r="I173" s="186"/>
      <c r="J173" s="37"/>
      <c r="K173" s="37"/>
      <c r="L173" s="38"/>
      <c r="M173" s="187"/>
      <c r="N173" s="188"/>
      <c r="O173" s="76"/>
      <c r="P173" s="76"/>
      <c r="Q173" s="76"/>
      <c r="R173" s="76"/>
      <c r="S173" s="76"/>
      <c r="T173" s="7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8" t="s">
        <v>156</v>
      </c>
      <c r="AU173" s="18" t="s">
        <v>83</v>
      </c>
    </row>
    <row r="174" s="13" customFormat="1">
      <c r="A174" s="13"/>
      <c r="B174" s="189"/>
      <c r="C174" s="13"/>
      <c r="D174" s="184" t="s">
        <v>157</v>
      </c>
      <c r="E174" s="190" t="s">
        <v>1</v>
      </c>
      <c r="F174" s="191" t="s">
        <v>952</v>
      </c>
      <c r="G174" s="13"/>
      <c r="H174" s="192">
        <v>3.2000000000000002</v>
      </c>
      <c r="I174" s="193"/>
      <c r="J174" s="13"/>
      <c r="K174" s="13"/>
      <c r="L174" s="189"/>
      <c r="M174" s="194"/>
      <c r="N174" s="195"/>
      <c r="O174" s="195"/>
      <c r="P174" s="195"/>
      <c r="Q174" s="195"/>
      <c r="R174" s="195"/>
      <c r="S174" s="195"/>
      <c r="T174" s="19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0" t="s">
        <v>157</v>
      </c>
      <c r="AU174" s="190" t="s">
        <v>83</v>
      </c>
      <c r="AV174" s="13" t="s">
        <v>83</v>
      </c>
      <c r="AW174" s="13" t="s">
        <v>30</v>
      </c>
      <c r="AX174" s="13" t="s">
        <v>81</v>
      </c>
      <c r="AY174" s="190" t="s">
        <v>146</v>
      </c>
    </row>
    <row r="175" s="12" customFormat="1" ht="22.8" customHeight="1">
      <c r="A175" s="12"/>
      <c r="B175" s="157"/>
      <c r="C175" s="12"/>
      <c r="D175" s="158" t="s">
        <v>72</v>
      </c>
      <c r="E175" s="168" t="s">
        <v>189</v>
      </c>
      <c r="F175" s="168" t="s">
        <v>871</v>
      </c>
      <c r="G175" s="12"/>
      <c r="H175" s="12"/>
      <c r="I175" s="160"/>
      <c r="J175" s="169">
        <f>BK175</f>
        <v>0</v>
      </c>
      <c r="K175" s="12"/>
      <c r="L175" s="157"/>
      <c r="M175" s="162"/>
      <c r="N175" s="163"/>
      <c r="O175" s="163"/>
      <c r="P175" s="164">
        <f>SUM(P176:P205)</f>
        <v>0</v>
      </c>
      <c r="Q175" s="163"/>
      <c r="R175" s="164">
        <f>SUM(R176:R205)</f>
        <v>3.82464</v>
      </c>
      <c r="S175" s="163"/>
      <c r="T175" s="165">
        <f>SUM(T176:T205)</f>
        <v>0.20000000000000001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58" t="s">
        <v>81</v>
      </c>
      <c r="AT175" s="166" t="s">
        <v>72</v>
      </c>
      <c r="AU175" s="166" t="s">
        <v>81</v>
      </c>
      <c r="AY175" s="158" t="s">
        <v>146</v>
      </c>
      <c r="BK175" s="167">
        <f>SUM(BK176:BK205)</f>
        <v>0</v>
      </c>
    </row>
    <row r="176" s="2" customFormat="1">
      <c r="A176" s="37"/>
      <c r="B176" s="170"/>
      <c r="C176" s="171" t="s">
        <v>219</v>
      </c>
      <c r="D176" s="171" t="s">
        <v>149</v>
      </c>
      <c r="E176" s="172" t="s">
        <v>953</v>
      </c>
      <c r="F176" s="173" t="s">
        <v>954</v>
      </c>
      <c r="G176" s="174" t="s">
        <v>278</v>
      </c>
      <c r="H176" s="175">
        <v>40</v>
      </c>
      <c r="I176" s="176"/>
      <c r="J176" s="177">
        <f>ROUND(I176*H176,2)</f>
        <v>0</v>
      </c>
      <c r="K176" s="173" t="s">
        <v>778</v>
      </c>
      <c r="L176" s="38"/>
      <c r="M176" s="178" t="s">
        <v>1</v>
      </c>
      <c r="N176" s="179" t="s">
        <v>38</v>
      </c>
      <c r="O176" s="76"/>
      <c r="P176" s="180">
        <f>O176*H176</f>
        <v>0</v>
      </c>
      <c r="Q176" s="180">
        <v>1.0000000000000001E-05</v>
      </c>
      <c r="R176" s="180">
        <f>Q176*H176</f>
        <v>0.00040000000000000002</v>
      </c>
      <c r="S176" s="180">
        <v>0</v>
      </c>
      <c r="T176" s="18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2" t="s">
        <v>168</v>
      </c>
      <c r="AT176" s="182" t="s">
        <v>149</v>
      </c>
      <c r="AU176" s="182" t="s">
        <v>83</v>
      </c>
      <c r="AY176" s="18" t="s">
        <v>146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8" t="s">
        <v>81</v>
      </c>
      <c r="BK176" s="183">
        <f>ROUND(I176*H176,2)</f>
        <v>0</v>
      </c>
      <c r="BL176" s="18" t="s">
        <v>168</v>
      </c>
      <c r="BM176" s="182" t="s">
        <v>955</v>
      </c>
    </row>
    <row r="177" s="2" customFormat="1">
      <c r="A177" s="37"/>
      <c r="B177" s="38"/>
      <c r="C177" s="37"/>
      <c r="D177" s="184" t="s">
        <v>156</v>
      </c>
      <c r="E177" s="37"/>
      <c r="F177" s="185" t="s">
        <v>956</v>
      </c>
      <c r="G177" s="37"/>
      <c r="H177" s="37"/>
      <c r="I177" s="186"/>
      <c r="J177" s="37"/>
      <c r="K177" s="37"/>
      <c r="L177" s="38"/>
      <c r="M177" s="187"/>
      <c r="N177" s="188"/>
      <c r="O177" s="76"/>
      <c r="P177" s="76"/>
      <c r="Q177" s="76"/>
      <c r="R177" s="76"/>
      <c r="S177" s="76"/>
      <c r="T177" s="7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8" t="s">
        <v>156</v>
      </c>
      <c r="AU177" s="18" t="s">
        <v>83</v>
      </c>
    </row>
    <row r="178" s="13" customFormat="1">
      <c r="A178" s="13"/>
      <c r="B178" s="189"/>
      <c r="C178" s="13"/>
      <c r="D178" s="184" t="s">
        <v>157</v>
      </c>
      <c r="E178" s="190" t="s">
        <v>1</v>
      </c>
      <c r="F178" s="191" t="s">
        <v>957</v>
      </c>
      <c r="G178" s="13"/>
      <c r="H178" s="192">
        <v>40</v>
      </c>
      <c r="I178" s="193"/>
      <c r="J178" s="13"/>
      <c r="K178" s="13"/>
      <c r="L178" s="189"/>
      <c r="M178" s="194"/>
      <c r="N178" s="195"/>
      <c r="O178" s="195"/>
      <c r="P178" s="195"/>
      <c r="Q178" s="195"/>
      <c r="R178" s="195"/>
      <c r="S178" s="195"/>
      <c r="T178" s="19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0" t="s">
        <v>157</v>
      </c>
      <c r="AU178" s="190" t="s">
        <v>83</v>
      </c>
      <c r="AV178" s="13" t="s">
        <v>83</v>
      </c>
      <c r="AW178" s="13" t="s">
        <v>30</v>
      </c>
      <c r="AX178" s="13" t="s">
        <v>81</v>
      </c>
      <c r="AY178" s="190" t="s">
        <v>146</v>
      </c>
    </row>
    <row r="179" s="2" customFormat="1">
      <c r="A179" s="37"/>
      <c r="B179" s="170"/>
      <c r="C179" s="215" t="s">
        <v>8</v>
      </c>
      <c r="D179" s="215" t="s">
        <v>249</v>
      </c>
      <c r="E179" s="216" t="s">
        <v>958</v>
      </c>
      <c r="F179" s="217" t="s">
        <v>959</v>
      </c>
      <c r="G179" s="218" t="s">
        <v>278</v>
      </c>
      <c r="H179" s="219">
        <v>40.600000000000001</v>
      </c>
      <c r="I179" s="220"/>
      <c r="J179" s="221">
        <f>ROUND(I179*H179,2)</f>
        <v>0</v>
      </c>
      <c r="K179" s="217" t="s">
        <v>778</v>
      </c>
      <c r="L179" s="222"/>
      <c r="M179" s="223" t="s">
        <v>1</v>
      </c>
      <c r="N179" s="224" t="s">
        <v>38</v>
      </c>
      <c r="O179" s="76"/>
      <c r="P179" s="180">
        <f>O179*H179</f>
        <v>0</v>
      </c>
      <c r="Q179" s="180">
        <v>0.0045999999999999999</v>
      </c>
      <c r="R179" s="180">
        <f>Q179*H179</f>
        <v>0.18676000000000001</v>
      </c>
      <c r="S179" s="180">
        <v>0</v>
      </c>
      <c r="T179" s="18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2" t="s">
        <v>189</v>
      </c>
      <c r="AT179" s="182" t="s">
        <v>249</v>
      </c>
      <c r="AU179" s="182" t="s">
        <v>83</v>
      </c>
      <c r="AY179" s="18" t="s">
        <v>146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18" t="s">
        <v>81</v>
      </c>
      <c r="BK179" s="183">
        <f>ROUND(I179*H179,2)</f>
        <v>0</v>
      </c>
      <c r="BL179" s="18" t="s">
        <v>168</v>
      </c>
      <c r="BM179" s="182" t="s">
        <v>960</v>
      </c>
    </row>
    <row r="180" s="2" customFormat="1">
      <c r="A180" s="37"/>
      <c r="B180" s="38"/>
      <c r="C180" s="37"/>
      <c r="D180" s="184" t="s">
        <v>156</v>
      </c>
      <c r="E180" s="37"/>
      <c r="F180" s="185" t="s">
        <v>959</v>
      </c>
      <c r="G180" s="37"/>
      <c r="H180" s="37"/>
      <c r="I180" s="186"/>
      <c r="J180" s="37"/>
      <c r="K180" s="37"/>
      <c r="L180" s="38"/>
      <c r="M180" s="187"/>
      <c r="N180" s="188"/>
      <c r="O180" s="76"/>
      <c r="P180" s="76"/>
      <c r="Q180" s="76"/>
      <c r="R180" s="76"/>
      <c r="S180" s="76"/>
      <c r="T180" s="7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8" t="s">
        <v>156</v>
      </c>
      <c r="AU180" s="18" t="s">
        <v>83</v>
      </c>
    </row>
    <row r="181" s="13" customFormat="1">
      <c r="A181" s="13"/>
      <c r="B181" s="189"/>
      <c r="C181" s="13"/>
      <c r="D181" s="184" t="s">
        <v>157</v>
      </c>
      <c r="E181" s="13"/>
      <c r="F181" s="191" t="s">
        <v>961</v>
      </c>
      <c r="G181" s="13"/>
      <c r="H181" s="192">
        <v>40.600000000000001</v>
      </c>
      <c r="I181" s="193"/>
      <c r="J181" s="13"/>
      <c r="K181" s="13"/>
      <c r="L181" s="189"/>
      <c r="M181" s="194"/>
      <c r="N181" s="195"/>
      <c r="O181" s="195"/>
      <c r="P181" s="195"/>
      <c r="Q181" s="195"/>
      <c r="R181" s="195"/>
      <c r="S181" s="195"/>
      <c r="T181" s="19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0" t="s">
        <v>157</v>
      </c>
      <c r="AU181" s="190" t="s">
        <v>83</v>
      </c>
      <c r="AV181" s="13" t="s">
        <v>83</v>
      </c>
      <c r="AW181" s="13" t="s">
        <v>3</v>
      </c>
      <c r="AX181" s="13" t="s">
        <v>81</v>
      </c>
      <c r="AY181" s="190" t="s">
        <v>146</v>
      </c>
    </row>
    <row r="182" s="2" customFormat="1">
      <c r="A182" s="37"/>
      <c r="B182" s="170"/>
      <c r="C182" s="171" t="s">
        <v>304</v>
      </c>
      <c r="D182" s="171" t="s">
        <v>149</v>
      </c>
      <c r="E182" s="172" t="s">
        <v>962</v>
      </c>
      <c r="F182" s="173" t="s">
        <v>963</v>
      </c>
      <c r="G182" s="174" t="s">
        <v>240</v>
      </c>
      <c r="H182" s="175">
        <v>6</v>
      </c>
      <c r="I182" s="176"/>
      <c r="J182" s="177">
        <f>ROUND(I182*H182,2)</f>
        <v>0</v>
      </c>
      <c r="K182" s="173" t="s">
        <v>778</v>
      </c>
      <c r="L182" s="38"/>
      <c r="M182" s="178" t="s">
        <v>1</v>
      </c>
      <c r="N182" s="179" t="s">
        <v>38</v>
      </c>
      <c r="O182" s="76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2" t="s">
        <v>168</v>
      </c>
      <c r="AT182" s="182" t="s">
        <v>149</v>
      </c>
      <c r="AU182" s="182" t="s">
        <v>83</v>
      </c>
      <c r="AY182" s="18" t="s">
        <v>146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8" t="s">
        <v>81</v>
      </c>
      <c r="BK182" s="183">
        <f>ROUND(I182*H182,2)</f>
        <v>0</v>
      </c>
      <c r="BL182" s="18" t="s">
        <v>168</v>
      </c>
      <c r="BM182" s="182" t="s">
        <v>964</v>
      </c>
    </row>
    <row r="183" s="2" customFormat="1">
      <c r="A183" s="37"/>
      <c r="B183" s="38"/>
      <c r="C183" s="37"/>
      <c r="D183" s="184" t="s">
        <v>156</v>
      </c>
      <c r="E183" s="37"/>
      <c r="F183" s="185" t="s">
        <v>965</v>
      </c>
      <c r="G183" s="37"/>
      <c r="H183" s="37"/>
      <c r="I183" s="186"/>
      <c r="J183" s="37"/>
      <c r="K183" s="37"/>
      <c r="L183" s="38"/>
      <c r="M183" s="187"/>
      <c r="N183" s="188"/>
      <c r="O183" s="76"/>
      <c r="P183" s="76"/>
      <c r="Q183" s="76"/>
      <c r="R183" s="76"/>
      <c r="S183" s="76"/>
      <c r="T183" s="7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8" t="s">
        <v>156</v>
      </c>
      <c r="AU183" s="18" t="s">
        <v>83</v>
      </c>
    </row>
    <row r="184" s="13" customFormat="1">
      <c r="A184" s="13"/>
      <c r="B184" s="189"/>
      <c r="C184" s="13"/>
      <c r="D184" s="184" t="s">
        <v>157</v>
      </c>
      <c r="E184" s="190" t="s">
        <v>1</v>
      </c>
      <c r="F184" s="191" t="s">
        <v>966</v>
      </c>
      <c r="G184" s="13"/>
      <c r="H184" s="192">
        <v>6</v>
      </c>
      <c r="I184" s="193"/>
      <c r="J184" s="13"/>
      <c r="K184" s="13"/>
      <c r="L184" s="189"/>
      <c r="M184" s="194"/>
      <c r="N184" s="195"/>
      <c r="O184" s="195"/>
      <c r="P184" s="195"/>
      <c r="Q184" s="195"/>
      <c r="R184" s="195"/>
      <c r="S184" s="195"/>
      <c r="T184" s="19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0" t="s">
        <v>157</v>
      </c>
      <c r="AU184" s="190" t="s">
        <v>83</v>
      </c>
      <c r="AV184" s="13" t="s">
        <v>83</v>
      </c>
      <c r="AW184" s="13" t="s">
        <v>30</v>
      </c>
      <c r="AX184" s="13" t="s">
        <v>81</v>
      </c>
      <c r="AY184" s="190" t="s">
        <v>146</v>
      </c>
    </row>
    <row r="185" s="2" customFormat="1" ht="16.5" customHeight="1">
      <c r="A185" s="37"/>
      <c r="B185" s="170"/>
      <c r="C185" s="215" t="s">
        <v>310</v>
      </c>
      <c r="D185" s="215" t="s">
        <v>249</v>
      </c>
      <c r="E185" s="216" t="s">
        <v>967</v>
      </c>
      <c r="F185" s="217" t="s">
        <v>968</v>
      </c>
      <c r="G185" s="218" t="s">
        <v>240</v>
      </c>
      <c r="H185" s="219">
        <v>6</v>
      </c>
      <c r="I185" s="220"/>
      <c r="J185" s="221">
        <f>ROUND(I185*H185,2)</f>
        <v>0</v>
      </c>
      <c r="K185" s="217" t="s">
        <v>778</v>
      </c>
      <c r="L185" s="222"/>
      <c r="M185" s="223" t="s">
        <v>1</v>
      </c>
      <c r="N185" s="224" t="s">
        <v>38</v>
      </c>
      <c r="O185" s="76"/>
      <c r="P185" s="180">
        <f>O185*H185</f>
        <v>0</v>
      </c>
      <c r="Q185" s="180">
        <v>0.0011999999999999999</v>
      </c>
      <c r="R185" s="180">
        <f>Q185*H185</f>
        <v>0.0071999999999999998</v>
      </c>
      <c r="S185" s="180">
        <v>0</v>
      </c>
      <c r="T185" s="18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2" t="s">
        <v>189</v>
      </c>
      <c r="AT185" s="182" t="s">
        <v>249</v>
      </c>
      <c r="AU185" s="182" t="s">
        <v>83</v>
      </c>
      <c r="AY185" s="18" t="s">
        <v>146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18" t="s">
        <v>81</v>
      </c>
      <c r="BK185" s="183">
        <f>ROUND(I185*H185,2)</f>
        <v>0</v>
      </c>
      <c r="BL185" s="18" t="s">
        <v>168</v>
      </c>
      <c r="BM185" s="182" t="s">
        <v>969</v>
      </c>
    </row>
    <row r="186" s="2" customFormat="1">
      <c r="A186" s="37"/>
      <c r="B186" s="38"/>
      <c r="C186" s="37"/>
      <c r="D186" s="184" t="s">
        <v>156</v>
      </c>
      <c r="E186" s="37"/>
      <c r="F186" s="185" t="s">
        <v>968</v>
      </c>
      <c r="G186" s="37"/>
      <c r="H186" s="37"/>
      <c r="I186" s="186"/>
      <c r="J186" s="37"/>
      <c r="K186" s="37"/>
      <c r="L186" s="38"/>
      <c r="M186" s="187"/>
      <c r="N186" s="188"/>
      <c r="O186" s="76"/>
      <c r="P186" s="76"/>
      <c r="Q186" s="76"/>
      <c r="R186" s="76"/>
      <c r="S186" s="76"/>
      <c r="T186" s="7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8" t="s">
        <v>156</v>
      </c>
      <c r="AU186" s="18" t="s">
        <v>83</v>
      </c>
    </row>
    <row r="187" s="2" customFormat="1">
      <c r="A187" s="37"/>
      <c r="B187" s="170"/>
      <c r="C187" s="171" t="s">
        <v>319</v>
      </c>
      <c r="D187" s="171" t="s">
        <v>149</v>
      </c>
      <c r="E187" s="172" t="s">
        <v>970</v>
      </c>
      <c r="F187" s="173" t="s">
        <v>971</v>
      </c>
      <c r="G187" s="174" t="s">
        <v>240</v>
      </c>
      <c r="H187" s="175">
        <v>4</v>
      </c>
      <c r="I187" s="176"/>
      <c r="J187" s="177">
        <f>ROUND(I187*H187,2)</f>
        <v>0</v>
      </c>
      <c r="K187" s="173" t="s">
        <v>778</v>
      </c>
      <c r="L187" s="38"/>
      <c r="M187" s="178" t="s">
        <v>1</v>
      </c>
      <c r="N187" s="179" t="s">
        <v>38</v>
      </c>
      <c r="O187" s="76"/>
      <c r="P187" s="180">
        <f>O187*H187</f>
        <v>0</v>
      </c>
      <c r="Q187" s="180">
        <v>0</v>
      </c>
      <c r="R187" s="180">
        <f>Q187*H187</f>
        <v>0</v>
      </c>
      <c r="S187" s="180">
        <v>0</v>
      </c>
      <c r="T187" s="18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2" t="s">
        <v>168</v>
      </c>
      <c r="AT187" s="182" t="s">
        <v>149</v>
      </c>
      <c r="AU187" s="182" t="s">
        <v>83</v>
      </c>
      <c r="AY187" s="18" t="s">
        <v>146</v>
      </c>
      <c r="BE187" s="183">
        <f>IF(N187="základní",J187,0)</f>
        <v>0</v>
      </c>
      <c r="BF187" s="183">
        <f>IF(N187="snížená",J187,0)</f>
        <v>0</v>
      </c>
      <c r="BG187" s="183">
        <f>IF(N187="zákl. přenesená",J187,0)</f>
        <v>0</v>
      </c>
      <c r="BH187" s="183">
        <f>IF(N187="sníž. přenesená",J187,0)</f>
        <v>0</v>
      </c>
      <c r="BI187" s="183">
        <f>IF(N187="nulová",J187,0)</f>
        <v>0</v>
      </c>
      <c r="BJ187" s="18" t="s">
        <v>81</v>
      </c>
      <c r="BK187" s="183">
        <f>ROUND(I187*H187,2)</f>
        <v>0</v>
      </c>
      <c r="BL187" s="18" t="s">
        <v>168</v>
      </c>
      <c r="BM187" s="182" t="s">
        <v>972</v>
      </c>
    </row>
    <row r="188" s="2" customFormat="1">
      <c r="A188" s="37"/>
      <c r="B188" s="38"/>
      <c r="C188" s="37"/>
      <c r="D188" s="184" t="s">
        <v>156</v>
      </c>
      <c r="E188" s="37"/>
      <c r="F188" s="185" t="s">
        <v>973</v>
      </c>
      <c r="G188" s="37"/>
      <c r="H188" s="37"/>
      <c r="I188" s="186"/>
      <c r="J188" s="37"/>
      <c r="K188" s="37"/>
      <c r="L188" s="38"/>
      <c r="M188" s="187"/>
      <c r="N188" s="188"/>
      <c r="O188" s="76"/>
      <c r="P188" s="76"/>
      <c r="Q188" s="76"/>
      <c r="R188" s="76"/>
      <c r="S188" s="76"/>
      <c r="T188" s="7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8" t="s">
        <v>156</v>
      </c>
      <c r="AU188" s="18" t="s">
        <v>83</v>
      </c>
    </row>
    <row r="189" s="13" customFormat="1">
      <c r="A189" s="13"/>
      <c r="B189" s="189"/>
      <c r="C189" s="13"/>
      <c r="D189" s="184" t="s">
        <v>157</v>
      </c>
      <c r="E189" s="190" t="s">
        <v>1</v>
      </c>
      <c r="F189" s="191" t="s">
        <v>974</v>
      </c>
      <c r="G189" s="13"/>
      <c r="H189" s="192">
        <v>4</v>
      </c>
      <c r="I189" s="193"/>
      <c r="J189" s="13"/>
      <c r="K189" s="13"/>
      <c r="L189" s="189"/>
      <c r="M189" s="194"/>
      <c r="N189" s="195"/>
      <c r="O189" s="195"/>
      <c r="P189" s="195"/>
      <c r="Q189" s="195"/>
      <c r="R189" s="195"/>
      <c r="S189" s="195"/>
      <c r="T189" s="19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0" t="s">
        <v>157</v>
      </c>
      <c r="AU189" s="190" t="s">
        <v>83</v>
      </c>
      <c r="AV189" s="13" t="s">
        <v>83</v>
      </c>
      <c r="AW189" s="13" t="s">
        <v>30</v>
      </c>
      <c r="AX189" s="13" t="s">
        <v>81</v>
      </c>
      <c r="AY189" s="190" t="s">
        <v>146</v>
      </c>
    </row>
    <row r="190" s="2" customFormat="1" ht="16.5" customHeight="1">
      <c r="A190" s="37"/>
      <c r="B190" s="170"/>
      <c r="C190" s="215" t="s">
        <v>326</v>
      </c>
      <c r="D190" s="215" t="s">
        <v>249</v>
      </c>
      <c r="E190" s="216" t="s">
        <v>975</v>
      </c>
      <c r="F190" s="217" t="s">
        <v>976</v>
      </c>
      <c r="G190" s="218" t="s">
        <v>240</v>
      </c>
      <c r="H190" s="219">
        <v>4</v>
      </c>
      <c r="I190" s="220"/>
      <c r="J190" s="221">
        <f>ROUND(I190*H190,2)</f>
        <v>0</v>
      </c>
      <c r="K190" s="217" t="s">
        <v>778</v>
      </c>
      <c r="L190" s="222"/>
      <c r="M190" s="223" t="s">
        <v>1</v>
      </c>
      <c r="N190" s="224" t="s">
        <v>38</v>
      </c>
      <c r="O190" s="76"/>
      <c r="P190" s="180">
        <f>O190*H190</f>
        <v>0</v>
      </c>
      <c r="Q190" s="180">
        <v>0.00080000000000000004</v>
      </c>
      <c r="R190" s="180">
        <f>Q190*H190</f>
        <v>0.0032000000000000002</v>
      </c>
      <c r="S190" s="180">
        <v>0</v>
      </c>
      <c r="T190" s="18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2" t="s">
        <v>189</v>
      </c>
      <c r="AT190" s="182" t="s">
        <v>249</v>
      </c>
      <c r="AU190" s="182" t="s">
        <v>83</v>
      </c>
      <c r="AY190" s="18" t="s">
        <v>146</v>
      </c>
      <c r="BE190" s="183">
        <f>IF(N190="základní",J190,0)</f>
        <v>0</v>
      </c>
      <c r="BF190" s="183">
        <f>IF(N190="snížená",J190,0)</f>
        <v>0</v>
      </c>
      <c r="BG190" s="183">
        <f>IF(N190="zákl. přenesená",J190,0)</f>
        <v>0</v>
      </c>
      <c r="BH190" s="183">
        <f>IF(N190="sníž. přenesená",J190,0)</f>
        <v>0</v>
      </c>
      <c r="BI190" s="183">
        <f>IF(N190="nulová",J190,0)</f>
        <v>0</v>
      </c>
      <c r="BJ190" s="18" t="s">
        <v>81</v>
      </c>
      <c r="BK190" s="183">
        <f>ROUND(I190*H190,2)</f>
        <v>0</v>
      </c>
      <c r="BL190" s="18" t="s">
        <v>168</v>
      </c>
      <c r="BM190" s="182" t="s">
        <v>977</v>
      </c>
    </row>
    <row r="191" s="2" customFormat="1">
      <c r="A191" s="37"/>
      <c r="B191" s="38"/>
      <c r="C191" s="37"/>
      <c r="D191" s="184" t="s">
        <v>156</v>
      </c>
      <c r="E191" s="37"/>
      <c r="F191" s="185" t="s">
        <v>976</v>
      </c>
      <c r="G191" s="37"/>
      <c r="H191" s="37"/>
      <c r="I191" s="186"/>
      <c r="J191" s="37"/>
      <c r="K191" s="37"/>
      <c r="L191" s="38"/>
      <c r="M191" s="187"/>
      <c r="N191" s="188"/>
      <c r="O191" s="76"/>
      <c r="P191" s="76"/>
      <c r="Q191" s="76"/>
      <c r="R191" s="76"/>
      <c r="S191" s="76"/>
      <c r="T191" s="7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8" t="s">
        <v>156</v>
      </c>
      <c r="AU191" s="18" t="s">
        <v>83</v>
      </c>
    </row>
    <row r="192" s="2" customFormat="1">
      <c r="A192" s="37"/>
      <c r="B192" s="170"/>
      <c r="C192" s="171" t="s">
        <v>441</v>
      </c>
      <c r="D192" s="171" t="s">
        <v>149</v>
      </c>
      <c r="E192" s="172" t="s">
        <v>978</v>
      </c>
      <c r="F192" s="173" t="s">
        <v>979</v>
      </c>
      <c r="G192" s="174" t="s">
        <v>240</v>
      </c>
      <c r="H192" s="175">
        <v>2</v>
      </c>
      <c r="I192" s="176"/>
      <c r="J192" s="177">
        <f>ROUND(I192*H192,2)</f>
        <v>0</v>
      </c>
      <c r="K192" s="173" t="s">
        <v>778</v>
      </c>
      <c r="L192" s="38"/>
      <c r="M192" s="178" t="s">
        <v>1</v>
      </c>
      <c r="N192" s="179" t="s">
        <v>38</v>
      </c>
      <c r="O192" s="76"/>
      <c r="P192" s="180">
        <f>O192*H192</f>
        <v>0</v>
      </c>
      <c r="Q192" s="180">
        <v>0</v>
      </c>
      <c r="R192" s="180">
        <f>Q192*H192</f>
        <v>0</v>
      </c>
      <c r="S192" s="180">
        <v>0.10000000000000001</v>
      </c>
      <c r="T192" s="181">
        <f>S192*H192</f>
        <v>0.20000000000000001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2" t="s">
        <v>168</v>
      </c>
      <c r="AT192" s="182" t="s">
        <v>149</v>
      </c>
      <c r="AU192" s="182" t="s">
        <v>83</v>
      </c>
      <c r="AY192" s="18" t="s">
        <v>146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8" t="s">
        <v>81</v>
      </c>
      <c r="BK192" s="183">
        <f>ROUND(I192*H192,2)</f>
        <v>0</v>
      </c>
      <c r="BL192" s="18" t="s">
        <v>168</v>
      </c>
      <c r="BM192" s="182" t="s">
        <v>980</v>
      </c>
    </row>
    <row r="193" s="2" customFormat="1">
      <c r="A193" s="37"/>
      <c r="B193" s="38"/>
      <c r="C193" s="37"/>
      <c r="D193" s="184" t="s">
        <v>156</v>
      </c>
      <c r="E193" s="37"/>
      <c r="F193" s="185" t="s">
        <v>981</v>
      </c>
      <c r="G193" s="37"/>
      <c r="H193" s="37"/>
      <c r="I193" s="186"/>
      <c r="J193" s="37"/>
      <c r="K193" s="37"/>
      <c r="L193" s="38"/>
      <c r="M193" s="187"/>
      <c r="N193" s="188"/>
      <c r="O193" s="76"/>
      <c r="P193" s="76"/>
      <c r="Q193" s="76"/>
      <c r="R193" s="76"/>
      <c r="S193" s="76"/>
      <c r="T193" s="7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8" t="s">
        <v>156</v>
      </c>
      <c r="AU193" s="18" t="s">
        <v>83</v>
      </c>
    </row>
    <row r="194" s="13" customFormat="1">
      <c r="A194" s="13"/>
      <c r="B194" s="189"/>
      <c r="C194" s="13"/>
      <c r="D194" s="184" t="s">
        <v>157</v>
      </c>
      <c r="E194" s="190" t="s">
        <v>1</v>
      </c>
      <c r="F194" s="191" t="s">
        <v>982</v>
      </c>
      <c r="G194" s="13"/>
      <c r="H194" s="192">
        <v>2</v>
      </c>
      <c r="I194" s="193"/>
      <c r="J194" s="13"/>
      <c r="K194" s="13"/>
      <c r="L194" s="189"/>
      <c r="M194" s="194"/>
      <c r="N194" s="195"/>
      <c r="O194" s="195"/>
      <c r="P194" s="195"/>
      <c r="Q194" s="195"/>
      <c r="R194" s="195"/>
      <c r="S194" s="195"/>
      <c r="T194" s="19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0" t="s">
        <v>157</v>
      </c>
      <c r="AU194" s="190" t="s">
        <v>83</v>
      </c>
      <c r="AV194" s="13" t="s">
        <v>83</v>
      </c>
      <c r="AW194" s="13" t="s">
        <v>30</v>
      </c>
      <c r="AX194" s="13" t="s">
        <v>81</v>
      </c>
      <c r="AY194" s="190" t="s">
        <v>146</v>
      </c>
    </row>
    <row r="195" s="2" customFormat="1">
      <c r="A195" s="37"/>
      <c r="B195" s="170"/>
      <c r="C195" s="171" t="s">
        <v>7</v>
      </c>
      <c r="D195" s="171" t="s">
        <v>149</v>
      </c>
      <c r="E195" s="172" t="s">
        <v>983</v>
      </c>
      <c r="F195" s="173" t="s">
        <v>984</v>
      </c>
      <c r="G195" s="174" t="s">
        <v>240</v>
      </c>
      <c r="H195" s="175">
        <v>2</v>
      </c>
      <c r="I195" s="176"/>
      <c r="J195" s="177">
        <f>ROUND(I195*H195,2)</f>
        <v>0</v>
      </c>
      <c r="K195" s="173" t="s">
        <v>778</v>
      </c>
      <c r="L195" s="38"/>
      <c r="M195" s="178" t="s">
        <v>1</v>
      </c>
      <c r="N195" s="179" t="s">
        <v>38</v>
      </c>
      <c r="O195" s="76"/>
      <c r="P195" s="180">
        <f>O195*H195</f>
        <v>0</v>
      </c>
      <c r="Q195" s="180">
        <v>0.21734000000000001</v>
      </c>
      <c r="R195" s="180">
        <f>Q195*H195</f>
        <v>0.43468000000000001</v>
      </c>
      <c r="S195" s="180">
        <v>0</v>
      </c>
      <c r="T195" s="18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2" t="s">
        <v>168</v>
      </c>
      <c r="AT195" s="182" t="s">
        <v>149</v>
      </c>
      <c r="AU195" s="182" t="s">
        <v>83</v>
      </c>
      <c r="AY195" s="18" t="s">
        <v>146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18" t="s">
        <v>81</v>
      </c>
      <c r="BK195" s="183">
        <f>ROUND(I195*H195,2)</f>
        <v>0</v>
      </c>
      <c r="BL195" s="18" t="s">
        <v>168</v>
      </c>
      <c r="BM195" s="182" t="s">
        <v>985</v>
      </c>
    </row>
    <row r="196" s="2" customFormat="1">
      <c r="A196" s="37"/>
      <c r="B196" s="38"/>
      <c r="C196" s="37"/>
      <c r="D196" s="184" t="s">
        <v>156</v>
      </c>
      <c r="E196" s="37"/>
      <c r="F196" s="185" t="s">
        <v>986</v>
      </c>
      <c r="G196" s="37"/>
      <c r="H196" s="37"/>
      <c r="I196" s="186"/>
      <c r="J196" s="37"/>
      <c r="K196" s="37"/>
      <c r="L196" s="38"/>
      <c r="M196" s="187"/>
      <c r="N196" s="188"/>
      <c r="O196" s="76"/>
      <c r="P196" s="76"/>
      <c r="Q196" s="76"/>
      <c r="R196" s="76"/>
      <c r="S196" s="76"/>
      <c r="T196" s="7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8" t="s">
        <v>156</v>
      </c>
      <c r="AU196" s="18" t="s">
        <v>83</v>
      </c>
    </row>
    <row r="197" s="13" customFormat="1">
      <c r="A197" s="13"/>
      <c r="B197" s="189"/>
      <c r="C197" s="13"/>
      <c r="D197" s="184" t="s">
        <v>157</v>
      </c>
      <c r="E197" s="190" t="s">
        <v>1</v>
      </c>
      <c r="F197" s="191" t="s">
        <v>987</v>
      </c>
      <c r="G197" s="13"/>
      <c r="H197" s="192">
        <v>2</v>
      </c>
      <c r="I197" s="193"/>
      <c r="J197" s="13"/>
      <c r="K197" s="13"/>
      <c r="L197" s="189"/>
      <c r="M197" s="194"/>
      <c r="N197" s="195"/>
      <c r="O197" s="195"/>
      <c r="P197" s="195"/>
      <c r="Q197" s="195"/>
      <c r="R197" s="195"/>
      <c r="S197" s="195"/>
      <c r="T197" s="19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0" t="s">
        <v>157</v>
      </c>
      <c r="AU197" s="190" t="s">
        <v>83</v>
      </c>
      <c r="AV197" s="13" t="s">
        <v>83</v>
      </c>
      <c r="AW197" s="13" t="s">
        <v>30</v>
      </c>
      <c r="AX197" s="13" t="s">
        <v>81</v>
      </c>
      <c r="AY197" s="190" t="s">
        <v>146</v>
      </c>
    </row>
    <row r="198" s="2" customFormat="1">
      <c r="A198" s="37"/>
      <c r="B198" s="170"/>
      <c r="C198" s="215" t="s">
        <v>454</v>
      </c>
      <c r="D198" s="215" t="s">
        <v>249</v>
      </c>
      <c r="E198" s="216" t="s">
        <v>988</v>
      </c>
      <c r="F198" s="217" t="s">
        <v>989</v>
      </c>
      <c r="G198" s="218" t="s">
        <v>240</v>
      </c>
      <c r="H198" s="219">
        <v>1</v>
      </c>
      <c r="I198" s="220"/>
      <c r="J198" s="221">
        <f>ROUND(I198*H198,2)</f>
        <v>0</v>
      </c>
      <c r="K198" s="217" t="s">
        <v>778</v>
      </c>
      <c r="L198" s="222"/>
      <c r="M198" s="223" t="s">
        <v>1</v>
      </c>
      <c r="N198" s="224" t="s">
        <v>38</v>
      </c>
      <c r="O198" s="76"/>
      <c r="P198" s="180">
        <f>O198*H198</f>
        <v>0</v>
      </c>
      <c r="Q198" s="180">
        <v>0.045600000000000002</v>
      </c>
      <c r="R198" s="180">
        <f>Q198*H198</f>
        <v>0.045600000000000002</v>
      </c>
      <c r="S198" s="180">
        <v>0</v>
      </c>
      <c r="T198" s="18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2" t="s">
        <v>189</v>
      </c>
      <c r="AT198" s="182" t="s">
        <v>249</v>
      </c>
      <c r="AU198" s="182" t="s">
        <v>83</v>
      </c>
      <c r="AY198" s="18" t="s">
        <v>146</v>
      </c>
      <c r="BE198" s="183">
        <f>IF(N198="základní",J198,0)</f>
        <v>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18" t="s">
        <v>81</v>
      </c>
      <c r="BK198" s="183">
        <f>ROUND(I198*H198,2)</f>
        <v>0</v>
      </c>
      <c r="BL198" s="18" t="s">
        <v>168</v>
      </c>
      <c r="BM198" s="182" t="s">
        <v>990</v>
      </c>
    </row>
    <row r="199" s="2" customFormat="1">
      <c r="A199" s="37"/>
      <c r="B199" s="38"/>
      <c r="C199" s="37"/>
      <c r="D199" s="184" t="s">
        <v>156</v>
      </c>
      <c r="E199" s="37"/>
      <c r="F199" s="185" t="s">
        <v>989</v>
      </c>
      <c r="G199" s="37"/>
      <c r="H199" s="37"/>
      <c r="I199" s="186"/>
      <c r="J199" s="37"/>
      <c r="K199" s="37"/>
      <c r="L199" s="38"/>
      <c r="M199" s="187"/>
      <c r="N199" s="188"/>
      <c r="O199" s="76"/>
      <c r="P199" s="76"/>
      <c r="Q199" s="76"/>
      <c r="R199" s="76"/>
      <c r="S199" s="76"/>
      <c r="T199" s="7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8" t="s">
        <v>156</v>
      </c>
      <c r="AU199" s="18" t="s">
        <v>83</v>
      </c>
    </row>
    <row r="200" s="2" customFormat="1" ht="21.75" customHeight="1">
      <c r="A200" s="37"/>
      <c r="B200" s="170"/>
      <c r="C200" s="215" t="s">
        <v>461</v>
      </c>
      <c r="D200" s="215" t="s">
        <v>249</v>
      </c>
      <c r="E200" s="216" t="s">
        <v>991</v>
      </c>
      <c r="F200" s="217" t="s">
        <v>992</v>
      </c>
      <c r="G200" s="218" t="s">
        <v>240</v>
      </c>
      <c r="H200" s="219">
        <v>1</v>
      </c>
      <c r="I200" s="220"/>
      <c r="J200" s="221">
        <f>ROUND(I200*H200,2)</f>
        <v>0</v>
      </c>
      <c r="K200" s="217" t="s">
        <v>153</v>
      </c>
      <c r="L200" s="222"/>
      <c r="M200" s="223" t="s">
        <v>1</v>
      </c>
      <c r="N200" s="224" t="s">
        <v>38</v>
      </c>
      <c r="O200" s="76"/>
      <c r="P200" s="180">
        <f>O200*H200</f>
        <v>0</v>
      </c>
      <c r="Q200" s="180">
        <v>0.19600000000000001</v>
      </c>
      <c r="R200" s="180">
        <f>Q200*H200</f>
        <v>0.19600000000000001</v>
      </c>
      <c r="S200" s="180">
        <v>0</v>
      </c>
      <c r="T200" s="18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2" t="s">
        <v>189</v>
      </c>
      <c r="AT200" s="182" t="s">
        <v>249</v>
      </c>
      <c r="AU200" s="182" t="s">
        <v>83</v>
      </c>
      <c r="AY200" s="18" t="s">
        <v>146</v>
      </c>
      <c r="BE200" s="183">
        <f>IF(N200="základní",J200,0)</f>
        <v>0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18" t="s">
        <v>81</v>
      </c>
      <c r="BK200" s="183">
        <f>ROUND(I200*H200,2)</f>
        <v>0</v>
      </c>
      <c r="BL200" s="18" t="s">
        <v>168</v>
      </c>
      <c r="BM200" s="182" t="s">
        <v>993</v>
      </c>
    </row>
    <row r="201" s="2" customFormat="1">
      <c r="A201" s="37"/>
      <c r="B201" s="38"/>
      <c r="C201" s="37"/>
      <c r="D201" s="184" t="s">
        <v>156</v>
      </c>
      <c r="E201" s="37"/>
      <c r="F201" s="185" t="s">
        <v>992</v>
      </c>
      <c r="G201" s="37"/>
      <c r="H201" s="37"/>
      <c r="I201" s="186"/>
      <c r="J201" s="37"/>
      <c r="K201" s="37"/>
      <c r="L201" s="38"/>
      <c r="M201" s="187"/>
      <c r="N201" s="188"/>
      <c r="O201" s="76"/>
      <c r="P201" s="76"/>
      <c r="Q201" s="76"/>
      <c r="R201" s="76"/>
      <c r="S201" s="76"/>
      <c r="T201" s="7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8" t="s">
        <v>156</v>
      </c>
      <c r="AU201" s="18" t="s">
        <v>83</v>
      </c>
    </row>
    <row r="202" s="2" customFormat="1">
      <c r="A202" s="37"/>
      <c r="B202" s="170"/>
      <c r="C202" s="171" t="s">
        <v>466</v>
      </c>
      <c r="D202" s="171" t="s">
        <v>149</v>
      </c>
      <c r="E202" s="172" t="s">
        <v>994</v>
      </c>
      <c r="F202" s="173" t="s">
        <v>995</v>
      </c>
      <c r="G202" s="174" t="s">
        <v>240</v>
      </c>
      <c r="H202" s="175">
        <v>7</v>
      </c>
      <c r="I202" s="176"/>
      <c r="J202" s="177">
        <f>ROUND(I202*H202,2)</f>
        <v>0</v>
      </c>
      <c r="K202" s="173" t="s">
        <v>778</v>
      </c>
      <c r="L202" s="38"/>
      <c r="M202" s="178" t="s">
        <v>1</v>
      </c>
      <c r="N202" s="179" t="s">
        <v>38</v>
      </c>
      <c r="O202" s="76"/>
      <c r="P202" s="180">
        <f>O202*H202</f>
        <v>0</v>
      </c>
      <c r="Q202" s="180">
        <v>0.42080000000000001</v>
      </c>
      <c r="R202" s="180">
        <f>Q202*H202</f>
        <v>2.9456000000000002</v>
      </c>
      <c r="S202" s="180">
        <v>0</v>
      </c>
      <c r="T202" s="18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2" t="s">
        <v>168</v>
      </c>
      <c r="AT202" s="182" t="s">
        <v>149</v>
      </c>
      <c r="AU202" s="182" t="s">
        <v>83</v>
      </c>
      <c r="AY202" s="18" t="s">
        <v>146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18" t="s">
        <v>81</v>
      </c>
      <c r="BK202" s="183">
        <f>ROUND(I202*H202,2)</f>
        <v>0</v>
      </c>
      <c r="BL202" s="18" t="s">
        <v>168</v>
      </c>
      <c r="BM202" s="182" t="s">
        <v>996</v>
      </c>
    </row>
    <row r="203" s="2" customFormat="1">
      <c r="A203" s="37"/>
      <c r="B203" s="38"/>
      <c r="C203" s="37"/>
      <c r="D203" s="184" t="s">
        <v>156</v>
      </c>
      <c r="E203" s="37"/>
      <c r="F203" s="185" t="s">
        <v>997</v>
      </c>
      <c r="G203" s="37"/>
      <c r="H203" s="37"/>
      <c r="I203" s="186"/>
      <c r="J203" s="37"/>
      <c r="K203" s="37"/>
      <c r="L203" s="38"/>
      <c r="M203" s="187"/>
      <c r="N203" s="188"/>
      <c r="O203" s="76"/>
      <c r="P203" s="76"/>
      <c r="Q203" s="76"/>
      <c r="R203" s="76"/>
      <c r="S203" s="76"/>
      <c r="T203" s="7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8" t="s">
        <v>156</v>
      </c>
      <c r="AU203" s="18" t="s">
        <v>83</v>
      </c>
    </row>
    <row r="204" s="2" customFormat="1" ht="21.75" customHeight="1">
      <c r="A204" s="37"/>
      <c r="B204" s="170"/>
      <c r="C204" s="171" t="s">
        <v>472</v>
      </c>
      <c r="D204" s="171" t="s">
        <v>149</v>
      </c>
      <c r="E204" s="172" t="s">
        <v>998</v>
      </c>
      <c r="F204" s="173" t="s">
        <v>999</v>
      </c>
      <c r="G204" s="174" t="s">
        <v>278</v>
      </c>
      <c r="H204" s="175">
        <v>40</v>
      </c>
      <c r="I204" s="176"/>
      <c r="J204" s="177">
        <f>ROUND(I204*H204,2)</f>
        <v>0</v>
      </c>
      <c r="K204" s="173" t="s">
        <v>778</v>
      </c>
      <c r="L204" s="38"/>
      <c r="M204" s="178" t="s">
        <v>1</v>
      </c>
      <c r="N204" s="179" t="s">
        <v>38</v>
      </c>
      <c r="O204" s="76"/>
      <c r="P204" s="180">
        <f>O204*H204</f>
        <v>0</v>
      </c>
      <c r="Q204" s="180">
        <v>0.00012999999999999999</v>
      </c>
      <c r="R204" s="180">
        <f>Q204*H204</f>
        <v>0.0051999999999999998</v>
      </c>
      <c r="S204" s="180">
        <v>0</v>
      </c>
      <c r="T204" s="18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2" t="s">
        <v>168</v>
      </c>
      <c r="AT204" s="182" t="s">
        <v>149</v>
      </c>
      <c r="AU204" s="182" t="s">
        <v>83</v>
      </c>
      <c r="AY204" s="18" t="s">
        <v>146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8" t="s">
        <v>81</v>
      </c>
      <c r="BK204" s="183">
        <f>ROUND(I204*H204,2)</f>
        <v>0</v>
      </c>
      <c r="BL204" s="18" t="s">
        <v>168</v>
      </c>
      <c r="BM204" s="182" t="s">
        <v>1000</v>
      </c>
    </row>
    <row r="205" s="2" customFormat="1">
      <c r="A205" s="37"/>
      <c r="B205" s="38"/>
      <c r="C205" s="37"/>
      <c r="D205" s="184" t="s">
        <v>156</v>
      </c>
      <c r="E205" s="37"/>
      <c r="F205" s="185" t="s">
        <v>1001</v>
      </c>
      <c r="G205" s="37"/>
      <c r="H205" s="37"/>
      <c r="I205" s="186"/>
      <c r="J205" s="37"/>
      <c r="K205" s="37"/>
      <c r="L205" s="38"/>
      <c r="M205" s="187"/>
      <c r="N205" s="188"/>
      <c r="O205" s="76"/>
      <c r="P205" s="76"/>
      <c r="Q205" s="76"/>
      <c r="R205" s="76"/>
      <c r="S205" s="76"/>
      <c r="T205" s="7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8" t="s">
        <v>156</v>
      </c>
      <c r="AU205" s="18" t="s">
        <v>83</v>
      </c>
    </row>
    <row r="206" s="12" customFormat="1" ht="22.8" customHeight="1">
      <c r="A206" s="12"/>
      <c r="B206" s="157"/>
      <c r="C206" s="12"/>
      <c r="D206" s="158" t="s">
        <v>72</v>
      </c>
      <c r="E206" s="168" t="s">
        <v>317</v>
      </c>
      <c r="F206" s="168" t="s">
        <v>318</v>
      </c>
      <c r="G206" s="12"/>
      <c r="H206" s="12"/>
      <c r="I206" s="160"/>
      <c r="J206" s="169">
        <f>BK206</f>
        <v>0</v>
      </c>
      <c r="K206" s="12"/>
      <c r="L206" s="157"/>
      <c r="M206" s="162"/>
      <c r="N206" s="163"/>
      <c r="O206" s="163"/>
      <c r="P206" s="164">
        <f>SUM(P207:P215)</f>
        <v>0</v>
      </c>
      <c r="Q206" s="163"/>
      <c r="R206" s="164">
        <f>SUM(R207:R215)</f>
        <v>0</v>
      </c>
      <c r="S206" s="163"/>
      <c r="T206" s="165">
        <f>SUM(T207:T215)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58" t="s">
        <v>81</v>
      </c>
      <c r="AT206" s="166" t="s">
        <v>72</v>
      </c>
      <c r="AU206" s="166" t="s">
        <v>81</v>
      </c>
      <c r="AY206" s="158" t="s">
        <v>146</v>
      </c>
      <c r="BK206" s="167">
        <f>SUM(BK207:BK215)</f>
        <v>0</v>
      </c>
    </row>
    <row r="207" s="2" customFormat="1" ht="21.75" customHeight="1">
      <c r="A207" s="37"/>
      <c r="B207" s="170"/>
      <c r="C207" s="171" t="s">
        <v>477</v>
      </c>
      <c r="D207" s="171" t="s">
        <v>149</v>
      </c>
      <c r="E207" s="172" t="s">
        <v>623</v>
      </c>
      <c r="F207" s="173" t="s">
        <v>624</v>
      </c>
      <c r="G207" s="174" t="s">
        <v>322</v>
      </c>
      <c r="H207" s="175">
        <v>7.2599999999999998</v>
      </c>
      <c r="I207" s="176"/>
      <c r="J207" s="177">
        <f>ROUND(I207*H207,2)</f>
        <v>0</v>
      </c>
      <c r="K207" s="173" t="s">
        <v>778</v>
      </c>
      <c r="L207" s="38"/>
      <c r="M207" s="178" t="s">
        <v>1</v>
      </c>
      <c r="N207" s="179" t="s">
        <v>38</v>
      </c>
      <c r="O207" s="76"/>
      <c r="P207" s="180">
        <f>O207*H207</f>
        <v>0</v>
      </c>
      <c r="Q207" s="180">
        <v>0</v>
      </c>
      <c r="R207" s="180">
        <f>Q207*H207</f>
        <v>0</v>
      </c>
      <c r="S207" s="180">
        <v>0</v>
      </c>
      <c r="T207" s="18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2" t="s">
        <v>168</v>
      </c>
      <c r="AT207" s="182" t="s">
        <v>149</v>
      </c>
      <c r="AU207" s="182" t="s">
        <v>83</v>
      </c>
      <c r="AY207" s="18" t="s">
        <v>146</v>
      </c>
      <c r="BE207" s="183">
        <f>IF(N207="základní",J207,0)</f>
        <v>0</v>
      </c>
      <c r="BF207" s="183">
        <f>IF(N207="snížená",J207,0)</f>
        <v>0</v>
      </c>
      <c r="BG207" s="183">
        <f>IF(N207="zákl. přenesená",J207,0)</f>
        <v>0</v>
      </c>
      <c r="BH207" s="183">
        <f>IF(N207="sníž. přenesená",J207,0)</f>
        <v>0</v>
      </c>
      <c r="BI207" s="183">
        <f>IF(N207="nulová",J207,0)</f>
        <v>0</v>
      </c>
      <c r="BJ207" s="18" t="s">
        <v>81</v>
      </c>
      <c r="BK207" s="183">
        <f>ROUND(I207*H207,2)</f>
        <v>0</v>
      </c>
      <c r="BL207" s="18" t="s">
        <v>168</v>
      </c>
      <c r="BM207" s="182" t="s">
        <v>1002</v>
      </c>
    </row>
    <row r="208" s="2" customFormat="1">
      <c r="A208" s="37"/>
      <c r="B208" s="38"/>
      <c r="C208" s="37"/>
      <c r="D208" s="184" t="s">
        <v>156</v>
      </c>
      <c r="E208" s="37"/>
      <c r="F208" s="185" t="s">
        <v>626</v>
      </c>
      <c r="G208" s="37"/>
      <c r="H208" s="37"/>
      <c r="I208" s="186"/>
      <c r="J208" s="37"/>
      <c r="K208" s="37"/>
      <c r="L208" s="38"/>
      <c r="M208" s="187"/>
      <c r="N208" s="188"/>
      <c r="O208" s="76"/>
      <c r="P208" s="76"/>
      <c r="Q208" s="76"/>
      <c r="R208" s="76"/>
      <c r="S208" s="76"/>
      <c r="T208" s="7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8" t="s">
        <v>156</v>
      </c>
      <c r="AU208" s="18" t="s">
        <v>83</v>
      </c>
    </row>
    <row r="209" s="13" customFormat="1">
      <c r="A209" s="13"/>
      <c r="B209" s="189"/>
      <c r="C209" s="13"/>
      <c r="D209" s="184" t="s">
        <v>157</v>
      </c>
      <c r="E209" s="190" t="s">
        <v>1</v>
      </c>
      <c r="F209" s="191" t="s">
        <v>1003</v>
      </c>
      <c r="G209" s="13"/>
      <c r="H209" s="192">
        <v>7.2599999999999998</v>
      </c>
      <c r="I209" s="193"/>
      <c r="J209" s="13"/>
      <c r="K209" s="13"/>
      <c r="L209" s="189"/>
      <c r="M209" s="194"/>
      <c r="N209" s="195"/>
      <c r="O209" s="195"/>
      <c r="P209" s="195"/>
      <c r="Q209" s="195"/>
      <c r="R209" s="195"/>
      <c r="S209" s="195"/>
      <c r="T209" s="19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0" t="s">
        <v>157</v>
      </c>
      <c r="AU209" s="190" t="s">
        <v>83</v>
      </c>
      <c r="AV209" s="13" t="s">
        <v>83</v>
      </c>
      <c r="AW209" s="13" t="s">
        <v>30</v>
      </c>
      <c r="AX209" s="13" t="s">
        <v>81</v>
      </c>
      <c r="AY209" s="190" t="s">
        <v>146</v>
      </c>
    </row>
    <row r="210" s="2" customFormat="1">
      <c r="A210" s="37"/>
      <c r="B210" s="170"/>
      <c r="C210" s="171" t="s">
        <v>485</v>
      </c>
      <c r="D210" s="171" t="s">
        <v>149</v>
      </c>
      <c r="E210" s="172" t="s">
        <v>641</v>
      </c>
      <c r="F210" s="173" t="s">
        <v>642</v>
      </c>
      <c r="G210" s="174" t="s">
        <v>322</v>
      </c>
      <c r="H210" s="175">
        <v>137.94</v>
      </c>
      <c r="I210" s="176"/>
      <c r="J210" s="177">
        <f>ROUND(I210*H210,2)</f>
        <v>0</v>
      </c>
      <c r="K210" s="173" t="s">
        <v>778</v>
      </c>
      <c r="L210" s="38"/>
      <c r="M210" s="178" t="s">
        <v>1</v>
      </c>
      <c r="N210" s="179" t="s">
        <v>38</v>
      </c>
      <c r="O210" s="76"/>
      <c r="P210" s="180">
        <f>O210*H210</f>
        <v>0</v>
      </c>
      <c r="Q210" s="180">
        <v>0</v>
      </c>
      <c r="R210" s="180">
        <f>Q210*H210</f>
        <v>0</v>
      </c>
      <c r="S210" s="180">
        <v>0</v>
      </c>
      <c r="T210" s="18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2" t="s">
        <v>168</v>
      </c>
      <c r="AT210" s="182" t="s">
        <v>149</v>
      </c>
      <c r="AU210" s="182" t="s">
        <v>83</v>
      </c>
      <c r="AY210" s="18" t="s">
        <v>146</v>
      </c>
      <c r="BE210" s="183">
        <f>IF(N210="základní",J210,0)</f>
        <v>0</v>
      </c>
      <c r="BF210" s="183">
        <f>IF(N210="snížená",J210,0)</f>
        <v>0</v>
      </c>
      <c r="BG210" s="183">
        <f>IF(N210="zákl. přenesená",J210,0)</f>
        <v>0</v>
      </c>
      <c r="BH210" s="183">
        <f>IF(N210="sníž. přenesená",J210,0)</f>
        <v>0</v>
      </c>
      <c r="BI210" s="183">
        <f>IF(N210="nulová",J210,0)</f>
        <v>0</v>
      </c>
      <c r="BJ210" s="18" t="s">
        <v>81</v>
      </c>
      <c r="BK210" s="183">
        <f>ROUND(I210*H210,2)</f>
        <v>0</v>
      </c>
      <c r="BL210" s="18" t="s">
        <v>168</v>
      </c>
      <c r="BM210" s="182" t="s">
        <v>1004</v>
      </c>
    </row>
    <row r="211" s="2" customFormat="1">
      <c r="A211" s="37"/>
      <c r="B211" s="38"/>
      <c r="C211" s="37"/>
      <c r="D211" s="184" t="s">
        <v>156</v>
      </c>
      <c r="E211" s="37"/>
      <c r="F211" s="185" t="s">
        <v>644</v>
      </c>
      <c r="G211" s="37"/>
      <c r="H211" s="37"/>
      <c r="I211" s="186"/>
      <c r="J211" s="37"/>
      <c r="K211" s="37"/>
      <c r="L211" s="38"/>
      <c r="M211" s="187"/>
      <c r="N211" s="188"/>
      <c r="O211" s="76"/>
      <c r="P211" s="76"/>
      <c r="Q211" s="76"/>
      <c r="R211" s="76"/>
      <c r="S211" s="76"/>
      <c r="T211" s="7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8" t="s">
        <v>156</v>
      </c>
      <c r="AU211" s="18" t="s">
        <v>83</v>
      </c>
    </row>
    <row r="212" s="13" customFormat="1">
      <c r="A212" s="13"/>
      <c r="B212" s="189"/>
      <c r="C212" s="13"/>
      <c r="D212" s="184" t="s">
        <v>157</v>
      </c>
      <c r="E212" s="190" t="s">
        <v>1</v>
      </c>
      <c r="F212" s="191" t="s">
        <v>1005</v>
      </c>
      <c r="G212" s="13"/>
      <c r="H212" s="192">
        <v>137.94</v>
      </c>
      <c r="I212" s="193"/>
      <c r="J212" s="13"/>
      <c r="K212" s="13"/>
      <c r="L212" s="189"/>
      <c r="M212" s="194"/>
      <c r="N212" s="195"/>
      <c r="O212" s="195"/>
      <c r="P212" s="195"/>
      <c r="Q212" s="195"/>
      <c r="R212" s="195"/>
      <c r="S212" s="195"/>
      <c r="T212" s="19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0" t="s">
        <v>157</v>
      </c>
      <c r="AU212" s="190" t="s">
        <v>83</v>
      </c>
      <c r="AV212" s="13" t="s">
        <v>83</v>
      </c>
      <c r="AW212" s="13" t="s">
        <v>30</v>
      </c>
      <c r="AX212" s="13" t="s">
        <v>81</v>
      </c>
      <c r="AY212" s="190" t="s">
        <v>146</v>
      </c>
    </row>
    <row r="213" s="2" customFormat="1" ht="33" customHeight="1">
      <c r="A213" s="37"/>
      <c r="B213" s="170"/>
      <c r="C213" s="171" t="s">
        <v>492</v>
      </c>
      <c r="D213" s="171" t="s">
        <v>149</v>
      </c>
      <c r="E213" s="172" t="s">
        <v>660</v>
      </c>
      <c r="F213" s="173" t="s">
        <v>661</v>
      </c>
      <c r="G213" s="174" t="s">
        <v>322</v>
      </c>
      <c r="H213" s="175">
        <v>7.2599999999999998</v>
      </c>
      <c r="I213" s="176"/>
      <c r="J213" s="177">
        <f>ROUND(I213*H213,2)</f>
        <v>0</v>
      </c>
      <c r="K213" s="173" t="s">
        <v>778</v>
      </c>
      <c r="L213" s="38"/>
      <c r="M213" s="178" t="s">
        <v>1</v>
      </c>
      <c r="N213" s="179" t="s">
        <v>38</v>
      </c>
      <c r="O213" s="76"/>
      <c r="P213" s="180">
        <f>O213*H213</f>
        <v>0</v>
      </c>
      <c r="Q213" s="180">
        <v>0</v>
      </c>
      <c r="R213" s="180">
        <f>Q213*H213</f>
        <v>0</v>
      </c>
      <c r="S213" s="180">
        <v>0</v>
      </c>
      <c r="T213" s="18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2" t="s">
        <v>168</v>
      </c>
      <c r="AT213" s="182" t="s">
        <v>149</v>
      </c>
      <c r="AU213" s="182" t="s">
        <v>83</v>
      </c>
      <c r="AY213" s="18" t="s">
        <v>146</v>
      </c>
      <c r="BE213" s="183">
        <f>IF(N213="základní",J213,0)</f>
        <v>0</v>
      </c>
      <c r="BF213" s="183">
        <f>IF(N213="snížená",J213,0)</f>
        <v>0</v>
      </c>
      <c r="BG213" s="183">
        <f>IF(N213="zákl. přenesená",J213,0)</f>
        <v>0</v>
      </c>
      <c r="BH213" s="183">
        <f>IF(N213="sníž. přenesená",J213,0)</f>
        <v>0</v>
      </c>
      <c r="BI213" s="183">
        <f>IF(N213="nulová",J213,0)</f>
        <v>0</v>
      </c>
      <c r="BJ213" s="18" t="s">
        <v>81</v>
      </c>
      <c r="BK213" s="183">
        <f>ROUND(I213*H213,2)</f>
        <v>0</v>
      </c>
      <c r="BL213" s="18" t="s">
        <v>168</v>
      </c>
      <c r="BM213" s="182" t="s">
        <v>1006</v>
      </c>
    </row>
    <row r="214" s="2" customFormat="1">
      <c r="A214" s="37"/>
      <c r="B214" s="38"/>
      <c r="C214" s="37"/>
      <c r="D214" s="184" t="s">
        <v>156</v>
      </c>
      <c r="E214" s="37"/>
      <c r="F214" s="185" t="s">
        <v>663</v>
      </c>
      <c r="G214" s="37"/>
      <c r="H214" s="37"/>
      <c r="I214" s="186"/>
      <c r="J214" s="37"/>
      <c r="K214" s="37"/>
      <c r="L214" s="38"/>
      <c r="M214" s="187"/>
      <c r="N214" s="188"/>
      <c r="O214" s="76"/>
      <c r="P214" s="76"/>
      <c r="Q214" s="76"/>
      <c r="R214" s="76"/>
      <c r="S214" s="76"/>
      <c r="T214" s="7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8" t="s">
        <v>156</v>
      </c>
      <c r="AU214" s="18" t="s">
        <v>83</v>
      </c>
    </row>
    <row r="215" s="13" customFormat="1">
      <c r="A215" s="13"/>
      <c r="B215" s="189"/>
      <c r="C215" s="13"/>
      <c r="D215" s="184" t="s">
        <v>157</v>
      </c>
      <c r="E215" s="190" t="s">
        <v>1</v>
      </c>
      <c r="F215" s="191" t="s">
        <v>1003</v>
      </c>
      <c r="G215" s="13"/>
      <c r="H215" s="192">
        <v>7.2599999999999998</v>
      </c>
      <c r="I215" s="193"/>
      <c r="J215" s="13"/>
      <c r="K215" s="13"/>
      <c r="L215" s="189"/>
      <c r="M215" s="194"/>
      <c r="N215" s="195"/>
      <c r="O215" s="195"/>
      <c r="P215" s="195"/>
      <c r="Q215" s="195"/>
      <c r="R215" s="195"/>
      <c r="S215" s="195"/>
      <c r="T215" s="19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90" t="s">
        <v>157</v>
      </c>
      <c r="AU215" s="190" t="s">
        <v>83</v>
      </c>
      <c r="AV215" s="13" t="s">
        <v>83</v>
      </c>
      <c r="AW215" s="13" t="s">
        <v>30</v>
      </c>
      <c r="AX215" s="13" t="s">
        <v>81</v>
      </c>
      <c r="AY215" s="190" t="s">
        <v>146</v>
      </c>
    </row>
    <row r="216" s="12" customFormat="1" ht="22.8" customHeight="1">
      <c r="A216" s="12"/>
      <c r="B216" s="157"/>
      <c r="C216" s="12"/>
      <c r="D216" s="158" t="s">
        <v>72</v>
      </c>
      <c r="E216" s="168" t="s">
        <v>677</v>
      </c>
      <c r="F216" s="168" t="s">
        <v>678</v>
      </c>
      <c r="G216" s="12"/>
      <c r="H216" s="12"/>
      <c r="I216" s="160"/>
      <c r="J216" s="169">
        <f>BK216</f>
        <v>0</v>
      </c>
      <c r="K216" s="12"/>
      <c r="L216" s="157"/>
      <c r="M216" s="162"/>
      <c r="N216" s="163"/>
      <c r="O216" s="163"/>
      <c r="P216" s="164">
        <f>SUM(P217:P218)</f>
        <v>0</v>
      </c>
      <c r="Q216" s="163"/>
      <c r="R216" s="164">
        <f>SUM(R217:R218)</f>
        <v>0</v>
      </c>
      <c r="S216" s="163"/>
      <c r="T216" s="165">
        <f>SUM(T217:T218)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58" t="s">
        <v>81</v>
      </c>
      <c r="AT216" s="166" t="s">
        <v>72</v>
      </c>
      <c r="AU216" s="166" t="s">
        <v>81</v>
      </c>
      <c r="AY216" s="158" t="s">
        <v>146</v>
      </c>
      <c r="BK216" s="167">
        <f>SUM(BK217:BK218)</f>
        <v>0</v>
      </c>
    </row>
    <row r="217" s="2" customFormat="1">
      <c r="A217" s="37"/>
      <c r="B217" s="170"/>
      <c r="C217" s="171" t="s">
        <v>498</v>
      </c>
      <c r="D217" s="171" t="s">
        <v>149</v>
      </c>
      <c r="E217" s="172" t="s">
        <v>1007</v>
      </c>
      <c r="F217" s="173" t="s">
        <v>1008</v>
      </c>
      <c r="G217" s="174" t="s">
        <v>322</v>
      </c>
      <c r="H217" s="175">
        <v>310.12</v>
      </c>
      <c r="I217" s="176"/>
      <c r="J217" s="177">
        <f>ROUND(I217*H217,2)</f>
        <v>0</v>
      </c>
      <c r="K217" s="173" t="s">
        <v>778</v>
      </c>
      <c r="L217" s="38"/>
      <c r="M217" s="178" t="s">
        <v>1</v>
      </c>
      <c r="N217" s="179" t="s">
        <v>38</v>
      </c>
      <c r="O217" s="76"/>
      <c r="P217" s="180">
        <f>O217*H217</f>
        <v>0</v>
      </c>
      <c r="Q217" s="180">
        <v>0</v>
      </c>
      <c r="R217" s="180">
        <f>Q217*H217</f>
        <v>0</v>
      </c>
      <c r="S217" s="180">
        <v>0</v>
      </c>
      <c r="T217" s="18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2" t="s">
        <v>168</v>
      </c>
      <c r="AT217" s="182" t="s">
        <v>149</v>
      </c>
      <c r="AU217" s="182" t="s">
        <v>83</v>
      </c>
      <c r="AY217" s="18" t="s">
        <v>146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18" t="s">
        <v>81</v>
      </c>
      <c r="BK217" s="183">
        <f>ROUND(I217*H217,2)</f>
        <v>0</v>
      </c>
      <c r="BL217" s="18" t="s">
        <v>168</v>
      </c>
      <c r="BM217" s="182" t="s">
        <v>1009</v>
      </c>
    </row>
    <row r="218" s="2" customFormat="1">
      <c r="A218" s="37"/>
      <c r="B218" s="38"/>
      <c r="C218" s="37"/>
      <c r="D218" s="184" t="s">
        <v>156</v>
      </c>
      <c r="E218" s="37"/>
      <c r="F218" s="185" t="s">
        <v>1010</v>
      </c>
      <c r="G218" s="37"/>
      <c r="H218" s="37"/>
      <c r="I218" s="186"/>
      <c r="J218" s="37"/>
      <c r="K218" s="37"/>
      <c r="L218" s="38"/>
      <c r="M218" s="187"/>
      <c r="N218" s="188"/>
      <c r="O218" s="76"/>
      <c r="P218" s="76"/>
      <c r="Q218" s="76"/>
      <c r="R218" s="76"/>
      <c r="S218" s="76"/>
      <c r="T218" s="7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8" t="s">
        <v>156</v>
      </c>
      <c r="AU218" s="18" t="s">
        <v>83</v>
      </c>
    </row>
    <row r="219" s="12" customFormat="1" ht="25.92" customHeight="1">
      <c r="A219" s="12"/>
      <c r="B219" s="157"/>
      <c r="C219" s="12"/>
      <c r="D219" s="158" t="s">
        <v>72</v>
      </c>
      <c r="E219" s="159" t="s">
        <v>900</v>
      </c>
      <c r="F219" s="159" t="s">
        <v>901</v>
      </c>
      <c r="G219" s="12"/>
      <c r="H219" s="12"/>
      <c r="I219" s="160"/>
      <c r="J219" s="161">
        <f>BK219</f>
        <v>0</v>
      </c>
      <c r="K219" s="12"/>
      <c r="L219" s="157"/>
      <c r="M219" s="162"/>
      <c r="N219" s="163"/>
      <c r="O219" s="163"/>
      <c r="P219" s="164">
        <f>P220</f>
        <v>0</v>
      </c>
      <c r="Q219" s="163"/>
      <c r="R219" s="164">
        <f>R220</f>
        <v>0</v>
      </c>
      <c r="S219" s="163"/>
      <c r="T219" s="165">
        <f>T220</f>
        <v>0.012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58" t="s">
        <v>83</v>
      </c>
      <c r="AT219" s="166" t="s">
        <v>72</v>
      </c>
      <c r="AU219" s="166" t="s">
        <v>73</v>
      </c>
      <c r="AY219" s="158" t="s">
        <v>146</v>
      </c>
      <c r="BK219" s="167">
        <f>BK220</f>
        <v>0</v>
      </c>
    </row>
    <row r="220" s="12" customFormat="1" ht="22.8" customHeight="1">
      <c r="A220" s="12"/>
      <c r="B220" s="157"/>
      <c r="C220" s="12"/>
      <c r="D220" s="158" t="s">
        <v>72</v>
      </c>
      <c r="E220" s="168" t="s">
        <v>902</v>
      </c>
      <c r="F220" s="168" t="s">
        <v>903</v>
      </c>
      <c r="G220" s="12"/>
      <c r="H220" s="12"/>
      <c r="I220" s="160"/>
      <c r="J220" s="169">
        <f>BK220</f>
        <v>0</v>
      </c>
      <c r="K220" s="12"/>
      <c r="L220" s="157"/>
      <c r="M220" s="162"/>
      <c r="N220" s="163"/>
      <c r="O220" s="163"/>
      <c r="P220" s="164">
        <f>SUM(P221:P222)</f>
        <v>0</v>
      </c>
      <c r="Q220" s="163"/>
      <c r="R220" s="164">
        <f>SUM(R221:R222)</f>
        <v>0</v>
      </c>
      <c r="S220" s="163"/>
      <c r="T220" s="165">
        <f>SUM(T221:T222)</f>
        <v>0.012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158" t="s">
        <v>83</v>
      </c>
      <c r="AT220" s="166" t="s">
        <v>72</v>
      </c>
      <c r="AU220" s="166" t="s">
        <v>81</v>
      </c>
      <c r="AY220" s="158" t="s">
        <v>146</v>
      </c>
      <c r="BK220" s="167">
        <f>SUM(BK221:BK222)</f>
        <v>0</v>
      </c>
    </row>
    <row r="221" s="2" customFormat="1">
      <c r="A221" s="37"/>
      <c r="B221" s="170"/>
      <c r="C221" s="171" t="s">
        <v>506</v>
      </c>
      <c r="D221" s="171" t="s">
        <v>149</v>
      </c>
      <c r="E221" s="172" t="s">
        <v>904</v>
      </c>
      <c r="F221" s="173" t="s">
        <v>905</v>
      </c>
      <c r="G221" s="174" t="s">
        <v>240</v>
      </c>
      <c r="H221" s="175">
        <v>6</v>
      </c>
      <c r="I221" s="176"/>
      <c r="J221" s="177">
        <f>ROUND(I221*H221,2)</f>
        <v>0</v>
      </c>
      <c r="K221" s="173" t="s">
        <v>153</v>
      </c>
      <c r="L221" s="38"/>
      <c r="M221" s="178" t="s">
        <v>1</v>
      </c>
      <c r="N221" s="179" t="s">
        <v>38</v>
      </c>
      <c r="O221" s="76"/>
      <c r="P221" s="180">
        <f>O221*H221</f>
        <v>0</v>
      </c>
      <c r="Q221" s="180">
        <v>0</v>
      </c>
      <c r="R221" s="180">
        <f>Q221*H221</f>
        <v>0</v>
      </c>
      <c r="S221" s="180">
        <v>0.002</v>
      </c>
      <c r="T221" s="181">
        <f>S221*H221</f>
        <v>0.012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2" t="s">
        <v>304</v>
      </c>
      <c r="AT221" s="182" t="s">
        <v>149</v>
      </c>
      <c r="AU221" s="182" t="s">
        <v>83</v>
      </c>
      <c r="AY221" s="18" t="s">
        <v>146</v>
      </c>
      <c r="BE221" s="183">
        <f>IF(N221="základní",J221,0)</f>
        <v>0</v>
      </c>
      <c r="BF221" s="183">
        <f>IF(N221="snížená",J221,0)</f>
        <v>0</v>
      </c>
      <c r="BG221" s="183">
        <f>IF(N221="zákl. přenesená",J221,0)</f>
        <v>0</v>
      </c>
      <c r="BH221" s="183">
        <f>IF(N221="sníž. přenesená",J221,0)</f>
        <v>0</v>
      </c>
      <c r="BI221" s="183">
        <f>IF(N221="nulová",J221,0)</f>
        <v>0</v>
      </c>
      <c r="BJ221" s="18" t="s">
        <v>81</v>
      </c>
      <c r="BK221" s="183">
        <f>ROUND(I221*H221,2)</f>
        <v>0</v>
      </c>
      <c r="BL221" s="18" t="s">
        <v>304</v>
      </c>
      <c r="BM221" s="182" t="s">
        <v>1011</v>
      </c>
    </row>
    <row r="222" s="2" customFormat="1">
      <c r="A222" s="37"/>
      <c r="B222" s="38"/>
      <c r="C222" s="37"/>
      <c r="D222" s="184" t="s">
        <v>156</v>
      </c>
      <c r="E222" s="37"/>
      <c r="F222" s="185" t="s">
        <v>907</v>
      </c>
      <c r="G222" s="37"/>
      <c r="H222" s="37"/>
      <c r="I222" s="186"/>
      <c r="J222" s="37"/>
      <c r="K222" s="37"/>
      <c r="L222" s="38"/>
      <c r="M222" s="225"/>
      <c r="N222" s="226"/>
      <c r="O222" s="227"/>
      <c r="P222" s="227"/>
      <c r="Q222" s="227"/>
      <c r="R222" s="227"/>
      <c r="S222" s="227"/>
      <c r="T222" s="228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8" t="s">
        <v>156</v>
      </c>
      <c r="AU222" s="18" t="s">
        <v>83</v>
      </c>
    </row>
    <row r="223" s="2" customFormat="1" ht="6.96" customHeight="1">
      <c r="A223" s="37"/>
      <c r="B223" s="59"/>
      <c r="C223" s="60"/>
      <c r="D223" s="60"/>
      <c r="E223" s="60"/>
      <c r="F223" s="60"/>
      <c r="G223" s="60"/>
      <c r="H223" s="60"/>
      <c r="I223" s="60"/>
      <c r="J223" s="60"/>
      <c r="K223" s="60"/>
      <c r="L223" s="38"/>
      <c r="M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</row>
  </sheetData>
  <autoFilter ref="C124:K22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="1" customFormat="1" ht="24.96" customHeight="1">
      <c r="B4" s="21"/>
      <c r="D4" s="22" t="s">
        <v>117</v>
      </c>
      <c r="L4" s="21"/>
      <c r="M4" s="119" t="s">
        <v>10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16</v>
      </c>
      <c r="L6" s="21"/>
    </row>
    <row r="7" s="1" customFormat="1" ht="16.5" customHeight="1">
      <c r="B7" s="21"/>
      <c r="E7" s="120" t="str">
        <f>'Rekapitulace stavby'!K6</f>
        <v>Revitalizace ulice Šumavská - III. etapa - část A.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38"/>
      <c r="C9" s="37"/>
      <c r="D9" s="37"/>
      <c r="E9" s="66" t="s">
        <v>1012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25. 4. 2021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ROUND(J127,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ROUND((SUM(BE127:BE260)),  2)</f>
        <v>0</v>
      </c>
      <c r="G33" s="37"/>
      <c r="H33" s="37"/>
      <c r="I33" s="127">
        <v>0.20999999999999999</v>
      </c>
      <c r="J33" s="126">
        <f>ROUND(((SUM(BE127:BE260))*I33),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39</v>
      </c>
      <c r="F34" s="126">
        <f>ROUND((SUM(BF127:BF260)),  2)</f>
        <v>0</v>
      </c>
      <c r="G34" s="37"/>
      <c r="H34" s="37"/>
      <c r="I34" s="127">
        <v>0.14999999999999999</v>
      </c>
      <c r="J34" s="126">
        <f>ROUND(((SUM(BF127:BF260))*I34),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40</v>
      </c>
      <c r="F35" s="126">
        <f>ROUND((SUM(BG127:BG260)),  2)</f>
        <v>0</v>
      </c>
      <c r="G35" s="37"/>
      <c r="H35" s="37"/>
      <c r="I35" s="127">
        <v>0.20999999999999999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41</v>
      </c>
      <c r="F36" s="126">
        <f>ROUND((SUM(BH127:BH260)),  2)</f>
        <v>0</v>
      </c>
      <c r="G36" s="37"/>
      <c r="H36" s="37"/>
      <c r="I36" s="127">
        <v>0.14999999999999999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26">
        <f>ROUND((SUM(BI127:BI260)),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120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0" t="str">
        <f>E7</f>
        <v>Revitalizace ulice Šumavská - III. etapa - část A.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7"/>
      <c r="D87" s="37"/>
      <c r="E87" s="66" t="str">
        <f>E9</f>
        <v>SO 470.1 - Veřejné osvětlení - část A. - uznatelné náklady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25. 4. 2021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121</v>
      </c>
      <c r="D94" s="128"/>
      <c r="E94" s="128"/>
      <c r="F94" s="128"/>
      <c r="G94" s="128"/>
      <c r="H94" s="128"/>
      <c r="I94" s="128"/>
      <c r="J94" s="137" t="s">
        <v>122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123</v>
      </c>
      <c r="D96" s="37"/>
      <c r="E96" s="37"/>
      <c r="F96" s="37"/>
      <c r="G96" s="37"/>
      <c r="H96" s="37"/>
      <c r="I96" s="37"/>
      <c r="J96" s="95">
        <f>J127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124</v>
      </c>
    </row>
    <row r="97" s="9" customFormat="1" ht="24.96" customHeight="1">
      <c r="A97" s="9"/>
      <c r="B97" s="139"/>
      <c r="C97" s="9"/>
      <c r="D97" s="140" t="s">
        <v>1013</v>
      </c>
      <c r="E97" s="141"/>
      <c r="F97" s="141"/>
      <c r="G97" s="141"/>
      <c r="H97" s="141"/>
      <c r="I97" s="141"/>
      <c r="J97" s="142">
        <f>J128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39"/>
      <c r="C98" s="9"/>
      <c r="D98" s="140" t="s">
        <v>1014</v>
      </c>
      <c r="E98" s="141"/>
      <c r="F98" s="141"/>
      <c r="G98" s="141"/>
      <c r="H98" s="141"/>
      <c r="I98" s="141"/>
      <c r="J98" s="142">
        <f>J129</f>
        <v>0</v>
      </c>
      <c r="K98" s="9"/>
      <c r="L98" s="13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39"/>
      <c r="C99" s="9"/>
      <c r="D99" s="140" t="s">
        <v>1015</v>
      </c>
      <c r="E99" s="141"/>
      <c r="F99" s="141"/>
      <c r="G99" s="141"/>
      <c r="H99" s="141"/>
      <c r="I99" s="141"/>
      <c r="J99" s="142">
        <f>J142</f>
        <v>0</v>
      </c>
      <c r="K99" s="9"/>
      <c r="L99" s="13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39"/>
      <c r="C100" s="9"/>
      <c r="D100" s="140" t="s">
        <v>1016</v>
      </c>
      <c r="E100" s="141"/>
      <c r="F100" s="141"/>
      <c r="G100" s="141"/>
      <c r="H100" s="141"/>
      <c r="I100" s="141"/>
      <c r="J100" s="142">
        <f>J155</f>
        <v>0</v>
      </c>
      <c r="K100" s="9"/>
      <c r="L100" s="13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39"/>
      <c r="C101" s="9"/>
      <c r="D101" s="140" t="s">
        <v>1017</v>
      </c>
      <c r="E101" s="141"/>
      <c r="F101" s="141"/>
      <c r="G101" s="141"/>
      <c r="H101" s="141"/>
      <c r="I101" s="141"/>
      <c r="J101" s="142">
        <f>J156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39"/>
      <c r="C102" s="9"/>
      <c r="D102" s="140" t="s">
        <v>1018</v>
      </c>
      <c r="E102" s="141"/>
      <c r="F102" s="141"/>
      <c r="G102" s="141"/>
      <c r="H102" s="141"/>
      <c r="I102" s="141"/>
      <c r="J102" s="142">
        <f>J167</f>
        <v>0</v>
      </c>
      <c r="K102" s="9"/>
      <c r="L102" s="13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39"/>
      <c r="C103" s="9"/>
      <c r="D103" s="140" t="s">
        <v>1019</v>
      </c>
      <c r="E103" s="141"/>
      <c r="F103" s="141"/>
      <c r="G103" s="141"/>
      <c r="H103" s="141"/>
      <c r="I103" s="141"/>
      <c r="J103" s="142">
        <f>J168</f>
        <v>0</v>
      </c>
      <c r="K103" s="9"/>
      <c r="L103" s="13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39"/>
      <c r="C104" s="9"/>
      <c r="D104" s="140" t="s">
        <v>1020</v>
      </c>
      <c r="E104" s="141"/>
      <c r="F104" s="141"/>
      <c r="G104" s="141"/>
      <c r="H104" s="141"/>
      <c r="I104" s="141"/>
      <c r="J104" s="142">
        <f>J175</f>
        <v>0</v>
      </c>
      <c r="K104" s="9"/>
      <c r="L104" s="13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39"/>
      <c r="C105" s="9"/>
      <c r="D105" s="140" t="s">
        <v>1015</v>
      </c>
      <c r="E105" s="141"/>
      <c r="F105" s="141"/>
      <c r="G105" s="141"/>
      <c r="H105" s="141"/>
      <c r="I105" s="141"/>
      <c r="J105" s="142">
        <f>J208</f>
        <v>0</v>
      </c>
      <c r="K105" s="9"/>
      <c r="L105" s="13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39"/>
      <c r="C106" s="9"/>
      <c r="D106" s="140" t="s">
        <v>1021</v>
      </c>
      <c r="E106" s="141"/>
      <c r="F106" s="141"/>
      <c r="G106" s="141"/>
      <c r="H106" s="141"/>
      <c r="I106" s="141"/>
      <c r="J106" s="142">
        <f>J235</f>
        <v>0</v>
      </c>
      <c r="K106" s="9"/>
      <c r="L106" s="13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9" customFormat="1" ht="24.96" customHeight="1">
      <c r="A107" s="9"/>
      <c r="B107" s="139"/>
      <c r="C107" s="9"/>
      <c r="D107" s="140" t="s">
        <v>1017</v>
      </c>
      <c r="E107" s="141"/>
      <c r="F107" s="141"/>
      <c r="G107" s="141"/>
      <c r="H107" s="141"/>
      <c r="I107" s="141"/>
      <c r="J107" s="142">
        <f>J236</f>
        <v>0</v>
      </c>
      <c r="K107" s="9"/>
      <c r="L107" s="13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2" customFormat="1" ht="21.84" customHeight="1">
      <c r="A108" s="37"/>
      <c r="B108" s="38"/>
      <c r="C108" s="37"/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="2" customFormat="1" ht="6.96" customHeight="1">
      <c r="A113" s="37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4.96" customHeight="1">
      <c r="A114" s="37"/>
      <c r="B114" s="38"/>
      <c r="C114" s="22" t="s">
        <v>130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16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7"/>
      <c r="D117" s="37"/>
      <c r="E117" s="120" t="str">
        <f>E7</f>
        <v>Revitalizace ulice Šumavská - III. etapa - část A.</v>
      </c>
      <c r="F117" s="31"/>
      <c r="G117" s="31"/>
      <c r="H117" s="31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118</v>
      </c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30" customHeight="1">
      <c r="A119" s="37"/>
      <c r="B119" s="38"/>
      <c r="C119" s="37"/>
      <c r="D119" s="37"/>
      <c r="E119" s="66" t="str">
        <f>E9</f>
        <v>SO 470.1 - Veřejné osvětlení - část A. - uznatelné náklady</v>
      </c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20</v>
      </c>
      <c r="D121" s="37"/>
      <c r="E121" s="37"/>
      <c r="F121" s="26" t="str">
        <f>F12</f>
        <v xml:space="preserve"> </v>
      </c>
      <c r="G121" s="37"/>
      <c r="H121" s="37"/>
      <c r="I121" s="31" t="s">
        <v>22</v>
      </c>
      <c r="J121" s="68" t="str">
        <f>IF(J12="","",J12)</f>
        <v>25. 4. 2021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24</v>
      </c>
      <c r="D123" s="37"/>
      <c r="E123" s="37"/>
      <c r="F123" s="26" t="str">
        <f>E15</f>
        <v xml:space="preserve"> </v>
      </c>
      <c r="G123" s="37"/>
      <c r="H123" s="37"/>
      <c r="I123" s="31" t="s">
        <v>29</v>
      </c>
      <c r="J123" s="35" t="str">
        <f>E21</f>
        <v xml:space="preserve"> 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5.15" customHeight="1">
      <c r="A124" s="37"/>
      <c r="B124" s="38"/>
      <c r="C124" s="31" t="s">
        <v>27</v>
      </c>
      <c r="D124" s="37"/>
      <c r="E124" s="37"/>
      <c r="F124" s="26" t="str">
        <f>IF(E18="","",E18)</f>
        <v>Vyplň údaj</v>
      </c>
      <c r="G124" s="37"/>
      <c r="H124" s="37"/>
      <c r="I124" s="31" t="s">
        <v>31</v>
      </c>
      <c r="J124" s="35" t="str">
        <f>E24</f>
        <v xml:space="preserve"> </v>
      </c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0.32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11" customFormat="1" ht="29.28" customHeight="1">
      <c r="A126" s="147"/>
      <c r="B126" s="148"/>
      <c r="C126" s="149" t="s">
        <v>131</v>
      </c>
      <c r="D126" s="150" t="s">
        <v>58</v>
      </c>
      <c r="E126" s="150" t="s">
        <v>54</v>
      </c>
      <c r="F126" s="150" t="s">
        <v>55</v>
      </c>
      <c r="G126" s="150" t="s">
        <v>132</v>
      </c>
      <c r="H126" s="150" t="s">
        <v>133</v>
      </c>
      <c r="I126" s="150" t="s">
        <v>134</v>
      </c>
      <c r="J126" s="150" t="s">
        <v>122</v>
      </c>
      <c r="K126" s="151" t="s">
        <v>135</v>
      </c>
      <c r="L126" s="152"/>
      <c r="M126" s="85" t="s">
        <v>1</v>
      </c>
      <c r="N126" s="86" t="s">
        <v>37</v>
      </c>
      <c r="O126" s="86" t="s">
        <v>136</v>
      </c>
      <c r="P126" s="86" t="s">
        <v>137</v>
      </c>
      <c r="Q126" s="86" t="s">
        <v>138</v>
      </c>
      <c r="R126" s="86" t="s">
        <v>139</v>
      </c>
      <c r="S126" s="86" t="s">
        <v>140</v>
      </c>
      <c r="T126" s="87" t="s">
        <v>141</v>
      </c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</row>
    <row r="127" s="2" customFormat="1" ht="22.8" customHeight="1">
      <c r="A127" s="37"/>
      <c r="B127" s="38"/>
      <c r="C127" s="92" t="s">
        <v>142</v>
      </c>
      <c r="D127" s="37"/>
      <c r="E127" s="37"/>
      <c r="F127" s="37"/>
      <c r="G127" s="37"/>
      <c r="H127" s="37"/>
      <c r="I127" s="37"/>
      <c r="J127" s="153">
        <f>BK127</f>
        <v>0</v>
      </c>
      <c r="K127" s="37"/>
      <c r="L127" s="38"/>
      <c r="M127" s="88"/>
      <c r="N127" s="72"/>
      <c r="O127" s="89"/>
      <c r="P127" s="154">
        <f>P128+P129+P142+P155+P156+P167+P168+P175+P208+P235+P236</f>
        <v>0</v>
      </c>
      <c r="Q127" s="89"/>
      <c r="R127" s="154">
        <f>R128+R129+R142+R155+R156+R167+R168+R175+R208+R235+R236</f>
        <v>2.2921999999999998</v>
      </c>
      <c r="S127" s="89"/>
      <c r="T127" s="155">
        <f>T128+T129+T142+T155+T156+T167+T168+T175+T208+T235+T236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8" t="s">
        <v>72</v>
      </c>
      <c r="AU127" s="18" t="s">
        <v>124</v>
      </c>
      <c r="BK127" s="156">
        <f>BK128+BK129+BK142+BK155+BK156+BK167+BK168+BK175+BK208+BK235+BK236</f>
        <v>0</v>
      </c>
    </row>
    <row r="128" s="12" customFormat="1" ht="25.92" customHeight="1">
      <c r="A128" s="12"/>
      <c r="B128" s="157"/>
      <c r="C128" s="12"/>
      <c r="D128" s="158" t="s">
        <v>72</v>
      </c>
      <c r="E128" s="159" t="s">
        <v>1022</v>
      </c>
      <c r="F128" s="159" t="s">
        <v>1023</v>
      </c>
      <c r="G128" s="12"/>
      <c r="H128" s="12"/>
      <c r="I128" s="160"/>
      <c r="J128" s="161">
        <f>BK128</f>
        <v>0</v>
      </c>
      <c r="K128" s="12"/>
      <c r="L128" s="157"/>
      <c r="M128" s="162"/>
      <c r="N128" s="163"/>
      <c r="O128" s="163"/>
      <c r="P128" s="164">
        <v>0</v>
      </c>
      <c r="Q128" s="163"/>
      <c r="R128" s="164">
        <v>0</v>
      </c>
      <c r="S128" s="163"/>
      <c r="T128" s="165"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8" t="s">
        <v>81</v>
      </c>
      <c r="AT128" s="166" t="s">
        <v>72</v>
      </c>
      <c r="AU128" s="166" t="s">
        <v>73</v>
      </c>
      <c r="AY128" s="158" t="s">
        <v>146</v>
      </c>
      <c r="BK128" s="167">
        <v>0</v>
      </c>
    </row>
    <row r="129" s="12" customFormat="1" ht="25.92" customHeight="1">
      <c r="A129" s="12"/>
      <c r="B129" s="157"/>
      <c r="C129" s="12"/>
      <c r="D129" s="158" t="s">
        <v>72</v>
      </c>
      <c r="E129" s="159" t="s">
        <v>1024</v>
      </c>
      <c r="F129" s="159" t="s">
        <v>1025</v>
      </c>
      <c r="G129" s="12"/>
      <c r="H129" s="12"/>
      <c r="I129" s="160"/>
      <c r="J129" s="161">
        <f>BK129</f>
        <v>0</v>
      </c>
      <c r="K129" s="12"/>
      <c r="L129" s="157"/>
      <c r="M129" s="162"/>
      <c r="N129" s="163"/>
      <c r="O129" s="163"/>
      <c r="P129" s="164">
        <f>SUM(P130:P141)</f>
        <v>0</v>
      </c>
      <c r="Q129" s="163"/>
      <c r="R129" s="164">
        <f>SUM(R130:R141)</f>
        <v>1.6661999999999999</v>
      </c>
      <c r="S129" s="163"/>
      <c r="T129" s="165">
        <f>SUM(T130:T141)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8" t="s">
        <v>81</v>
      </c>
      <c r="AT129" s="166" t="s">
        <v>72</v>
      </c>
      <c r="AU129" s="166" t="s">
        <v>73</v>
      </c>
      <c r="AY129" s="158" t="s">
        <v>146</v>
      </c>
      <c r="BK129" s="167">
        <f>SUM(BK130:BK141)</f>
        <v>0</v>
      </c>
    </row>
    <row r="130" s="2" customFormat="1" ht="16.5" customHeight="1">
      <c r="A130" s="37"/>
      <c r="B130" s="170"/>
      <c r="C130" s="171" t="s">
        <v>81</v>
      </c>
      <c r="D130" s="171" t="s">
        <v>149</v>
      </c>
      <c r="E130" s="172" t="s">
        <v>1026</v>
      </c>
      <c r="F130" s="173" t="s">
        <v>1027</v>
      </c>
      <c r="G130" s="174" t="s">
        <v>278</v>
      </c>
      <c r="H130" s="175">
        <v>125</v>
      </c>
      <c r="I130" s="176"/>
      <c r="J130" s="177">
        <f>ROUND(I130*H130,2)</f>
        <v>0</v>
      </c>
      <c r="K130" s="173" t="s">
        <v>1028</v>
      </c>
      <c r="L130" s="38"/>
      <c r="M130" s="178" t="s">
        <v>1</v>
      </c>
      <c r="N130" s="179" t="s">
        <v>38</v>
      </c>
      <c r="O130" s="76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82" t="s">
        <v>168</v>
      </c>
      <c r="AT130" s="182" t="s">
        <v>149</v>
      </c>
      <c r="AU130" s="182" t="s">
        <v>81</v>
      </c>
      <c r="AY130" s="18" t="s">
        <v>146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8" t="s">
        <v>81</v>
      </c>
      <c r="BK130" s="183">
        <f>ROUND(I130*H130,2)</f>
        <v>0</v>
      </c>
      <c r="BL130" s="18" t="s">
        <v>168</v>
      </c>
      <c r="BM130" s="182" t="s">
        <v>83</v>
      </c>
    </row>
    <row r="131" s="2" customFormat="1">
      <c r="A131" s="37"/>
      <c r="B131" s="38"/>
      <c r="C131" s="37"/>
      <c r="D131" s="184" t="s">
        <v>156</v>
      </c>
      <c r="E131" s="37"/>
      <c r="F131" s="185" t="s">
        <v>1027</v>
      </c>
      <c r="G131" s="37"/>
      <c r="H131" s="37"/>
      <c r="I131" s="186"/>
      <c r="J131" s="37"/>
      <c r="K131" s="37"/>
      <c r="L131" s="38"/>
      <c r="M131" s="187"/>
      <c r="N131" s="188"/>
      <c r="O131" s="76"/>
      <c r="P131" s="76"/>
      <c r="Q131" s="76"/>
      <c r="R131" s="76"/>
      <c r="S131" s="76"/>
      <c r="T131" s="7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8" t="s">
        <v>156</v>
      </c>
      <c r="AU131" s="18" t="s">
        <v>81</v>
      </c>
    </row>
    <row r="132" s="2" customFormat="1" ht="16.5" customHeight="1">
      <c r="A132" s="37"/>
      <c r="B132" s="170"/>
      <c r="C132" s="171" t="s">
        <v>83</v>
      </c>
      <c r="D132" s="171" t="s">
        <v>149</v>
      </c>
      <c r="E132" s="172" t="s">
        <v>1029</v>
      </c>
      <c r="F132" s="173" t="s">
        <v>1030</v>
      </c>
      <c r="G132" s="174" t="s">
        <v>278</v>
      </c>
      <c r="H132" s="175">
        <v>1</v>
      </c>
      <c r="I132" s="176"/>
      <c r="J132" s="177">
        <f>ROUND(I132*H132,2)</f>
        <v>0</v>
      </c>
      <c r="K132" s="173" t="s">
        <v>1028</v>
      </c>
      <c r="L132" s="38"/>
      <c r="M132" s="178" t="s">
        <v>1</v>
      </c>
      <c r="N132" s="179" t="s">
        <v>38</v>
      </c>
      <c r="O132" s="76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2" t="s">
        <v>168</v>
      </c>
      <c r="AT132" s="182" t="s">
        <v>149</v>
      </c>
      <c r="AU132" s="182" t="s">
        <v>81</v>
      </c>
      <c r="AY132" s="18" t="s">
        <v>146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18" t="s">
        <v>81</v>
      </c>
      <c r="BK132" s="183">
        <f>ROUND(I132*H132,2)</f>
        <v>0</v>
      </c>
      <c r="BL132" s="18" t="s">
        <v>168</v>
      </c>
      <c r="BM132" s="182" t="s">
        <v>168</v>
      </c>
    </row>
    <row r="133" s="2" customFormat="1">
      <c r="A133" s="37"/>
      <c r="B133" s="38"/>
      <c r="C133" s="37"/>
      <c r="D133" s="184" t="s">
        <v>156</v>
      </c>
      <c r="E133" s="37"/>
      <c r="F133" s="185" t="s">
        <v>1030</v>
      </c>
      <c r="G133" s="37"/>
      <c r="H133" s="37"/>
      <c r="I133" s="186"/>
      <c r="J133" s="37"/>
      <c r="K133" s="37"/>
      <c r="L133" s="38"/>
      <c r="M133" s="187"/>
      <c r="N133" s="188"/>
      <c r="O133" s="76"/>
      <c r="P133" s="76"/>
      <c r="Q133" s="76"/>
      <c r="R133" s="76"/>
      <c r="S133" s="76"/>
      <c r="T133" s="7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8" t="s">
        <v>156</v>
      </c>
      <c r="AU133" s="18" t="s">
        <v>81</v>
      </c>
    </row>
    <row r="134" s="2" customFormat="1" ht="16.5" customHeight="1">
      <c r="A134" s="37"/>
      <c r="B134" s="170"/>
      <c r="C134" s="171" t="s">
        <v>163</v>
      </c>
      <c r="D134" s="171" t="s">
        <v>149</v>
      </c>
      <c r="E134" s="172" t="s">
        <v>1031</v>
      </c>
      <c r="F134" s="173" t="s">
        <v>1032</v>
      </c>
      <c r="G134" s="174" t="s">
        <v>278</v>
      </c>
      <c r="H134" s="175">
        <v>2</v>
      </c>
      <c r="I134" s="176"/>
      <c r="J134" s="177">
        <f>ROUND(I134*H134,2)</f>
        <v>0</v>
      </c>
      <c r="K134" s="173" t="s">
        <v>1028</v>
      </c>
      <c r="L134" s="38"/>
      <c r="M134" s="178" t="s">
        <v>1</v>
      </c>
      <c r="N134" s="179" t="s">
        <v>38</v>
      </c>
      <c r="O134" s="76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2" t="s">
        <v>168</v>
      </c>
      <c r="AT134" s="182" t="s">
        <v>149</v>
      </c>
      <c r="AU134" s="182" t="s">
        <v>81</v>
      </c>
      <c r="AY134" s="18" t="s">
        <v>146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81</v>
      </c>
      <c r="BK134" s="183">
        <f>ROUND(I134*H134,2)</f>
        <v>0</v>
      </c>
      <c r="BL134" s="18" t="s">
        <v>168</v>
      </c>
      <c r="BM134" s="182" t="s">
        <v>177</v>
      </c>
    </row>
    <row r="135" s="2" customFormat="1">
      <c r="A135" s="37"/>
      <c r="B135" s="38"/>
      <c r="C135" s="37"/>
      <c r="D135" s="184" t="s">
        <v>156</v>
      </c>
      <c r="E135" s="37"/>
      <c r="F135" s="185" t="s">
        <v>1032</v>
      </c>
      <c r="G135" s="37"/>
      <c r="H135" s="37"/>
      <c r="I135" s="186"/>
      <c r="J135" s="37"/>
      <c r="K135" s="37"/>
      <c r="L135" s="38"/>
      <c r="M135" s="187"/>
      <c r="N135" s="188"/>
      <c r="O135" s="76"/>
      <c r="P135" s="76"/>
      <c r="Q135" s="76"/>
      <c r="R135" s="76"/>
      <c r="S135" s="76"/>
      <c r="T135" s="7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8" t="s">
        <v>156</v>
      </c>
      <c r="AU135" s="18" t="s">
        <v>81</v>
      </c>
    </row>
    <row r="136" s="2" customFormat="1" ht="16.5" customHeight="1">
      <c r="A136" s="37"/>
      <c r="B136" s="170"/>
      <c r="C136" s="171" t="s">
        <v>168</v>
      </c>
      <c r="D136" s="171" t="s">
        <v>149</v>
      </c>
      <c r="E136" s="172" t="s">
        <v>1033</v>
      </c>
      <c r="F136" s="173" t="s">
        <v>1034</v>
      </c>
      <c r="G136" s="174" t="s">
        <v>240</v>
      </c>
      <c r="H136" s="175">
        <v>2</v>
      </c>
      <c r="I136" s="176"/>
      <c r="J136" s="177">
        <f>ROUND(I136*H136,2)</f>
        <v>0</v>
      </c>
      <c r="K136" s="173" t="s">
        <v>1028</v>
      </c>
      <c r="L136" s="38"/>
      <c r="M136" s="178" t="s">
        <v>1</v>
      </c>
      <c r="N136" s="179" t="s">
        <v>38</v>
      </c>
      <c r="O136" s="76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2" t="s">
        <v>168</v>
      </c>
      <c r="AT136" s="182" t="s">
        <v>149</v>
      </c>
      <c r="AU136" s="182" t="s">
        <v>81</v>
      </c>
      <c r="AY136" s="18" t="s">
        <v>146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8" t="s">
        <v>81</v>
      </c>
      <c r="BK136" s="183">
        <f>ROUND(I136*H136,2)</f>
        <v>0</v>
      </c>
      <c r="BL136" s="18" t="s">
        <v>168</v>
      </c>
      <c r="BM136" s="182" t="s">
        <v>189</v>
      </c>
    </row>
    <row r="137" s="2" customFormat="1">
      <c r="A137" s="37"/>
      <c r="B137" s="38"/>
      <c r="C137" s="37"/>
      <c r="D137" s="184" t="s">
        <v>156</v>
      </c>
      <c r="E137" s="37"/>
      <c r="F137" s="185" t="s">
        <v>1034</v>
      </c>
      <c r="G137" s="37"/>
      <c r="H137" s="37"/>
      <c r="I137" s="186"/>
      <c r="J137" s="37"/>
      <c r="K137" s="37"/>
      <c r="L137" s="38"/>
      <c r="M137" s="187"/>
      <c r="N137" s="188"/>
      <c r="O137" s="76"/>
      <c r="P137" s="76"/>
      <c r="Q137" s="76"/>
      <c r="R137" s="76"/>
      <c r="S137" s="76"/>
      <c r="T137" s="7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8" t="s">
        <v>156</v>
      </c>
      <c r="AU137" s="18" t="s">
        <v>81</v>
      </c>
    </row>
    <row r="138" s="2" customFormat="1" ht="16.5" customHeight="1">
      <c r="A138" s="37"/>
      <c r="B138" s="170"/>
      <c r="C138" s="171" t="s">
        <v>145</v>
      </c>
      <c r="D138" s="171" t="s">
        <v>149</v>
      </c>
      <c r="E138" s="172" t="s">
        <v>1035</v>
      </c>
      <c r="F138" s="173" t="s">
        <v>1036</v>
      </c>
      <c r="G138" s="174" t="s">
        <v>278</v>
      </c>
      <c r="H138" s="175">
        <v>495</v>
      </c>
      <c r="I138" s="176"/>
      <c r="J138" s="177">
        <f>ROUND(I138*H138,2)</f>
        <v>0</v>
      </c>
      <c r="K138" s="173" t="s">
        <v>1028</v>
      </c>
      <c r="L138" s="38"/>
      <c r="M138" s="178" t="s">
        <v>1</v>
      </c>
      <c r="N138" s="179" t="s">
        <v>38</v>
      </c>
      <c r="O138" s="76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168</v>
      </c>
      <c r="AT138" s="182" t="s">
        <v>149</v>
      </c>
      <c r="AU138" s="182" t="s">
        <v>81</v>
      </c>
      <c r="AY138" s="18" t="s">
        <v>146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8" t="s">
        <v>81</v>
      </c>
      <c r="BK138" s="183">
        <f>ROUND(I138*H138,2)</f>
        <v>0</v>
      </c>
      <c r="BL138" s="18" t="s">
        <v>168</v>
      </c>
      <c r="BM138" s="182" t="s">
        <v>199</v>
      </c>
    </row>
    <row r="139" s="2" customFormat="1">
      <c r="A139" s="37"/>
      <c r="B139" s="38"/>
      <c r="C139" s="37"/>
      <c r="D139" s="184" t="s">
        <v>156</v>
      </c>
      <c r="E139" s="37"/>
      <c r="F139" s="185" t="s">
        <v>1036</v>
      </c>
      <c r="G139" s="37"/>
      <c r="H139" s="37"/>
      <c r="I139" s="186"/>
      <c r="J139" s="37"/>
      <c r="K139" s="37"/>
      <c r="L139" s="38"/>
      <c r="M139" s="187"/>
      <c r="N139" s="188"/>
      <c r="O139" s="76"/>
      <c r="P139" s="76"/>
      <c r="Q139" s="76"/>
      <c r="R139" s="76"/>
      <c r="S139" s="76"/>
      <c r="T139" s="7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8" t="s">
        <v>156</v>
      </c>
      <c r="AU139" s="18" t="s">
        <v>81</v>
      </c>
    </row>
    <row r="140" s="2" customFormat="1" ht="16.5" customHeight="1">
      <c r="A140" s="37"/>
      <c r="B140" s="170"/>
      <c r="C140" s="171" t="s">
        <v>177</v>
      </c>
      <c r="D140" s="171" t="s">
        <v>149</v>
      </c>
      <c r="E140" s="172" t="s">
        <v>1037</v>
      </c>
      <c r="F140" s="173" t="s">
        <v>1038</v>
      </c>
      <c r="G140" s="174" t="s">
        <v>240</v>
      </c>
      <c r="H140" s="175">
        <v>1</v>
      </c>
      <c r="I140" s="176"/>
      <c r="J140" s="177">
        <f>ROUND(I140*H140,2)</f>
        <v>0</v>
      </c>
      <c r="K140" s="173" t="s">
        <v>1028</v>
      </c>
      <c r="L140" s="38"/>
      <c r="M140" s="178" t="s">
        <v>1</v>
      </c>
      <c r="N140" s="179" t="s">
        <v>38</v>
      </c>
      <c r="O140" s="76"/>
      <c r="P140" s="180">
        <f>O140*H140</f>
        <v>0</v>
      </c>
      <c r="Q140" s="180">
        <v>1.6661999999999999</v>
      </c>
      <c r="R140" s="180">
        <f>Q140*H140</f>
        <v>1.6661999999999999</v>
      </c>
      <c r="S140" s="180">
        <v>0</v>
      </c>
      <c r="T140" s="18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2" t="s">
        <v>168</v>
      </c>
      <c r="AT140" s="182" t="s">
        <v>149</v>
      </c>
      <c r="AU140" s="182" t="s">
        <v>81</v>
      </c>
      <c r="AY140" s="18" t="s">
        <v>146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8" t="s">
        <v>81</v>
      </c>
      <c r="BK140" s="183">
        <f>ROUND(I140*H140,2)</f>
        <v>0</v>
      </c>
      <c r="BL140" s="18" t="s">
        <v>168</v>
      </c>
      <c r="BM140" s="182" t="s">
        <v>210</v>
      </c>
    </row>
    <row r="141" s="2" customFormat="1">
      <c r="A141" s="37"/>
      <c r="B141" s="38"/>
      <c r="C141" s="37"/>
      <c r="D141" s="184" t="s">
        <v>156</v>
      </c>
      <c r="E141" s="37"/>
      <c r="F141" s="185" t="s">
        <v>1038</v>
      </c>
      <c r="G141" s="37"/>
      <c r="H141" s="37"/>
      <c r="I141" s="186"/>
      <c r="J141" s="37"/>
      <c r="K141" s="37"/>
      <c r="L141" s="38"/>
      <c r="M141" s="187"/>
      <c r="N141" s="188"/>
      <c r="O141" s="76"/>
      <c r="P141" s="76"/>
      <c r="Q141" s="76"/>
      <c r="R141" s="76"/>
      <c r="S141" s="76"/>
      <c r="T141" s="7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8" t="s">
        <v>156</v>
      </c>
      <c r="AU141" s="18" t="s">
        <v>81</v>
      </c>
    </row>
    <row r="142" s="12" customFormat="1" ht="25.92" customHeight="1">
      <c r="A142" s="12"/>
      <c r="B142" s="157"/>
      <c r="C142" s="12"/>
      <c r="D142" s="158" t="s">
        <v>72</v>
      </c>
      <c r="E142" s="159" t="s">
        <v>1039</v>
      </c>
      <c r="F142" s="159" t="s">
        <v>1040</v>
      </c>
      <c r="G142" s="12"/>
      <c r="H142" s="12"/>
      <c r="I142" s="160"/>
      <c r="J142" s="161">
        <f>BK142</f>
        <v>0</v>
      </c>
      <c r="K142" s="12"/>
      <c r="L142" s="157"/>
      <c r="M142" s="162"/>
      <c r="N142" s="163"/>
      <c r="O142" s="163"/>
      <c r="P142" s="164">
        <f>SUM(P143:P154)</f>
        <v>0</v>
      </c>
      <c r="Q142" s="163"/>
      <c r="R142" s="164">
        <f>SUM(R143:R154)</f>
        <v>0.626</v>
      </c>
      <c r="S142" s="163"/>
      <c r="T142" s="165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8" t="s">
        <v>81</v>
      </c>
      <c r="AT142" s="166" t="s">
        <v>72</v>
      </c>
      <c r="AU142" s="166" t="s">
        <v>73</v>
      </c>
      <c r="AY142" s="158" t="s">
        <v>146</v>
      </c>
      <c r="BK142" s="167">
        <f>SUM(BK143:BK154)</f>
        <v>0</v>
      </c>
    </row>
    <row r="143" s="2" customFormat="1" ht="16.5" customHeight="1">
      <c r="A143" s="37"/>
      <c r="B143" s="170"/>
      <c r="C143" s="171" t="s">
        <v>182</v>
      </c>
      <c r="D143" s="171" t="s">
        <v>149</v>
      </c>
      <c r="E143" s="172" t="s">
        <v>1041</v>
      </c>
      <c r="F143" s="173" t="s">
        <v>1042</v>
      </c>
      <c r="G143" s="174" t="s">
        <v>278</v>
      </c>
      <c r="H143" s="175">
        <v>125</v>
      </c>
      <c r="I143" s="176"/>
      <c r="J143" s="177">
        <f>ROUND(I143*H143,2)</f>
        <v>0</v>
      </c>
      <c r="K143" s="173" t="s">
        <v>1043</v>
      </c>
      <c r="L143" s="38"/>
      <c r="M143" s="178" t="s">
        <v>1</v>
      </c>
      <c r="N143" s="179" t="s">
        <v>38</v>
      </c>
      <c r="O143" s="76"/>
      <c r="P143" s="180">
        <f>O143*H143</f>
        <v>0</v>
      </c>
      <c r="Q143" s="180">
        <v>0.001</v>
      </c>
      <c r="R143" s="180">
        <f>Q143*H143</f>
        <v>0.125</v>
      </c>
      <c r="S143" s="180">
        <v>0</v>
      </c>
      <c r="T143" s="18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82" t="s">
        <v>168</v>
      </c>
      <c r="AT143" s="182" t="s">
        <v>149</v>
      </c>
      <c r="AU143" s="182" t="s">
        <v>81</v>
      </c>
      <c r="AY143" s="18" t="s">
        <v>146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8" t="s">
        <v>81</v>
      </c>
      <c r="BK143" s="183">
        <f>ROUND(I143*H143,2)</f>
        <v>0</v>
      </c>
      <c r="BL143" s="18" t="s">
        <v>168</v>
      </c>
      <c r="BM143" s="182" t="s">
        <v>219</v>
      </c>
    </row>
    <row r="144" s="2" customFormat="1">
      <c r="A144" s="37"/>
      <c r="B144" s="38"/>
      <c r="C144" s="37"/>
      <c r="D144" s="184" t="s">
        <v>156</v>
      </c>
      <c r="E144" s="37"/>
      <c r="F144" s="185" t="s">
        <v>1042</v>
      </c>
      <c r="G144" s="37"/>
      <c r="H144" s="37"/>
      <c r="I144" s="186"/>
      <c r="J144" s="37"/>
      <c r="K144" s="37"/>
      <c r="L144" s="38"/>
      <c r="M144" s="187"/>
      <c r="N144" s="188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156</v>
      </c>
      <c r="AU144" s="18" t="s">
        <v>81</v>
      </c>
    </row>
    <row r="145" s="2" customFormat="1" ht="16.5" customHeight="1">
      <c r="A145" s="37"/>
      <c r="B145" s="170"/>
      <c r="C145" s="171" t="s">
        <v>189</v>
      </c>
      <c r="D145" s="171" t="s">
        <v>149</v>
      </c>
      <c r="E145" s="172" t="s">
        <v>1044</v>
      </c>
      <c r="F145" s="173" t="s">
        <v>1030</v>
      </c>
      <c r="G145" s="174" t="s">
        <v>240</v>
      </c>
      <c r="H145" s="175">
        <v>1</v>
      </c>
      <c r="I145" s="176"/>
      <c r="J145" s="177">
        <f>ROUND(I145*H145,2)</f>
        <v>0</v>
      </c>
      <c r="K145" s="173" t="s">
        <v>1043</v>
      </c>
      <c r="L145" s="38"/>
      <c r="M145" s="178" t="s">
        <v>1</v>
      </c>
      <c r="N145" s="179" t="s">
        <v>38</v>
      </c>
      <c r="O145" s="76"/>
      <c r="P145" s="180">
        <f>O145*H145</f>
        <v>0</v>
      </c>
      <c r="Q145" s="180">
        <v>0.001</v>
      </c>
      <c r="R145" s="180">
        <f>Q145*H145</f>
        <v>0.001</v>
      </c>
      <c r="S145" s="180">
        <v>0</v>
      </c>
      <c r="T145" s="18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2" t="s">
        <v>168</v>
      </c>
      <c r="AT145" s="182" t="s">
        <v>149</v>
      </c>
      <c r="AU145" s="182" t="s">
        <v>81</v>
      </c>
      <c r="AY145" s="18" t="s">
        <v>146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8" t="s">
        <v>81</v>
      </c>
      <c r="BK145" s="183">
        <f>ROUND(I145*H145,2)</f>
        <v>0</v>
      </c>
      <c r="BL145" s="18" t="s">
        <v>168</v>
      </c>
      <c r="BM145" s="182" t="s">
        <v>304</v>
      </c>
    </row>
    <row r="146" s="2" customFormat="1">
      <c r="A146" s="37"/>
      <c r="B146" s="38"/>
      <c r="C146" s="37"/>
      <c r="D146" s="184" t="s">
        <v>156</v>
      </c>
      <c r="E146" s="37"/>
      <c r="F146" s="185" t="s">
        <v>1030</v>
      </c>
      <c r="G146" s="37"/>
      <c r="H146" s="37"/>
      <c r="I146" s="186"/>
      <c r="J146" s="37"/>
      <c r="K146" s="37"/>
      <c r="L146" s="38"/>
      <c r="M146" s="187"/>
      <c r="N146" s="188"/>
      <c r="O146" s="76"/>
      <c r="P146" s="76"/>
      <c r="Q146" s="76"/>
      <c r="R146" s="76"/>
      <c r="S146" s="76"/>
      <c r="T146" s="7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8" t="s">
        <v>156</v>
      </c>
      <c r="AU146" s="18" t="s">
        <v>81</v>
      </c>
    </row>
    <row r="147" s="2" customFormat="1" ht="16.5" customHeight="1">
      <c r="A147" s="37"/>
      <c r="B147" s="170"/>
      <c r="C147" s="171" t="s">
        <v>194</v>
      </c>
      <c r="D147" s="171" t="s">
        <v>149</v>
      </c>
      <c r="E147" s="172" t="s">
        <v>1045</v>
      </c>
      <c r="F147" s="173" t="s">
        <v>1032</v>
      </c>
      <c r="G147" s="174" t="s">
        <v>240</v>
      </c>
      <c r="H147" s="175">
        <v>2</v>
      </c>
      <c r="I147" s="176"/>
      <c r="J147" s="177">
        <f>ROUND(I147*H147,2)</f>
        <v>0</v>
      </c>
      <c r="K147" s="173" t="s">
        <v>1043</v>
      </c>
      <c r="L147" s="38"/>
      <c r="M147" s="178" t="s">
        <v>1</v>
      </c>
      <c r="N147" s="179" t="s">
        <v>38</v>
      </c>
      <c r="O147" s="76"/>
      <c r="P147" s="180">
        <f>O147*H147</f>
        <v>0</v>
      </c>
      <c r="Q147" s="180">
        <v>0.001</v>
      </c>
      <c r="R147" s="180">
        <f>Q147*H147</f>
        <v>0.002</v>
      </c>
      <c r="S147" s="180">
        <v>0</v>
      </c>
      <c r="T147" s="18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2" t="s">
        <v>168</v>
      </c>
      <c r="AT147" s="182" t="s">
        <v>149</v>
      </c>
      <c r="AU147" s="182" t="s">
        <v>81</v>
      </c>
      <c r="AY147" s="18" t="s">
        <v>146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81</v>
      </c>
      <c r="BK147" s="183">
        <f>ROUND(I147*H147,2)</f>
        <v>0</v>
      </c>
      <c r="BL147" s="18" t="s">
        <v>168</v>
      </c>
      <c r="BM147" s="182" t="s">
        <v>319</v>
      </c>
    </row>
    <row r="148" s="2" customFormat="1">
      <c r="A148" s="37"/>
      <c r="B148" s="38"/>
      <c r="C148" s="37"/>
      <c r="D148" s="184" t="s">
        <v>156</v>
      </c>
      <c r="E148" s="37"/>
      <c r="F148" s="185" t="s">
        <v>1032</v>
      </c>
      <c r="G148" s="37"/>
      <c r="H148" s="37"/>
      <c r="I148" s="186"/>
      <c r="J148" s="37"/>
      <c r="K148" s="37"/>
      <c r="L148" s="38"/>
      <c r="M148" s="187"/>
      <c r="N148" s="188"/>
      <c r="O148" s="76"/>
      <c r="P148" s="76"/>
      <c r="Q148" s="76"/>
      <c r="R148" s="76"/>
      <c r="S148" s="76"/>
      <c r="T148" s="7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8" t="s">
        <v>156</v>
      </c>
      <c r="AU148" s="18" t="s">
        <v>81</v>
      </c>
    </row>
    <row r="149" s="2" customFormat="1" ht="16.5" customHeight="1">
      <c r="A149" s="37"/>
      <c r="B149" s="170"/>
      <c r="C149" s="171" t="s">
        <v>199</v>
      </c>
      <c r="D149" s="171" t="s">
        <v>149</v>
      </c>
      <c r="E149" s="172" t="s">
        <v>1046</v>
      </c>
      <c r="F149" s="173" t="s">
        <v>1034</v>
      </c>
      <c r="G149" s="174" t="s">
        <v>278</v>
      </c>
      <c r="H149" s="175">
        <v>2</v>
      </c>
      <c r="I149" s="176"/>
      <c r="J149" s="177">
        <f>ROUND(I149*H149,2)</f>
        <v>0</v>
      </c>
      <c r="K149" s="173" t="s">
        <v>1043</v>
      </c>
      <c r="L149" s="38"/>
      <c r="M149" s="178" t="s">
        <v>1</v>
      </c>
      <c r="N149" s="179" t="s">
        <v>38</v>
      </c>
      <c r="O149" s="76"/>
      <c r="P149" s="180">
        <f>O149*H149</f>
        <v>0</v>
      </c>
      <c r="Q149" s="180">
        <v>0.001</v>
      </c>
      <c r="R149" s="180">
        <f>Q149*H149</f>
        <v>0.002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168</v>
      </c>
      <c r="AT149" s="182" t="s">
        <v>149</v>
      </c>
      <c r="AU149" s="182" t="s">
        <v>81</v>
      </c>
      <c r="AY149" s="18" t="s">
        <v>146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81</v>
      </c>
      <c r="BK149" s="183">
        <f>ROUND(I149*H149,2)</f>
        <v>0</v>
      </c>
      <c r="BL149" s="18" t="s">
        <v>168</v>
      </c>
      <c r="BM149" s="182" t="s">
        <v>441</v>
      </c>
    </row>
    <row r="150" s="2" customFormat="1">
      <c r="A150" s="37"/>
      <c r="B150" s="38"/>
      <c r="C150" s="37"/>
      <c r="D150" s="184" t="s">
        <v>156</v>
      </c>
      <c r="E150" s="37"/>
      <c r="F150" s="185" t="s">
        <v>1034</v>
      </c>
      <c r="G150" s="37"/>
      <c r="H150" s="37"/>
      <c r="I150" s="186"/>
      <c r="J150" s="37"/>
      <c r="K150" s="37"/>
      <c r="L150" s="38"/>
      <c r="M150" s="187"/>
      <c r="N150" s="188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156</v>
      </c>
      <c r="AU150" s="18" t="s">
        <v>81</v>
      </c>
    </row>
    <row r="151" s="2" customFormat="1" ht="16.5" customHeight="1">
      <c r="A151" s="37"/>
      <c r="B151" s="170"/>
      <c r="C151" s="171" t="s">
        <v>205</v>
      </c>
      <c r="D151" s="171" t="s">
        <v>149</v>
      </c>
      <c r="E151" s="172" t="s">
        <v>1047</v>
      </c>
      <c r="F151" s="173" t="s">
        <v>1048</v>
      </c>
      <c r="G151" s="174" t="s">
        <v>240</v>
      </c>
      <c r="H151" s="175">
        <v>495</v>
      </c>
      <c r="I151" s="176"/>
      <c r="J151" s="177">
        <f>ROUND(I151*H151,2)</f>
        <v>0</v>
      </c>
      <c r="K151" s="173" t="s">
        <v>1043</v>
      </c>
      <c r="L151" s="38"/>
      <c r="M151" s="178" t="s">
        <v>1</v>
      </c>
      <c r="N151" s="179" t="s">
        <v>38</v>
      </c>
      <c r="O151" s="76"/>
      <c r="P151" s="180">
        <f>O151*H151</f>
        <v>0</v>
      </c>
      <c r="Q151" s="180">
        <v>0.001</v>
      </c>
      <c r="R151" s="180">
        <f>Q151*H151</f>
        <v>0.495</v>
      </c>
      <c r="S151" s="180">
        <v>0</v>
      </c>
      <c r="T151" s="18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2" t="s">
        <v>168</v>
      </c>
      <c r="AT151" s="182" t="s">
        <v>149</v>
      </c>
      <c r="AU151" s="182" t="s">
        <v>81</v>
      </c>
      <c r="AY151" s="18" t="s">
        <v>146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8" t="s">
        <v>81</v>
      </c>
      <c r="BK151" s="183">
        <f>ROUND(I151*H151,2)</f>
        <v>0</v>
      </c>
      <c r="BL151" s="18" t="s">
        <v>168</v>
      </c>
      <c r="BM151" s="182" t="s">
        <v>454</v>
      </c>
    </row>
    <row r="152" s="2" customFormat="1">
      <c r="A152" s="37"/>
      <c r="B152" s="38"/>
      <c r="C152" s="37"/>
      <c r="D152" s="184" t="s">
        <v>156</v>
      </c>
      <c r="E152" s="37"/>
      <c r="F152" s="185" t="s">
        <v>1048</v>
      </c>
      <c r="G152" s="37"/>
      <c r="H152" s="37"/>
      <c r="I152" s="186"/>
      <c r="J152" s="37"/>
      <c r="K152" s="37"/>
      <c r="L152" s="38"/>
      <c r="M152" s="187"/>
      <c r="N152" s="188"/>
      <c r="O152" s="76"/>
      <c r="P152" s="76"/>
      <c r="Q152" s="76"/>
      <c r="R152" s="76"/>
      <c r="S152" s="76"/>
      <c r="T152" s="7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8" t="s">
        <v>156</v>
      </c>
      <c r="AU152" s="18" t="s">
        <v>81</v>
      </c>
    </row>
    <row r="153" s="2" customFormat="1">
      <c r="A153" s="37"/>
      <c r="B153" s="170"/>
      <c r="C153" s="171" t="s">
        <v>210</v>
      </c>
      <c r="D153" s="171" t="s">
        <v>149</v>
      </c>
      <c r="E153" s="172" t="s">
        <v>1049</v>
      </c>
      <c r="F153" s="173" t="s">
        <v>1050</v>
      </c>
      <c r="G153" s="174" t="s">
        <v>240</v>
      </c>
      <c r="H153" s="175">
        <v>1</v>
      </c>
      <c r="I153" s="176"/>
      <c r="J153" s="177">
        <f>ROUND(I153*H153,2)</f>
        <v>0</v>
      </c>
      <c r="K153" s="173" t="s">
        <v>1043</v>
      </c>
      <c r="L153" s="38"/>
      <c r="M153" s="178" t="s">
        <v>1</v>
      </c>
      <c r="N153" s="179" t="s">
        <v>38</v>
      </c>
      <c r="O153" s="76"/>
      <c r="P153" s="180">
        <f>O153*H153</f>
        <v>0</v>
      </c>
      <c r="Q153" s="180">
        <v>0.001</v>
      </c>
      <c r="R153" s="180">
        <f>Q153*H153</f>
        <v>0.001</v>
      </c>
      <c r="S153" s="180">
        <v>0</v>
      </c>
      <c r="T153" s="18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82" t="s">
        <v>168</v>
      </c>
      <c r="AT153" s="182" t="s">
        <v>149</v>
      </c>
      <c r="AU153" s="182" t="s">
        <v>81</v>
      </c>
      <c r="AY153" s="18" t="s">
        <v>146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8" t="s">
        <v>81</v>
      </c>
      <c r="BK153" s="183">
        <f>ROUND(I153*H153,2)</f>
        <v>0</v>
      </c>
      <c r="BL153" s="18" t="s">
        <v>168</v>
      </c>
      <c r="BM153" s="182" t="s">
        <v>466</v>
      </c>
    </row>
    <row r="154" s="2" customFormat="1">
      <c r="A154" s="37"/>
      <c r="B154" s="38"/>
      <c r="C154" s="37"/>
      <c r="D154" s="184" t="s">
        <v>156</v>
      </c>
      <c r="E154" s="37"/>
      <c r="F154" s="185" t="s">
        <v>1050</v>
      </c>
      <c r="G154" s="37"/>
      <c r="H154" s="37"/>
      <c r="I154" s="186"/>
      <c r="J154" s="37"/>
      <c r="K154" s="37"/>
      <c r="L154" s="38"/>
      <c r="M154" s="187"/>
      <c r="N154" s="188"/>
      <c r="O154" s="76"/>
      <c r="P154" s="76"/>
      <c r="Q154" s="76"/>
      <c r="R154" s="76"/>
      <c r="S154" s="76"/>
      <c r="T154" s="7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8" t="s">
        <v>156</v>
      </c>
      <c r="AU154" s="18" t="s">
        <v>81</v>
      </c>
    </row>
    <row r="155" s="12" customFormat="1" ht="25.92" customHeight="1">
      <c r="A155" s="12"/>
      <c r="B155" s="157"/>
      <c r="C155" s="12"/>
      <c r="D155" s="158" t="s">
        <v>72</v>
      </c>
      <c r="E155" s="159" t="s">
        <v>1051</v>
      </c>
      <c r="F155" s="159" t="s">
        <v>1052</v>
      </c>
      <c r="G155" s="12"/>
      <c r="H155" s="12"/>
      <c r="I155" s="160"/>
      <c r="J155" s="161">
        <f>BK155</f>
        <v>0</v>
      </c>
      <c r="K155" s="12"/>
      <c r="L155" s="157"/>
      <c r="M155" s="162"/>
      <c r="N155" s="163"/>
      <c r="O155" s="163"/>
      <c r="P155" s="164">
        <v>0</v>
      </c>
      <c r="Q155" s="163"/>
      <c r="R155" s="164">
        <v>0</v>
      </c>
      <c r="S155" s="163"/>
      <c r="T155" s="165"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8" t="s">
        <v>81</v>
      </c>
      <c r="AT155" s="166" t="s">
        <v>72</v>
      </c>
      <c r="AU155" s="166" t="s">
        <v>73</v>
      </c>
      <c r="AY155" s="158" t="s">
        <v>146</v>
      </c>
      <c r="BK155" s="167">
        <v>0</v>
      </c>
    </row>
    <row r="156" s="12" customFormat="1" ht="25.92" customHeight="1">
      <c r="A156" s="12"/>
      <c r="B156" s="157"/>
      <c r="C156" s="12"/>
      <c r="D156" s="158" t="s">
        <v>72</v>
      </c>
      <c r="E156" s="159" t="s">
        <v>1053</v>
      </c>
      <c r="F156" s="159" t="s">
        <v>1054</v>
      </c>
      <c r="G156" s="12"/>
      <c r="H156" s="12"/>
      <c r="I156" s="160"/>
      <c r="J156" s="161">
        <f>BK156</f>
        <v>0</v>
      </c>
      <c r="K156" s="12"/>
      <c r="L156" s="157"/>
      <c r="M156" s="162"/>
      <c r="N156" s="163"/>
      <c r="O156" s="163"/>
      <c r="P156" s="164">
        <f>SUM(P157:P166)</f>
        <v>0</v>
      </c>
      <c r="Q156" s="163"/>
      <c r="R156" s="164">
        <f>SUM(R157:R166)</f>
        <v>0</v>
      </c>
      <c r="S156" s="163"/>
      <c r="T156" s="165">
        <f>SUM(T157:T166)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8" t="s">
        <v>81</v>
      </c>
      <c r="AT156" s="166" t="s">
        <v>72</v>
      </c>
      <c r="AU156" s="166" t="s">
        <v>73</v>
      </c>
      <c r="AY156" s="158" t="s">
        <v>146</v>
      </c>
      <c r="BK156" s="167">
        <f>SUM(BK157:BK166)</f>
        <v>0</v>
      </c>
    </row>
    <row r="157" s="2" customFormat="1" ht="24.15" customHeight="1">
      <c r="A157" s="37"/>
      <c r="B157" s="170"/>
      <c r="C157" s="171" t="s">
        <v>215</v>
      </c>
      <c r="D157" s="171" t="s">
        <v>149</v>
      </c>
      <c r="E157" s="172" t="s">
        <v>1055</v>
      </c>
      <c r="F157" s="173" t="s">
        <v>1056</v>
      </c>
      <c r="G157" s="174" t="s">
        <v>1057</v>
      </c>
      <c r="H157" s="175">
        <v>0.125</v>
      </c>
      <c r="I157" s="176"/>
      <c r="J157" s="177">
        <f>ROUND(I157*H157,2)</f>
        <v>0</v>
      </c>
      <c r="K157" s="173" t="s">
        <v>1</v>
      </c>
      <c r="L157" s="38"/>
      <c r="M157" s="178" t="s">
        <v>1</v>
      </c>
      <c r="N157" s="179" t="s">
        <v>38</v>
      </c>
      <c r="O157" s="76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2" t="s">
        <v>168</v>
      </c>
      <c r="AT157" s="182" t="s">
        <v>149</v>
      </c>
      <c r="AU157" s="182" t="s">
        <v>81</v>
      </c>
      <c r="AY157" s="18" t="s">
        <v>146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8" t="s">
        <v>81</v>
      </c>
      <c r="BK157" s="183">
        <f>ROUND(I157*H157,2)</f>
        <v>0</v>
      </c>
      <c r="BL157" s="18" t="s">
        <v>168</v>
      </c>
      <c r="BM157" s="182" t="s">
        <v>477</v>
      </c>
    </row>
    <row r="158" s="2" customFormat="1">
      <c r="A158" s="37"/>
      <c r="B158" s="38"/>
      <c r="C158" s="37"/>
      <c r="D158" s="184" t="s">
        <v>156</v>
      </c>
      <c r="E158" s="37"/>
      <c r="F158" s="185" t="s">
        <v>1056</v>
      </c>
      <c r="G158" s="37"/>
      <c r="H158" s="37"/>
      <c r="I158" s="186"/>
      <c r="J158" s="37"/>
      <c r="K158" s="37"/>
      <c r="L158" s="38"/>
      <c r="M158" s="187"/>
      <c r="N158" s="188"/>
      <c r="O158" s="76"/>
      <c r="P158" s="76"/>
      <c r="Q158" s="76"/>
      <c r="R158" s="76"/>
      <c r="S158" s="76"/>
      <c r="T158" s="7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8" t="s">
        <v>156</v>
      </c>
      <c r="AU158" s="18" t="s">
        <v>81</v>
      </c>
    </row>
    <row r="159" s="2" customFormat="1" ht="24.15" customHeight="1">
      <c r="A159" s="37"/>
      <c r="B159" s="170"/>
      <c r="C159" s="171" t="s">
        <v>219</v>
      </c>
      <c r="D159" s="171" t="s">
        <v>149</v>
      </c>
      <c r="E159" s="172" t="s">
        <v>1058</v>
      </c>
      <c r="F159" s="173" t="s">
        <v>1059</v>
      </c>
      <c r="G159" s="174" t="s">
        <v>278</v>
      </c>
      <c r="H159" s="175">
        <v>15</v>
      </c>
      <c r="I159" s="176"/>
      <c r="J159" s="177">
        <f>ROUND(I159*H159,2)</f>
        <v>0</v>
      </c>
      <c r="K159" s="173" t="s">
        <v>1</v>
      </c>
      <c r="L159" s="38"/>
      <c r="M159" s="178" t="s">
        <v>1</v>
      </c>
      <c r="N159" s="179" t="s">
        <v>38</v>
      </c>
      <c r="O159" s="76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2" t="s">
        <v>168</v>
      </c>
      <c r="AT159" s="182" t="s">
        <v>149</v>
      </c>
      <c r="AU159" s="182" t="s">
        <v>81</v>
      </c>
      <c r="AY159" s="18" t="s">
        <v>146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8" t="s">
        <v>81</v>
      </c>
      <c r="BK159" s="183">
        <f>ROUND(I159*H159,2)</f>
        <v>0</v>
      </c>
      <c r="BL159" s="18" t="s">
        <v>168</v>
      </c>
      <c r="BM159" s="182" t="s">
        <v>492</v>
      </c>
    </row>
    <row r="160" s="2" customFormat="1">
      <c r="A160" s="37"/>
      <c r="B160" s="38"/>
      <c r="C160" s="37"/>
      <c r="D160" s="184" t="s">
        <v>156</v>
      </c>
      <c r="E160" s="37"/>
      <c r="F160" s="185" t="s">
        <v>1059</v>
      </c>
      <c r="G160" s="37"/>
      <c r="H160" s="37"/>
      <c r="I160" s="186"/>
      <c r="J160" s="37"/>
      <c r="K160" s="37"/>
      <c r="L160" s="38"/>
      <c r="M160" s="187"/>
      <c r="N160" s="188"/>
      <c r="O160" s="76"/>
      <c r="P160" s="76"/>
      <c r="Q160" s="76"/>
      <c r="R160" s="76"/>
      <c r="S160" s="76"/>
      <c r="T160" s="7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8" t="s">
        <v>156</v>
      </c>
      <c r="AU160" s="18" t="s">
        <v>81</v>
      </c>
    </row>
    <row r="161" s="2" customFormat="1">
      <c r="A161" s="37"/>
      <c r="B161" s="170"/>
      <c r="C161" s="171" t="s">
        <v>8</v>
      </c>
      <c r="D161" s="171" t="s">
        <v>149</v>
      </c>
      <c r="E161" s="172" t="s">
        <v>1060</v>
      </c>
      <c r="F161" s="173" t="s">
        <v>1061</v>
      </c>
      <c r="G161" s="174" t="s">
        <v>278</v>
      </c>
      <c r="H161" s="175">
        <v>15</v>
      </c>
      <c r="I161" s="176"/>
      <c r="J161" s="177">
        <f>ROUND(I161*H161,2)</f>
        <v>0</v>
      </c>
      <c r="K161" s="173" t="s">
        <v>1</v>
      </c>
      <c r="L161" s="38"/>
      <c r="M161" s="178" t="s">
        <v>1</v>
      </c>
      <c r="N161" s="179" t="s">
        <v>38</v>
      </c>
      <c r="O161" s="76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2" t="s">
        <v>168</v>
      </c>
      <c r="AT161" s="182" t="s">
        <v>149</v>
      </c>
      <c r="AU161" s="182" t="s">
        <v>81</v>
      </c>
      <c r="AY161" s="18" t="s">
        <v>146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8" t="s">
        <v>81</v>
      </c>
      <c r="BK161" s="183">
        <f>ROUND(I161*H161,2)</f>
        <v>0</v>
      </c>
      <c r="BL161" s="18" t="s">
        <v>168</v>
      </c>
      <c r="BM161" s="182" t="s">
        <v>506</v>
      </c>
    </row>
    <row r="162" s="2" customFormat="1">
      <c r="A162" s="37"/>
      <c r="B162" s="38"/>
      <c r="C162" s="37"/>
      <c r="D162" s="184" t="s">
        <v>156</v>
      </c>
      <c r="E162" s="37"/>
      <c r="F162" s="185" t="s">
        <v>1061</v>
      </c>
      <c r="G162" s="37"/>
      <c r="H162" s="37"/>
      <c r="I162" s="186"/>
      <c r="J162" s="37"/>
      <c r="K162" s="37"/>
      <c r="L162" s="38"/>
      <c r="M162" s="187"/>
      <c r="N162" s="188"/>
      <c r="O162" s="76"/>
      <c r="P162" s="76"/>
      <c r="Q162" s="76"/>
      <c r="R162" s="76"/>
      <c r="S162" s="76"/>
      <c r="T162" s="7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8" t="s">
        <v>156</v>
      </c>
      <c r="AU162" s="18" t="s">
        <v>81</v>
      </c>
    </row>
    <row r="163" s="2" customFormat="1" ht="24.15" customHeight="1">
      <c r="A163" s="37"/>
      <c r="B163" s="170"/>
      <c r="C163" s="171" t="s">
        <v>304</v>
      </c>
      <c r="D163" s="171" t="s">
        <v>149</v>
      </c>
      <c r="E163" s="172" t="s">
        <v>1062</v>
      </c>
      <c r="F163" s="173" t="s">
        <v>1063</v>
      </c>
      <c r="G163" s="174" t="s">
        <v>284</v>
      </c>
      <c r="H163" s="175">
        <v>15</v>
      </c>
      <c r="I163" s="176"/>
      <c r="J163" s="177">
        <f>ROUND(I163*H163,2)</f>
        <v>0</v>
      </c>
      <c r="K163" s="173" t="s">
        <v>1</v>
      </c>
      <c r="L163" s="38"/>
      <c r="M163" s="178" t="s">
        <v>1</v>
      </c>
      <c r="N163" s="179" t="s">
        <v>38</v>
      </c>
      <c r="O163" s="76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2" t="s">
        <v>168</v>
      </c>
      <c r="AT163" s="182" t="s">
        <v>149</v>
      </c>
      <c r="AU163" s="182" t="s">
        <v>81</v>
      </c>
      <c r="AY163" s="18" t="s">
        <v>146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8" t="s">
        <v>81</v>
      </c>
      <c r="BK163" s="183">
        <f>ROUND(I163*H163,2)</f>
        <v>0</v>
      </c>
      <c r="BL163" s="18" t="s">
        <v>168</v>
      </c>
      <c r="BM163" s="182" t="s">
        <v>517</v>
      </c>
    </row>
    <row r="164" s="2" customFormat="1">
      <c r="A164" s="37"/>
      <c r="B164" s="38"/>
      <c r="C164" s="37"/>
      <c r="D164" s="184" t="s">
        <v>156</v>
      </c>
      <c r="E164" s="37"/>
      <c r="F164" s="185" t="s">
        <v>1063</v>
      </c>
      <c r="G164" s="37"/>
      <c r="H164" s="37"/>
      <c r="I164" s="186"/>
      <c r="J164" s="37"/>
      <c r="K164" s="37"/>
      <c r="L164" s="38"/>
      <c r="M164" s="187"/>
      <c r="N164" s="188"/>
      <c r="O164" s="76"/>
      <c r="P164" s="76"/>
      <c r="Q164" s="76"/>
      <c r="R164" s="76"/>
      <c r="S164" s="76"/>
      <c r="T164" s="7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8" t="s">
        <v>156</v>
      </c>
      <c r="AU164" s="18" t="s">
        <v>81</v>
      </c>
    </row>
    <row r="165" s="2" customFormat="1" ht="16.5" customHeight="1">
      <c r="A165" s="37"/>
      <c r="B165" s="170"/>
      <c r="C165" s="171" t="s">
        <v>310</v>
      </c>
      <c r="D165" s="171" t="s">
        <v>149</v>
      </c>
      <c r="E165" s="172" t="s">
        <v>1064</v>
      </c>
      <c r="F165" s="173" t="s">
        <v>1065</v>
      </c>
      <c r="G165" s="174" t="s">
        <v>398</v>
      </c>
      <c r="H165" s="175">
        <v>2.1840000000000002</v>
      </c>
      <c r="I165" s="176"/>
      <c r="J165" s="177">
        <f>ROUND(I165*H165,2)</f>
        <v>0</v>
      </c>
      <c r="K165" s="173" t="s">
        <v>1028</v>
      </c>
      <c r="L165" s="38"/>
      <c r="M165" s="178" t="s">
        <v>1</v>
      </c>
      <c r="N165" s="179" t="s">
        <v>38</v>
      </c>
      <c r="O165" s="76"/>
      <c r="P165" s="180">
        <f>O165*H165</f>
        <v>0</v>
      </c>
      <c r="Q165" s="180">
        <v>0</v>
      </c>
      <c r="R165" s="180">
        <f>Q165*H165</f>
        <v>0</v>
      </c>
      <c r="S165" s="180">
        <v>0</v>
      </c>
      <c r="T165" s="18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2" t="s">
        <v>168</v>
      </c>
      <c r="AT165" s="182" t="s">
        <v>149</v>
      </c>
      <c r="AU165" s="182" t="s">
        <v>81</v>
      </c>
      <c r="AY165" s="18" t="s">
        <v>146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8" t="s">
        <v>81</v>
      </c>
      <c r="BK165" s="183">
        <f>ROUND(I165*H165,2)</f>
        <v>0</v>
      </c>
      <c r="BL165" s="18" t="s">
        <v>168</v>
      </c>
      <c r="BM165" s="182" t="s">
        <v>528</v>
      </c>
    </row>
    <row r="166" s="2" customFormat="1">
      <c r="A166" s="37"/>
      <c r="B166" s="38"/>
      <c r="C166" s="37"/>
      <c r="D166" s="184" t="s">
        <v>156</v>
      </c>
      <c r="E166" s="37"/>
      <c r="F166" s="185" t="s">
        <v>1065</v>
      </c>
      <c r="G166" s="37"/>
      <c r="H166" s="37"/>
      <c r="I166" s="186"/>
      <c r="J166" s="37"/>
      <c r="K166" s="37"/>
      <c r="L166" s="38"/>
      <c r="M166" s="187"/>
      <c r="N166" s="188"/>
      <c r="O166" s="76"/>
      <c r="P166" s="76"/>
      <c r="Q166" s="76"/>
      <c r="R166" s="76"/>
      <c r="S166" s="76"/>
      <c r="T166" s="7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8" t="s">
        <v>156</v>
      </c>
      <c r="AU166" s="18" t="s">
        <v>81</v>
      </c>
    </row>
    <row r="167" s="12" customFormat="1" ht="25.92" customHeight="1">
      <c r="A167" s="12"/>
      <c r="B167" s="157"/>
      <c r="C167" s="12"/>
      <c r="D167" s="158" t="s">
        <v>72</v>
      </c>
      <c r="E167" s="159" t="s">
        <v>1066</v>
      </c>
      <c r="F167" s="159" t="s">
        <v>1067</v>
      </c>
      <c r="G167" s="12"/>
      <c r="H167" s="12"/>
      <c r="I167" s="160"/>
      <c r="J167" s="161">
        <f>BK167</f>
        <v>0</v>
      </c>
      <c r="K167" s="12"/>
      <c r="L167" s="157"/>
      <c r="M167" s="162"/>
      <c r="N167" s="163"/>
      <c r="O167" s="163"/>
      <c r="P167" s="164">
        <v>0</v>
      </c>
      <c r="Q167" s="163"/>
      <c r="R167" s="164">
        <v>0</v>
      </c>
      <c r="S167" s="163"/>
      <c r="T167" s="165"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58" t="s">
        <v>81</v>
      </c>
      <c r="AT167" s="166" t="s">
        <v>72</v>
      </c>
      <c r="AU167" s="166" t="s">
        <v>73</v>
      </c>
      <c r="AY167" s="158" t="s">
        <v>146</v>
      </c>
      <c r="BK167" s="167">
        <v>0</v>
      </c>
    </row>
    <row r="168" s="12" customFormat="1" ht="25.92" customHeight="1">
      <c r="A168" s="12"/>
      <c r="B168" s="157"/>
      <c r="C168" s="12"/>
      <c r="D168" s="158" t="s">
        <v>72</v>
      </c>
      <c r="E168" s="159" t="s">
        <v>1068</v>
      </c>
      <c r="F168" s="159" t="s">
        <v>1069</v>
      </c>
      <c r="G168" s="12"/>
      <c r="H168" s="12"/>
      <c r="I168" s="160"/>
      <c r="J168" s="161">
        <f>BK168</f>
        <v>0</v>
      </c>
      <c r="K168" s="12"/>
      <c r="L168" s="157"/>
      <c r="M168" s="162"/>
      <c r="N168" s="163"/>
      <c r="O168" s="163"/>
      <c r="P168" s="164">
        <f>SUM(P169:P174)</f>
        <v>0</v>
      </c>
      <c r="Q168" s="163"/>
      <c r="R168" s="164">
        <f>SUM(R169:R174)</f>
        <v>0</v>
      </c>
      <c r="S168" s="163"/>
      <c r="T168" s="165">
        <f>SUM(T169:T174)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58" t="s">
        <v>81</v>
      </c>
      <c r="AT168" s="166" t="s">
        <v>72</v>
      </c>
      <c r="AU168" s="166" t="s">
        <v>73</v>
      </c>
      <c r="AY168" s="158" t="s">
        <v>146</v>
      </c>
      <c r="BK168" s="167">
        <f>SUM(BK169:BK174)</f>
        <v>0</v>
      </c>
    </row>
    <row r="169" s="2" customFormat="1" ht="16.5" customHeight="1">
      <c r="A169" s="37"/>
      <c r="B169" s="170"/>
      <c r="C169" s="171" t="s">
        <v>319</v>
      </c>
      <c r="D169" s="171" t="s">
        <v>149</v>
      </c>
      <c r="E169" s="172" t="s">
        <v>1070</v>
      </c>
      <c r="F169" s="173" t="s">
        <v>1071</v>
      </c>
      <c r="G169" s="174" t="s">
        <v>1072</v>
      </c>
      <c r="H169" s="175">
        <v>12</v>
      </c>
      <c r="I169" s="176"/>
      <c r="J169" s="177">
        <f>ROUND(I169*H169,2)</f>
        <v>0</v>
      </c>
      <c r="K169" s="173" t="s">
        <v>1</v>
      </c>
      <c r="L169" s="38"/>
      <c r="M169" s="178" t="s">
        <v>1</v>
      </c>
      <c r="N169" s="179" t="s">
        <v>38</v>
      </c>
      <c r="O169" s="76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2" t="s">
        <v>168</v>
      </c>
      <c r="AT169" s="182" t="s">
        <v>149</v>
      </c>
      <c r="AU169" s="182" t="s">
        <v>81</v>
      </c>
      <c r="AY169" s="18" t="s">
        <v>146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18" t="s">
        <v>81</v>
      </c>
      <c r="BK169" s="183">
        <f>ROUND(I169*H169,2)</f>
        <v>0</v>
      </c>
      <c r="BL169" s="18" t="s">
        <v>168</v>
      </c>
      <c r="BM169" s="182" t="s">
        <v>538</v>
      </c>
    </row>
    <row r="170" s="2" customFormat="1">
      <c r="A170" s="37"/>
      <c r="B170" s="38"/>
      <c r="C170" s="37"/>
      <c r="D170" s="184" t="s">
        <v>156</v>
      </c>
      <c r="E170" s="37"/>
      <c r="F170" s="185" t="s">
        <v>1071</v>
      </c>
      <c r="G170" s="37"/>
      <c r="H170" s="37"/>
      <c r="I170" s="186"/>
      <c r="J170" s="37"/>
      <c r="K170" s="37"/>
      <c r="L170" s="38"/>
      <c r="M170" s="187"/>
      <c r="N170" s="188"/>
      <c r="O170" s="76"/>
      <c r="P170" s="76"/>
      <c r="Q170" s="76"/>
      <c r="R170" s="76"/>
      <c r="S170" s="76"/>
      <c r="T170" s="7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8" t="s">
        <v>156</v>
      </c>
      <c r="AU170" s="18" t="s">
        <v>81</v>
      </c>
    </row>
    <row r="171" s="2" customFormat="1" ht="16.5" customHeight="1">
      <c r="A171" s="37"/>
      <c r="B171" s="170"/>
      <c r="C171" s="171" t="s">
        <v>326</v>
      </c>
      <c r="D171" s="171" t="s">
        <v>149</v>
      </c>
      <c r="E171" s="172" t="s">
        <v>1073</v>
      </c>
      <c r="F171" s="173" t="s">
        <v>1074</v>
      </c>
      <c r="G171" s="174" t="s">
        <v>1072</v>
      </c>
      <c r="H171" s="175">
        <v>8</v>
      </c>
      <c r="I171" s="176"/>
      <c r="J171" s="177">
        <f>ROUND(I171*H171,2)</f>
        <v>0</v>
      </c>
      <c r="K171" s="173" t="s">
        <v>1</v>
      </c>
      <c r="L171" s="38"/>
      <c r="M171" s="178" t="s">
        <v>1</v>
      </c>
      <c r="N171" s="179" t="s">
        <v>38</v>
      </c>
      <c r="O171" s="76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82" t="s">
        <v>168</v>
      </c>
      <c r="AT171" s="182" t="s">
        <v>149</v>
      </c>
      <c r="AU171" s="182" t="s">
        <v>81</v>
      </c>
      <c r="AY171" s="18" t="s">
        <v>146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8" t="s">
        <v>81</v>
      </c>
      <c r="BK171" s="183">
        <f>ROUND(I171*H171,2)</f>
        <v>0</v>
      </c>
      <c r="BL171" s="18" t="s">
        <v>168</v>
      </c>
      <c r="BM171" s="182" t="s">
        <v>552</v>
      </c>
    </row>
    <row r="172" s="2" customFormat="1">
      <c r="A172" s="37"/>
      <c r="B172" s="38"/>
      <c r="C172" s="37"/>
      <c r="D172" s="184" t="s">
        <v>156</v>
      </c>
      <c r="E172" s="37"/>
      <c r="F172" s="185" t="s">
        <v>1074</v>
      </c>
      <c r="G172" s="37"/>
      <c r="H172" s="37"/>
      <c r="I172" s="186"/>
      <c r="J172" s="37"/>
      <c r="K172" s="37"/>
      <c r="L172" s="38"/>
      <c r="M172" s="187"/>
      <c r="N172" s="188"/>
      <c r="O172" s="76"/>
      <c r="P172" s="76"/>
      <c r="Q172" s="76"/>
      <c r="R172" s="76"/>
      <c r="S172" s="76"/>
      <c r="T172" s="7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8" t="s">
        <v>156</v>
      </c>
      <c r="AU172" s="18" t="s">
        <v>81</v>
      </c>
    </row>
    <row r="173" s="2" customFormat="1" ht="16.5" customHeight="1">
      <c r="A173" s="37"/>
      <c r="B173" s="170"/>
      <c r="C173" s="171" t="s">
        <v>441</v>
      </c>
      <c r="D173" s="171" t="s">
        <v>149</v>
      </c>
      <c r="E173" s="172" t="s">
        <v>1075</v>
      </c>
      <c r="F173" s="173" t="s">
        <v>1076</v>
      </c>
      <c r="G173" s="174" t="s">
        <v>1072</v>
      </c>
      <c r="H173" s="175">
        <v>8</v>
      </c>
      <c r="I173" s="176"/>
      <c r="J173" s="177">
        <f>ROUND(I173*H173,2)</f>
        <v>0</v>
      </c>
      <c r="K173" s="173" t="s">
        <v>1</v>
      </c>
      <c r="L173" s="38"/>
      <c r="M173" s="178" t="s">
        <v>1</v>
      </c>
      <c r="N173" s="179" t="s">
        <v>38</v>
      </c>
      <c r="O173" s="76"/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2" t="s">
        <v>168</v>
      </c>
      <c r="AT173" s="182" t="s">
        <v>149</v>
      </c>
      <c r="AU173" s="182" t="s">
        <v>81</v>
      </c>
      <c r="AY173" s="18" t="s">
        <v>146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8" t="s">
        <v>81</v>
      </c>
      <c r="BK173" s="183">
        <f>ROUND(I173*H173,2)</f>
        <v>0</v>
      </c>
      <c r="BL173" s="18" t="s">
        <v>168</v>
      </c>
      <c r="BM173" s="182" t="s">
        <v>561</v>
      </c>
    </row>
    <row r="174" s="2" customFormat="1">
      <c r="A174" s="37"/>
      <c r="B174" s="38"/>
      <c r="C174" s="37"/>
      <c r="D174" s="184" t="s">
        <v>156</v>
      </c>
      <c r="E174" s="37"/>
      <c r="F174" s="185" t="s">
        <v>1076</v>
      </c>
      <c r="G174" s="37"/>
      <c r="H174" s="37"/>
      <c r="I174" s="186"/>
      <c r="J174" s="37"/>
      <c r="K174" s="37"/>
      <c r="L174" s="38"/>
      <c r="M174" s="187"/>
      <c r="N174" s="188"/>
      <c r="O174" s="76"/>
      <c r="P174" s="76"/>
      <c r="Q174" s="76"/>
      <c r="R174" s="76"/>
      <c r="S174" s="76"/>
      <c r="T174" s="7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8" t="s">
        <v>156</v>
      </c>
      <c r="AU174" s="18" t="s">
        <v>81</v>
      </c>
    </row>
    <row r="175" s="12" customFormat="1" ht="25.92" customHeight="1">
      <c r="A175" s="12"/>
      <c r="B175" s="157"/>
      <c r="C175" s="12"/>
      <c r="D175" s="158" t="s">
        <v>72</v>
      </c>
      <c r="E175" s="159" t="s">
        <v>1077</v>
      </c>
      <c r="F175" s="159" t="s">
        <v>1067</v>
      </c>
      <c r="G175" s="12"/>
      <c r="H175" s="12"/>
      <c r="I175" s="160"/>
      <c r="J175" s="161">
        <f>BK175</f>
        <v>0</v>
      </c>
      <c r="K175" s="12"/>
      <c r="L175" s="157"/>
      <c r="M175" s="162"/>
      <c r="N175" s="163"/>
      <c r="O175" s="163"/>
      <c r="P175" s="164">
        <f>SUM(P176:P207)</f>
        <v>0</v>
      </c>
      <c r="Q175" s="163"/>
      <c r="R175" s="164">
        <f>SUM(R176:R207)</f>
        <v>0</v>
      </c>
      <c r="S175" s="163"/>
      <c r="T175" s="165">
        <f>SUM(T176:T207)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58" t="s">
        <v>81</v>
      </c>
      <c r="AT175" s="166" t="s">
        <v>72</v>
      </c>
      <c r="AU175" s="166" t="s">
        <v>73</v>
      </c>
      <c r="AY175" s="158" t="s">
        <v>146</v>
      </c>
      <c r="BK175" s="167">
        <f>SUM(BK176:BK207)</f>
        <v>0</v>
      </c>
    </row>
    <row r="176" s="2" customFormat="1">
      <c r="A176" s="37"/>
      <c r="B176" s="170"/>
      <c r="C176" s="171" t="s">
        <v>7</v>
      </c>
      <c r="D176" s="171" t="s">
        <v>149</v>
      </c>
      <c r="E176" s="172" t="s">
        <v>1078</v>
      </c>
      <c r="F176" s="173" t="s">
        <v>1079</v>
      </c>
      <c r="G176" s="174" t="s">
        <v>278</v>
      </c>
      <c r="H176" s="175">
        <v>172</v>
      </c>
      <c r="I176" s="176"/>
      <c r="J176" s="177">
        <f>ROUND(I176*H176,2)</f>
        <v>0</v>
      </c>
      <c r="K176" s="173" t="s">
        <v>1</v>
      </c>
      <c r="L176" s="38"/>
      <c r="M176" s="178" t="s">
        <v>1</v>
      </c>
      <c r="N176" s="179" t="s">
        <v>38</v>
      </c>
      <c r="O176" s="76"/>
      <c r="P176" s="180">
        <f>O176*H176</f>
        <v>0</v>
      </c>
      <c r="Q176" s="180">
        <v>0</v>
      </c>
      <c r="R176" s="180">
        <f>Q176*H176</f>
        <v>0</v>
      </c>
      <c r="S176" s="180">
        <v>0</v>
      </c>
      <c r="T176" s="18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2" t="s">
        <v>168</v>
      </c>
      <c r="AT176" s="182" t="s">
        <v>149</v>
      </c>
      <c r="AU176" s="182" t="s">
        <v>81</v>
      </c>
      <c r="AY176" s="18" t="s">
        <v>146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18" t="s">
        <v>81</v>
      </c>
      <c r="BK176" s="183">
        <f>ROUND(I176*H176,2)</f>
        <v>0</v>
      </c>
      <c r="BL176" s="18" t="s">
        <v>168</v>
      </c>
      <c r="BM176" s="182" t="s">
        <v>573</v>
      </c>
    </row>
    <row r="177" s="2" customFormat="1">
      <c r="A177" s="37"/>
      <c r="B177" s="38"/>
      <c r="C177" s="37"/>
      <c r="D177" s="184" t="s">
        <v>156</v>
      </c>
      <c r="E177" s="37"/>
      <c r="F177" s="185" t="s">
        <v>1079</v>
      </c>
      <c r="G177" s="37"/>
      <c r="H177" s="37"/>
      <c r="I177" s="186"/>
      <c r="J177" s="37"/>
      <c r="K177" s="37"/>
      <c r="L177" s="38"/>
      <c r="M177" s="187"/>
      <c r="N177" s="188"/>
      <c r="O177" s="76"/>
      <c r="P177" s="76"/>
      <c r="Q177" s="76"/>
      <c r="R177" s="76"/>
      <c r="S177" s="76"/>
      <c r="T177" s="7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8" t="s">
        <v>156</v>
      </c>
      <c r="AU177" s="18" t="s">
        <v>81</v>
      </c>
    </row>
    <row r="178" s="2" customFormat="1">
      <c r="A178" s="37"/>
      <c r="B178" s="170"/>
      <c r="C178" s="171" t="s">
        <v>454</v>
      </c>
      <c r="D178" s="171" t="s">
        <v>149</v>
      </c>
      <c r="E178" s="172" t="s">
        <v>1080</v>
      </c>
      <c r="F178" s="173" t="s">
        <v>1081</v>
      </c>
      <c r="G178" s="174" t="s">
        <v>240</v>
      </c>
      <c r="H178" s="175">
        <v>22</v>
      </c>
      <c r="I178" s="176"/>
      <c r="J178" s="177">
        <f>ROUND(I178*H178,2)</f>
        <v>0</v>
      </c>
      <c r="K178" s="173" t="s">
        <v>1</v>
      </c>
      <c r="L178" s="38"/>
      <c r="M178" s="178" t="s">
        <v>1</v>
      </c>
      <c r="N178" s="179" t="s">
        <v>38</v>
      </c>
      <c r="O178" s="76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2" t="s">
        <v>168</v>
      </c>
      <c r="AT178" s="182" t="s">
        <v>149</v>
      </c>
      <c r="AU178" s="182" t="s">
        <v>81</v>
      </c>
      <c r="AY178" s="18" t="s">
        <v>146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8" t="s">
        <v>81</v>
      </c>
      <c r="BK178" s="183">
        <f>ROUND(I178*H178,2)</f>
        <v>0</v>
      </c>
      <c r="BL178" s="18" t="s">
        <v>168</v>
      </c>
      <c r="BM178" s="182" t="s">
        <v>581</v>
      </c>
    </row>
    <row r="179" s="2" customFormat="1">
      <c r="A179" s="37"/>
      <c r="B179" s="38"/>
      <c r="C179" s="37"/>
      <c r="D179" s="184" t="s">
        <v>156</v>
      </c>
      <c r="E179" s="37"/>
      <c r="F179" s="185" t="s">
        <v>1081</v>
      </c>
      <c r="G179" s="37"/>
      <c r="H179" s="37"/>
      <c r="I179" s="186"/>
      <c r="J179" s="37"/>
      <c r="K179" s="37"/>
      <c r="L179" s="38"/>
      <c r="M179" s="187"/>
      <c r="N179" s="188"/>
      <c r="O179" s="76"/>
      <c r="P179" s="76"/>
      <c r="Q179" s="76"/>
      <c r="R179" s="76"/>
      <c r="S179" s="76"/>
      <c r="T179" s="7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8" t="s">
        <v>156</v>
      </c>
      <c r="AU179" s="18" t="s">
        <v>81</v>
      </c>
    </row>
    <row r="180" s="2" customFormat="1" ht="24.15" customHeight="1">
      <c r="A180" s="37"/>
      <c r="B180" s="170"/>
      <c r="C180" s="171" t="s">
        <v>461</v>
      </c>
      <c r="D180" s="171" t="s">
        <v>149</v>
      </c>
      <c r="E180" s="172" t="s">
        <v>1082</v>
      </c>
      <c r="F180" s="173" t="s">
        <v>1083</v>
      </c>
      <c r="G180" s="174" t="s">
        <v>278</v>
      </c>
      <c r="H180" s="175">
        <v>312</v>
      </c>
      <c r="I180" s="176"/>
      <c r="J180" s="177">
        <f>ROUND(I180*H180,2)</f>
        <v>0</v>
      </c>
      <c r="K180" s="173" t="s">
        <v>1</v>
      </c>
      <c r="L180" s="38"/>
      <c r="M180" s="178" t="s">
        <v>1</v>
      </c>
      <c r="N180" s="179" t="s">
        <v>38</v>
      </c>
      <c r="O180" s="76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2" t="s">
        <v>168</v>
      </c>
      <c r="AT180" s="182" t="s">
        <v>149</v>
      </c>
      <c r="AU180" s="182" t="s">
        <v>81</v>
      </c>
      <c r="AY180" s="18" t="s">
        <v>146</v>
      </c>
      <c r="BE180" s="183">
        <f>IF(N180="základní",J180,0)</f>
        <v>0</v>
      </c>
      <c r="BF180" s="183">
        <f>IF(N180="snížená",J180,0)</f>
        <v>0</v>
      </c>
      <c r="BG180" s="183">
        <f>IF(N180="zákl. přenesená",J180,0)</f>
        <v>0</v>
      </c>
      <c r="BH180" s="183">
        <f>IF(N180="sníž. přenesená",J180,0)</f>
        <v>0</v>
      </c>
      <c r="BI180" s="183">
        <f>IF(N180="nulová",J180,0)</f>
        <v>0</v>
      </c>
      <c r="BJ180" s="18" t="s">
        <v>81</v>
      </c>
      <c r="BK180" s="183">
        <f>ROUND(I180*H180,2)</f>
        <v>0</v>
      </c>
      <c r="BL180" s="18" t="s">
        <v>168</v>
      </c>
      <c r="BM180" s="182" t="s">
        <v>593</v>
      </c>
    </row>
    <row r="181" s="2" customFormat="1">
      <c r="A181" s="37"/>
      <c r="B181" s="38"/>
      <c r="C181" s="37"/>
      <c r="D181" s="184" t="s">
        <v>156</v>
      </c>
      <c r="E181" s="37"/>
      <c r="F181" s="185" t="s">
        <v>1083</v>
      </c>
      <c r="G181" s="37"/>
      <c r="H181" s="37"/>
      <c r="I181" s="186"/>
      <c r="J181" s="37"/>
      <c r="K181" s="37"/>
      <c r="L181" s="38"/>
      <c r="M181" s="187"/>
      <c r="N181" s="188"/>
      <c r="O181" s="76"/>
      <c r="P181" s="76"/>
      <c r="Q181" s="76"/>
      <c r="R181" s="76"/>
      <c r="S181" s="76"/>
      <c r="T181" s="7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8" t="s">
        <v>156</v>
      </c>
      <c r="AU181" s="18" t="s">
        <v>81</v>
      </c>
    </row>
    <row r="182" s="2" customFormat="1" ht="24.15" customHeight="1">
      <c r="A182" s="37"/>
      <c r="B182" s="170"/>
      <c r="C182" s="171" t="s">
        <v>466</v>
      </c>
      <c r="D182" s="171" t="s">
        <v>149</v>
      </c>
      <c r="E182" s="172" t="s">
        <v>1084</v>
      </c>
      <c r="F182" s="173" t="s">
        <v>1085</v>
      </c>
      <c r="G182" s="174" t="s">
        <v>240</v>
      </c>
      <c r="H182" s="175">
        <v>10</v>
      </c>
      <c r="I182" s="176"/>
      <c r="J182" s="177">
        <f>ROUND(I182*H182,2)</f>
        <v>0</v>
      </c>
      <c r="K182" s="173" t="s">
        <v>1</v>
      </c>
      <c r="L182" s="38"/>
      <c r="M182" s="178" t="s">
        <v>1</v>
      </c>
      <c r="N182" s="179" t="s">
        <v>38</v>
      </c>
      <c r="O182" s="76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2" t="s">
        <v>168</v>
      </c>
      <c r="AT182" s="182" t="s">
        <v>149</v>
      </c>
      <c r="AU182" s="182" t="s">
        <v>81</v>
      </c>
      <c r="AY182" s="18" t="s">
        <v>146</v>
      </c>
      <c r="BE182" s="183">
        <f>IF(N182="základní",J182,0)</f>
        <v>0</v>
      </c>
      <c r="BF182" s="183">
        <f>IF(N182="snížená",J182,0)</f>
        <v>0</v>
      </c>
      <c r="BG182" s="183">
        <f>IF(N182="zákl. přenesená",J182,0)</f>
        <v>0</v>
      </c>
      <c r="BH182" s="183">
        <f>IF(N182="sníž. přenesená",J182,0)</f>
        <v>0</v>
      </c>
      <c r="BI182" s="183">
        <f>IF(N182="nulová",J182,0)</f>
        <v>0</v>
      </c>
      <c r="BJ182" s="18" t="s">
        <v>81</v>
      </c>
      <c r="BK182" s="183">
        <f>ROUND(I182*H182,2)</f>
        <v>0</v>
      </c>
      <c r="BL182" s="18" t="s">
        <v>168</v>
      </c>
      <c r="BM182" s="182" t="s">
        <v>605</v>
      </c>
    </row>
    <row r="183" s="2" customFormat="1">
      <c r="A183" s="37"/>
      <c r="B183" s="38"/>
      <c r="C183" s="37"/>
      <c r="D183" s="184" t="s">
        <v>156</v>
      </c>
      <c r="E183" s="37"/>
      <c r="F183" s="185" t="s">
        <v>1085</v>
      </c>
      <c r="G183" s="37"/>
      <c r="H183" s="37"/>
      <c r="I183" s="186"/>
      <c r="J183" s="37"/>
      <c r="K183" s="37"/>
      <c r="L183" s="38"/>
      <c r="M183" s="187"/>
      <c r="N183" s="188"/>
      <c r="O183" s="76"/>
      <c r="P183" s="76"/>
      <c r="Q183" s="76"/>
      <c r="R183" s="76"/>
      <c r="S183" s="76"/>
      <c r="T183" s="7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8" t="s">
        <v>156</v>
      </c>
      <c r="AU183" s="18" t="s">
        <v>81</v>
      </c>
    </row>
    <row r="184" s="2" customFormat="1">
      <c r="A184" s="37"/>
      <c r="B184" s="170"/>
      <c r="C184" s="171" t="s">
        <v>472</v>
      </c>
      <c r="D184" s="171" t="s">
        <v>149</v>
      </c>
      <c r="E184" s="172" t="s">
        <v>1086</v>
      </c>
      <c r="F184" s="173" t="s">
        <v>1087</v>
      </c>
      <c r="G184" s="174" t="s">
        <v>240</v>
      </c>
      <c r="H184" s="175">
        <v>12</v>
      </c>
      <c r="I184" s="176"/>
      <c r="J184" s="177">
        <f>ROUND(I184*H184,2)</f>
        <v>0</v>
      </c>
      <c r="K184" s="173" t="s">
        <v>1</v>
      </c>
      <c r="L184" s="38"/>
      <c r="M184" s="178" t="s">
        <v>1</v>
      </c>
      <c r="N184" s="179" t="s">
        <v>38</v>
      </c>
      <c r="O184" s="76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82" t="s">
        <v>168</v>
      </c>
      <c r="AT184" s="182" t="s">
        <v>149</v>
      </c>
      <c r="AU184" s="182" t="s">
        <v>81</v>
      </c>
      <c r="AY184" s="18" t="s">
        <v>146</v>
      </c>
      <c r="BE184" s="183">
        <f>IF(N184="základní",J184,0)</f>
        <v>0</v>
      </c>
      <c r="BF184" s="183">
        <f>IF(N184="snížená",J184,0)</f>
        <v>0</v>
      </c>
      <c r="BG184" s="183">
        <f>IF(N184="zákl. přenesená",J184,0)</f>
        <v>0</v>
      </c>
      <c r="BH184" s="183">
        <f>IF(N184="sníž. přenesená",J184,0)</f>
        <v>0</v>
      </c>
      <c r="BI184" s="183">
        <f>IF(N184="nulová",J184,0)</f>
        <v>0</v>
      </c>
      <c r="BJ184" s="18" t="s">
        <v>81</v>
      </c>
      <c r="BK184" s="183">
        <f>ROUND(I184*H184,2)</f>
        <v>0</v>
      </c>
      <c r="BL184" s="18" t="s">
        <v>168</v>
      </c>
      <c r="BM184" s="182" t="s">
        <v>616</v>
      </c>
    </row>
    <row r="185" s="2" customFormat="1">
      <c r="A185" s="37"/>
      <c r="B185" s="38"/>
      <c r="C185" s="37"/>
      <c r="D185" s="184" t="s">
        <v>156</v>
      </c>
      <c r="E185" s="37"/>
      <c r="F185" s="185" t="s">
        <v>1087</v>
      </c>
      <c r="G185" s="37"/>
      <c r="H185" s="37"/>
      <c r="I185" s="186"/>
      <c r="J185" s="37"/>
      <c r="K185" s="37"/>
      <c r="L185" s="38"/>
      <c r="M185" s="187"/>
      <c r="N185" s="188"/>
      <c r="O185" s="76"/>
      <c r="P185" s="76"/>
      <c r="Q185" s="76"/>
      <c r="R185" s="76"/>
      <c r="S185" s="76"/>
      <c r="T185" s="7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8" t="s">
        <v>156</v>
      </c>
      <c r="AU185" s="18" t="s">
        <v>81</v>
      </c>
    </row>
    <row r="186" s="2" customFormat="1">
      <c r="A186" s="37"/>
      <c r="B186" s="170"/>
      <c r="C186" s="171" t="s">
        <v>477</v>
      </c>
      <c r="D186" s="171" t="s">
        <v>149</v>
      </c>
      <c r="E186" s="172" t="s">
        <v>1088</v>
      </c>
      <c r="F186" s="173" t="s">
        <v>1089</v>
      </c>
      <c r="G186" s="174" t="s">
        <v>278</v>
      </c>
      <c r="H186" s="175">
        <v>56</v>
      </c>
      <c r="I186" s="176"/>
      <c r="J186" s="177">
        <f>ROUND(I186*H186,2)</f>
        <v>0</v>
      </c>
      <c r="K186" s="173" t="s">
        <v>1</v>
      </c>
      <c r="L186" s="38"/>
      <c r="M186" s="178" t="s">
        <v>1</v>
      </c>
      <c r="N186" s="179" t="s">
        <v>38</v>
      </c>
      <c r="O186" s="76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2" t="s">
        <v>168</v>
      </c>
      <c r="AT186" s="182" t="s">
        <v>149</v>
      </c>
      <c r="AU186" s="182" t="s">
        <v>81</v>
      </c>
      <c r="AY186" s="18" t="s">
        <v>146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8" t="s">
        <v>81</v>
      </c>
      <c r="BK186" s="183">
        <f>ROUND(I186*H186,2)</f>
        <v>0</v>
      </c>
      <c r="BL186" s="18" t="s">
        <v>168</v>
      </c>
      <c r="BM186" s="182" t="s">
        <v>640</v>
      </c>
    </row>
    <row r="187" s="2" customFormat="1">
      <c r="A187" s="37"/>
      <c r="B187" s="38"/>
      <c r="C187" s="37"/>
      <c r="D187" s="184" t="s">
        <v>156</v>
      </c>
      <c r="E187" s="37"/>
      <c r="F187" s="185" t="s">
        <v>1089</v>
      </c>
      <c r="G187" s="37"/>
      <c r="H187" s="37"/>
      <c r="I187" s="186"/>
      <c r="J187" s="37"/>
      <c r="K187" s="37"/>
      <c r="L187" s="38"/>
      <c r="M187" s="187"/>
      <c r="N187" s="188"/>
      <c r="O187" s="76"/>
      <c r="P187" s="76"/>
      <c r="Q187" s="76"/>
      <c r="R187" s="76"/>
      <c r="S187" s="76"/>
      <c r="T187" s="7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8" t="s">
        <v>156</v>
      </c>
      <c r="AU187" s="18" t="s">
        <v>81</v>
      </c>
    </row>
    <row r="188" s="2" customFormat="1">
      <c r="A188" s="37"/>
      <c r="B188" s="170"/>
      <c r="C188" s="171" t="s">
        <v>485</v>
      </c>
      <c r="D188" s="171" t="s">
        <v>149</v>
      </c>
      <c r="E188" s="172" t="s">
        <v>1090</v>
      </c>
      <c r="F188" s="173" t="s">
        <v>1091</v>
      </c>
      <c r="G188" s="174" t="s">
        <v>278</v>
      </c>
      <c r="H188" s="175">
        <v>312</v>
      </c>
      <c r="I188" s="176"/>
      <c r="J188" s="177">
        <f>ROUND(I188*H188,2)</f>
        <v>0</v>
      </c>
      <c r="K188" s="173" t="s">
        <v>1</v>
      </c>
      <c r="L188" s="38"/>
      <c r="M188" s="178" t="s">
        <v>1</v>
      </c>
      <c r="N188" s="179" t="s">
        <v>38</v>
      </c>
      <c r="O188" s="76"/>
      <c r="P188" s="180">
        <f>O188*H188</f>
        <v>0</v>
      </c>
      <c r="Q188" s="180">
        <v>0</v>
      </c>
      <c r="R188" s="180">
        <f>Q188*H188</f>
        <v>0</v>
      </c>
      <c r="S188" s="180">
        <v>0</v>
      </c>
      <c r="T188" s="18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2" t="s">
        <v>168</v>
      </c>
      <c r="AT188" s="182" t="s">
        <v>149</v>
      </c>
      <c r="AU188" s="182" t="s">
        <v>81</v>
      </c>
      <c r="AY188" s="18" t="s">
        <v>146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18" t="s">
        <v>81</v>
      </c>
      <c r="BK188" s="183">
        <f>ROUND(I188*H188,2)</f>
        <v>0</v>
      </c>
      <c r="BL188" s="18" t="s">
        <v>168</v>
      </c>
      <c r="BM188" s="182" t="s">
        <v>664</v>
      </c>
    </row>
    <row r="189" s="2" customFormat="1">
      <c r="A189" s="37"/>
      <c r="B189" s="38"/>
      <c r="C189" s="37"/>
      <c r="D189" s="184" t="s">
        <v>156</v>
      </c>
      <c r="E189" s="37"/>
      <c r="F189" s="185" t="s">
        <v>1091</v>
      </c>
      <c r="G189" s="37"/>
      <c r="H189" s="37"/>
      <c r="I189" s="186"/>
      <c r="J189" s="37"/>
      <c r="K189" s="37"/>
      <c r="L189" s="38"/>
      <c r="M189" s="187"/>
      <c r="N189" s="188"/>
      <c r="O189" s="76"/>
      <c r="P189" s="76"/>
      <c r="Q189" s="76"/>
      <c r="R189" s="76"/>
      <c r="S189" s="76"/>
      <c r="T189" s="7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8" t="s">
        <v>156</v>
      </c>
      <c r="AU189" s="18" t="s">
        <v>81</v>
      </c>
    </row>
    <row r="190" s="2" customFormat="1" ht="16.5" customHeight="1">
      <c r="A190" s="37"/>
      <c r="B190" s="170"/>
      <c r="C190" s="171" t="s">
        <v>492</v>
      </c>
      <c r="D190" s="171" t="s">
        <v>149</v>
      </c>
      <c r="E190" s="172" t="s">
        <v>1092</v>
      </c>
      <c r="F190" s="173" t="s">
        <v>1093</v>
      </c>
      <c r="G190" s="174" t="s">
        <v>240</v>
      </c>
      <c r="H190" s="175">
        <v>5</v>
      </c>
      <c r="I190" s="176"/>
      <c r="J190" s="177">
        <f>ROUND(I190*H190,2)</f>
        <v>0</v>
      </c>
      <c r="K190" s="173" t="s">
        <v>1028</v>
      </c>
      <c r="L190" s="38"/>
      <c r="M190" s="178" t="s">
        <v>1</v>
      </c>
      <c r="N190" s="179" t="s">
        <v>38</v>
      </c>
      <c r="O190" s="76"/>
      <c r="P190" s="180">
        <f>O190*H190</f>
        <v>0</v>
      </c>
      <c r="Q190" s="180">
        <v>0</v>
      </c>
      <c r="R190" s="180">
        <f>Q190*H190</f>
        <v>0</v>
      </c>
      <c r="S190" s="180">
        <v>0</v>
      </c>
      <c r="T190" s="18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2" t="s">
        <v>168</v>
      </c>
      <c r="AT190" s="182" t="s">
        <v>149</v>
      </c>
      <c r="AU190" s="182" t="s">
        <v>81</v>
      </c>
      <c r="AY190" s="18" t="s">
        <v>146</v>
      </c>
      <c r="BE190" s="183">
        <f>IF(N190="základní",J190,0)</f>
        <v>0</v>
      </c>
      <c r="BF190" s="183">
        <f>IF(N190="snížená",J190,0)</f>
        <v>0</v>
      </c>
      <c r="BG190" s="183">
        <f>IF(N190="zákl. přenesená",J190,0)</f>
        <v>0</v>
      </c>
      <c r="BH190" s="183">
        <f>IF(N190="sníž. přenesená",J190,0)</f>
        <v>0</v>
      </c>
      <c r="BI190" s="183">
        <f>IF(N190="nulová",J190,0)</f>
        <v>0</v>
      </c>
      <c r="BJ190" s="18" t="s">
        <v>81</v>
      </c>
      <c r="BK190" s="183">
        <f>ROUND(I190*H190,2)</f>
        <v>0</v>
      </c>
      <c r="BL190" s="18" t="s">
        <v>168</v>
      </c>
      <c r="BM190" s="182" t="s">
        <v>674</v>
      </c>
    </row>
    <row r="191" s="2" customFormat="1">
      <c r="A191" s="37"/>
      <c r="B191" s="38"/>
      <c r="C191" s="37"/>
      <c r="D191" s="184" t="s">
        <v>156</v>
      </c>
      <c r="E191" s="37"/>
      <c r="F191" s="185" t="s">
        <v>1093</v>
      </c>
      <c r="G191" s="37"/>
      <c r="H191" s="37"/>
      <c r="I191" s="186"/>
      <c r="J191" s="37"/>
      <c r="K191" s="37"/>
      <c r="L191" s="38"/>
      <c r="M191" s="187"/>
      <c r="N191" s="188"/>
      <c r="O191" s="76"/>
      <c r="P191" s="76"/>
      <c r="Q191" s="76"/>
      <c r="R191" s="76"/>
      <c r="S191" s="76"/>
      <c r="T191" s="7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8" t="s">
        <v>156</v>
      </c>
      <c r="AU191" s="18" t="s">
        <v>81</v>
      </c>
    </row>
    <row r="192" s="2" customFormat="1" ht="24.15" customHeight="1">
      <c r="A192" s="37"/>
      <c r="B192" s="170"/>
      <c r="C192" s="171" t="s">
        <v>498</v>
      </c>
      <c r="D192" s="171" t="s">
        <v>149</v>
      </c>
      <c r="E192" s="172" t="s">
        <v>1094</v>
      </c>
      <c r="F192" s="173" t="s">
        <v>1095</v>
      </c>
      <c r="G192" s="174" t="s">
        <v>240</v>
      </c>
      <c r="H192" s="175">
        <v>5</v>
      </c>
      <c r="I192" s="176"/>
      <c r="J192" s="177">
        <f>ROUND(I192*H192,2)</f>
        <v>0</v>
      </c>
      <c r="K192" s="173" t="s">
        <v>1</v>
      </c>
      <c r="L192" s="38"/>
      <c r="M192" s="178" t="s">
        <v>1</v>
      </c>
      <c r="N192" s="179" t="s">
        <v>38</v>
      </c>
      <c r="O192" s="76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2" t="s">
        <v>168</v>
      </c>
      <c r="AT192" s="182" t="s">
        <v>149</v>
      </c>
      <c r="AU192" s="182" t="s">
        <v>81</v>
      </c>
      <c r="AY192" s="18" t="s">
        <v>146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8" t="s">
        <v>81</v>
      </c>
      <c r="BK192" s="183">
        <f>ROUND(I192*H192,2)</f>
        <v>0</v>
      </c>
      <c r="BL192" s="18" t="s">
        <v>168</v>
      </c>
      <c r="BM192" s="182" t="s">
        <v>1096</v>
      </c>
    </row>
    <row r="193" s="2" customFormat="1">
      <c r="A193" s="37"/>
      <c r="B193" s="38"/>
      <c r="C193" s="37"/>
      <c r="D193" s="184" t="s">
        <v>156</v>
      </c>
      <c r="E193" s="37"/>
      <c r="F193" s="185" t="s">
        <v>1095</v>
      </c>
      <c r="G193" s="37"/>
      <c r="H193" s="37"/>
      <c r="I193" s="186"/>
      <c r="J193" s="37"/>
      <c r="K193" s="37"/>
      <c r="L193" s="38"/>
      <c r="M193" s="187"/>
      <c r="N193" s="188"/>
      <c r="O193" s="76"/>
      <c r="P193" s="76"/>
      <c r="Q193" s="76"/>
      <c r="R193" s="76"/>
      <c r="S193" s="76"/>
      <c r="T193" s="7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8" t="s">
        <v>156</v>
      </c>
      <c r="AU193" s="18" t="s">
        <v>81</v>
      </c>
    </row>
    <row r="194" s="2" customFormat="1" ht="24.15" customHeight="1">
      <c r="A194" s="37"/>
      <c r="B194" s="170"/>
      <c r="C194" s="171" t="s">
        <v>506</v>
      </c>
      <c r="D194" s="171" t="s">
        <v>149</v>
      </c>
      <c r="E194" s="172" t="s">
        <v>1097</v>
      </c>
      <c r="F194" s="173" t="s">
        <v>1098</v>
      </c>
      <c r="G194" s="174" t="s">
        <v>240</v>
      </c>
      <c r="H194" s="175">
        <v>1</v>
      </c>
      <c r="I194" s="176"/>
      <c r="J194" s="177">
        <f>ROUND(I194*H194,2)</f>
        <v>0</v>
      </c>
      <c r="K194" s="173" t="s">
        <v>1</v>
      </c>
      <c r="L194" s="38"/>
      <c r="M194" s="178" t="s">
        <v>1</v>
      </c>
      <c r="N194" s="179" t="s">
        <v>38</v>
      </c>
      <c r="O194" s="76"/>
      <c r="P194" s="180">
        <f>O194*H194</f>
        <v>0</v>
      </c>
      <c r="Q194" s="180">
        <v>0</v>
      </c>
      <c r="R194" s="180">
        <f>Q194*H194</f>
        <v>0</v>
      </c>
      <c r="S194" s="180">
        <v>0</v>
      </c>
      <c r="T194" s="18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2" t="s">
        <v>168</v>
      </c>
      <c r="AT194" s="182" t="s">
        <v>149</v>
      </c>
      <c r="AU194" s="182" t="s">
        <v>81</v>
      </c>
      <c r="AY194" s="18" t="s">
        <v>146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8" t="s">
        <v>81</v>
      </c>
      <c r="BK194" s="183">
        <f>ROUND(I194*H194,2)</f>
        <v>0</v>
      </c>
      <c r="BL194" s="18" t="s">
        <v>168</v>
      </c>
      <c r="BM194" s="182" t="s">
        <v>1099</v>
      </c>
    </row>
    <row r="195" s="2" customFormat="1">
      <c r="A195" s="37"/>
      <c r="B195" s="38"/>
      <c r="C195" s="37"/>
      <c r="D195" s="184" t="s">
        <v>156</v>
      </c>
      <c r="E195" s="37"/>
      <c r="F195" s="185" t="s">
        <v>1098</v>
      </c>
      <c r="G195" s="37"/>
      <c r="H195" s="37"/>
      <c r="I195" s="186"/>
      <c r="J195" s="37"/>
      <c r="K195" s="37"/>
      <c r="L195" s="38"/>
      <c r="M195" s="187"/>
      <c r="N195" s="188"/>
      <c r="O195" s="76"/>
      <c r="P195" s="76"/>
      <c r="Q195" s="76"/>
      <c r="R195" s="76"/>
      <c r="S195" s="76"/>
      <c r="T195" s="7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8" t="s">
        <v>156</v>
      </c>
      <c r="AU195" s="18" t="s">
        <v>81</v>
      </c>
    </row>
    <row r="196" s="2" customFormat="1" ht="24.15" customHeight="1">
      <c r="A196" s="37"/>
      <c r="B196" s="170"/>
      <c r="C196" s="171" t="s">
        <v>511</v>
      </c>
      <c r="D196" s="171" t="s">
        <v>149</v>
      </c>
      <c r="E196" s="172" t="s">
        <v>1100</v>
      </c>
      <c r="F196" s="173" t="s">
        <v>1101</v>
      </c>
      <c r="G196" s="174" t="s">
        <v>240</v>
      </c>
      <c r="H196" s="175">
        <v>4</v>
      </c>
      <c r="I196" s="176"/>
      <c r="J196" s="177">
        <f>ROUND(I196*H196,2)</f>
        <v>0</v>
      </c>
      <c r="K196" s="173" t="s">
        <v>1</v>
      </c>
      <c r="L196" s="38"/>
      <c r="M196" s="178" t="s">
        <v>1</v>
      </c>
      <c r="N196" s="179" t="s">
        <v>38</v>
      </c>
      <c r="O196" s="76"/>
      <c r="P196" s="180">
        <f>O196*H196</f>
        <v>0</v>
      </c>
      <c r="Q196" s="180">
        <v>0</v>
      </c>
      <c r="R196" s="180">
        <f>Q196*H196</f>
        <v>0</v>
      </c>
      <c r="S196" s="180">
        <v>0</v>
      </c>
      <c r="T196" s="18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2" t="s">
        <v>168</v>
      </c>
      <c r="AT196" s="182" t="s">
        <v>149</v>
      </c>
      <c r="AU196" s="182" t="s">
        <v>81</v>
      </c>
      <c r="AY196" s="18" t="s">
        <v>146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8" t="s">
        <v>81</v>
      </c>
      <c r="BK196" s="183">
        <f>ROUND(I196*H196,2)</f>
        <v>0</v>
      </c>
      <c r="BL196" s="18" t="s">
        <v>168</v>
      </c>
      <c r="BM196" s="182" t="s">
        <v>1102</v>
      </c>
    </row>
    <row r="197" s="2" customFormat="1">
      <c r="A197" s="37"/>
      <c r="B197" s="38"/>
      <c r="C197" s="37"/>
      <c r="D197" s="184" t="s">
        <v>156</v>
      </c>
      <c r="E197" s="37"/>
      <c r="F197" s="185" t="s">
        <v>1101</v>
      </c>
      <c r="G197" s="37"/>
      <c r="H197" s="37"/>
      <c r="I197" s="186"/>
      <c r="J197" s="37"/>
      <c r="K197" s="37"/>
      <c r="L197" s="38"/>
      <c r="M197" s="187"/>
      <c r="N197" s="188"/>
      <c r="O197" s="76"/>
      <c r="P197" s="76"/>
      <c r="Q197" s="76"/>
      <c r="R197" s="76"/>
      <c r="S197" s="76"/>
      <c r="T197" s="7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8" t="s">
        <v>156</v>
      </c>
      <c r="AU197" s="18" t="s">
        <v>81</v>
      </c>
    </row>
    <row r="198" s="2" customFormat="1" ht="24.15" customHeight="1">
      <c r="A198" s="37"/>
      <c r="B198" s="170"/>
      <c r="C198" s="171" t="s">
        <v>517</v>
      </c>
      <c r="D198" s="171" t="s">
        <v>149</v>
      </c>
      <c r="E198" s="172" t="s">
        <v>1103</v>
      </c>
      <c r="F198" s="173" t="s">
        <v>1104</v>
      </c>
      <c r="G198" s="174" t="s">
        <v>240</v>
      </c>
      <c r="H198" s="175">
        <v>4</v>
      </c>
      <c r="I198" s="176"/>
      <c r="J198" s="177">
        <f>ROUND(I198*H198,2)</f>
        <v>0</v>
      </c>
      <c r="K198" s="173" t="s">
        <v>1</v>
      </c>
      <c r="L198" s="38"/>
      <c r="M198" s="178" t="s">
        <v>1</v>
      </c>
      <c r="N198" s="179" t="s">
        <v>38</v>
      </c>
      <c r="O198" s="76"/>
      <c r="P198" s="180">
        <f>O198*H198</f>
        <v>0</v>
      </c>
      <c r="Q198" s="180">
        <v>0</v>
      </c>
      <c r="R198" s="180">
        <f>Q198*H198</f>
        <v>0</v>
      </c>
      <c r="S198" s="180">
        <v>0</v>
      </c>
      <c r="T198" s="18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2" t="s">
        <v>168</v>
      </c>
      <c r="AT198" s="182" t="s">
        <v>149</v>
      </c>
      <c r="AU198" s="182" t="s">
        <v>81</v>
      </c>
      <c r="AY198" s="18" t="s">
        <v>146</v>
      </c>
      <c r="BE198" s="183">
        <f>IF(N198="základní",J198,0)</f>
        <v>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18" t="s">
        <v>81</v>
      </c>
      <c r="BK198" s="183">
        <f>ROUND(I198*H198,2)</f>
        <v>0</v>
      </c>
      <c r="BL198" s="18" t="s">
        <v>168</v>
      </c>
      <c r="BM198" s="182" t="s">
        <v>1105</v>
      </c>
    </row>
    <row r="199" s="2" customFormat="1">
      <c r="A199" s="37"/>
      <c r="B199" s="38"/>
      <c r="C199" s="37"/>
      <c r="D199" s="184" t="s">
        <v>156</v>
      </c>
      <c r="E199" s="37"/>
      <c r="F199" s="185" t="s">
        <v>1104</v>
      </c>
      <c r="G199" s="37"/>
      <c r="H199" s="37"/>
      <c r="I199" s="186"/>
      <c r="J199" s="37"/>
      <c r="K199" s="37"/>
      <c r="L199" s="38"/>
      <c r="M199" s="187"/>
      <c r="N199" s="188"/>
      <c r="O199" s="76"/>
      <c r="P199" s="76"/>
      <c r="Q199" s="76"/>
      <c r="R199" s="76"/>
      <c r="S199" s="76"/>
      <c r="T199" s="7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8" t="s">
        <v>156</v>
      </c>
      <c r="AU199" s="18" t="s">
        <v>81</v>
      </c>
    </row>
    <row r="200" s="2" customFormat="1" ht="24.15" customHeight="1">
      <c r="A200" s="37"/>
      <c r="B200" s="170"/>
      <c r="C200" s="171" t="s">
        <v>523</v>
      </c>
      <c r="D200" s="171" t="s">
        <v>149</v>
      </c>
      <c r="E200" s="172" t="s">
        <v>1106</v>
      </c>
      <c r="F200" s="173" t="s">
        <v>1107</v>
      </c>
      <c r="G200" s="174" t="s">
        <v>240</v>
      </c>
      <c r="H200" s="175">
        <v>5</v>
      </c>
      <c r="I200" s="176"/>
      <c r="J200" s="177">
        <f>ROUND(I200*H200,2)</f>
        <v>0</v>
      </c>
      <c r="K200" s="173" t="s">
        <v>1</v>
      </c>
      <c r="L200" s="38"/>
      <c r="M200" s="178" t="s">
        <v>1</v>
      </c>
      <c r="N200" s="179" t="s">
        <v>38</v>
      </c>
      <c r="O200" s="76"/>
      <c r="P200" s="180">
        <f>O200*H200</f>
        <v>0</v>
      </c>
      <c r="Q200" s="180">
        <v>0</v>
      </c>
      <c r="R200" s="180">
        <f>Q200*H200</f>
        <v>0</v>
      </c>
      <c r="S200" s="180">
        <v>0</v>
      </c>
      <c r="T200" s="18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82" t="s">
        <v>168</v>
      </c>
      <c r="AT200" s="182" t="s">
        <v>149</v>
      </c>
      <c r="AU200" s="182" t="s">
        <v>81</v>
      </c>
      <c r="AY200" s="18" t="s">
        <v>146</v>
      </c>
      <c r="BE200" s="183">
        <f>IF(N200="základní",J200,0)</f>
        <v>0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18" t="s">
        <v>81</v>
      </c>
      <c r="BK200" s="183">
        <f>ROUND(I200*H200,2)</f>
        <v>0</v>
      </c>
      <c r="BL200" s="18" t="s">
        <v>168</v>
      </c>
      <c r="BM200" s="182" t="s">
        <v>1108</v>
      </c>
    </row>
    <row r="201" s="2" customFormat="1">
      <c r="A201" s="37"/>
      <c r="B201" s="38"/>
      <c r="C201" s="37"/>
      <c r="D201" s="184" t="s">
        <v>156</v>
      </c>
      <c r="E201" s="37"/>
      <c r="F201" s="185" t="s">
        <v>1107</v>
      </c>
      <c r="G201" s="37"/>
      <c r="H201" s="37"/>
      <c r="I201" s="186"/>
      <c r="J201" s="37"/>
      <c r="K201" s="37"/>
      <c r="L201" s="38"/>
      <c r="M201" s="187"/>
      <c r="N201" s="188"/>
      <c r="O201" s="76"/>
      <c r="P201" s="76"/>
      <c r="Q201" s="76"/>
      <c r="R201" s="76"/>
      <c r="S201" s="76"/>
      <c r="T201" s="7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8" t="s">
        <v>156</v>
      </c>
      <c r="AU201" s="18" t="s">
        <v>81</v>
      </c>
    </row>
    <row r="202" s="2" customFormat="1" ht="24.15" customHeight="1">
      <c r="A202" s="37"/>
      <c r="B202" s="170"/>
      <c r="C202" s="171" t="s">
        <v>528</v>
      </c>
      <c r="D202" s="171" t="s">
        <v>149</v>
      </c>
      <c r="E202" s="172" t="s">
        <v>1109</v>
      </c>
      <c r="F202" s="173" t="s">
        <v>1110</v>
      </c>
      <c r="G202" s="174" t="s">
        <v>240</v>
      </c>
      <c r="H202" s="175">
        <v>5</v>
      </c>
      <c r="I202" s="176"/>
      <c r="J202" s="177">
        <f>ROUND(I202*H202,2)</f>
        <v>0</v>
      </c>
      <c r="K202" s="173" t="s">
        <v>1</v>
      </c>
      <c r="L202" s="38"/>
      <c r="M202" s="178" t="s">
        <v>1</v>
      </c>
      <c r="N202" s="179" t="s">
        <v>38</v>
      </c>
      <c r="O202" s="76"/>
      <c r="P202" s="180">
        <f>O202*H202</f>
        <v>0</v>
      </c>
      <c r="Q202" s="180">
        <v>0</v>
      </c>
      <c r="R202" s="180">
        <f>Q202*H202</f>
        <v>0</v>
      </c>
      <c r="S202" s="180">
        <v>0</v>
      </c>
      <c r="T202" s="18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2" t="s">
        <v>168</v>
      </c>
      <c r="AT202" s="182" t="s">
        <v>149</v>
      </c>
      <c r="AU202" s="182" t="s">
        <v>81</v>
      </c>
      <c r="AY202" s="18" t="s">
        <v>146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18" t="s">
        <v>81</v>
      </c>
      <c r="BK202" s="183">
        <f>ROUND(I202*H202,2)</f>
        <v>0</v>
      </c>
      <c r="BL202" s="18" t="s">
        <v>168</v>
      </c>
      <c r="BM202" s="182" t="s">
        <v>1111</v>
      </c>
    </row>
    <row r="203" s="2" customFormat="1">
      <c r="A203" s="37"/>
      <c r="B203" s="38"/>
      <c r="C203" s="37"/>
      <c r="D203" s="184" t="s">
        <v>156</v>
      </c>
      <c r="E203" s="37"/>
      <c r="F203" s="185" t="s">
        <v>1110</v>
      </c>
      <c r="G203" s="37"/>
      <c r="H203" s="37"/>
      <c r="I203" s="186"/>
      <c r="J203" s="37"/>
      <c r="K203" s="37"/>
      <c r="L203" s="38"/>
      <c r="M203" s="187"/>
      <c r="N203" s="188"/>
      <c r="O203" s="76"/>
      <c r="P203" s="76"/>
      <c r="Q203" s="76"/>
      <c r="R203" s="76"/>
      <c r="S203" s="76"/>
      <c r="T203" s="7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8" t="s">
        <v>156</v>
      </c>
      <c r="AU203" s="18" t="s">
        <v>81</v>
      </c>
    </row>
    <row r="204" s="2" customFormat="1">
      <c r="A204" s="37"/>
      <c r="B204" s="170"/>
      <c r="C204" s="171" t="s">
        <v>533</v>
      </c>
      <c r="D204" s="171" t="s">
        <v>149</v>
      </c>
      <c r="E204" s="172" t="s">
        <v>1112</v>
      </c>
      <c r="F204" s="173" t="s">
        <v>1113</v>
      </c>
      <c r="G204" s="174" t="s">
        <v>240</v>
      </c>
      <c r="H204" s="175">
        <v>12</v>
      </c>
      <c r="I204" s="176"/>
      <c r="J204" s="177">
        <f>ROUND(I204*H204,2)</f>
        <v>0</v>
      </c>
      <c r="K204" s="173" t="s">
        <v>1</v>
      </c>
      <c r="L204" s="38"/>
      <c r="M204" s="178" t="s">
        <v>1</v>
      </c>
      <c r="N204" s="179" t="s">
        <v>38</v>
      </c>
      <c r="O204" s="76"/>
      <c r="P204" s="180">
        <f>O204*H204</f>
        <v>0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2" t="s">
        <v>168</v>
      </c>
      <c r="AT204" s="182" t="s">
        <v>149</v>
      </c>
      <c r="AU204" s="182" t="s">
        <v>81</v>
      </c>
      <c r="AY204" s="18" t="s">
        <v>146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18" t="s">
        <v>81</v>
      </c>
      <c r="BK204" s="183">
        <f>ROUND(I204*H204,2)</f>
        <v>0</v>
      </c>
      <c r="BL204" s="18" t="s">
        <v>168</v>
      </c>
      <c r="BM204" s="182" t="s">
        <v>1114</v>
      </c>
    </row>
    <row r="205" s="2" customFormat="1">
      <c r="A205" s="37"/>
      <c r="B205" s="38"/>
      <c r="C205" s="37"/>
      <c r="D205" s="184" t="s">
        <v>156</v>
      </c>
      <c r="E205" s="37"/>
      <c r="F205" s="185" t="s">
        <v>1113</v>
      </c>
      <c r="G205" s="37"/>
      <c r="H205" s="37"/>
      <c r="I205" s="186"/>
      <c r="J205" s="37"/>
      <c r="K205" s="37"/>
      <c r="L205" s="38"/>
      <c r="M205" s="187"/>
      <c r="N205" s="188"/>
      <c r="O205" s="76"/>
      <c r="P205" s="76"/>
      <c r="Q205" s="76"/>
      <c r="R205" s="76"/>
      <c r="S205" s="76"/>
      <c r="T205" s="7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8" t="s">
        <v>156</v>
      </c>
      <c r="AU205" s="18" t="s">
        <v>81</v>
      </c>
    </row>
    <row r="206" s="2" customFormat="1" ht="24.15" customHeight="1">
      <c r="A206" s="37"/>
      <c r="B206" s="170"/>
      <c r="C206" s="171" t="s">
        <v>538</v>
      </c>
      <c r="D206" s="171" t="s">
        <v>149</v>
      </c>
      <c r="E206" s="172" t="s">
        <v>1115</v>
      </c>
      <c r="F206" s="173" t="s">
        <v>1116</v>
      </c>
      <c r="G206" s="174" t="s">
        <v>278</v>
      </c>
      <c r="H206" s="175">
        <v>278</v>
      </c>
      <c r="I206" s="176"/>
      <c r="J206" s="177">
        <f>ROUND(I206*H206,2)</f>
        <v>0</v>
      </c>
      <c r="K206" s="173" t="s">
        <v>1</v>
      </c>
      <c r="L206" s="38"/>
      <c r="M206" s="178" t="s">
        <v>1</v>
      </c>
      <c r="N206" s="179" t="s">
        <v>38</v>
      </c>
      <c r="O206" s="76"/>
      <c r="P206" s="180">
        <f>O206*H206</f>
        <v>0</v>
      </c>
      <c r="Q206" s="180">
        <v>0</v>
      </c>
      <c r="R206" s="180">
        <f>Q206*H206</f>
        <v>0</v>
      </c>
      <c r="S206" s="180">
        <v>0</v>
      </c>
      <c r="T206" s="18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2" t="s">
        <v>168</v>
      </c>
      <c r="AT206" s="182" t="s">
        <v>149</v>
      </c>
      <c r="AU206" s="182" t="s">
        <v>81</v>
      </c>
      <c r="AY206" s="18" t="s">
        <v>146</v>
      </c>
      <c r="BE206" s="183">
        <f>IF(N206="základní",J206,0)</f>
        <v>0</v>
      </c>
      <c r="BF206" s="183">
        <f>IF(N206="snížená",J206,0)</f>
        <v>0</v>
      </c>
      <c r="BG206" s="183">
        <f>IF(N206="zákl. přenesená",J206,0)</f>
        <v>0</v>
      </c>
      <c r="BH206" s="183">
        <f>IF(N206="sníž. přenesená",J206,0)</f>
        <v>0</v>
      </c>
      <c r="BI206" s="183">
        <f>IF(N206="nulová",J206,0)</f>
        <v>0</v>
      </c>
      <c r="BJ206" s="18" t="s">
        <v>81</v>
      </c>
      <c r="BK206" s="183">
        <f>ROUND(I206*H206,2)</f>
        <v>0</v>
      </c>
      <c r="BL206" s="18" t="s">
        <v>168</v>
      </c>
      <c r="BM206" s="182" t="s">
        <v>1117</v>
      </c>
    </row>
    <row r="207" s="2" customFormat="1">
      <c r="A207" s="37"/>
      <c r="B207" s="38"/>
      <c r="C207" s="37"/>
      <c r="D207" s="184" t="s">
        <v>156</v>
      </c>
      <c r="E207" s="37"/>
      <c r="F207" s="185" t="s">
        <v>1116</v>
      </c>
      <c r="G207" s="37"/>
      <c r="H207" s="37"/>
      <c r="I207" s="186"/>
      <c r="J207" s="37"/>
      <c r="K207" s="37"/>
      <c r="L207" s="38"/>
      <c r="M207" s="187"/>
      <c r="N207" s="188"/>
      <c r="O207" s="76"/>
      <c r="P207" s="76"/>
      <c r="Q207" s="76"/>
      <c r="R207" s="76"/>
      <c r="S207" s="76"/>
      <c r="T207" s="7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8" t="s">
        <v>156</v>
      </c>
      <c r="AU207" s="18" t="s">
        <v>81</v>
      </c>
    </row>
    <row r="208" s="12" customFormat="1" ht="25.92" customHeight="1">
      <c r="A208" s="12"/>
      <c r="B208" s="157"/>
      <c r="C208" s="12"/>
      <c r="D208" s="158" t="s">
        <v>72</v>
      </c>
      <c r="E208" s="159" t="s">
        <v>1039</v>
      </c>
      <c r="F208" s="159" t="s">
        <v>1040</v>
      </c>
      <c r="G208" s="12"/>
      <c r="H208" s="12"/>
      <c r="I208" s="160"/>
      <c r="J208" s="161">
        <f>BK208</f>
        <v>0</v>
      </c>
      <c r="K208" s="12"/>
      <c r="L208" s="157"/>
      <c r="M208" s="162"/>
      <c r="N208" s="163"/>
      <c r="O208" s="163"/>
      <c r="P208" s="164">
        <f>SUM(P209:P234)</f>
        <v>0</v>
      </c>
      <c r="Q208" s="163"/>
      <c r="R208" s="164">
        <f>SUM(R209:R234)</f>
        <v>0</v>
      </c>
      <c r="S208" s="163"/>
      <c r="T208" s="165">
        <f>SUM(T209:T234)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58" t="s">
        <v>81</v>
      </c>
      <c r="AT208" s="166" t="s">
        <v>72</v>
      </c>
      <c r="AU208" s="166" t="s">
        <v>73</v>
      </c>
      <c r="AY208" s="158" t="s">
        <v>146</v>
      </c>
      <c r="BK208" s="167">
        <f>SUM(BK209:BK234)</f>
        <v>0</v>
      </c>
    </row>
    <row r="209" s="2" customFormat="1" ht="21.75" customHeight="1">
      <c r="A209" s="37"/>
      <c r="B209" s="170"/>
      <c r="C209" s="171" t="s">
        <v>547</v>
      </c>
      <c r="D209" s="171" t="s">
        <v>149</v>
      </c>
      <c r="E209" s="172" t="s">
        <v>1118</v>
      </c>
      <c r="F209" s="173" t="s">
        <v>1119</v>
      </c>
      <c r="G209" s="174" t="s">
        <v>278</v>
      </c>
      <c r="H209" s="175">
        <v>56</v>
      </c>
      <c r="I209" s="176"/>
      <c r="J209" s="177">
        <f>ROUND(I209*H209,2)</f>
        <v>0</v>
      </c>
      <c r="K209" s="173" t="s">
        <v>1</v>
      </c>
      <c r="L209" s="38"/>
      <c r="M209" s="178" t="s">
        <v>1</v>
      </c>
      <c r="N209" s="179" t="s">
        <v>38</v>
      </c>
      <c r="O209" s="76"/>
      <c r="P209" s="180">
        <f>O209*H209</f>
        <v>0</v>
      </c>
      <c r="Q209" s="180">
        <v>0</v>
      </c>
      <c r="R209" s="180">
        <f>Q209*H209</f>
        <v>0</v>
      </c>
      <c r="S209" s="180">
        <v>0</v>
      </c>
      <c r="T209" s="18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2" t="s">
        <v>168</v>
      </c>
      <c r="AT209" s="182" t="s">
        <v>149</v>
      </c>
      <c r="AU209" s="182" t="s">
        <v>81</v>
      </c>
      <c r="AY209" s="18" t="s">
        <v>146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8" t="s">
        <v>81</v>
      </c>
      <c r="BK209" s="183">
        <f>ROUND(I209*H209,2)</f>
        <v>0</v>
      </c>
      <c r="BL209" s="18" t="s">
        <v>168</v>
      </c>
      <c r="BM209" s="182" t="s">
        <v>1120</v>
      </c>
    </row>
    <row r="210" s="2" customFormat="1">
      <c r="A210" s="37"/>
      <c r="B210" s="38"/>
      <c r="C210" s="37"/>
      <c r="D210" s="184" t="s">
        <v>156</v>
      </c>
      <c r="E210" s="37"/>
      <c r="F210" s="185" t="s">
        <v>1119</v>
      </c>
      <c r="G210" s="37"/>
      <c r="H210" s="37"/>
      <c r="I210" s="186"/>
      <c r="J210" s="37"/>
      <c r="K210" s="37"/>
      <c r="L210" s="38"/>
      <c r="M210" s="187"/>
      <c r="N210" s="188"/>
      <c r="O210" s="76"/>
      <c r="P210" s="76"/>
      <c r="Q210" s="76"/>
      <c r="R210" s="76"/>
      <c r="S210" s="76"/>
      <c r="T210" s="7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8" t="s">
        <v>156</v>
      </c>
      <c r="AU210" s="18" t="s">
        <v>81</v>
      </c>
    </row>
    <row r="211" s="2" customFormat="1" ht="21.75" customHeight="1">
      <c r="A211" s="37"/>
      <c r="B211" s="170"/>
      <c r="C211" s="171" t="s">
        <v>552</v>
      </c>
      <c r="D211" s="171" t="s">
        <v>149</v>
      </c>
      <c r="E211" s="172" t="s">
        <v>1121</v>
      </c>
      <c r="F211" s="173" t="s">
        <v>1122</v>
      </c>
      <c r="G211" s="174" t="s">
        <v>278</v>
      </c>
      <c r="H211" s="175">
        <v>312</v>
      </c>
      <c r="I211" s="176"/>
      <c r="J211" s="177">
        <f>ROUND(I211*H211,2)</f>
        <v>0</v>
      </c>
      <c r="K211" s="173" t="s">
        <v>1</v>
      </c>
      <c r="L211" s="38"/>
      <c r="M211" s="178" t="s">
        <v>1</v>
      </c>
      <c r="N211" s="179" t="s">
        <v>38</v>
      </c>
      <c r="O211" s="76"/>
      <c r="P211" s="180">
        <f>O211*H211</f>
        <v>0</v>
      </c>
      <c r="Q211" s="180">
        <v>0</v>
      </c>
      <c r="R211" s="180">
        <f>Q211*H211</f>
        <v>0</v>
      </c>
      <c r="S211" s="180">
        <v>0</v>
      </c>
      <c r="T211" s="18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2" t="s">
        <v>168</v>
      </c>
      <c r="AT211" s="182" t="s">
        <v>149</v>
      </c>
      <c r="AU211" s="182" t="s">
        <v>81</v>
      </c>
      <c r="AY211" s="18" t="s">
        <v>146</v>
      </c>
      <c r="BE211" s="183">
        <f>IF(N211="základní",J211,0)</f>
        <v>0</v>
      </c>
      <c r="BF211" s="183">
        <f>IF(N211="snížená",J211,0)</f>
        <v>0</v>
      </c>
      <c r="BG211" s="183">
        <f>IF(N211="zákl. přenesená",J211,0)</f>
        <v>0</v>
      </c>
      <c r="BH211" s="183">
        <f>IF(N211="sníž. přenesená",J211,0)</f>
        <v>0</v>
      </c>
      <c r="BI211" s="183">
        <f>IF(N211="nulová",J211,0)</f>
        <v>0</v>
      </c>
      <c r="BJ211" s="18" t="s">
        <v>81</v>
      </c>
      <c r="BK211" s="183">
        <f>ROUND(I211*H211,2)</f>
        <v>0</v>
      </c>
      <c r="BL211" s="18" t="s">
        <v>168</v>
      </c>
      <c r="BM211" s="182" t="s">
        <v>1123</v>
      </c>
    </row>
    <row r="212" s="2" customFormat="1">
      <c r="A212" s="37"/>
      <c r="B212" s="38"/>
      <c r="C212" s="37"/>
      <c r="D212" s="184" t="s">
        <v>156</v>
      </c>
      <c r="E212" s="37"/>
      <c r="F212" s="185" t="s">
        <v>1122</v>
      </c>
      <c r="G212" s="37"/>
      <c r="H212" s="37"/>
      <c r="I212" s="186"/>
      <c r="J212" s="37"/>
      <c r="K212" s="37"/>
      <c r="L212" s="38"/>
      <c r="M212" s="187"/>
      <c r="N212" s="188"/>
      <c r="O212" s="76"/>
      <c r="P212" s="76"/>
      <c r="Q212" s="76"/>
      <c r="R212" s="76"/>
      <c r="S212" s="76"/>
      <c r="T212" s="7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8" t="s">
        <v>156</v>
      </c>
      <c r="AU212" s="18" t="s">
        <v>81</v>
      </c>
    </row>
    <row r="213" s="2" customFormat="1" ht="16.5" customHeight="1">
      <c r="A213" s="37"/>
      <c r="B213" s="170"/>
      <c r="C213" s="171" t="s">
        <v>557</v>
      </c>
      <c r="D213" s="171" t="s">
        <v>149</v>
      </c>
      <c r="E213" s="172" t="s">
        <v>1124</v>
      </c>
      <c r="F213" s="173" t="s">
        <v>1125</v>
      </c>
      <c r="G213" s="174" t="s">
        <v>1126</v>
      </c>
      <c r="H213" s="175">
        <v>107</v>
      </c>
      <c r="I213" s="176"/>
      <c r="J213" s="177">
        <f>ROUND(I213*H213,2)</f>
        <v>0</v>
      </c>
      <c r="K213" s="173" t="s">
        <v>1</v>
      </c>
      <c r="L213" s="38"/>
      <c r="M213" s="178" t="s">
        <v>1</v>
      </c>
      <c r="N213" s="179" t="s">
        <v>38</v>
      </c>
      <c r="O213" s="76"/>
      <c r="P213" s="180">
        <f>O213*H213</f>
        <v>0</v>
      </c>
      <c r="Q213" s="180">
        <v>0</v>
      </c>
      <c r="R213" s="180">
        <f>Q213*H213</f>
        <v>0</v>
      </c>
      <c r="S213" s="180">
        <v>0</v>
      </c>
      <c r="T213" s="18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2" t="s">
        <v>168</v>
      </c>
      <c r="AT213" s="182" t="s">
        <v>149</v>
      </c>
      <c r="AU213" s="182" t="s">
        <v>81</v>
      </c>
      <c r="AY213" s="18" t="s">
        <v>146</v>
      </c>
      <c r="BE213" s="183">
        <f>IF(N213="základní",J213,0)</f>
        <v>0</v>
      </c>
      <c r="BF213" s="183">
        <f>IF(N213="snížená",J213,0)</f>
        <v>0</v>
      </c>
      <c r="BG213" s="183">
        <f>IF(N213="zákl. přenesená",J213,0)</f>
        <v>0</v>
      </c>
      <c r="BH213" s="183">
        <f>IF(N213="sníž. přenesená",J213,0)</f>
        <v>0</v>
      </c>
      <c r="BI213" s="183">
        <f>IF(N213="nulová",J213,0)</f>
        <v>0</v>
      </c>
      <c r="BJ213" s="18" t="s">
        <v>81</v>
      </c>
      <c r="BK213" s="183">
        <f>ROUND(I213*H213,2)</f>
        <v>0</v>
      </c>
      <c r="BL213" s="18" t="s">
        <v>168</v>
      </c>
      <c r="BM213" s="182" t="s">
        <v>1127</v>
      </c>
    </row>
    <row r="214" s="2" customFormat="1">
      <c r="A214" s="37"/>
      <c r="B214" s="38"/>
      <c r="C214" s="37"/>
      <c r="D214" s="184" t="s">
        <v>156</v>
      </c>
      <c r="E214" s="37"/>
      <c r="F214" s="185" t="s">
        <v>1125</v>
      </c>
      <c r="G214" s="37"/>
      <c r="H214" s="37"/>
      <c r="I214" s="186"/>
      <c r="J214" s="37"/>
      <c r="K214" s="37"/>
      <c r="L214" s="38"/>
      <c r="M214" s="187"/>
      <c r="N214" s="188"/>
      <c r="O214" s="76"/>
      <c r="P214" s="76"/>
      <c r="Q214" s="76"/>
      <c r="R214" s="76"/>
      <c r="S214" s="76"/>
      <c r="T214" s="7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8" t="s">
        <v>156</v>
      </c>
      <c r="AU214" s="18" t="s">
        <v>81</v>
      </c>
    </row>
    <row r="215" s="2" customFormat="1" ht="21.75" customHeight="1">
      <c r="A215" s="37"/>
      <c r="B215" s="170"/>
      <c r="C215" s="171" t="s">
        <v>561</v>
      </c>
      <c r="D215" s="171" t="s">
        <v>149</v>
      </c>
      <c r="E215" s="172" t="s">
        <v>1128</v>
      </c>
      <c r="F215" s="173" t="s">
        <v>1129</v>
      </c>
      <c r="G215" s="174" t="s">
        <v>240</v>
      </c>
      <c r="H215" s="175">
        <v>6</v>
      </c>
      <c r="I215" s="176"/>
      <c r="J215" s="177">
        <f>ROUND(I215*H215,2)</f>
        <v>0</v>
      </c>
      <c r="K215" s="173" t="s">
        <v>1</v>
      </c>
      <c r="L215" s="38"/>
      <c r="M215" s="178" t="s">
        <v>1</v>
      </c>
      <c r="N215" s="179" t="s">
        <v>38</v>
      </c>
      <c r="O215" s="76"/>
      <c r="P215" s="180">
        <f>O215*H215</f>
        <v>0</v>
      </c>
      <c r="Q215" s="180">
        <v>0</v>
      </c>
      <c r="R215" s="180">
        <f>Q215*H215</f>
        <v>0</v>
      </c>
      <c r="S215" s="180">
        <v>0</v>
      </c>
      <c r="T215" s="18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82" t="s">
        <v>168</v>
      </c>
      <c r="AT215" s="182" t="s">
        <v>149</v>
      </c>
      <c r="AU215" s="182" t="s">
        <v>81</v>
      </c>
      <c r="AY215" s="18" t="s">
        <v>146</v>
      </c>
      <c r="BE215" s="183">
        <f>IF(N215="základní",J215,0)</f>
        <v>0</v>
      </c>
      <c r="BF215" s="183">
        <f>IF(N215="snížená",J215,0)</f>
        <v>0</v>
      </c>
      <c r="BG215" s="183">
        <f>IF(N215="zákl. přenesená",J215,0)</f>
        <v>0</v>
      </c>
      <c r="BH215" s="183">
        <f>IF(N215="sníž. přenesená",J215,0)</f>
        <v>0</v>
      </c>
      <c r="BI215" s="183">
        <f>IF(N215="nulová",J215,0)</f>
        <v>0</v>
      </c>
      <c r="BJ215" s="18" t="s">
        <v>81</v>
      </c>
      <c r="BK215" s="183">
        <f>ROUND(I215*H215,2)</f>
        <v>0</v>
      </c>
      <c r="BL215" s="18" t="s">
        <v>168</v>
      </c>
      <c r="BM215" s="182" t="s">
        <v>1130</v>
      </c>
    </row>
    <row r="216" s="2" customFormat="1">
      <c r="A216" s="37"/>
      <c r="B216" s="38"/>
      <c r="C216" s="37"/>
      <c r="D216" s="184" t="s">
        <v>156</v>
      </c>
      <c r="E216" s="37"/>
      <c r="F216" s="185" t="s">
        <v>1129</v>
      </c>
      <c r="G216" s="37"/>
      <c r="H216" s="37"/>
      <c r="I216" s="186"/>
      <c r="J216" s="37"/>
      <c r="K216" s="37"/>
      <c r="L216" s="38"/>
      <c r="M216" s="187"/>
      <c r="N216" s="188"/>
      <c r="O216" s="76"/>
      <c r="P216" s="76"/>
      <c r="Q216" s="76"/>
      <c r="R216" s="76"/>
      <c r="S216" s="76"/>
      <c r="T216" s="7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8" t="s">
        <v>156</v>
      </c>
      <c r="AU216" s="18" t="s">
        <v>81</v>
      </c>
    </row>
    <row r="217" s="2" customFormat="1" ht="16.5" customHeight="1">
      <c r="A217" s="37"/>
      <c r="B217" s="170"/>
      <c r="C217" s="171" t="s">
        <v>568</v>
      </c>
      <c r="D217" s="171" t="s">
        <v>149</v>
      </c>
      <c r="E217" s="172" t="s">
        <v>1131</v>
      </c>
      <c r="F217" s="173" t="s">
        <v>1132</v>
      </c>
      <c r="G217" s="174" t="s">
        <v>240</v>
      </c>
      <c r="H217" s="175">
        <v>16</v>
      </c>
      <c r="I217" s="176"/>
      <c r="J217" s="177">
        <f>ROUND(I217*H217,2)</f>
        <v>0</v>
      </c>
      <c r="K217" s="173" t="s">
        <v>1</v>
      </c>
      <c r="L217" s="38"/>
      <c r="M217" s="178" t="s">
        <v>1</v>
      </c>
      <c r="N217" s="179" t="s">
        <v>38</v>
      </c>
      <c r="O217" s="76"/>
      <c r="P217" s="180">
        <f>O217*H217</f>
        <v>0</v>
      </c>
      <c r="Q217" s="180">
        <v>0</v>
      </c>
      <c r="R217" s="180">
        <f>Q217*H217</f>
        <v>0</v>
      </c>
      <c r="S217" s="180">
        <v>0</v>
      </c>
      <c r="T217" s="18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2" t="s">
        <v>168</v>
      </c>
      <c r="AT217" s="182" t="s">
        <v>149</v>
      </c>
      <c r="AU217" s="182" t="s">
        <v>81</v>
      </c>
      <c r="AY217" s="18" t="s">
        <v>146</v>
      </c>
      <c r="BE217" s="183">
        <f>IF(N217="základní",J217,0)</f>
        <v>0</v>
      </c>
      <c r="BF217" s="183">
        <f>IF(N217="snížená",J217,0)</f>
        <v>0</v>
      </c>
      <c r="BG217" s="183">
        <f>IF(N217="zákl. přenesená",J217,0)</f>
        <v>0</v>
      </c>
      <c r="BH217" s="183">
        <f>IF(N217="sníž. přenesená",J217,0)</f>
        <v>0</v>
      </c>
      <c r="BI217" s="183">
        <f>IF(N217="nulová",J217,0)</f>
        <v>0</v>
      </c>
      <c r="BJ217" s="18" t="s">
        <v>81</v>
      </c>
      <c r="BK217" s="183">
        <f>ROUND(I217*H217,2)</f>
        <v>0</v>
      </c>
      <c r="BL217" s="18" t="s">
        <v>168</v>
      </c>
      <c r="BM217" s="182" t="s">
        <v>1133</v>
      </c>
    </row>
    <row r="218" s="2" customFormat="1">
      <c r="A218" s="37"/>
      <c r="B218" s="38"/>
      <c r="C218" s="37"/>
      <c r="D218" s="184" t="s">
        <v>156</v>
      </c>
      <c r="E218" s="37"/>
      <c r="F218" s="185" t="s">
        <v>1132</v>
      </c>
      <c r="G218" s="37"/>
      <c r="H218" s="37"/>
      <c r="I218" s="186"/>
      <c r="J218" s="37"/>
      <c r="K218" s="37"/>
      <c r="L218" s="38"/>
      <c r="M218" s="187"/>
      <c r="N218" s="188"/>
      <c r="O218" s="76"/>
      <c r="P218" s="76"/>
      <c r="Q218" s="76"/>
      <c r="R218" s="76"/>
      <c r="S218" s="76"/>
      <c r="T218" s="7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8" t="s">
        <v>156</v>
      </c>
      <c r="AU218" s="18" t="s">
        <v>81</v>
      </c>
    </row>
    <row r="219" s="2" customFormat="1" ht="16.5" customHeight="1">
      <c r="A219" s="37"/>
      <c r="B219" s="170"/>
      <c r="C219" s="171" t="s">
        <v>573</v>
      </c>
      <c r="D219" s="171" t="s">
        <v>149</v>
      </c>
      <c r="E219" s="172" t="s">
        <v>1134</v>
      </c>
      <c r="F219" s="173" t="s">
        <v>1135</v>
      </c>
      <c r="G219" s="174" t="s">
        <v>278</v>
      </c>
      <c r="H219" s="175">
        <v>276</v>
      </c>
      <c r="I219" s="176"/>
      <c r="J219" s="177">
        <f>ROUND(I219*H219,2)</f>
        <v>0</v>
      </c>
      <c r="K219" s="173" t="s">
        <v>1</v>
      </c>
      <c r="L219" s="38"/>
      <c r="M219" s="178" t="s">
        <v>1</v>
      </c>
      <c r="N219" s="179" t="s">
        <v>38</v>
      </c>
      <c r="O219" s="76"/>
      <c r="P219" s="180">
        <f>O219*H219</f>
        <v>0</v>
      </c>
      <c r="Q219" s="180">
        <v>0</v>
      </c>
      <c r="R219" s="180">
        <f>Q219*H219</f>
        <v>0</v>
      </c>
      <c r="S219" s="180">
        <v>0</v>
      </c>
      <c r="T219" s="18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2" t="s">
        <v>168</v>
      </c>
      <c r="AT219" s="182" t="s">
        <v>149</v>
      </c>
      <c r="AU219" s="182" t="s">
        <v>81</v>
      </c>
      <c r="AY219" s="18" t="s">
        <v>146</v>
      </c>
      <c r="BE219" s="183">
        <f>IF(N219="základní",J219,0)</f>
        <v>0</v>
      </c>
      <c r="BF219" s="183">
        <f>IF(N219="snížená",J219,0)</f>
        <v>0</v>
      </c>
      <c r="BG219" s="183">
        <f>IF(N219="zákl. přenesená",J219,0)</f>
        <v>0</v>
      </c>
      <c r="BH219" s="183">
        <f>IF(N219="sníž. přenesená",J219,0)</f>
        <v>0</v>
      </c>
      <c r="BI219" s="183">
        <f>IF(N219="nulová",J219,0)</f>
        <v>0</v>
      </c>
      <c r="BJ219" s="18" t="s">
        <v>81</v>
      </c>
      <c r="BK219" s="183">
        <f>ROUND(I219*H219,2)</f>
        <v>0</v>
      </c>
      <c r="BL219" s="18" t="s">
        <v>168</v>
      </c>
      <c r="BM219" s="182" t="s">
        <v>1136</v>
      </c>
    </row>
    <row r="220" s="2" customFormat="1">
      <c r="A220" s="37"/>
      <c r="B220" s="38"/>
      <c r="C220" s="37"/>
      <c r="D220" s="184" t="s">
        <v>156</v>
      </c>
      <c r="E220" s="37"/>
      <c r="F220" s="185" t="s">
        <v>1135</v>
      </c>
      <c r="G220" s="37"/>
      <c r="H220" s="37"/>
      <c r="I220" s="186"/>
      <c r="J220" s="37"/>
      <c r="K220" s="37"/>
      <c r="L220" s="38"/>
      <c r="M220" s="187"/>
      <c r="N220" s="188"/>
      <c r="O220" s="76"/>
      <c r="P220" s="76"/>
      <c r="Q220" s="76"/>
      <c r="R220" s="76"/>
      <c r="S220" s="76"/>
      <c r="T220" s="7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8" t="s">
        <v>156</v>
      </c>
      <c r="AU220" s="18" t="s">
        <v>81</v>
      </c>
    </row>
    <row r="221" s="2" customFormat="1" ht="16.5" customHeight="1">
      <c r="A221" s="37"/>
      <c r="B221" s="170"/>
      <c r="C221" s="171" t="s">
        <v>579</v>
      </c>
      <c r="D221" s="171" t="s">
        <v>149</v>
      </c>
      <c r="E221" s="172" t="s">
        <v>1137</v>
      </c>
      <c r="F221" s="173" t="s">
        <v>1138</v>
      </c>
      <c r="G221" s="174" t="s">
        <v>278</v>
      </c>
      <c r="H221" s="175">
        <v>15</v>
      </c>
      <c r="I221" s="176"/>
      <c r="J221" s="177">
        <f>ROUND(I221*H221,2)</f>
        <v>0</v>
      </c>
      <c r="K221" s="173" t="s">
        <v>1</v>
      </c>
      <c r="L221" s="38"/>
      <c r="M221" s="178" t="s">
        <v>1</v>
      </c>
      <c r="N221" s="179" t="s">
        <v>38</v>
      </c>
      <c r="O221" s="76"/>
      <c r="P221" s="180">
        <f>O221*H221</f>
        <v>0</v>
      </c>
      <c r="Q221" s="180">
        <v>0</v>
      </c>
      <c r="R221" s="180">
        <f>Q221*H221</f>
        <v>0</v>
      </c>
      <c r="S221" s="180">
        <v>0</v>
      </c>
      <c r="T221" s="18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82" t="s">
        <v>168</v>
      </c>
      <c r="AT221" s="182" t="s">
        <v>149</v>
      </c>
      <c r="AU221" s="182" t="s">
        <v>81</v>
      </c>
      <c r="AY221" s="18" t="s">
        <v>146</v>
      </c>
      <c r="BE221" s="183">
        <f>IF(N221="základní",J221,0)</f>
        <v>0</v>
      </c>
      <c r="BF221" s="183">
        <f>IF(N221="snížená",J221,0)</f>
        <v>0</v>
      </c>
      <c r="BG221" s="183">
        <f>IF(N221="zákl. přenesená",J221,0)</f>
        <v>0</v>
      </c>
      <c r="BH221" s="183">
        <f>IF(N221="sníž. přenesená",J221,0)</f>
        <v>0</v>
      </c>
      <c r="BI221" s="183">
        <f>IF(N221="nulová",J221,0)</f>
        <v>0</v>
      </c>
      <c r="BJ221" s="18" t="s">
        <v>81</v>
      </c>
      <c r="BK221" s="183">
        <f>ROUND(I221*H221,2)</f>
        <v>0</v>
      </c>
      <c r="BL221" s="18" t="s">
        <v>168</v>
      </c>
      <c r="BM221" s="182" t="s">
        <v>1139</v>
      </c>
    </row>
    <row r="222" s="2" customFormat="1">
      <c r="A222" s="37"/>
      <c r="B222" s="38"/>
      <c r="C222" s="37"/>
      <c r="D222" s="184" t="s">
        <v>156</v>
      </c>
      <c r="E222" s="37"/>
      <c r="F222" s="185" t="s">
        <v>1138</v>
      </c>
      <c r="G222" s="37"/>
      <c r="H222" s="37"/>
      <c r="I222" s="186"/>
      <c r="J222" s="37"/>
      <c r="K222" s="37"/>
      <c r="L222" s="38"/>
      <c r="M222" s="187"/>
      <c r="N222" s="188"/>
      <c r="O222" s="76"/>
      <c r="P222" s="76"/>
      <c r="Q222" s="76"/>
      <c r="R222" s="76"/>
      <c r="S222" s="76"/>
      <c r="T222" s="7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8" t="s">
        <v>156</v>
      </c>
      <c r="AU222" s="18" t="s">
        <v>81</v>
      </c>
    </row>
    <row r="223" s="2" customFormat="1" ht="16.5" customHeight="1">
      <c r="A223" s="37"/>
      <c r="B223" s="170"/>
      <c r="C223" s="171" t="s">
        <v>581</v>
      </c>
      <c r="D223" s="171" t="s">
        <v>149</v>
      </c>
      <c r="E223" s="172" t="s">
        <v>1140</v>
      </c>
      <c r="F223" s="173" t="s">
        <v>1141</v>
      </c>
      <c r="G223" s="174" t="s">
        <v>278</v>
      </c>
      <c r="H223" s="175">
        <v>24</v>
      </c>
      <c r="I223" s="176"/>
      <c r="J223" s="177">
        <f>ROUND(I223*H223,2)</f>
        <v>0</v>
      </c>
      <c r="K223" s="173" t="s">
        <v>1</v>
      </c>
      <c r="L223" s="38"/>
      <c r="M223" s="178" t="s">
        <v>1</v>
      </c>
      <c r="N223" s="179" t="s">
        <v>38</v>
      </c>
      <c r="O223" s="76"/>
      <c r="P223" s="180">
        <f>O223*H223</f>
        <v>0</v>
      </c>
      <c r="Q223" s="180">
        <v>0</v>
      </c>
      <c r="R223" s="180">
        <f>Q223*H223</f>
        <v>0</v>
      </c>
      <c r="S223" s="180">
        <v>0</v>
      </c>
      <c r="T223" s="18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2" t="s">
        <v>168</v>
      </c>
      <c r="AT223" s="182" t="s">
        <v>149</v>
      </c>
      <c r="AU223" s="182" t="s">
        <v>81</v>
      </c>
      <c r="AY223" s="18" t="s">
        <v>146</v>
      </c>
      <c r="BE223" s="183">
        <f>IF(N223="základní",J223,0)</f>
        <v>0</v>
      </c>
      <c r="BF223" s="183">
        <f>IF(N223="snížená",J223,0)</f>
        <v>0</v>
      </c>
      <c r="BG223" s="183">
        <f>IF(N223="zákl. přenesená",J223,0)</f>
        <v>0</v>
      </c>
      <c r="BH223" s="183">
        <f>IF(N223="sníž. přenesená",J223,0)</f>
        <v>0</v>
      </c>
      <c r="BI223" s="183">
        <f>IF(N223="nulová",J223,0)</f>
        <v>0</v>
      </c>
      <c r="BJ223" s="18" t="s">
        <v>81</v>
      </c>
      <c r="BK223" s="183">
        <f>ROUND(I223*H223,2)</f>
        <v>0</v>
      </c>
      <c r="BL223" s="18" t="s">
        <v>168</v>
      </c>
      <c r="BM223" s="182" t="s">
        <v>1142</v>
      </c>
    </row>
    <row r="224" s="2" customFormat="1">
      <c r="A224" s="37"/>
      <c r="B224" s="38"/>
      <c r="C224" s="37"/>
      <c r="D224" s="184" t="s">
        <v>156</v>
      </c>
      <c r="E224" s="37"/>
      <c r="F224" s="185" t="s">
        <v>1141</v>
      </c>
      <c r="G224" s="37"/>
      <c r="H224" s="37"/>
      <c r="I224" s="186"/>
      <c r="J224" s="37"/>
      <c r="K224" s="37"/>
      <c r="L224" s="38"/>
      <c r="M224" s="187"/>
      <c r="N224" s="188"/>
      <c r="O224" s="76"/>
      <c r="P224" s="76"/>
      <c r="Q224" s="76"/>
      <c r="R224" s="76"/>
      <c r="S224" s="76"/>
      <c r="T224" s="7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8" t="s">
        <v>156</v>
      </c>
      <c r="AU224" s="18" t="s">
        <v>81</v>
      </c>
    </row>
    <row r="225" s="2" customFormat="1" ht="21.75" customHeight="1">
      <c r="A225" s="37"/>
      <c r="B225" s="170"/>
      <c r="C225" s="171" t="s">
        <v>587</v>
      </c>
      <c r="D225" s="171" t="s">
        <v>149</v>
      </c>
      <c r="E225" s="172" t="s">
        <v>1143</v>
      </c>
      <c r="F225" s="173" t="s">
        <v>1144</v>
      </c>
      <c r="G225" s="174" t="s">
        <v>240</v>
      </c>
      <c r="H225" s="175">
        <v>1</v>
      </c>
      <c r="I225" s="176"/>
      <c r="J225" s="177">
        <f>ROUND(I225*H225,2)</f>
        <v>0</v>
      </c>
      <c r="K225" s="173" t="s">
        <v>1</v>
      </c>
      <c r="L225" s="38"/>
      <c r="M225" s="178" t="s">
        <v>1</v>
      </c>
      <c r="N225" s="179" t="s">
        <v>38</v>
      </c>
      <c r="O225" s="76"/>
      <c r="P225" s="180">
        <f>O225*H225</f>
        <v>0</v>
      </c>
      <c r="Q225" s="180">
        <v>0</v>
      </c>
      <c r="R225" s="180">
        <f>Q225*H225</f>
        <v>0</v>
      </c>
      <c r="S225" s="180">
        <v>0</v>
      </c>
      <c r="T225" s="181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82" t="s">
        <v>168</v>
      </c>
      <c r="AT225" s="182" t="s">
        <v>149</v>
      </c>
      <c r="AU225" s="182" t="s">
        <v>81</v>
      </c>
      <c r="AY225" s="18" t="s">
        <v>146</v>
      </c>
      <c r="BE225" s="183">
        <f>IF(N225="základní",J225,0)</f>
        <v>0</v>
      </c>
      <c r="BF225" s="183">
        <f>IF(N225="snížená",J225,0)</f>
        <v>0</v>
      </c>
      <c r="BG225" s="183">
        <f>IF(N225="zákl. přenesená",J225,0)</f>
        <v>0</v>
      </c>
      <c r="BH225" s="183">
        <f>IF(N225="sníž. přenesená",J225,0)</f>
        <v>0</v>
      </c>
      <c r="BI225" s="183">
        <f>IF(N225="nulová",J225,0)</f>
        <v>0</v>
      </c>
      <c r="BJ225" s="18" t="s">
        <v>81</v>
      </c>
      <c r="BK225" s="183">
        <f>ROUND(I225*H225,2)</f>
        <v>0</v>
      </c>
      <c r="BL225" s="18" t="s">
        <v>168</v>
      </c>
      <c r="BM225" s="182" t="s">
        <v>1068</v>
      </c>
    </row>
    <row r="226" s="2" customFormat="1">
      <c r="A226" s="37"/>
      <c r="B226" s="38"/>
      <c r="C226" s="37"/>
      <c r="D226" s="184" t="s">
        <v>156</v>
      </c>
      <c r="E226" s="37"/>
      <c r="F226" s="185" t="s">
        <v>1144</v>
      </c>
      <c r="G226" s="37"/>
      <c r="H226" s="37"/>
      <c r="I226" s="186"/>
      <c r="J226" s="37"/>
      <c r="K226" s="37"/>
      <c r="L226" s="38"/>
      <c r="M226" s="187"/>
      <c r="N226" s="188"/>
      <c r="O226" s="76"/>
      <c r="P226" s="76"/>
      <c r="Q226" s="76"/>
      <c r="R226" s="76"/>
      <c r="S226" s="76"/>
      <c r="T226" s="7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8" t="s">
        <v>156</v>
      </c>
      <c r="AU226" s="18" t="s">
        <v>81</v>
      </c>
    </row>
    <row r="227" s="2" customFormat="1" ht="16.5" customHeight="1">
      <c r="A227" s="37"/>
      <c r="B227" s="170"/>
      <c r="C227" s="171" t="s">
        <v>593</v>
      </c>
      <c r="D227" s="171" t="s">
        <v>149</v>
      </c>
      <c r="E227" s="172" t="s">
        <v>1145</v>
      </c>
      <c r="F227" s="173" t="s">
        <v>1146</v>
      </c>
      <c r="G227" s="174" t="s">
        <v>240</v>
      </c>
      <c r="H227" s="175">
        <v>4</v>
      </c>
      <c r="I227" s="176"/>
      <c r="J227" s="177">
        <f>ROUND(I227*H227,2)</f>
        <v>0</v>
      </c>
      <c r="K227" s="173" t="s">
        <v>1</v>
      </c>
      <c r="L227" s="38"/>
      <c r="M227" s="178" t="s">
        <v>1</v>
      </c>
      <c r="N227" s="179" t="s">
        <v>38</v>
      </c>
      <c r="O227" s="76"/>
      <c r="P227" s="180">
        <f>O227*H227</f>
        <v>0</v>
      </c>
      <c r="Q227" s="180">
        <v>0</v>
      </c>
      <c r="R227" s="180">
        <f>Q227*H227</f>
        <v>0</v>
      </c>
      <c r="S227" s="180">
        <v>0</v>
      </c>
      <c r="T227" s="18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82" t="s">
        <v>168</v>
      </c>
      <c r="AT227" s="182" t="s">
        <v>149</v>
      </c>
      <c r="AU227" s="182" t="s">
        <v>81</v>
      </c>
      <c r="AY227" s="18" t="s">
        <v>146</v>
      </c>
      <c r="BE227" s="183">
        <f>IF(N227="základní",J227,0)</f>
        <v>0</v>
      </c>
      <c r="BF227" s="183">
        <f>IF(N227="snížená",J227,0)</f>
        <v>0</v>
      </c>
      <c r="BG227" s="183">
        <f>IF(N227="zákl. přenesená",J227,0)</f>
        <v>0</v>
      </c>
      <c r="BH227" s="183">
        <f>IF(N227="sníž. přenesená",J227,0)</f>
        <v>0</v>
      </c>
      <c r="BI227" s="183">
        <f>IF(N227="nulová",J227,0)</f>
        <v>0</v>
      </c>
      <c r="BJ227" s="18" t="s">
        <v>81</v>
      </c>
      <c r="BK227" s="183">
        <f>ROUND(I227*H227,2)</f>
        <v>0</v>
      </c>
      <c r="BL227" s="18" t="s">
        <v>168</v>
      </c>
      <c r="BM227" s="182" t="s">
        <v>1147</v>
      </c>
    </row>
    <row r="228" s="2" customFormat="1">
      <c r="A228" s="37"/>
      <c r="B228" s="38"/>
      <c r="C228" s="37"/>
      <c r="D228" s="184" t="s">
        <v>156</v>
      </c>
      <c r="E228" s="37"/>
      <c r="F228" s="185" t="s">
        <v>1146</v>
      </c>
      <c r="G228" s="37"/>
      <c r="H228" s="37"/>
      <c r="I228" s="186"/>
      <c r="J228" s="37"/>
      <c r="K228" s="37"/>
      <c r="L228" s="38"/>
      <c r="M228" s="187"/>
      <c r="N228" s="188"/>
      <c r="O228" s="76"/>
      <c r="P228" s="76"/>
      <c r="Q228" s="76"/>
      <c r="R228" s="76"/>
      <c r="S228" s="76"/>
      <c r="T228" s="7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8" t="s">
        <v>156</v>
      </c>
      <c r="AU228" s="18" t="s">
        <v>81</v>
      </c>
    </row>
    <row r="229" s="2" customFormat="1" ht="16.5" customHeight="1">
      <c r="A229" s="37"/>
      <c r="B229" s="170"/>
      <c r="C229" s="171" t="s">
        <v>599</v>
      </c>
      <c r="D229" s="171" t="s">
        <v>149</v>
      </c>
      <c r="E229" s="172" t="s">
        <v>1148</v>
      </c>
      <c r="F229" s="173" t="s">
        <v>1149</v>
      </c>
      <c r="G229" s="174" t="s">
        <v>240</v>
      </c>
      <c r="H229" s="175">
        <v>4</v>
      </c>
      <c r="I229" s="176"/>
      <c r="J229" s="177">
        <f>ROUND(I229*H229,2)</f>
        <v>0</v>
      </c>
      <c r="K229" s="173" t="s">
        <v>1</v>
      </c>
      <c r="L229" s="38"/>
      <c r="M229" s="178" t="s">
        <v>1</v>
      </c>
      <c r="N229" s="179" t="s">
        <v>38</v>
      </c>
      <c r="O229" s="76"/>
      <c r="P229" s="180">
        <f>O229*H229</f>
        <v>0</v>
      </c>
      <c r="Q229" s="180">
        <v>0</v>
      </c>
      <c r="R229" s="180">
        <f>Q229*H229</f>
        <v>0</v>
      </c>
      <c r="S229" s="180">
        <v>0</v>
      </c>
      <c r="T229" s="18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82" t="s">
        <v>168</v>
      </c>
      <c r="AT229" s="182" t="s">
        <v>149</v>
      </c>
      <c r="AU229" s="182" t="s">
        <v>81</v>
      </c>
      <c r="AY229" s="18" t="s">
        <v>146</v>
      </c>
      <c r="BE229" s="183">
        <f>IF(N229="základní",J229,0)</f>
        <v>0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18" t="s">
        <v>81</v>
      </c>
      <c r="BK229" s="183">
        <f>ROUND(I229*H229,2)</f>
        <v>0</v>
      </c>
      <c r="BL229" s="18" t="s">
        <v>168</v>
      </c>
      <c r="BM229" s="182" t="s">
        <v>1150</v>
      </c>
    </row>
    <row r="230" s="2" customFormat="1">
      <c r="A230" s="37"/>
      <c r="B230" s="38"/>
      <c r="C230" s="37"/>
      <c r="D230" s="184" t="s">
        <v>156</v>
      </c>
      <c r="E230" s="37"/>
      <c r="F230" s="185" t="s">
        <v>1149</v>
      </c>
      <c r="G230" s="37"/>
      <c r="H230" s="37"/>
      <c r="I230" s="186"/>
      <c r="J230" s="37"/>
      <c r="K230" s="37"/>
      <c r="L230" s="38"/>
      <c r="M230" s="187"/>
      <c r="N230" s="188"/>
      <c r="O230" s="76"/>
      <c r="P230" s="76"/>
      <c r="Q230" s="76"/>
      <c r="R230" s="76"/>
      <c r="S230" s="76"/>
      <c r="T230" s="7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8" t="s">
        <v>156</v>
      </c>
      <c r="AU230" s="18" t="s">
        <v>81</v>
      </c>
    </row>
    <row r="231" s="2" customFormat="1" ht="16.5" customHeight="1">
      <c r="A231" s="37"/>
      <c r="B231" s="170"/>
      <c r="C231" s="171" t="s">
        <v>605</v>
      </c>
      <c r="D231" s="171" t="s">
        <v>149</v>
      </c>
      <c r="E231" s="172" t="s">
        <v>1151</v>
      </c>
      <c r="F231" s="173" t="s">
        <v>1152</v>
      </c>
      <c r="G231" s="174" t="s">
        <v>240</v>
      </c>
      <c r="H231" s="175">
        <v>5</v>
      </c>
      <c r="I231" s="176"/>
      <c r="J231" s="177">
        <f>ROUND(I231*H231,2)</f>
        <v>0</v>
      </c>
      <c r="K231" s="173" t="s">
        <v>1</v>
      </c>
      <c r="L231" s="38"/>
      <c r="M231" s="178" t="s">
        <v>1</v>
      </c>
      <c r="N231" s="179" t="s">
        <v>38</v>
      </c>
      <c r="O231" s="76"/>
      <c r="P231" s="180">
        <f>O231*H231</f>
        <v>0</v>
      </c>
      <c r="Q231" s="180">
        <v>0</v>
      </c>
      <c r="R231" s="180">
        <f>Q231*H231</f>
        <v>0</v>
      </c>
      <c r="S231" s="180">
        <v>0</v>
      </c>
      <c r="T231" s="181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82" t="s">
        <v>168</v>
      </c>
      <c r="AT231" s="182" t="s">
        <v>149</v>
      </c>
      <c r="AU231" s="182" t="s">
        <v>81</v>
      </c>
      <c r="AY231" s="18" t="s">
        <v>146</v>
      </c>
      <c r="BE231" s="183">
        <f>IF(N231="základní",J231,0)</f>
        <v>0</v>
      </c>
      <c r="BF231" s="183">
        <f>IF(N231="snížená",J231,0)</f>
        <v>0</v>
      </c>
      <c r="BG231" s="183">
        <f>IF(N231="zákl. přenesená",J231,0)</f>
        <v>0</v>
      </c>
      <c r="BH231" s="183">
        <f>IF(N231="sníž. přenesená",J231,0)</f>
        <v>0</v>
      </c>
      <c r="BI231" s="183">
        <f>IF(N231="nulová",J231,0)</f>
        <v>0</v>
      </c>
      <c r="BJ231" s="18" t="s">
        <v>81</v>
      </c>
      <c r="BK231" s="183">
        <f>ROUND(I231*H231,2)</f>
        <v>0</v>
      </c>
      <c r="BL231" s="18" t="s">
        <v>168</v>
      </c>
      <c r="BM231" s="182" t="s">
        <v>1153</v>
      </c>
    </row>
    <row r="232" s="2" customFormat="1">
      <c r="A232" s="37"/>
      <c r="B232" s="38"/>
      <c r="C232" s="37"/>
      <c r="D232" s="184" t="s">
        <v>156</v>
      </c>
      <c r="E232" s="37"/>
      <c r="F232" s="185" t="s">
        <v>1152</v>
      </c>
      <c r="G232" s="37"/>
      <c r="H232" s="37"/>
      <c r="I232" s="186"/>
      <c r="J232" s="37"/>
      <c r="K232" s="37"/>
      <c r="L232" s="38"/>
      <c r="M232" s="187"/>
      <c r="N232" s="188"/>
      <c r="O232" s="76"/>
      <c r="P232" s="76"/>
      <c r="Q232" s="76"/>
      <c r="R232" s="76"/>
      <c r="S232" s="76"/>
      <c r="T232" s="7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8" t="s">
        <v>156</v>
      </c>
      <c r="AU232" s="18" t="s">
        <v>81</v>
      </c>
    </row>
    <row r="233" s="2" customFormat="1">
      <c r="A233" s="37"/>
      <c r="B233" s="170"/>
      <c r="C233" s="171" t="s">
        <v>610</v>
      </c>
      <c r="D233" s="171" t="s">
        <v>149</v>
      </c>
      <c r="E233" s="172" t="s">
        <v>1154</v>
      </c>
      <c r="F233" s="173" t="s">
        <v>1155</v>
      </c>
      <c r="G233" s="174" t="s">
        <v>240</v>
      </c>
      <c r="H233" s="175">
        <v>5</v>
      </c>
      <c r="I233" s="176"/>
      <c r="J233" s="177">
        <f>ROUND(I233*H233,2)</f>
        <v>0</v>
      </c>
      <c r="K233" s="173" t="s">
        <v>1</v>
      </c>
      <c r="L233" s="38"/>
      <c r="M233" s="178" t="s">
        <v>1</v>
      </c>
      <c r="N233" s="179" t="s">
        <v>38</v>
      </c>
      <c r="O233" s="76"/>
      <c r="P233" s="180">
        <f>O233*H233</f>
        <v>0</v>
      </c>
      <c r="Q233" s="180">
        <v>0</v>
      </c>
      <c r="R233" s="180">
        <f>Q233*H233</f>
        <v>0</v>
      </c>
      <c r="S233" s="180">
        <v>0</v>
      </c>
      <c r="T233" s="18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2" t="s">
        <v>168</v>
      </c>
      <c r="AT233" s="182" t="s">
        <v>149</v>
      </c>
      <c r="AU233" s="182" t="s">
        <v>81</v>
      </c>
      <c r="AY233" s="18" t="s">
        <v>146</v>
      </c>
      <c r="BE233" s="183">
        <f>IF(N233="základní",J233,0)</f>
        <v>0</v>
      </c>
      <c r="BF233" s="183">
        <f>IF(N233="snížená",J233,0)</f>
        <v>0</v>
      </c>
      <c r="BG233" s="183">
        <f>IF(N233="zákl. přenesená",J233,0)</f>
        <v>0</v>
      </c>
      <c r="BH233" s="183">
        <f>IF(N233="sníž. přenesená",J233,0)</f>
        <v>0</v>
      </c>
      <c r="BI233" s="183">
        <f>IF(N233="nulová",J233,0)</f>
        <v>0</v>
      </c>
      <c r="BJ233" s="18" t="s">
        <v>81</v>
      </c>
      <c r="BK233" s="183">
        <f>ROUND(I233*H233,2)</f>
        <v>0</v>
      </c>
      <c r="BL233" s="18" t="s">
        <v>168</v>
      </c>
      <c r="BM233" s="182" t="s">
        <v>1156</v>
      </c>
    </row>
    <row r="234" s="2" customFormat="1">
      <c r="A234" s="37"/>
      <c r="B234" s="38"/>
      <c r="C234" s="37"/>
      <c r="D234" s="184" t="s">
        <v>156</v>
      </c>
      <c r="E234" s="37"/>
      <c r="F234" s="185" t="s">
        <v>1155</v>
      </c>
      <c r="G234" s="37"/>
      <c r="H234" s="37"/>
      <c r="I234" s="186"/>
      <c r="J234" s="37"/>
      <c r="K234" s="37"/>
      <c r="L234" s="38"/>
      <c r="M234" s="187"/>
      <c r="N234" s="188"/>
      <c r="O234" s="76"/>
      <c r="P234" s="76"/>
      <c r="Q234" s="76"/>
      <c r="R234" s="76"/>
      <c r="S234" s="76"/>
      <c r="T234" s="7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8" t="s">
        <v>156</v>
      </c>
      <c r="AU234" s="18" t="s">
        <v>81</v>
      </c>
    </row>
    <row r="235" s="12" customFormat="1" ht="25.92" customHeight="1">
      <c r="A235" s="12"/>
      <c r="B235" s="157"/>
      <c r="C235" s="12"/>
      <c r="D235" s="158" t="s">
        <v>72</v>
      </c>
      <c r="E235" s="159" t="s">
        <v>1157</v>
      </c>
      <c r="F235" s="159" t="s">
        <v>1158</v>
      </c>
      <c r="G235" s="12"/>
      <c r="H235" s="12"/>
      <c r="I235" s="160"/>
      <c r="J235" s="161">
        <f>BK235</f>
        <v>0</v>
      </c>
      <c r="K235" s="12"/>
      <c r="L235" s="157"/>
      <c r="M235" s="162"/>
      <c r="N235" s="163"/>
      <c r="O235" s="163"/>
      <c r="P235" s="164">
        <v>0</v>
      </c>
      <c r="Q235" s="163"/>
      <c r="R235" s="164">
        <v>0</v>
      </c>
      <c r="S235" s="163"/>
      <c r="T235" s="165"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58" t="s">
        <v>81</v>
      </c>
      <c r="AT235" s="166" t="s">
        <v>72</v>
      </c>
      <c r="AU235" s="166" t="s">
        <v>73</v>
      </c>
      <c r="AY235" s="158" t="s">
        <v>146</v>
      </c>
      <c r="BK235" s="167">
        <v>0</v>
      </c>
    </row>
    <row r="236" s="12" customFormat="1" ht="25.92" customHeight="1">
      <c r="A236" s="12"/>
      <c r="B236" s="157"/>
      <c r="C236" s="12"/>
      <c r="D236" s="158" t="s">
        <v>72</v>
      </c>
      <c r="E236" s="159" t="s">
        <v>1053</v>
      </c>
      <c r="F236" s="159" t="s">
        <v>1054</v>
      </c>
      <c r="G236" s="12"/>
      <c r="H236" s="12"/>
      <c r="I236" s="160"/>
      <c r="J236" s="161">
        <f>BK236</f>
        <v>0</v>
      </c>
      <c r="K236" s="12"/>
      <c r="L236" s="157"/>
      <c r="M236" s="162"/>
      <c r="N236" s="163"/>
      <c r="O236" s="163"/>
      <c r="P236" s="164">
        <f>SUM(P237:P260)</f>
        <v>0</v>
      </c>
      <c r="Q236" s="163"/>
      <c r="R236" s="164">
        <f>SUM(R237:R260)</f>
        <v>0</v>
      </c>
      <c r="S236" s="163"/>
      <c r="T236" s="165">
        <f>SUM(T237:T260)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58" t="s">
        <v>81</v>
      </c>
      <c r="AT236" s="166" t="s">
        <v>72</v>
      </c>
      <c r="AU236" s="166" t="s">
        <v>73</v>
      </c>
      <c r="AY236" s="158" t="s">
        <v>146</v>
      </c>
      <c r="BK236" s="167">
        <f>SUM(BK237:BK260)</f>
        <v>0</v>
      </c>
    </row>
    <row r="237" s="2" customFormat="1" ht="24.15" customHeight="1">
      <c r="A237" s="37"/>
      <c r="B237" s="170"/>
      <c r="C237" s="171" t="s">
        <v>616</v>
      </c>
      <c r="D237" s="171" t="s">
        <v>149</v>
      </c>
      <c r="E237" s="172" t="s">
        <v>1055</v>
      </c>
      <c r="F237" s="173" t="s">
        <v>1056</v>
      </c>
      <c r="G237" s="174" t="s">
        <v>1057</v>
      </c>
      <c r="H237" s="175">
        <v>0.29899999999999999</v>
      </c>
      <c r="I237" s="176"/>
      <c r="J237" s="177">
        <f>ROUND(I237*H237,2)</f>
        <v>0</v>
      </c>
      <c r="K237" s="173" t="s">
        <v>1</v>
      </c>
      <c r="L237" s="38"/>
      <c r="M237" s="178" t="s">
        <v>1</v>
      </c>
      <c r="N237" s="179" t="s">
        <v>38</v>
      </c>
      <c r="O237" s="76"/>
      <c r="P237" s="180">
        <f>O237*H237</f>
        <v>0</v>
      </c>
      <c r="Q237" s="180">
        <v>0</v>
      </c>
      <c r="R237" s="180">
        <f>Q237*H237</f>
        <v>0</v>
      </c>
      <c r="S237" s="180">
        <v>0</v>
      </c>
      <c r="T237" s="18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2" t="s">
        <v>168</v>
      </c>
      <c r="AT237" s="182" t="s">
        <v>149</v>
      </c>
      <c r="AU237" s="182" t="s">
        <v>81</v>
      </c>
      <c r="AY237" s="18" t="s">
        <v>146</v>
      </c>
      <c r="BE237" s="183">
        <f>IF(N237="základní",J237,0)</f>
        <v>0</v>
      </c>
      <c r="BF237" s="183">
        <f>IF(N237="snížená",J237,0)</f>
        <v>0</v>
      </c>
      <c r="BG237" s="183">
        <f>IF(N237="zákl. přenesená",J237,0)</f>
        <v>0</v>
      </c>
      <c r="BH237" s="183">
        <f>IF(N237="sníž. přenesená",J237,0)</f>
        <v>0</v>
      </c>
      <c r="BI237" s="183">
        <f>IF(N237="nulová",J237,0)</f>
        <v>0</v>
      </c>
      <c r="BJ237" s="18" t="s">
        <v>81</v>
      </c>
      <c r="BK237" s="183">
        <f>ROUND(I237*H237,2)</f>
        <v>0</v>
      </c>
      <c r="BL237" s="18" t="s">
        <v>168</v>
      </c>
      <c r="BM237" s="182" t="s">
        <v>1159</v>
      </c>
    </row>
    <row r="238" s="2" customFormat="1">
      <c r="A238" s="37"/>
      <c r="B238" s="38"/>
      <c r="C238" s="37"/>
      <c r="D238" s="184" t="s">
        <v>156</v>
      </c>
      <c r="E238" s="37"/>
      <c r="F238" s="185" t="s">
        <v>1056</v>
      </c>
      <c r="G238" s="37"/>
      <c r="H238" s="37"/>
      <c r="I238" s="186"/>
      <c r="J238" s="37"/>
      <c r="K238" s="37"/>
      <c r="L238" s="38"/>
      <c r="M238" s="187"/>
      <c r="N238" s="188"/>
      <c r="O238" s="76"/>
      <c r="P238" s="76"/>
      <c r="Q238" s="76"/>
      <c r="R238" s="76"/>
      <c r="S238" s="76"/>
      <c r="T238" s="7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8" t="s">
        <v>156</v>
      </c>
      <c r="AU238" s="18" t="s">
        <v>81</v>
      </c>
    </row>
    <row r="239" s="2" customFormat="1">
      <c r="A239" s="37"/>
      <c r="B239" s="170"/>
      <c r="C239" s="171" t="s">
        <v>622</v>
      </c>
      <c r="D239" s="171" t="s">
        <v>149</v>
      </c>
      <c r="E239" s="172" t="s">
        <v>1160</v>
      </c>
      <c r="F239" s="173" t="s">
        <v>1161</v>
      </c>
      <c r="G239" s="174" t="s">
        <v>240</v>
      </c>
      <c r="H239" s="175">
        <v>5</v>
      </c>
      <c r="I239" s="176"/>
      <c r="J239" s="177">
        <f>ROUND(I239*H239,2)</f>
        <v>0</v>
      </c>
      <c r="K239" s="173" t="s">
        <v>1</v>
      </c>
      <c r="L239" s="38"/>
      <c r="M239" s="178" t="s">
        <v>1</v>
      </c>
      <c r="N239" s="179" t="s">
        <v>38</v>
      </c>
      <c r="O239" s="76"/>
      <c r="P239" s="180">
        <f>O239*H239</f>
        <v>0</v>
      </c>
      <c r="Q239" s="180">
        <v>0</v>
      </c>
      <c r="R239" s="180">
        <f>Q239*H239</f>
        <v>0</v>
      </c>
      <c r="S239" s="180">
        <v>0</v>
      </c>
      <c r="T239" s="18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82" t="s">
        <v>168</v>
      </c>
      <c r="AT239" s="182" t="s">
        <v>149</v>
      </c>
      <c r="AU239" s="182" t="s">
        <v>81</v>
      </c>
      <c r="AY239" s="18" t="s">
        <v>146</v>
      </c>
      <c r="BE239" s="183">
        <f>IF(N239="základní",J239,0)</f>
        <v>0</v>
      </c>
      <c r="BF239" s="183">
        <f>IF(N239="snížená",J239,0)</f>
        <v>0</v>
      </c>
      <c r="BG239" s="183">
        <f>IF(N239="zákl. přenesená",J239,0)</f>
        <v>0</v>
      </c>
      <c r="BH239" s="183">
        <f>IF(N239="sníž. přenesená",J239,0)</f>
        <v>0</v>
      </c>
      <c r="BI239" s="183">
        <f>IF(N239="nulová",J239,0)</f>
        <v>0</v>
      </c>
      <c r="BJ239" s="18" t="s">
        <v>81</v>
      </c>
      <c r="BK239" s="183">
        <f>ROUND(I239*H239,2)</f>
        <v>0</v>
      </c>
      <c r="BL239" s="18" t="s">
        <v>168</v>
      </c>
      <c r="BM239" s="182" t="s">
        <v>1162</v>
      </c>
    </row>
    <row r="240" s="2" customFormat="1">
      <c r="A240" s="37"/>
      <c r="B240" s="38"/>
      <c r="C240" s="37"/>
      <c r="D240" s="184" t="s">
        <v>156</v>
      </c>
      <c r="E240" s="37"/>
      <c r="F240" s="185" t="s">
        <v>1161</v>
      </c>
      <c r="G240" s="37"/>
      <c r="H240" s="37"/>
      <c r="I240" s="186"/>
      <c r="J240" s="37"/>
      <c r="K240" s="37"/>
      <c r="L240" s="38"/>
      <c r="M240" s="187"/>
      <c r="N240" s="188"/>
      <c r="O240" s="76"/>
      <c r="P240" s="76"/>
      <c r="Q240" s="76"/>
      <c r="R240" s="76"/>
      <c r="S240" s="76"/>
      <c r="T240" s="7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8" t="s">
        <v>156</v>
      </c>
      <c r="AU240" s="18" t="s">
        <v>81</v>
      </c>
    </row>
    <row r="241" s="2" customFormat="1" ht="24.15" customHeight="1">
      <c r="A241" s="37"/>
      <c r="B241" s="170"/>
      <c r="C241" s="171" t="s">
        <v>640</v>
      </c>
      <c r="D241" s="171" t="s">
        <v>149</v>
      </c>
      <c r="E241" s="172" t="s">
        <v>1058</v>
      </c>
      <c r="F241" s="173" t="s">
        <v>1059</v>
      </c>
      <c r="G241" s="174" t="s">
        <v>278</v>
      </c>
      <c r="H241" s="175">
        <v>275</v>
      </c>
      <c r="I241" s="176"/>
      <c r="J241" s="177">
        <f>ROUND(I241*H241,2)</f>
        <v>0</v>
      </c>
      <c r="K241" s="173" t="s">
        <v>1</v>
      </c>
      <c r="L241" s="38"/>
      <c r="M241" s="178" t="s">
        <v>1</v>
      </c>
      <c r="N241" s="179" t="s">
        <v>38</v>
      </c>
      <c r="O241" s="76"/>
      <c r="P241" s="180">
        <f>O241*H241</f>
        <v>0</v>
      </c>
      <c r="Q241" s="180">
        <v>0</v>
      </c>
      <c r="R241" s="180">
        <f>Q241*H241</f>
        <v>0</v>
      </c>
      <c r="S241" s="180">
        <v>0</v>
      </c>
      <c r="T241" s="18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2" t="s">
        <v>168</v>
      </c>
      <c r="AT241" s="182" t="s">
        <v>149</v>
      </c>
      <c r="AU241" s="182" t="s">
        <v>81</v>
      </c>
      <c r="AY241" s="18" t="s">
        <v>146</v>
      </c>
      <c r="BE241" s="183">
        <f>IF(N241="základní",J241,0)</f>
        <v>0</v>
      </c>
      <c r="BF241" s="183">
        <f>IF(N241="snížená",J241,0)</f>
        <v>0</v>
      </c>
      <c r="BG241" s="183">
        <f>IF(N241="zákl. přenesená",J241,0)</f>
        <v>0</v>
      </c>
      <c r="BH241" s="183">
        <f>IF(N241="sníž. přenesená",J241,0)</f>
        <v>0</v>
      </c>
      <c r="BI241" s="183">
        <f>IF(N241="nulová",J241,0)</f>
        <v>0</v>
      </c>
      <c r="BJ241" s="18" t="s">
        <v>81</v>
      </c>
      <c r="BK241" s="183">
        <f>ROUND(I241*H241,2)</f>
        <v>0</v>
      </c>
      <c r="BL241" s="18" t="s">
        <v>168</v>
      </c>
      <c r="BM241" s="182" t="s">
        <v>1163</v>
      </c>
    </row>
    <row r="242" s="2" customFormat="1">
      <c r="A242" s="37"/>
      <c r="B242" s="38"/>
      <c r="C242" s="37"/>
      <c r="D242" s="184" t="s">
        <v>156</v>
      </c>
      <c r="E242" s="37"/>
      <c r="F242" s="185" t="s">
        <v>1059</v>
      </c>
      <c r="G242" s="37"/>
      <c r="H242" s="37"/>
      <c r="I242" s="186"/>
      <c r="J242" s="37"/>
      <c r="K242" s="37"/>
      <c r="L242" s="38"/>
      <c r="M242" s="187"/>
      <c r="N242" s="188"/>
      <c r="O242" s="76"/>
      <c r="P242" s="76"/>
      <c r="Q242" s="76"/>
      <c r="R242" s="76"/>
      <c r="S242" s="76"/>
      <c r="T242" s="7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8" t="s">
        <v>156</v>
      </c>
      <c r="AU242" s="18" t="s">
        <v>81</v>
      </c>
    </row>
    <row r="243" s="2" customFormat="1" ht="24.15" customHeight="1">
      <c r="A243" s="37"/>
      <c r="B243" s="170"/>
      <c r="C243" s="171" t="s">
        <v>659</v>
      </c>
      <c r="D243" s="171" t="s">
        <v>149</v>
      </c>
      <c r="E243" s="172" t="s">
        <v>1164</v>
      </c>
      <c r="F243" s="173" t="s">
        <v>1165</v>
      </c>
      <c r="G243" s="174" t="s">
        <v>240</v>
      </c>
      <c r="H243" s="175">
        <v>1</v>
      </c>
      <c r="I243" s="176"/>
      <c r="J243" s="177">
        <f>ROUND(I243*H243,2)</f>
        <v>0</v>
      </c>
      <c r="K243" s="173" t="s">
        <v>1</v>
      </c>
      <c r="L243" s="38"/>
      <c r="M243" s="178" t="s">
        <v>1</v>
      </c>
      <c r="N243" s="179" t="s">
        <v>38</v>
      </c>
      <c r="O243" s="76"/>
      <c r="P243" s="180">
        <f>O243*H243</f>
        <v>0</v>
      </c>
      <c r="Q243" s="180">
        <v>0</v>
      </c>
      <c r="R243" s="180">
        <f>Q243*H243</f>
        <v>0</v>
      </c>
      <c r="S243" s="180">
        <v>0</v>
      </c>
      <c r="T243" s="181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2" t="s">
        <v>168</v>
      </c>
      <c r="AT243" s="182" t="s">
        <v>149</v>
      </c>
      <c r="AU243" s="182" t="s">
        <v>81</v>
      </c>
      <c r="AY243" s="18" t="s">
        <v>146</v>
      </c>
      <c r="BE243" s="183">
        <f>IF(N243="základní",J243,0)</f>
        <v>0</v>
      </c>
      <c r="BF243" s="183">
        <f>IF(N243="snížená",J243,0)</f>
        <v>0</v>
      </c>
      <c r="BG243" s="183">
        <f>IF(N243="zákl. přenesená",J243,0)</f>
        <v>0</v>
      </c>
      <c r="BH243" s="183">
        <f>IF(N243="sníž. přenesená",J243,0)</f>
        <v>0</v>
      </c>
      <c r="BI243" s="183">
        <f>IF(N243="nulová",J243,0)</f>
        <v>0</v>
      </c>
      <c r="BJ243" s="18" t="s">
        <v>81</v>
      </c>
      <c r="BK243" s="183">
        <f>ROUND(I243*H243,2)</f>
        <v>0</v>
      </c>
      <c r="BL243" s="18" t="s">
        <v>168</v>
      </c>
      <c r="BM243" s="182" t="s">
        <v>1166</v>
      </c>
    </row>
    <row r="244" s="2" customFormat="1">
      <c r="A244" s="37"/>
      <c r="B244" s="38"/>
      <c r="C244" s="37"/>
      <c r="D244" s="184" t="s">
        <v>156</v>
      </c>
      <c r="E244" s="37"/>
      <c r="F244" s="185" t="s">
        <v>1165</v>
      </c>
      <c r="G244" s="37"/>
      <c r="H244" s="37"/>
      <c r="I244" s="186"/>
      <c r="J244" s="37"/>
      <c r="K244" s="37"/>
      <c r="L244" s="38"/>
      <c r="M244" s="187"/>
      <c r="N244" s="188"/>
      <c r="O244" s="76"/>
      <c r="P244" s="76"/>
      <c r="Q244" s="76"/>
      <c r="R244" s="76"/>
      <c r="S244" s="76"/>
      <c r="T244" s="7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8" t="s">
        <v>156</v>
      </c>
      <c r="AU244" s="18" t="s">
        <v>81</v>
      </c>
    </row>
    <row r="245" s="2" customFormat="1" ht="24.15" customHeight="1">
      <c r="A245" s="37"/>
      <c r="B245" s="170"/>
      <c r="C245" s="171" t="s">
        <v>664</v>
      </c>
      <c r="D245" s="171" t="s">
        <v>149</v>
      </c>
      <c r="E245" s="172" t="s">
        <v>1167</v>
      </c>
      <c r="F245" s="173" t="s">
        <v>1168</v>
      </c>
      <c r="G245" s="174" t="s">
        <v>240</v>
      </c>
      <c r="H245" s="175">
        <v>4</v>
      </c>
      <c r="I245" s="176"/>
      <c r="J245" s="177">
        <f>ROUND(I245*H245,2)</f>
        <v>0</v>
      </c>
      <c r="K245" s="173" t="s">
        <v>1</v>
      </c>
      <c r="L245" s="38"/>
      <c r="M245" s="178" t="s">
        <v>1</v>
      </c>
      <c r="N245" s="179" t="s">
        <v>38</v>
      </c>
      <c r="O245" s="76"/>
      <c r="P245" s="180">
        <f>O245*H245</f>
        <v>0</v>
      </c>
      <c r="Q245" s="180">
        <v>0</v>
      </c>
      <c r="R245" s="180">
        <f>Q245*H245</f>
        <v>0</v>
      </c>
      <c r="S245" s="180">
        <v>0</v>
      </c>
      <c r="T245" s="18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2" t="s">
        <v>168</v>
      </c>
      <c r="AT245" s="182" t="s">
        <v>149</v>
      </c>
      <c r="AU245" s="182" t="s">
        <v>81</v>
      </c>
      <c r="AY245" s="18" t="s">
        <v>146</v>
      </c>
      <c r="BE245" s="183">
        <f>IF(N245="základní",J245,0)</f>
        <v>0</v>
      </c>
      <c r="BF245" s="183">
        <f>IF(N245="snížená",J245,0)</f>
        <v>0</v>
      </c>
      <c r="BG245" s="183">
        <f>IF(N245="zákl. přenesená",J245,0)</f>
        <v>0</v>
      </c>
      <c r="BH245" s="183">
        <f>IF(N245="sníž. přenesená",J245,0)</f>
        <v>0</v>
      </c>
      <c r="BI245" s="183">
        <f>IF(N245="nulová",J245,0)</f>
        <v>0</v>
      </c>
      <c r="BJ245" s="18" t="s">
        <v>81</v>
      </c>
      <c r="BK245" s="183">
        <f>ROUND(I245*H245,2)</f>
        <v>0</v>
      </c>
      <c r="BL245" s="18" t="s">
        <v>168</v>
      </c>
      <c r="BM245" s="182" t="s">
        <v>1169</v>
      </c>
    </row>
    <row r="246" s="2" customFormat="1">
      <c r="A246" s="37"/>
      <c r="B246" s="38"/>
      <c r="C246" s="37"/>
      <c r="D246" s="184" t="s">
        <v>156</v>
      </c>
      <c r="E246" s="37"/>
      <c r="F246" s="185" t="s">
        <v>1168</v>
      </c>
      <c r="G246" s="37"/>
      <c r="H246" s="37"/>
      <c r="I246" s="186"/>
      <c r="J246" s="37"/>
      <c r="K246" s="37"/>
      <c r="L246" s="38"/>
      <c r="M246" s="187"/>
      <c r="N246" s="188"/>
      <c r="O246" s="76"/>
      <c r="P246" s="76"/>
      <c r="Q246" s="76"/>
      <c r="R246" s="76"/>
      <c r="S246" s="76"/>
      <c r="T246" s="7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8" t="s">
        <v>156</v>
      </c>
      <c r="AU246" s="18" t="s">
        <v>81</v>
      </c>
    </row>
    <row r="247" s="2" customFormat="1" ht="24.15" customHeight="1">
      <c r="A247" s="37"/>
      <c r="B247" s="170"/>
      <c r="C247" s="171" t="s">
        <v>669</v>
      </c>
      <c r="D247" s="171" t="s">
        <v>149</v>
      </c>
      <c r="E247" s="172" t="s">
        <v>1170</v>
      </c>
      <c r="F247" s="173" t="s">
        <v>1171</v>
      </c>
      <c r="G247" s="174" t="s">
        <v>278</v>
      </c>
      <c r="H247" s="175">
        <v>315</v>
      </c>
      <c r="I247" s="176"/>
      <c r="J247" s="177">
        <f>ROUND(I247*H247,2)</f>
        <v>0</v>
      </c>
      <c r="K247" s="173" t="s">
        <v>1</v>
      </c>
      <c r="L247" s="38"/>
      <c r="M247" s="178" t="s">
        <v>1</v>
      </c>
      <c r="N247" s="179" t="s">
        <v>38</v>
      </c>
      <c r="O247" s="76"/>
      <c r="P247" s="180">
        <f>O247*H247</f>
        <v>0</v>
      </c>
      <c r="Q247" s="180">
        <v>0</v>
      </c>
      <c r="R247" s="180">
        <f>Q247*H247</f>
        <v>0</v>
      </c>
      <c r="S247" s="180">
        <v>0</v>
      </c>
      <c r="T247" s="18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2" t="s">
        <v>168</v>
      </c>
      <c r="AT247" s="182" t="s">
        <v>149</v>
      </c>
      <c r="AU247" s="182" t="s">
        <v>81</v>
      </c>
      <c r="AY247" s="18" t="s">
        <v>146</v>
      </c>
      <c r="BE247" s="183">
        <f>IF(N247="základní",J247,0)</f>
        <v>0</v>
      </c>
      <c r="BF247" s="183">
        <f>IF(N247="snížená",J247,0)</f>
        <v>0</v>
      </c>
      <c r="BG247" s="183">
        <f>IF(N247="zákl. přenesená",J247,0)</f>
        <v>0</v>
      </c>
      <c r="BH247" s="183">
        <f>IF(N247="sníž. přenesená",J247,0)</f>
        <v>0</v>
      </c>
      <c r="BI247" s="183">
        <f>IF(N247="nulová",J247,0)</f>
        <v>0</v>
      </c>
      <c r="BJ247" s="18" t="s">
        <v>81</v>
      </c>
      <c r="BK247" s="183">
        <f>ROUND(I247*H247,2)</f>
        <v>0</v>
      </c>
      <c r="BL247" s="18" t="s">
        <v>168</v>
      </c>
      <c r="BM247" s="182" t="s">
        <v>1172</v>
      </c>
    </row>
    <row r="248" s="2" customFormat="1">
      <c r="A248" s="37"/>
      <c r="B248" s="38"/>
      <c r="C248" s="37"/>
      <c r="D248" s="184" t="s">
        <v>156</v>
      </c>
      <c r="E248" s="37"/>
      <c r="F248" s="185" t="s">
        <v>1171</v>
      </c>
      <c r="G248" s="37"/>
      <c r="H248" s="37"/>
      <c r="I248" s="186"/>
      <c r="J248" s="37"/>
      <c r="K248" s="37"/>
      <c r="L248" s="38"/>
      <c r="M248" s="187"/>
      <c r="N248" s="188"/>
      <c r="O248" s="76"/>
      <c r="P248" s="76"/>
      <c r="Q248" s="76"/>
      <c r="R248" s="76"/>
      <c r="S248" s="76"/>
      <c r="T248" s="7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8" t="s">
        <v>156</v>
      </c>
      <c r="AU248" s="18" t="s">
        <v>81</v>
      </c>
    </row>
    <row r="249" s="2" customFormat="1" ht="24.15" customHeight="1">
      <c r="A249" s="37"/>
      <c r="B249" s="170"/>
      <c r="C249" s="171" t="s">
        <v>674</v>
      </c>
      <c r="D249" s="171" t="s">
        <v>149</v>
      </c>
      <c r="E249" s="172" t="s">
        <v>1173</v>
      </c>
      <c r="F249" s="173" t="s">
        <v>1174</v>
      </c>
      <c r="G249" s="174" t="s">
        <v>278</v>
      </c>
      <c r="H249" s="175">
        <v>24</v>
      </c>
      <c r="I249" s="176"/>
      <c r="J249" s="177">
        <f>ROUND(I249*H249,2)</f>
        <v>0</v>
      </c>
      <c r="K249" s="173" t="s">
        <v>1</v>
      </c>
      <c r="L249" s="38"/>
      <c r="M249" s="178" t="s">
        <v>1</v>
      </c>
      <c r="N249" s="179" t="s">
        <v>38</v>
      </c>
      <c r="O249" s="76"/>
      <c r="P249" s="180">
        <f>O249*H249</f>
        <v>0</v>
      </c>
      <c r="Q249" s="180">
        <v>0</v>
      </c>
      <c r="R249" s="180">
        <f>Q249*H249</f>
        <v>0</v>
      </c>
      <c r="S249" s="180">
        <v>0</v>
      </c>
      <c r="T249" s="181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82" t="s">
        <v>168</v>
      </c>
      <c r="AT249" s="182" t="s">
        <v>149</v>
      </c>
      <c r="AU249" s="182" t="s">
        <v>81</v>
      </c>
      <c r="AY249" s="18" t="s">
        <v>146</v>
      </c>
      <c r="BE249" s="183">
        <f>IF(N249="základní",J249,0)</f>
        <v>0</v>
      </c>
      <c r="BF249" s="183">
        <f>IF(N249="snížená",J249,0)</f>
        <v>0</v>
      </c>
      <c r="BG249" s="183">
        <f>IF(N249="zákl. přenesená",J249,0)</f>
        <v>0</v>
      </c>
      <c r="BH249" s="183">
        <f>IF(N249="sníž. přenesená",J249,0)</f>
        <v>0</v>
      </c>
      <c r="BI249" s="183">
        <f>IF(N249="nulová",J249,0)</f>
        <v>0</v>
      </c>
      <c r="BJ249" s="18" t="s">
        <v>81</v>
      </c>
      <c r="BK249" s="183">
        <f>ROUND(I249*H249,2)</f>
        <v>0</v>
      </c>
      <c r="BL249" s="18" t="s">
        <v>168</v>
      </c>
      <c r="BM249" s="182" t="s">
        <v>1175</v>
      </c>
    </row>
    <row r="250" s="2" customFormat="1">
      <c r="A250" s="37"/>
      <c r="B250" s="38"/>
      <c r="C250" s="37"/>
      <c r="D250" s="184" t="s">
        <v>156</v>
      </c>
      <c r="E250" s="37"/>
      <c r="F250" s="185" t="s">
        <v>1174</v>
      </c>
      <c r="G250" s="37"/>
      <c r="H250" s="37"/>
      <c r="I250" s="186"/>
      <c r="J250" s="37"/>
      <c r="K250" s="37"/>
      <c r="L250" s="38"/>
      <c r="M250" s="187"/>
      <c r="N250" s="188"/>
      <c r="O250" s="76"/>
      <c r="P250" s="76"/>
      <c r="Q250" s="76"/>
      <c r="R250" s="76"/>
      <c r="S250" s="76"/>
      <c r="T250" s="7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8" t="s">
        <v>156</v>
      </c>
      <c r="AU250" s="18" t="s">
        <v>81</v>
      </c>
    </row>
    <row r="251" s="2" customFormat="1">
      <c r="A251" s="37"/>
      <c r="B251" s="170"/>
      <c r="C251" s="171" t="s">
        <v>679</v>
      </c>
      <c r="D251" s="171" t="s">
        <v>149</v>
      </c>
      <c r="E251" s="172" t="s">
        <v>1060</v>
      </c>
      <c r="F251" s="173" t="s">
        <v>1061</v>
      </c>
      <c r="G251" s="174" t="s">
        <v>278</v>
      </c>
      <c r="H251" s="175">
        <v>275</v>
      </c>
      <c r="I251" s="176"/>
      <c r="J251" s="177">
        <f>ROUND(I251*H251,2)</f>
        <v>0</v>
      </c>
      <c r="K251" s="173" t="s">
        <v>1</v>
      </c>
      <c r="L251" s="38"/>
      <c r="M251" s="178" t="s">
        <v>1</v>
      </c>
      <c r="N251" s="179" t="s">
        <v>38</v>
      </c>
      <c r="O251" s="76"/>
      <c r="P251" s="180">
        <f>O251*H251</f>
        <v>0</v>
      </c>
      <c r="Q251" s="180">
        <v>0</v>
      </c>
      <c r="R251" s="180">
        <f>Q251*H251</f>
        <v>0</v>
      </c>
      <c r="S251" s="180">
        <v>0</v>
      </c>
      <c r="T251" s="18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2" t="s">
        <v>168</v>
      </c>
      <c r="AT251" s="182" t="s">
        <v>149</v>
      </c>
      <c r="AU251" s="182" t="s">
        <v>81</v>
      </c>
      <c r="AY251" s="18" t="s">
        <v>146</v>
      </c>
      <c r="BE251" s="183">
        <f>IF(N251="základní",J251,0)</f>
        <v>0</v>
      </c>
      <c r="BF251" s="183">
        <f>IF(N251="snížená",J251,0)</f>
        <v>0</v>
      </c>
      <c r="BG251" s="183">
        <f>IF(N251="zákl. přenesená",J251,0)</f>
        <v>0</v>
      </c>
      <c r="BH251" s="183">
        <f>IF(N251="sníž. přenesená",J251,0)</f>
        <v>0</v>
      </c>
      <c r="BI251" s="183">
        <f>IF(N251="nulová",J251,0)</f>
        <v>0</v>
      </c>
      <c r="BJ251" s="18" t="s">
        <v>81</v>
      </c>
      <c r="BK251" s="183">
        <f>ROUND(I251*H251,2)</f>
        <v>0</v>
      </c>
      <c r="BL251" s="18" t="s">
        <v>168</v>
      </c>
      <c r="BM251" s="182" t="s">
        <v>1176</v>
      </c>
    </row>
    <row r="252" s="2" customFormat="1">
      <c r="A252" s="37"/>
      <c r="B252" s="38"/>
      <c r="C252" s="37"/>
      <c r="D252" s="184" t="s">
        <v>156</v>
      </c>
      <c r="E252" s="37"/>
      <c r="F252" s="185" t="s">
        <v>1061</v>
      </c>
      <c r="G252" s="37"/>
      <c r="H252" s="37"/>
      <c r="I252" s="186"/>
      <c r="J252" s="37"/>
      <c r="K252" s="37"/>
      <c r="L252" s="38"/>
      <c r="M252" s="187"/>
      <c r="N252" s="188"/>
      <c r="O252" s="76"/>
      <c r="P252" s="76"/>
      <c r="Q252" s="76"/>
      <c r="R252" s="76"/>
      <c r="S252" s="76"/>
      <c r="T252" s="7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8" t="s">
        <v>156</v>
      </c>
      <c r="AU252" s="18" t="s">
        <v>81</v>
      </c>
    </row>
    <row r="253" s="2" customFormat="1">
      <c r="A253" s="37"/>
      <c r="B253" s="170"/>
      <c r="C253" s="171" t="s">
        <v>1096</v>
      </c>
      <c r="D253" s="171" t="s">
        <v>149</v>
      </c>
      <c r="E253" s="172" t="s">
        <v>1177</v>
      </c>
      <c r="F253" s="173" t="s">
        <v>1178</v>
      </c>
      <c r="G253" s="174" t="s">
        <v>278</v>
      </c>
      <c r="H253" s="175">
        <v>24</v>
      </c>
      <c r="I253" s="176"/>
      <c r="J253" s="177">
        <f>ROUND(I253*H253,2)</f>
        <v>0</v>
      </c>
      <c r="K253" s="173" t="s">
        <v>1</v>
      </c>
      <c r="L253" s="38"/>
      <c r="M253" s="178" t="s">
        <v>1</v>
      </c>
      <c r="N253" s="179" t="s">
        <v>38</v>
      </c>
      <c r="O253" s="76"/>
      <c r="P253" s="180">
        <f>O253*H253</f>
        <v>0</v>
      </c>
      <c r="Q253" s="180">
        <v>0</v>
      </c>
      <c r="R253" s="180">
        <f>Q253*H253</f>
        <v>0</v>
      </c>
      <c r="S253" s="180">
        <v>0</v>
      </c>
      <c r="T253" s="18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2" t="s">
        <v>168</v>
      </c>
      <c r="AT253" s="182" t="s">
        <v>149</v>
      </c>
      <c r="AU253" s="182" t="s">
        <v>81</v>
      </c>
      <c r="AY253" s="18" t="s">
        <v>146</v>
      </c>
      <c r="BE253" s="183">
        <f>IF(N253="základní",J253,0)</f>
        <v>0</v>
      </c>
      <c r="BF253" s="183">
        <f>IF(N253="snížená",J253,0)</f>
        <v>0</v>
      </c>
      <c r="BG253" s="183">
        <f>IF(N253="zákl. přenesená",J253,0)</f>
        <v>0</v>
      </c>
      <c r="BH253" s="183">
        <f>IF(N253="sníž. přenesená",J253,0)</f>
        <v>0</v>
      </c>
      <c r="BI253" s="183">
        <f>IF(N253="nulová",J253,0)</f>
        <v>0</v>
      </c>
      <c r="BJ253" s="18" t="s">
        <v>81</v>
      </c>
      <c r="BK253" s="183">
        <f>ROUND(I253*H253,2)</f>
        <v>0</v>
      </c>
      <c r="BL253" s="18" t="s">
        <v>168</v>
      </c>
      <c r="BM253" s="182" t="s">
        <v>1179</v>
      </c>
    </row>
    <row r="254" s="2" customFormat="1">
      <c r="A254" s="37"/>
      <c r="B254" s="38"/>
      <c r="C254" s="37"/>
      <c r="D254" s="184" t="s">
        <v>156</v>
      </c>
      <c r="E254" s="37"/>
      <c r="F254" s="185" t="s">
        <v>1178</v>
      </c>
      <c r="G254" s="37"/>
      <c r="H254" s="37"/>
      <c r="I254" s="186"/>
      <c r="J254" s="37"/>
      <c r="K254" s="37"/>
      <c r="L254" s="38"/>
      <c r="M254" s="187"/>
      <c r="N254" s="188"/>
      <c r="O254" s="76"/>
      <c r="P254" s="76"/>
      <c r="Q254" s="76"/>
      <c r="R254" s="76"/>
      <c r="S254" s="76"/>
      <c r="T254" s="7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8" t="s">
        <v>156</v>
      </c>
      <c r="AU254" s="18" t="s">
        <v>81</v>
      </c>
    </row>
    <row r="255" s="2" customFormat="1" ht="24.15" customHeight="1">
      <c r="A255" s="37"/>
      <c r="B255" s="170"/>
      <c r="C255" s="171" t="s">
        <v>1180</v>
      </c>
      <c r="D255" s="171" t="s">
        <v>149</v>
      </c>
      <c r="E255" s="172" t="s">
        <v>1181</v>
      </c>
      <c r="F255" s="173" t="s">
        <v>1182</v>
      </c>
      <c r="G255" s="174" t="s">
        <v>398</v>
      </c>
      <c r="H255" s="175">
        <v>28.98</v>
      </c>
      <c r="I255" s="176"/>
      <c r="J255" s="177">
        <f>ROUND(I255*H255,2)</f>
        <v>0</v>
      </c>
      <c r="K255" s="173" t="s">
        <v>1</v>
      </c>
      <c r="L255" s="38"/>
      <c r="M255" s="178" t="s">
        <v>1</v>
      </c>
      <c r="N255" s="179" t="s">
        <v>38</v>
      </c>
      <c r="O255" s="76"/>
      <c r="P255" s="180">
        <f>O255*H255</f>
        <v>0</v>
      </c>
      <c r="Q255" s="180">
        <v>0</v>
      </c>
      <c r="R255" s="180">
        <f>Q255*H255</f>
        <v>0</v>
      </c>
      <c r="S255" s="180">
        <v>0</v>
      </c>
      <c r="T255" s="18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2" t="s">
        <v>168</v>
      </c>
      <c r="AT255" s="182" t="s">
        <v>149</v>
      </c>
      <c r="AU255" s="182" t="s">
        <v>81</v>
      </c>
      <c r="AY255" s="18" t="s">
        <v>146</v>
      </c>
      <c r="BE255" s="183">
        <f>IF(N255="základní",J255,0)</f>
        <v>0</v>
      </c>
      <c r="BF255" s="183">
        <f>IF(N255="snížená",J255,0)</f>
        <v>0</v>
      </c>
      <c r="BG255" s="183">
        <f>IF(N255="zákl. přenesená",J255,0)</f>
        <v>0</v>
      </c>
      <c r="BH255" s="183">
        <f>IF(N255="sníž. přenesená",J255,0)</f>
        <v>0</v>
      </c>
      <c r="BI255" s="183">
        <f>IF(N255="nulová",J255,0)</f>
        <v>0</v>
      </c>
      <c r="BJ255" s="18" t="s">
        <v>81</v>
      </c>
      <c r="BK255" s="183">
        <f>ROUND(I255*H255,2)</f>
        <v>0</v>
      </c>
      <c r="BL255" s="18" t="s">
        <v>168</v>
      </c>
      <c r="BM255" s="182" t="s">
        <v>1183</v>
      </c>
    </row>
    <row r="256" s="2" customFormat="1">
      <c r="A256" s="37"/>
      <c r="B256" s="38"/>
      <c r="C256" s="37"/>
      <c r="D256" s="184" t="s">
        <v>156</v>
      </c>
      <c r="E256" s="37"/>
      <c r="F256" s="185" t="s">
        <v>1182</v>
      </c>
      <c r="G256" s="37"/>
      <c r="H256" s="37"/>
      <c r="I256" s="186"/>
      <c r="J256" s="37"/>
      <c r="K256" s="37"/>
      <c r="L256" s="38"/>
      <c r="M256" s="187"/>
      <c r="N256" s="188"/>
      <c r="O256" s="76"/>
      <c r="P256" s="76"/>
      <c r="Q256" s="76"/>
      <c r="R256" s="76"/>
      <c r="S256" s="76"/>
      <c r="T256" s="7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8" t="s">
        <v>156</v>
      </c>
      <c r="AU256" s="18" t="s">
        <v>81</v>
      </c>
    </row>
    <row r="257" s="2" customFormat="1" ht="24.15" customHeight="1">
      <c r="A257" s="37"/>
      <c r="B257" s="170"/>
      <c r="C257" s="171" t="s">
        <v>1099</v>
      </c>
      <c r="D257" s="171" t="s">
        <v>149</v>
      </c>
      <c r="E257" s="172" t="s">
        <v>1062</v>
      </c>
      <c r="F257" s="173" t="s">
        <v>1063</v>
      </c>
      <c r="G257" s="174" t="s">
        <v>284</v>
      </c>
      <c r="H257" s="175">
        <v>299</v>
      </c>
      <c r="I257" s="176"/>
      <c r="J257" s="177">
        <f>ROUND(I257*H257,2)</f>
        <v>0</v>
      </c>
      <c r="K257" s="173" t="s">
        <v>1</v>
      </c>
      <c r="L257" s="38"/>
      <c r="M257" s="178" t="s">
        <v>1</v>
      </c>
      <c r="N257" s="179" t="s">
        <v>38</v>
      </c>
      <c r="O257" s="76"/>
      <c r="P257" s="180">
        <f>O257*H257</f>
        <v>0</v>
      </c>
      <c r="Q257" s="180">
        <v>0</v>
      </c>
      <c r="R257" s="180">
        <f>Q257*H257</f>
        <v>0</v>
      </c>
      <c r="S257" s="180">
        <v>0</v>
      </c>
      <c r="T257" s="181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82" t="s">
        <v>168</v>
      </c>
      <c r="AT257" s="182" t="s">
        <v>149</v>
      </c>
      <c r="AU257" s="182" t="s">
        <v>81</v>
      </c>
      <c r="AY257" s="18" t="s">
        <v>146</v>
      </c>
      <c r="BE257" s="183">
        <f>IF(N257="základní",J257,0)</f>
        <v>0</v>
      </c>
      <c r="BF257" s="183">
        <f>IF(N257="snížená",J257,0)</f>
        <v>0</v>
      </c>
      <c r="BG257" s="183">
        <f>IF(N257="zákl. přenesená",J257,0)</f>
        <v>0</v>
      </c>
      <c r="BH257" s="183">
        <f>IF(N257="sníž. přenesená",J257,0)</f>
        <v>0</v>
      </c>
      <c r="BI257" s="183">
        <f>IF(N257="nulová",J257,0)</f>
        <v>0</v>
      </c>
      <c r="BJ257" s="18" t="s">
        <v>81</v>
      </c>
      <c r="BK257" s="183">
        <f>ROUND(I257*H257,2)</f>
        <v>0</v>
      </c>
      <c r="BL257" s="18" t="s">
        <v>168</v>
      </c>
      <c r="BM257" s="182" t="s">
        <v>1184</v>
      </c>
    </row>
    <row r="258" s="2" customFormat="1">
      <c r="A258" s="37"/>
      <c r="B258" s="38"/>
      <c r="C258" s="37"/>
      <c r="D258" s="184" t="s">
        <v>156</v>
      </c>
      <c r="E258" s="37"/>
      <c r="F258" s="185" t="s">
        <v>1063</v>
      </c>
      <c r="G258" s="37"/>
      <c r="H258" s="37"/>
      <c r="I258" s="186"/>
      <c r="J258" s="37"/>
      <c r="K258" s="37"/>
      <c r="L258" s="38"/>
      <c r="M258" s="187"/>
      <c r="N258" s="188"/>
      <c r="O258" s="76"/>
      <c r="P258" s="76"/>
      <c r="Q258" s="76"/>
      <c r="R258" s="76"/>
      <c r="S258" s="76"/>
      <c r="T258" s="7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8" t="s">
        <v>156</v>
      </c>
      <c r="AU258" s="18" t="s">
        <v>81</v>
      </c>
    </row>
    <row r="259" s="2" customFormat="1" ht="16.5" customHeight="1">
      <c r="A259" s="37"/>
      <c r="B259" s="170"/>
      <c r="C259" s="171" t="s">
        <v>1185</v>
      </c>
      <c r="D259" s="171" t="s">
        <v>149</v>
      </c>
      <c r="E259" s="172" t="s">
        <v>1186</v>
      </c>
      <c r="F259" s="173" t="s">
        <v>1187</v>
      </c>
      <c r="G259" s="174" t="s">
        <v>398</v>
      </c>
      <c r="H259" s="175">
        <v>20.93</v>
      </c>
      <c r="I259" s="176"/>
      <c r="J259" s="177">
        <f>ROUND(I259*H259,2)</f>
        <v>0</v>
      </c>
      <c r="K259" s="173" t="s">
        <v>1</v>
      </c>
      <c r="L259" s="38"/>
      <c r="M259" s="178" t="s">
        <v>1</v>
      </c>
      <c r="N259" s="179" t="s">
        <v>38</v>
      </c>
      <c r="O259" s="76"/>
      <c r="P259" s="180">
        <f>O259*H259</f>
        <v>0</v>
      </c>
      <c r="Q259" s="180">
        <v>0</v>
      </c>
      <c r="R259" s="180">
        <f>Q259*H259</f>
        <v>0</v>
      </c>
      <c r="S259" s="180">
        <v>0</v>
      </c>
      <c r="T259" s="181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82" t="s">
        <v>168</v>
      </c>
      <c r="AT259" s="182" t="s">
        <v>149</v>
      </c>
      <c r="AU259" s="182" t="s">
        <v>81</v>
      </c>
      <c r="AY259" s="18" t="s">
        <v>146</v>
      </c>
      <c r="BE259" s="183">
        <f>IF(N259="základní",J259,0)</f>
        <v>0</v>
      </c>
      <c r="BF259" s="183">
        <f>IF(N259="snížená",J259,0)</f>
        <v>0</v>
      </c>
      <c r="BG259" s="183">
        <f>IF(N259="zákl. přenesená",J259,0)</f>
        <v>0</v>
      </c>
      <c r="BH259" s="183">
        <f>IF(N259="sníž. přenesená",J259,0)</f>
        <v>0</v>
      </c>
      <c r="BI259" s="183">
        <f>IF(N259="nulová",J259,0)</f>
        <v>0</v>
      </c>
      <c r="BJ259" s="18" t="s">
        <v>81</v>
      </c>
      <c r="BK259" s="183">
        <f>ROUND(I259*H259,2)</f>
        <v>0</v>
      </c>
      <c r="BL259" s="18" t="s">
        <v>168</v>
      </c>
      <c r="BM259" s="182" t="s">
        <v>1188</v>
      </c>
    </row>
    <row r="260" s="2" customFormat="1">
      <c r="A260" s="37"/>
      <c r="B260" s="38"/>
      <c r="C260" s="37"/>
      <c r="D260" s="184" t="s">
        <v>156</v>
      </c>
      <c r="E260" s="37"/>
      <c r="F260" s="185" t="s">
        <v>1187</v>
      </c>
      <c r="G260" s="37"/>
      <c r="H260" s="37"/>
      <c r="I260" s="186"/>
      <c r="J260" s="37"/>
      <c r="K260" s="37"/>
      <c r="L260" s="38"/>
      <c r="M260" s="225"/>
      <c r="N260" s="226"/>
      <c r="O260" s="227"/>
      <c r="P260" s="227"/>
      <c r="Q260" s="227"/>
      <c r="R260" s="227"/>
      <c r="S260" s="227"/>
      <c r="T260" s="228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8" t="s">
        <v>156</v>
      </c>
      <c r="AU260" s="18" t="s">
        <v>81</v>
      </c>
    </row>
    <row r="261" s="2" customFormat="1" ht="6.96" customHeight="1">
      <c r="A261" s="37"/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38"/>
      <c r="M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</row>
  </sheetData>
  <autoFilter ref="C126:K260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="1" customFormat="1" ht="24.96" customHeight="1">
      <c r="B4" s="21"/>
      <c r="D4" s="22" t="s">
        <v>117</v>
      </c>
      <c r="L4" s="21"/>
      <c r="M4" s="119" t="s">
        <v>10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16</v>
      </c>
      <c r="L6" s="21"/>
    </row>
    <row r="7" s="1" customFormat="1" ht="16.5" customHeight="1">
      <c r="B7" s="21"/>
      <c r="E7" s="120" t="str">
        <f>'Rekapitulace stavby'!K6</f>
        <v>Revitalizace ulice Šumavská - III. etapa - část A.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38"/>
      <c r="C9" s="37"/>
      <c r="D9" s="37"/>
      <c r="E9" s="66" t="s">
        <v>1189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25. 4. 2021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31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/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tr">
        <f>IF('Rekapitulace stavby'!E17="","",'Rekapitulace stavby'!E17)</f>
        <v xml:space="preserve"> </v>
      </c>
      <c r="F21" s="37"/>
      <c r="G21" s="37"/>
      <c r="H21" s="37"/>
      <c r="I21" s="31" t="s">
        <v>26</v>
      </c>
      <c r="J21" s="26" t="str">
        <f>IF('Rekapitulace stavby'!AN17="","",'Rekapitulace stavby'!AN17)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31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32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4" t="s">
        <v>33</v>
      </c>
      <c r="E30" s="37"/>
      <c r="F30" s="37"/>
      <c r="G30" s="37"/>
      <c r="H30" s="37"/>
      <c r="I30" s="37"/>
      <c r="J30" s="95">
        <f>ROUND(J116,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35</v>
      </c>
      <c r="G32" s="37"/>
      <c r="H32" s="37"/>
      <c r="I32" s="42" t="s">
        <v>34</v>
      </c>
      <c r="J32" s="42" t="s">
        <v>36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25" t="s">
        <v>37</v>
      </c>
      <c r="E33" s="31" t="s">
        <v>38</v>
      </c>
      <c r="F33" s="126">
        <f>ROUND((SUM(BE116:BE124)),  2)</f>
        <v>0</v>
      </c>
      <c r="G33" s="37"/>
      <c r="H33" s="37"/>
      <c r="I33" s="127">
        <v>0.20999999999999999</v>
      </c>
      <c r="J33" s="126">
        <f>ROUND(((SUM(BE116:BE124))*I33),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39</v>
      </c>
      <c r="F34" s="126">
        <f>ROUND((SUM(BF116:BF124)),  2)</f>
        <v>0</v>
      </c>
      <c r="G34" s="37"/>
      <c r="H34" s="37"/>
      <c r="I34" s="127">
        <v>0.14999999999999999</v>
      </c>
      <c r="J34" s="126">
        <f>ROUND(((SUM(BF116:BF124))*I34),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40</v>
      </c>
      <c r="F35" s="126">
        <f>ROUND((SUM(BG116:BG124)),  2)</f>
        <v>0</v>
      </c>
      <c r="G35" s="37"/>
      <c r="H35" s="37"/>
      <c r="I35" s="127">
        <v>0.20999999999999999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41</v>
      </c>
      <c r="F36" s="126">
        <f>ROUND((SUM(BH116:BH124)),  2)</f>
        <v>0</v>
      </c>
      <c r="G36" s="37"/>
      <c r="H36" s="37"/>
      <c r="I36" s="127">
        <v>0.14999999999999999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42</v>
      </c>
      <c r="F37" s="126">
        <f>ROUND((SUM(BI116:BI124)),  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28"/>
      <c r="D39" s="129" t="s">
        <v>43</v>
      </c>
      <c r="E39" s="80"/>
      <c r="F39" s="80"/>
      <c r="G39" s="130" t="s">
        <v>44</v>
      </c>
      <c r="H39" s="131" t="s">
        <v>45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4"/>
      <c r="D50" s="55" t="s">
        <v>46</v>
      </c>
      <c r="E50" s="56"/>
      <c r="F50" s="56"/>
      <c r="G50" s="55" t="s">
        <v>47</v>
      </c>
      <c r="H50" s="56"/>
      <c r="I50" s="56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48</v>
      </c>
      <c r="E61" s="40"/>
      <c r="F61" s="134" t="s">
        <v>49</v>
      </c>
      <c r="G61" s="57" t="s">
        <v>48</v>
      </c>
      <c r="H61" s="40"/>
      <c r="I61" s="40"/>
      <c r="J61" s="135" t="s">
        <v>49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50</v>
      </c>
      <c r="E65" s="58"/>
      <c r="F65" s="58"/>
      <c r="G65" s="55" t="s">
        <v>51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48</v>
      </c>
      <c r="E76" s="40"/>
      <c r="F76" s="134" t="s">
        <v>49</v>
      </c>
      <c r="G76" s="57" t="s">
        <v>48</v>
      </c>
      <c r="H76" s="40"/>
      <c r="I76" s="40"/>
      <c r="J76" s="135" t="s">
        <v>49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120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0" t="str">
        <f>E7</f>
        <v>Revitalizace ulice Šumavská - III. etapa - část A.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7"/>
      <c r="D87" s="37"/>
      <c r="E87" s="66" t="str">
        <f>E9</f>
        <v>SO 470.2 - Veřejné osvětlení - část A. - neuznatelné náklady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25. 4. 2021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31" t="s">
        <v>29</v>
      </c>
      <c r="J91" s="35" t="str">
        <f>E21</f>
        <v xml:space="preserve"> 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31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36" t="s">
        <v>121</v>
      </c>
      <c r="D94" s="128"/>
      <c r="E94" s="128"/>
      <c r="F94" s="128"/>
      <c r="G94" s="128"/>
      <c r="H94" s="128"/>
      <c r="I94" s="128"/>
      <c r="J94" s="137" t="s">
        <v>122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38" t="s">
        <v>123</v>
      </c>
      <c r="D96" s="37"/>
      <c r="E96" s="37"/>
      <c r="F96" s="37"/>
      <c r="G96" s="37"/>
      <c r="H96" s="37"/>
      <c r="I96" s="37"/>
      <c r="J96" s="95">
        <f>J116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124</v>
      </c>
    </row>
    <row r="97" s="2" customFormat="1" ht="21.84" customHeight="1">
      <c r="A97" s="37"/>
      <c r="B97" s="38"/>
      <c r="C97" s="37"/>
      <c r="D97" s="37"/>
      <c r="E97" s="37"/>
      <c r="F97" s="37"/>
      <c r="G97" s="37"/>
      <c r="H97" s="37"/>
      <c r="I97" s="37"/>
      <c r="J97" s="37"/>
      <c r="K97" s="37"/>
      <c r="L97" s="54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6.96" customHeight="1">
      <c r="A98" s="37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54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102" s="2" customFormat="1" ht="6.96" customHeight="1">
      <c r="A102" s="37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24.96" customHeight="1">
      <c r="A103" s="37"/>
      <c r="B103" s="38"/>
      <c r="C103" s="22" t="s">
        <v>130</v>
      </c>
      <c r="D103" s="37"/>
      <c r="E103" s="37"/>
      <c r="F103" s="37"/>
      <c r="G103" s="37"/>
      <c r="H103" s="37"/>
      <c r="I103" s="37"/>
      <c r="J103" s="37"/>
      <c r="K103" s="37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38"/>
      <c r="C104" s="37"/>
      <c r="D104" s="37"/>
      <c r="E104" s="37"/>
      <c r="F104" s="37"/>
      <c r="G104" s="37"/>
      <c r="H104" s="37"/>
      <c r="I104" s="37"/>
      <c r="J104" s="37"/>
      <c r="K104" s="37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12" customHeight="1">
      <c r="A105" s="37"/>
      <c r="B105" s="38"/>
      <c r="C105" s="31" t="s">
        <v>16</v>
      </c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16.5" customHeight="1">
      <c r="A106" s="37"/>
      <c r="B106" s="38"/>
      <c r="C106" s="37"/>
      <c r="D106" s="37"/>
      <c r="E106" s="120" t="str">
        <f>E7</f>
        <v>Revitalizace ulice Šumavská - III. etapa - část A.</v>
      </c>
      <c r="F106" s="31"/>
      <c r="G106" s="31"/>
      <c r="H106" s="31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118</v>
      </c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30" customHeight="1">
      <c r="A108" s="37"/>
      <c r="B108" s="38"/>
      <c r="C108" s="37"/>
      <c r="D108" s="37"/>
      <c r="E108" s="66" t="str">
        <f>E9</f>
        <v>SO 470.2 - Veřejné osvětlení - část A. - neuznatelné náklady</v>
      </c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7"/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20</v>
      </c>
      <c r="D110" s="37"/>
      <c r="E110" s="37"/>
      <c r="F110" s="26" t="str">
        <f>F12</f>
        <v xml:space="preserve"> </v>
      </c>
      <c r="G110" s="37"/>
      <c r="H110" s="37"/>
      <c r="I110" s="31" t="s">
        <v>22</v>
      </c>
      <c r="J110" s="68" t="str">
        <f>IF(J12="","",J12)</f>
        <v>25. 4. 2021</v>
      </c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5.15" customHeight="1">
      <c r="A112" s="37"/>
      <c r="B112" s="38"/>
      <c r="C112" s="31" t="s">
        <v>24</v>
      </c>
      <c r="D112" s="37"/>
      <c r="E112" s="37"/>
      <c r="F112" s="26" t="str">
        <f>E15</f>
        <v xml:space="preserve"> </v>
      </c>
      <c r="G112" s="37"/>
      <c r="H112" s="37"/>
      <c r="I112" s="31" t="s">
        <v>29</v>
      </c>
      <c r="J112" s="35" t="str">
        <f>E21</f>
        <v xml:space="preserve"> </v>
      </c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5.15" customHeight="1">
      <c r="A113" s="37"/>
      <c r="B113" s="38"/>
      <c r="C113" s="31" t="s">
        <v>27</v>
      </c>
      <c r="D113" s="37"/>
      <c r="E113" s="37"/>
      <c r="F113" s="26" t="str">
        <f>IF(E18="","",E18)</f>
        <v>Vyplň údaj</v>
      </c>
      <c r="G113" s="37"/>
      <c r="H113" s="37"/>
      <c r="I113" s="31" t="s">
        <v>31</v>
      </c>
      <c r="J113" s="35" t="str">
        <f>E24</f>
        <v xml:space="preserve"> </v>
      </c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0.32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11" customFormat="1" ht="29.28" customHeight="1">
      <c r="A115" s="147"/>
      <c r="B115" s="148"/>
      <c r="C115" s="149" t="s">
        <v>131</v>
      </c>
      <c r="D115" s="150" t="s">
        <v>58</v>
      </c>
      <c r="E115" s="150" t="s">
        <v>54</v>
      </c>
      <c r="F115" s="150" t="s">
        <v>55</v>
      </c>
      <c r="G115" s="150" t="s">
        <v>132</v>
      </c>
      <c r="H115" s="150" t="s">
        <v>133</v>
      </c>
      <c r="I115" s="150" t="s">
        <v>134</v>
      </c>
      <c r="J115" s="150" t="s">
        <v>122</v>
      </c>
      <c r="K115" s="151" t="s">
        <v>135</v>
      </c>
      <c r="L115" s="152"/>
      <c r="M115" s="85" t="s">
        <v>1</v>
      </c>
      <c r="N115" s="86" t="s">
        <v>37</v>
      </c>
      <c r="O115" s="86" t="s">
        <v>136</v>
      </c>
      <c r="P115" s="86" t="s">
        <v>137</v>
      </c>
      <c r="Q115" s="86" t="s">
        <v>138</v>
      </c>
      <c r="R115" s="86" t="s">
        <v>139</v>
      </c>
      <c r="S115" s="86" t="s">
        <v>140</v>
      </c>
      <c r="T115" s="87" t="s">
        <v>141</v>
      </c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</row>
    <row r="116" s="2" customFormat="1" ht="22.8" customHeight="1">
      <c r="A116" s="37"/>
      <c r="B116" s="38"/>
      <c r="C116" s="92" t="s">
        <v>142</v>
      </c>
      <c r="D116" s="37"/>
      <c r="E116" s="37"/>
      <c r="F116" s="37"/>
      <c r="G116" s="37"/>
      <c r="H116" s="37"/>
      <c r="I116" s="37"/>
      <c r="J116" s="153">
        <f>BK116</f>
        <v>0</v>
      </c>
      <c r="K116" s="37"/>
      <c r="L116" s="38"/>
      <c r="M116" s="88"/>
      <c r="N116" s="72"/>
      <c r="O116" s="89"/>
      <c r="P116" s="154">
        <f>SUM(P117:P124)</f>
        <v>0</v>
      </c>
      <c r="Q116" s="89"/>
      <c r="R116" s="154">
        <f>SUM(R117:R124)</f>
        <v>0</v>
      </c>
      <c r="S116" s="89"/>
      <c r="T116" s="155">
        <f>SUM(T117:T124)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8" t="s">
        <v>72</v>
      </c>
      <c r="AU116" s="18" t="s">
        <v>124</v>
      </c>
      <c r="BK116" s="156">
        <f>SUM(BK117:BK124)</f>
        <v>0</v>
      </c>
    </row>
    <row r="117" s="2" customFormat="1" ht="16.5" customHeight="1">
      <c r="A117" s="37"/>
      <c r="B117" s="170"/>
      <c r="C117" s="171" t="s">
        <v>81</v>
      </c>
      <c r="D117" s="171" t="s">
        <v>149</v>
      </c>
      <c r="E117" s="172" t="s">
        <v>1190</v>
      </c>
      <c r="F117" s="173" t="s">
        <v>1071</v>
      </c>
      <c r="G117" s="174" t="s">
        <v>1072</v>
      </c>
      <c r="H117" s="175">
        <v>12</v>
      </c>
      <c r="I117" s="176"/>
      <c r="J117" s="177">
        <f>ROUND(I117*H117,2)</f>
        <v>0</v>
      </c>
      <c r="K117" s="173" t="s">
        <v>1191</v>
      </c>
      <c r="L117" s="38"/>
      <c r="M117" s="178" t="s">
        <v>1</v>
      </c>
      <c r="N117" s="179" t="s">
        <v>38</v>
      </c>
      <c r="O117" s="76"/>
      <c r="P117" s="180">
        <f>O117*H117</f>
        <v>0</v>
      </c>
      <c r="Q117" s="180">
        <v>0</v>
      </c>
      <c r="R117" s="180">
        <f>Q117*H117</f>
        <v>0</v>
      </c>
      <c r="S117" s="180">
        <v>0</v>
      </c>
      <c r="T117" s="181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82" t="s">
        <v>168</v>
      </c>
      <c r="AT117" s="182" t="s">
        <v>149</v>
      </c>
      <c r="AU117" s="182" t="s">
        <v>73</v>
      </c>
      <c r="AY117" s="18" t="s">
        <v>146</v>
      </c>
      <c r="BE117" s="183">
        <f>IF(N117="základní",J117,0)</f>
        <v>0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18" t="s">
        <v>81</v>
      </c>
      <c r="BK117" s="183">
        <f>ROUND(I117*H117,2)</f>
        <v>0</v>
      </c>
      <c r="BL117" s="18" t="s">
        <v>168</v>
      </c>
      <c r="BM117" s="182" t="s">
        <v>528</v>
      </c>
    </row>
    <row r="118" s="2" customFormat="1">
      <c r="A118" s="37"/>
      <c r="B118" s="38"/>
      <c r="C118" s="37"/>
      <c r="D118" s="184" t="s">
        <v>156</v>
      </c>
      <c r="E118" s="37"/>
      <c r="F118" s="185" t="s">
        <v>1071</v>
      </c>
      <c r="G118" s="37"/>
      <c r="H118" s="37"/>
      <c r="I118" s="186"/>
      <c r="J118" s="37"/>
      <c r="K118" s="37"/>
      <c r="L118" s="38"/>
      <c r="M118" s="187"/>
      <c r="N118" s="188"/>
      <c r="O118" s="76"/>
      <c r="P118" s="76"/>
      <c r="Q118" s="76"/>
      <c r="R118" s="76"/>
      <c r="S118" s="76"/>
      <c r="T118" s="7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8" t="s">
        <v>156</v>
      </c>
      <c r="AU118" s="18" t="s">
        <v>73</v>
      </c>
    </row>
    <row r="119" s="2" customFormat="1" ht="16.5" customHeight="1">
      <c r="A119" s="37"/>
      <c r="B119" s="170"/>
      <c r="C119" s="171" t="s">
        <v>83</v>
      </c>
      <c r="D119" s="171" t="s">
        <v>149</v>
      </c>
      <c r="E119" s="172" t="s">
        <v>1192</v>
      </c>
      <c r="F119" s="173" t="s">
        <v>1074</v>
      </c>
      <c r="G119" s="174" t="s">
        <v>1072</v>
      </c>
      <c r="H119" s="175">
        <v>8</v>
      </c>
      <c r="I119" s="176"/>
      <c r="J119" s="177">
        <f>ROUND(I119*H119,2)</f>
        <v>0</v>
      </c>
      <c r="K119" s="173" t="s">
        <v>1191</v>
      </c>
      <c r="L119" s="38"/>
      <c r="M119" s="178" t="s">
        <v>1</v>
      </c>
      <c r="N119" s="179" t="s">
        <v>38</v>
      </c>
      <c r="O119" s="76"/>
      <c r="P119" s="180">
        <f>O119*H119</f>
        <v>0</v>
      </c>
      <c r="Q119" s="180">
        <v>0</v>
      </c>
      <c r="R119" s="180">
        <f>Q119*H119</f>
        <v>0</v>
      </c>
      <c r="S119" s="180">
        <v>0</v>
      </c>
      <c r="T119" s="18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2" t="s">
        <v>168</v>
      </c>
      <c r="AT119" s="182" t="s">
        <v>149</v>
      </c>
      <c r="AU119" s="182" t="s">
        <v>73</v>
      </c>
      <c r="AY119" s="18" t="s">
        <v>146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8" t="s">
        <v>81</v>
      </c>
      <c r="BK119" s="183">
        <f>ROUND(I119*H119,2)</f>
        <v>0</v>
      </c>
      <c r="BL119" s="18" t="s">
        <v>168</v>
      </c>
      <c r="BM119" s="182" t="s">
        <v>538</v>
      </c>
    </row>
    <row r="120" s="2" customFormat="1">
      <c r="A120" s="37"/>
      <c r="B120" s="38"/>
      <c r="C120" s="37"/>
      <c r="D120" s="184" t="s">
        <v>156</v>
      </c>
      <c r="E120" s="37"/>
      <c r="F120" s="185" t="s">
        <v>1074</v>
      </c>
      <c r="G120" s="37"/>
      <c r="H120" s="37"/>
      <c r="I120" s="186"/>
      <c r="J120" s="37"/>
      <c r="K120" s="37"/>
      <c r="L120" s="38"/>
      <c r="M120" s="187"/>
      <c r="N120" s="188"/>
      <c r="O120" s="76"/>
      <c r="P120" s="76"/>
      <c r="Q120" s="76"/>
      <c r="R120" s="76"/>
      <c r="S120" s="76"/>
      <c r="T120" s="7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8" t="s">
        <v>156</v>
      </c>
      <c r="AU120" s="18" t="s">
        <v>73</v>
      </c>
    </row>
    <row r="121" s="2" customFormat="1" ht="16.5" customHeight="1">
      <c r="A121" s="37"/>
      <c r="B121" s="170"/>
      <c r="C121" s="171" t="s">
        <v>163</v>
      </c>
      <c r="D121" s="171" t="s">
        <v>149</v>
      </c>
      <c r="E121" s="172" t="s">
        <v>1193</v>
      </c>
      <c r="F121" s="173" t="s">
        <v>1076</v>
      </c>
      <c r="G121" s="174" t="s">
        <v>1072</v>
      </c>
      <c r="H121" s="175">
        <v>8</v>
      </c>
      <c r="I121" s="176"/>
      <c r="J121" s="177">
        <f>ROUND(I121*H121,2)</f>
        <v>0</v>
      </c>
      <c r="K121" s="173" t="s">
        <v>1191</v>
      </c>
      <c r="L121" s="38"/>
      <c r="M121" s="178" t="s">
        <v>1</v>
      </c>
      <c r="N121" s="179" t="s">
        <v>38</v>
      </c>
      <c r="O121" s="76"/>
      <c r="P121" s="180">
        <f>O121*H121</f>
        <v>0</v>
      </c>
      <c r="Q121" s="180">
        <v>0</v>
      </c>
      <c r="R121" s="180">
        <f>Q121*H121</f>
        <v>0</v>
      </c>
      <c r="S121" s="180">
        <v>0</v>
      </c>
      <c r="T121" s="18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2" t="s">
        <v>168</v>
      </c>
      <c r="AT121" s="182" t="s">
        <v>149</v>
      </c>
      <c r="AU121" s="182" t="s">
        <v>73</v>
      </c>
      <c r="AY121" s="18" t="s">
        <v>146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8" t="s">
        <v>81</v>
      </c>
      <c r="BK121" s="183">
        <f>ROUND(I121*H121,2)</f>
        <v>0</v>
      </c>
      <c r="BL121" s="18" t="s">
        <v>168</v>
      </c>
      <c r="BM121" s="182" t="s">
        <v>552</v>
      </c>
    </row>
    <row r="122" s="2" customFormat="1">
      <c r="A122" s="37"/>
      <c r="B122" s="38"/>
      <c r="C122" s="37"/>
      <c r="D122" s="184" t="s">
        <v>156</v>
      </c>
      <c r="E122" s="37"/>
      <c r="F122" s="185" t="s">
        <v>1076</v>
      </c>
      <c r="G122" s="37"/>
      <c r="H122" s="37"/>
      <c r="I122" s="186"/>
      <c r="J122" s="37"/>
      <c r="K122" s="37"/>
      <c r="L122" s="38"/>
      <c r="M122" s="187"/>
      <c r="N122" s="188"/>
      <c r="O122" s="76"/>
      <c r="P122" s="76"/>
      <c r="Q122" s="76"/>
      <c r="R122" s="76"/>
      <c r="S122" s="76"/>
      <c r="T122" s="7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156</v>
      </c>
      <c r="AU122" s="18" t="s">
        <v>73</v>
      </c>
    </row>
    <row r="123" s="2" customFormat="1" ht="24.15" customHeight="1">
      <c r="A123" s="37"/>
      <c r="B123" s="170"/>
      <c r="C123" s="171" t="s">
        <v>168</v>
      </c>
      <c r="D123" s="171" t="s">
        <v>149</v>
      </c>
      <c r="E123" s="172" t="s">
        <v>1194</v>
      </c>
      <c r="F123" s="173" t="s">
        <v>1056</v>
      </c>
      <c r="G123" s="174" t="s">
        <v>1057</v>
      </c>
      <c r="H123" s="175">
        <v>0.29899999999999999</v>
      </c>
      <c r="I123" s="176"/>
      <c r="J123" s="177">
        <f>ROUND(I123*H123,2)</f>
        <v>0</v>
      </c>
      <c r="K123" s="173" t="s">
        <v>1191</v>
      </c>
      <c r="L123" s="38"/>
      <c r="M123" s="178" t="s">
        <v>1</v>
      </c>
      <c r="N123" s="179" t="s">
        <v>38</v>
      </c>
      <c r="O123" s="76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2" t="s">
        <v>168</v>
      </c>
      <c r="AT123" s="182" t="s">
        <v>149</v>
      </c>
      <c r="AU123" s="182" t="s">
        <v>73</v>
      </c>
      <c r="AY123" s="18" t="s">
        <v>146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8" t="s">
        <v>81</v>
      </c>
      <c r="BK123" s="183">
        <f>ROUND(I123*H123,2)</f>
        <v>0</v>
      </c>
      <c r="BL123" s="18" t="s">
        <v>168</v>
      </c>
      <c r="BM123" s="182" t="s">
        <v>1108</v>
      </c>
    </row>
    <row r="124" s="2" customFormat="1">
      <c r="A124" s="37"/>
      <c r="B124" s="38"/>
      <c r="C124" s="37"/>
      <c r="D124" s="184" t="s">
        <v>156</v>
      </c>
      <c r="E124" s="37"/>
      <c r="F124" s="185" t="s">
        <v>1056</v>
      </c>
      <c r="G124" s="37"/>
      <c r="H124" s="37"/>
      <c r="I124" s="186"/>
      <c r="J124" s="37"/>
      <c r="K124" s="37"/>
      <c r="L124" s="38"/>
      <c r="M124" s="225"/>
      <c r="N124" s="226"/>
      <c r="O124" s="227"/>
      <c r="P124" s="227"/>
      <c r="Q124" s="227"/>
      <c r="R124" s="227"/>
      <c r="S124" s="227"/>
      <c r="T124" s="22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156</v>
      </c>
      <c r="AU124" s="18" t="s">
        <v>73</v>
      </c>
    </row>
    <row r="125" s="2" customFormat="1" ht="6.96" customHeight="1">
      <c r="A125" s="37"/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38"/>
      <c r="M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</sheetData>
  <autoFilter ref="C115:K124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Šárka</dc:creator>
  <cp:lastModifiedBy>Šárka</cp:lastModifiedBy>
  <dcterms:created xsi:type="dcterms:W3CDTF">2021-05-24T17:56:53Z</dcterms:created>
  <dcterms:modified xsi:type="dcterms:W3CDTF">2021-05-24T17:57:00Z</dcterms:modified>
</cp:coreProperties>
</file>