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16" windowHeight="11496" activeTab="0"/>
  </bookViews>
  <sheets>
    <sheet name="Rekapitulace stavby" sheetId="1" r:id="rId1"/>
    <sheet name="SO 001 - Vedlejší rozpočt..." sheetId="2" r:id="rId2"/>
    <sheet name="SO 100 - Dopravní značení..." sheetId="3" r:id="rId3"/>
    <sheet name="SO 170 - Komunikace a bou..." sheetId="4" r:id="rId4"/>
    <sheet name="SO 171 - Chodníky" sheetId="5" r:id="rId5"/>
    <sheet name="SO 172, 175 - Parkovací s..." sheetId="6" r:id="rId6"/>
    <sheet name="SO 370 - Odvodnění" sheetId="7" r:id="rId7"/>
    <sheet name="SO 470.1 - Veřejné osvětl..." sheetId="8" r:id="rId8"/>
    <sheet name="SO 470.2 - Veřejné osvětl..." sheetId="9" r:id="rId9"/>
    <sheet name="SO 473.1 - Odstranění CET..." sheetId="10" r:id="rId10"/>
    <sheet name="SO 473.2 - ochrana AQUA, ..." sheetId="11" r:id="rId11"/>
    <sheet name="SO 800.1 - Sadové úpravy ..." sheetId="12" r:id="rId12"/>
    <sheet name="SO 800.2 - Sadové úpravy ..." sheetId="13" r:id="rId13"/>
    <sheet name="SO 970, 971 - Podzemní ko..." sheetId="14" r:id="rId14"/>
  </sheets>
  <definedNames>
    <definedName name="_xlnm._FilterDatabase" localSheetId="1" hidden="1">'SO 001 - Vedlejší rozpočt...'!$C$120:$K$166</definedName>
    <definedName name="_xlnm._FilterDatabase" localSheetId="2" hidden="1">'SO 100 - Dopravní značení...'!$C$118:$K$191</definedName>
    <definedName name="_xlnm._FilterDatabase" localSheetId="3" hidden="1">'SO 170 - Komunikace a bou...'!$C$123:$K$375</definedName>
    <definedName name="_xlnm._FilterDatabase" localSheetId="4" hidden="1">'SO 171 - Chodníky'!$C$120:$K$168</definedName>
    <definedName name="_xlnm._FilterDatabase" localSheetId="5" hidden="1">'SO 172, 175 - Parkovací s...'!$C$125:$K$284</definedName>
    <definedName name="_xlnm._FilterDatabase" localSheetId="6" hidden="1">'SO 370 - Odvodnění'!$C$124:$K$219</definedName>
    <definedName name="_xlnm._FilterDatabase" localSheetId="7" hidden="1">'SO 470.1 - Veřejné osvětl...'!$C$126:$K$264</definedName>
    <definedName name="_xlnm._FilterDatabase" localSheetId="8" hidden="1">'SO 470.2 - Veřejné osvětl...'!$C$117:$K$128</definedName>
    <definedName name="_xlnm._FilterDatabase" localSheetId="9" hidden="1">'SO 473.1 - Odstranění CET...'!$C$117:$K$146</definedName>
    <definedName name="_xlnm._FilterDatabase" localSheetId="10" hidden="1">'SO 473.2 - ochrana AQUA, ...'!$C$121:$K$179</definedName>
    <definedName name="_xlnm._FilterDatabase" localSheetId="11" hidden="1">'SO 800.1 - Sadové úpravy ...'!$C$118:$K$273</definedName>
    <definedName name="_xlnm._FilterDatabase" localSheetId="12" hidden="1">'SO 800.2 - Sadové úpravy ...'!$C$117:$K$151</definedName>
    <definedName name="_xlnm._FilterDatabase" localSheetId="13" hidden="1">'SO 970, 971 - Podzemní ko...'!$C$121:$K$180</definedName>
    <definedName name="_xlnm.Print_Area" localSheetId="0">'Rekapitulace stavby'!$D$4:$AO$76,'Rekapitulace stavby'!$C$82:$AQ$108</definedName>
    <definedName name="_xlnm.Print_Area" localSheetId="1">'SO 001 - Vedlejší rozpočt...'!$C$4:$J$76,'SO 001 - Vedlejší rozpočt...'!$C$82:$J$102,'SO 001 - Vedlejší rozpočt...'!$C$108:$K$166</definedName>
    <definedName name="_xlnm.Print_Area" localSheetId="2">'SO 100 - Dopravní značení...'!$C$4:$J$76,'SO 100 - Dopravní značení...'!$C$82:$J$100,'SO 100 - Dopravní značení...'!$C$106:$K$191</definedName>
    <definedName name="_xlnm.Print_Area" localSheetId="3">'SO 170 - Komunikace a bou...'!$C$4:$J$76,'SO 170 - Komunikace a bou...'!$C$82:$J$105,'SO 170 - Komunikace a bou...'!$C$111:$K$375</definedName>
    <definedName name="_xlnm.Print_Area" localSheetId="4">'SO 171 - Chodníky'!$C$4:$J$76,'SO 171 - Chodníky'!$C$82:$J$102,'SO 171 - Chodníky'!$C$108:$K$168</definedName>
    <definedName name="_xlnm.Print_Area" localSheetId="5">'SO 172, 175 - Parkovací s...'!$C$4:$J$76,'SO 172, 175 - Parkovací s...'!$C$82:$J$107,'SO 172, 175 - Parkovací s...'!$C$113:$K$284</definedName>
    <definedName name="_xlnm.Print_Area" localSheetId="6">'SO 370 - Odvodnění'!$C$4:$J$76,'SO 370 - Odvodnění'!$C$82:$J$106,'SO 370 - Odvodnění'!$C$112:$K$219</definedName>
    <definedName name="_xlnm.Print_Area" localSheetId="7">'SO 470.1 - Veřejné osvětl...'!$C$4:$J$76,'SO 470.1 - Veřejné osvětl...'!$C$82:$J$108,'SO 470.1 - Veřejné osvětl...'!$C$114:$K$264</definedName>
    <definedName name="_xlnm.Print_Area" localSheetId="8">'SO 470.2 - Veřejné osvětl...'!$C$4:$J$76,'SO 470.2 - Veřejné osvětl...'!$C$82:$J$99,'SO 470.2 - Veřejné osvětl...'!$C$105:$K$128</definedName>
    <definedName name="_xlnm.Print_Area" localSheetId="9">'SO 473.1 - Odstranění CET...'!$C$4:$J$76,'SO 473.1 - Odstranění CET...'!$C$82:$J$99,'SO 473.1 - Odstranění CET...'!$C$105:$K$146</definedName>
    <definedName name="_xlnm.Print_Area" localSheetId="10">'SO 473.2 - ochrana AQUA, ...'!$C$4:$J$76,'SO 473.2 - ochrana AQUA, ...'!$C$82:$J$103,'SO 473.2 - ochrana AQUA, ...'!$C$109:$K$179</definedName>
    <definedName name="_xlnm.Print_Area" localSheetId="11">'SO 800.1 - Sadové úpravy ...'!$C$4:$J$76,'SO 800.1 - Sadové úpravy ...'!$C$82:$J$100,'SO 800.1 - Sadové úpravy ...'!$C$106:$K$273</definedName>
    <definedName name="_xlnm.Print_Area" localSheetId="12">'SO 800.2 - Sadové úpravy ...'!$C$4:$J$76,'SO 800.2 - Sadové úpravy ...'!$C$82:$J$99,'SO 800.2 - Sadové úpravy ...'!$C$105:$K$151</definedName>
    <definedName name="_xlnm.Print_Area" localSheetId="13">'SO 970, 971 - Podzemní ko...'!$C$4:$J$76,'SO 970, 971 - Podzemní ko...'!$C$82:$J$103,'SO 970, 971 - Podzemní ko...'!$C$109:$K$180</definedName>
    <definedName name="_xlnm.Print_Titles" localSheetId="0">'Rekapitulace stavby'!$92:$92</definedName>
    <definedName name="_xlnm.Print_Titles" localSheetId="1">'SO 001 - Vedlejší rozpočt...'!$120:$120</definedName>
    <definedName name="_xlnm.Print_Titles" localSheetId="2">'SO 100 - Dopravní značení...'!$118:$118</definedName>
    <definedName name="_xlnm.Print_Titles" localSheetId="3">'SO 170 - Komunikace a bou...'!$123:$123</definedName>
    <definedName name="_xlnm.Print_Titles" localSheetId="4">'SO 171 - Chodníky'!$120:$120</definedName>
    <definedName name="_xlnm.Print_Titles" localSheetId="6">'SO 370 - Odvodnění'!$124:$124</definedName>
    <definedName name="_xlnm.Print_Titles" localSheetId="7">'SO 470.1 - Veřejné osvětl...'!$126:$126</definedName>
    <definedName name="_xlnm.Print_Titles" localSheetId="8">'SO 470.2 - Veřejné osvětl...'!$117:$117</definedName>
    <definedName name="_xlnm.Print_Titles" localSheetId="9">'SO 473.1 - Odstranění CET...'!$117:$117</definedName>
    <definedName name="_xlnm.Print_Titles" localSheetId="11">'SO 800.1 - Sadové úpravy ...'!$118:$118</definedName>
    <definedName name="_xlnm.Print_Titles" localSheetId="12">'SO 800.2 - Sadové úpravy ...'!$117:$117</definedName>
  </definedNames>
  <calcPr calcId="152511"/>
</workbook>
</file>

<file path=xl/sharedStrings.xml><?xml version="1.0" encoding="utf-8"?>
<sst xmlns="http://schemas.openxmlformats.org/spreadsheetml/2006/main" count="11869" uniqueCount="1455">
  <si>
    <t>Export Komplet</t>
  </si>
  <si>
    <t/>
  </si>
  <si>
    <t>2.0</t>
  </si>
  <si>
    <t>False</t>
  </si>
  <si>
    <t>{022154a1-d107-42d8-a414-c1ca15a8f482}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</si>
  <si>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</si>
  <si>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</si>
  <si>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</si>
  <si>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</si>
  <si>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</si>
  <si>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</si>
  <si>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</si>
  <si>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</si>
  <si>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</si>
  <si>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DPK000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</si>
  <si>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</si>
  <si>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</si>
  <si>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ul. Šumavská - III. etapa - část B</t>
  </si>
  <si>
    <t>KSO:</t>
  </si>
  <si>
    <t>CC-CZ:</t>
  </si>
  <si>
    <t>Místo:</t>
  </si>
  <si>
    <t xml:space="preserve"> </t>
  </si>
  <si>
    <t>Datum:</t>
  </si>
  <si>
    <t>29. 11. 2020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</si>
  <si>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</si>
  <si>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</si>
  <si>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</si>
  <si>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</si>
  <si>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</si>
  <si>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</si>
  <si>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</si>
  <si>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</si>
  <si>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</si>
  <si>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</si>
  <si>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</si>
  <si>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</si>
  <si>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</si>
  <si>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</si>
  <si>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</si>
  <si>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</si>
  <si>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</si>
  <si>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</si>
  <si>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</si>
  <si>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</si>
  <si>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</si>
  <si>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</si>
  <si>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</si>
  <si>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</si>
  <si>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</si>
  <si>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</si>
  <si>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</si>
  <si>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</si>
  <si>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</si>
  <si>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</si>
  <si>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</si>
  <si>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</si>
  <si>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</si>
  <si>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</si>
  <si>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</si>
  <si>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</si>
  <si>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</si>
  <si>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</si>
  <si>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</si>
  <si>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</si>
  <si>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</si>
  <si>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</si>
  <si>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</si>
  <si>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</si>
  <si>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</si>
  <si>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</si>
  <si>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</si>
  <si>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</si>
  <si>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</si>
  <si>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</si>
  <si>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</si>
  <si>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</si>
  <si>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</si>
  <si>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</si>
  <si>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</si>
  <si>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rozpočtové náklady</t>
  </si>
  <si>
    <t>STA</t>
  </si>
  <si>
    <t>1</t>
  </si>
  <si>
    <t>{161ffc4e-dc28-41db-970a-c5cbe6d81f3a}</t>
  </si>
  <si>
    <t>2</t>
  </si>
  <si>
    <t>SO 100</t>
  </si>
  <si>
    <t>Dopravní značení - celé řešené území</t>
  </si>
  <si>
    <t>{6d49d798-c530-4d03-a55d-87dd95350f8e}</t>
  </si>
  <si>
    <t>SO 170</t>
  </si>
  <si>
    <t>Komunikace a bourací práce</t>
  </si>
  <si>
    <t>{6201c0d9-f080-46a1-a43f-69dcb06304e4}</t>
  </si>
  <si>
    <t>SO 171</t>
  </si>
  <si>
    <t>Chodníky</t>
  </si>
  <si>
    <t>{3b1a992b-bcb9-40c1-9709-5836fa9e48e5}</t>
  </si>
  <si>
    <t>SO 172, 175</t>
  </si>
  <si>
    <t>Parkovací stání, Parkoviště = osa 7.2</t>
  </si>
  <si>
    <t>{50d27725-f483-4b62-8967-0ac604e4d21d}</t>
  </si>
  <si>
    <t>SO 370</t>
  </si>
  <si>
    <t>Odvodnění</t>
  </si>
  <si>
    <t>{6d2f574c-0755-4670-95fb-e043d57c6d72}</t>
  </si>
  <si>
    <t>SO 470.1</t>
  </si>
  <si>
    <t>Veřejné osvětlení - uznatelné náklady</t>
  </si>
  <si>
    <t>{caeb00f8-d878-4a7e-a000-af0feb6f93be}</t>
  </si>
  <si>
    <t>SO 470.2</t>
  </si>
  <si>
    <t>Veřejné osvětlení - neuznatelné náklady</t>
  </si>
  <si>
    <t>{818ebf4f-c32a-4b88-8190-5d44dad110af}</t>
  </si>
  <si>
    <t>SO 473.1</t>
  </si>
  <si>
    <t>Odstranění CETIN - neuznatelné náklady</t>
  </si>
  <si>
    <t>{b6403d2f-4ae6-4cd9-94bd-d9c9f773d935}</t>
  </si>
  <si>
    <t>SO 473.2</t>
  </si>
  <si>
    <t>ochrana AQUA, ochrana TEPLOVOD</t>
  </si>
  <si>
    <t>{aba954df-0b21-4d76-961d-35b25a430c1c}</t>
  </si>
  <si>
    <t>SO 800.1</t>
  </si>
  <si>
    <t>Sadové úpravy - část B - uznatelné náklady</t>
  </si>
  <si>
    <t>{478e2e43-8bea-4e4e-8ffc-2f3f2ced85fe}</t>
  </si>
  <si>
    <t>SO 800.2</t>
  </si>
  <si>
    <t>Sadové úpravy - část B. - neuznatelné náklady</t>
  </si>
  <si>
    <t>{cd2ad80e-aa0e-4fef-b5d1-8cd555cc7ede}</t>
  </si>
  <si>
    <t>SO 970, 971</t>
  </si>
  <si>
    <t>Podzemní kontejnery</t>
  </si>
  <si>
    <t>{b576c5a5-0709-4f33-b67b-4a661aac27d8}</t>
  </si>
  <si>
    <t>KRYCÍ LIST SOUPISU PRACÍ</t>
  </si>
  <si>
    <t>Objekt:</t>
  </si>
  <si>
    <t>SO 001 -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</si>
  <si>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</si>
  <si>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</si>
  <si>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</si>
  <si>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</si>
  <si>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</si>
  <si>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</si>
  <si>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</si>
  <si>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</si>
  <si>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</si>
  <si>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</si>
  <si>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</si>
  <si>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</si>
  <si>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</si>
  <si>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</si>
  <si>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</si>
  <si>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</si>
  <si>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</si>
  <si>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</si>
  <si>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</si>
  <si>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</si>
  <si>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</si>
  <si>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</si>
  <si>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</si>
  <si>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</si>
  <si>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</si>
  <si>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</si>
  <si>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</si>
  <si>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</si>
  <si>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</si>
  <si>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</si>
  <si>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</si>
  <si>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</t>
  </si>
  <si>
    <t>CS ÚRS 2020 02</t>
  </si>
  <si>
    <t>1024</t>
  </si>
  <si>
    <t>794185016</t>
  </si>
  <si>
    <t>PP</t>
  </si>
  <si>
    <t>VV</t>
  </si>
  <si>
    <t>"vytyčení inženýrských sítí" 1</t>
  </si>
  <si>
    <t>012203000</t>
  </si>
  <si>
    <t>Geodetické práce při provádění stavby</t>
  </si>
  <si>
    <t>-709574916</t>
  </si>
  <si>
    <t>"vytyčení stavby" 1</t>
  </si>
  <si>
    <t>3</t>
  </si>
  <si>
    <t>012303000</t>
  </si>
  <si>
    <t>Geodetické práce po výstavbě</t>
  </si>
  <si>
    <t>-244041666</t>
  </si>
  <si>
    <t>"zaměření skutečného provedení stavby" 1</t>
  </si>
  <si>
    <t>4</t>
  </si>
  <si>
    <t>013203000</t>
  </si>
  <si>
    <t>Dokumentace stavby bez rozlišení</t>
  </si>
  <si>
    <t>…</t>
  </si>
  <si>
    <t>-1440536816</t>
  </si>
  <si>
    <t>"geometrický plán pro majetkoprávní vypořádání" 1</t>
  </si>
  <si>
    <t>013244000</t>
  </si>
  <si>
    <t>Dokumentace pro provádění stavby</t>
  </si>
  <si>
    <t>-2100631285</t>
  </si>
  <si>
    <t>"dílenská výrobní dokumentace" 1</t>
  </si>
  <si>
    <t>6</t>
  </si>
  <si>
    <t>013254000</t>
  </si>
  <si>
    <t>Dokumentace skutečného provedení stavby</t>
  </si>
  <si>
    <t>115465368</t>
  </si>
  <si>
    <t>VRN3</t>
  </si>
  <si>
    <t>Zařízení staveniště</t>
  </si>
  <si>
    <t>7</t>
  </si>
  <si>
    <t>032103000</t>
  </si>
  <si>
    <t>Náklady na stavební buňky</t>
  </si>
  <si>
    <t>774541301</t>
  </si>
  <si>
    <t>"zařízení staveniště, náklady na stavební buňky, WC, údržba vč. odvozu a likvidace po dokončení" 1</t>
  </si>
  <si>
    <t>8</t>
  </si>
  <si>
    <t>032403000</t>
  </si>
  <si>
    <t>Provizorní komunikace</t>
  </si>
  <si>
    <t>756881549</t>
  </si>
  <si>
    <t>"práce související pro ZS - zajištění staveništních cest" 1</t>
  </si>
  <si>
    <t>9</t>
  </si>
  <si>
    <t>034303000</t>
  </si>
  <si>
    <t>Dopravní značení na staveništi</t>
  </si>
  <si>
    <t>-541180773</t>
  </si>
  <si>
    <t>"zajištění přechodné úpravy provozu, vč. dočasného značení, SSZ, vyřízení rozhodnutí o zvláštním užívání" 1</t>
  </si>
  <si>
    <t>10</t>
  </si>
  <si>
    <t>034503000</t>
  </si>
  <si>
    <t>Informační tabule na staveništi</t>
  </si>
  <si>
    <t>918645059</t>
  </si>
  <si>
    <t>VRN4</t>
  </si>
  <si>
    <t>Inženýrská činnost</t>
  </si>
  <si>
    <t>11</t>
  </si>
  <si>
    <t>041903000</t>
  </si>
  <si>
    <t>Dozor jiné osoby</t>
  </si>
  <si>
    <t>CS ÚRS 2021 01</t>
  </si>
  <si>
    <t>1562910618</t>
  </si>
  <si>
    <t>"odborný biologický dozor stavby v souladu se závazným stanoviskem o povolení kácení" 1</t>
  </si>
  <si>
    <t>12</t>
  </si>
  <si>
    <t>043103000</t>
  </si>
  <si>
    <t>Zkoušky bez rozlišení</t>
  </si>
  <si>
    <t>-890845335</t>
  </si>
  <si>
    <t>"veškeré zkoušky, testy a protokoly, vč. závěrečných zpráv" 1</t>
  </si>
  <si>
    <t>13</t>
  </si>
  <si>
    <t>045203000</t>
  </si>
  <si>
    <t>Kompletační činnost</t>
  </si>
  <si>
    <t>1448996199</t>
  </si>
  <si>
    <t>5E-05*20000 'Přepočtené koeficientem množství</t>
  </si>
  <si>
    <t>VRN7</t>
  </si>
  <si>
    <t>Provozní vlivy</t>
  </si>
  <si>
    <t>14</t>
  </si>
  <si>
    <t>071203000</t>
  </si>
  <si>
    <t>Provozní vlivy - ztížené podmínky při výstavbě</t>
  </si>
  <si>
    <t>393198036</t>
  </si>
  <si>
    <t>Provoz dalšího subjektu</t>
  </si>
  <si>
    <t>"po dobu výstavby bude nutno zajistit provoz pro dopravní obsluhu stávajíícch objektů (budova školy, kotelna)" 1</t>
  </si>
  <si>
    <t>SO 100 - Dopravní značení - celé řešené území</t>
  </si>
  <si>
    <t>HSV - Práce a dodávky HSV</t>
  </si>
  <si>
    <t xml:space="preserve">    9 - Ostatní konstrukce a práce, bourání</t>
  </si>
  <si>
    <t xml:space="preserve">    997 - Přesun sutě</t>
  </si>
  <si>
    <t>HSV</t>
  </si>
  <si>
    <t>Práce a dodávky HSV</t>
  </si>
  <si>
    <t>Ostatní konstrukce a práce, bourání</t>
  </si>
  <si>
    <t>914111111</t>
  </si>
  <si>
    <t>Montáž svislé dopravní značky do velikosti 1 m2 objímkami na sloupek nebo konzolu</t>
  </si>
  <si>
    <t>kus</t>
  </si>
  <si>
    <t>-1543404319</t>
  </si>
  <si>
    <t>Montáž svislé dopravní značky základní  velikosti do 1 m2 objímkami na sloupky nebo konzoly</t>
  </si>
  <si>
    <t>"nové značky"</t>
  </si>
  <si>
    <t>"nové"</t>
  </si>
  <si>
    <t>"C9a+C9b" 5+5</t>
  </si>
  <si>
    <t>"výměna za stávající"</t>
  </si>
  <si>
    <t>"IP12" 2</t>
  </si>
  <si>
    <t>"E13" 2</t>
  </si>
  <si>
    <t>Součet</t>
  </si>
  <si>
    <t>M</t>
  </si>
  <si>
    <t>40445620</t>
  </si>
  <si>
    <t>zákazové, příkazové dopravní značky B1-B34, C1-15 700mm</t>
  </si>
  <si>
    <t>931631804</t>
  </si>
  <si>
    <t>40445625</t>
  </si>
  <si>
    <t>informativní značky provozní IP8, IP9, IP11-IP13 500x700mm</t>
  </si>
  <si>
    <t>-1691566872</t>
  </si>
  <si>
    <t>40445650</t>
  </si>
  <si>
    <t>dodatkové tabulky E7, E12, E13 500x300mm</t>
  </si>
  <si>
    <t>1093018238</t>
  </si>
  <si>
    <t>914511112</t>
  </si>
  <si>
    <t>Montáž sloupku dopravních značek délky do 3,5 m s betonovým základem a patkou</t>
  </si>
  <si>
    <t>1714588201</t>
  </si>
  <si>
    <t>Montáž sloupku dopravních značek  délky do 3,5 m do hliníkové patky</t>
  </si>
  <si>
    <t>5+2</t>
  </si>
  <si>
    <t>40445225</t>
  </si>
  <si>
    <t>sloupek pro dopravní značku Zn D 60mm v 3,5m</t>
  </si>
  <si>
    <t>1286100498</t>
  </si>
  <si>
    <t>40445240</t>
  </si>
  <si>
    <t>patka pro sloupek Al D 60mm</t>
  </si>
  <si>
    <t>1091904629</t>
  </si>
  <si>
    <t>40445256</t>
  </si>
  <si>
    <t>svorka upínací na sloupek dopravní značky D 60mm</t>
  </si>
  <si>
    <t>-1747944156</t>
  </si>
  <si>
    <t>40445253</t>
  </si>
  <si>
    <t>víčko plastové na sloupek D 60mm</t>
  </si>
  <si>
    <t>1969833223</t>
  </si>
  <si>
    <t>915111116</t>
  </si>
  <si>
    <t>Vodorovné dopravní značení dělící čáry souvislé š 125 mm retroreflexní žlutá barva</t>
  </si>
  <si>
    <t>m</t>
  </si>
  <si>
    <t>-223277593</t>
  </si>
  <si>
    <t>Vodorovné dopravní značení stříkané barvou  dělící čára šířky 125 mm souvislá žlutá retroreflexní</t>
  </si>
  <si>
    <t>"V12a" 22</t>
  </si>
  <si>
    <t>"V12b" 2*7,3+2*8,6</t>
  </si>
  <si>
    <t>915131112</t>
  </si>
  <si>
    <t>Vodorovné dopravní značení přechody pro chodce, šipky, symboly retroreflexní bílá barva</t>
  </si>
  <si>
    <t>m2</t>
  </si>
  <si>
    <t>-2135086016</t>
  </si>
  <si>
    <t>Vodorovné dopravní značení stříkané barvou  přechody pro chodce, šipky, symboly bílé retroreflexní</t>
  </si>
  <si>
    <t>"symbol vozíčku" 2*1,0</t>
  </si>
  <si>
    <t>915211116</t>
  </si>
  <si>
    <t>Vodorovné dopravní značení dělící čáry souvislé š 125 mm retroreflexní žlutý plast</t>
  </si>
  <si>
    <t>1814013563</t>
  </si>
  <si>
    <t>Vodorovné dopravní značení stříkaným plastem  dělící čára šířky 125 mm souvislá žlutá retroreflexní</t>
  </si>
  <si>
    <t>915231112</t>
  </si>
  <si>
    <t>Vodorovné dopravní značení přechody pro chodce, šipky, symboly retroreflexní bílý plast</t>
  </si>
  <si>
    <t>-420308173</t>
  </si>
  <si>
    <t>Vodorovné dopravní značení stříkaným plastem  přechody pro chodce, šipky, symboly nápisy bílé retroreflexní</t>
  </si>
  <si>
    <t>915611111</t>
  </si>
  <si>
    <t>Předznačení vodorovného liniového značení</t>
  </si>
  <si>
    <t>1894910236</t>
  </si>
  <si>
    <t>Předznačení pro vodorovné značení  stříkané barvou nebo prováděné z nátěrových hmot liniové dělicí čáry, vodicí proužky</t>
  </si>
  <si>
    <t>915621111</t>
  </si>
  <si>
    <t>Předznačení vodorovného plošného značení</t>
  </si>
  <si>
    <t>-1558658945</t>
  </si>
  <si>
    <t>Předznačení pro vodorovné značení  stříkané barvou nebo prováděné z nátěrových hmot plošné šipky, symboly, nápisy</t>
  </si>
  <si>
    <t>16</t>
  </si>
  <si>
    <t>966006132</t>
  </si>
  <si>
    <t>Odstranění značek dopravních nebo orientačních se sloupky s betonovými patkami</t>
  </si>
  <si>
    <t>1226185588</t>
  </si>
  <si>
    <t>Odstranění dopravních nebo orientačních značek se sloupkem  s uložením hmot na vzdálenost do 20 m nebo s naložením na dopravní prostředek, se zásypem jam a jeho zhutněním s betonovou patkou</t>
  </si>
  <si>
    <t>"odstranění sloupků značek vč. betonové patky" 4</t>
  </si>
  <si>
    <t>17</t>
  </si>
  <si>
    <t>966006211</t>
  </si>
  <si>
    <t>Odstranění svislých dopravních značek ze sloupů, sloupků nebo konzol</t>
  </si>
  <si>
    <t>1460857189</t>
  </si>
  <si>
    <t>Odstranění (demontáž) svislých dopravních značek  s odklizením materiálu na skládku na vzdálenost do 20 m nebo s naložením na dopravní prostředek ze sloupů, sloupků nebo konzol</t>
  </si>
  <si>
    <t>"stávající - budou nahrazeny novými 2x IP12+E13" 4</t>
  </si>
  <si>
    <t>997</t>
  </si>
  <si>
    <t>Přesun sutě</t>
  </si>
  <si>
    <t>18</t>
  </si>
  <si>
    <t>997221571</t>
  </si>
  <si>
    <t>Vodorovná doprava vybouraných hmot do 1 km</t>
  </si>
  <si>
    <t>t</t>
  </si>
  <si>
    <t>106914174</t>
  </si>
  <si>
    <t>Vodorovná doprava vybouraných hmot  bez naložení, ale se složením a s hrubým urovnáním na vzdálenost do 1 km</t>
  </si>
  <si>
    <t>"vybourané značky, sloupky a patky na skládku" 0,344</t>
  </si>
  <si>
    <t>19</t>
  </si>
  <si>
    <t>997221579</t>
  </si>
  <si>
    <t>Příplatek ZKD 1 km u vodorovné dopravy vybouraných hmot</t>
  </si>
  <si>
    <t>684439876</t>
  </si>
  <si>
    <t>Vodorovná doprava vybouraných hmot  bez naložení, ale se složením a s hrubým urovnáním na vzdálenost Příplatek k ceně za každý další i započatý 1 km přes 1 km</t>
  </si>
  <si>
    <t>"příplatek za odvoz na skládku do 20 km" 0,344*19</t>
  </si>
  <si>
    <t>SO 170 - Komunikace a bourací práce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</si>
  <si>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</si>
  <si>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</si>
  <si>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</si>
  <si>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</si>
  <si>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998 - Přesun hmot</t>
  </si>
  <si>
    <t>Zemní práce</t>
  </si>
  <si>
    <t>113106144</t>
  </si>
  <si>
    <t>Rozebrání dlažeb ze zámkových dlaždic komunikací pro pěší strojně pl přes 50 m2</t>
  </si>
  <si>
    <t>379792770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</si>
  <si>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</si>
  <si>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"rozebrání dlažeb chodníků pro pěší, suť 0,260 t/m2" 455</t>
  </si>
  <si>
    <t>113106271</t>
  </si>
  <si>
    <t>Rozebrání dlažeb vozovek ze zámkové dlažby s ložem z kameniva strojně pl přes 50 do 200 m2</t>
  </si>
  <si>
    <t>1073497035</t>
  </si>
  <si>
    <t>Rozebrání dlažeb a dílců vozovek a ploch s přemístěním hmot na skládku na vzdálenost do 3 m nebo s naložením na dopravní prostředek, s jakoukoliv výplní spár strojně plochy jednotlivě přes 50 m2 do 200 m2 ze zámkové dlažby s ložem z kameniva</t>
  </si>
  <si>
    <t>"rozebrání dlažeb parkovišť, suť 0,260 t/m2" 16</t>
  </si>
  <si>
    <t>113107164</t>
  </si>
  <si>
    <t>Odstranění podkladu z kameniva drceného tl 400 mm strojně pl přes 50 do 200 m2</t>
  </si>
  <si>
    <t>670640463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</si>
  <si>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</si>
  <si>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"podkladní vrstvy parkovišť tl. 37cm, suť 0,537 t/m2" 16</t>
  </si>
  <si>
    <t>113107222</t>
  </si>
  <si>
    <t>Odstranění podkladu z kameniva drceného tl 200 mm strojně pl přes 200 m2</t>
  </si>
  <si>
    <t>402031897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</si>
  <si>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</si>
  <si>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"rozebrání podkladů chodníků v tl. 20cm, suť 0,29 t/m2" 455+402</t>
  </si>
  <si>
    <t>"rozebrání podkladů vozovek v tl. 20cm, suť 0,29 t/m2" 416</t>
  </si>
  <si>
    <t>113107231</t>
  </si>
  <si>
    <t>Odstranění podkladu z betonu prostého tl 150 mm strojně pl přes 200 m2</t>
  </si>
  <si>
    <t>166810861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</si>
  <si>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</si>
  <si>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"odstranění stmelených podkladních vrstev vozovek, tl. 12cm, suť 0,260 t/m2" 395</t>
  </si>
  <si>
    <t>113154123</t>
  </si>
  <si>
    <t>Frézování živičného krytu tl 50 mm pruh š 1 m pl do 500 m2 bez překážek v trase</t>
  </si>
  <si>
    <t>-1823098852</t>
  </si>
  <si>
    <t>Frézování živičného podkladu nebo krytu  s naložením na dopravní prostředek plochy do 500 m2 bez překážek v trase pruhu šířky přes 0,5 m do 1 m, tloušťky vrstvy 50 mm</t>
  </si>
  <si>
    <t>"odstranění litého asfaltu tl. 5cm, suť 0,128 t/m2" 402</t>
  </si>
  <si>
    <t>113154322</t>
  </si>
  <si>
    <t>Frézování živičného krytu tl 40 mm pruh š 1 m pl do 10000 m2 bez překážek v trase</t>
  </si>
  <si>
    <t>1391224795</t>
  </si>
  <si>
    <t>Frézování živičného podkladu nebo krytu  s naložením na dopravní prostředek plochy přes 1 000 do 10 000 m2 bez překážek v trase pruhu šířky do 1 m, tloušťky vrstvy 40 mm</t>
  </si>
  <si>
    <t>"frézování vozovky tl. 4cm, suť 0,092 t/m2" 395</t>
  </si>
  <si>
    <t>113154324</t>
  </si>
  <si>
    <t>Frézování živičného krytu tl 100 mm pruh š 1 m pl do 10000 m2 bez překážek v trase</t>
  </si>
  <si>
    <t>-41419550</t>
  </si>
  <si>
    <t>Frézování živičného podkladu nebo krytu  s naložením na dopravní prostředek plochy přes 1 000 do 10 000 m2 bez překážek v trase pruhu šířky do 1 m, tloušťky vrstvy 100 mm</t>
  </si>
  <si>
    <t>"frézování vozovky tl. 8cm, suť 0,184 t/m2" 395</t>
  </si>
  <si>
    <t>113202111</t>
  </si>
  <si>
    <t>Vytrhání obrub krajníků obrubníků stojatých</t>
  </si>
  <si>
    <t>424398386</t>
  </si>
  <si>
    <t>Vytrhání obrub  s vybouráním lože, s přemístěním hmot na skládku na vzdálenost do 3 m nebo s naložením na dopravní prostředek z krajníků nebo obrubníků stojatých</t>
  </si>
  <si>
    <t>"vytrhání obrub, suť 0,205 t/m" 215+551</t>
  </si>
  <si>
    <t>113203111</t>
  </si>
  <si>
    <t>Vytrhání obrub z dlažebních kostek</t>
  </si>
  <si>
    <t>495588442</t>
  </si>
  <si>
    <t>Vytrhání obrub  s vybouráním lože, s přemístěním hmot na skládku na vzdálenost do 3 m nebo s naložením na dopravní prostředek z dlažebních kostek</t>
  </si>
  <si>
    <t>"přídlažba z žulové kostky, odvoz na úložiště investora" 37*2+137</t>
  </si>
  <si>
    <t>121151123</t>
  </si>
  <si>
    <t>Sejmutí ornice plochy přes 500 m2 tl vrstvy do 200 mm strojně</t>
  </si>
  <si>
    <t>2126590396</t>
  </si>
  <si>
    <t>Sejmutí ornice strojně při souvislé ploše přes 500 m2, tl. vrstvy do 200 mm</t>
  </si>
  <si>
    <t>"sejmutí ornice dle ZPF v tl. 20cm" 791</t>
  </si>
  <si>
    <t>"sejmutí humozní části veřejné zeleně tl. 15cm" 1835</t>
  </si>
  <si>
    <t xml:space="preserve">"vč. naložení na dopravní prostředek" </t>
  </si>
  <si>
    <t>122251506</t>
  </si>
  <si>
    <t>Odkopávky a prokopávky zapažené v hornině třídy těžitelnosti I, skupiny 3 objem do 5000 m3 strojně</t>
  </si>
  <si>
    <t>m3</t>
  </si>
  <si>
    <t>-1250416324</t>
  </si>
  <si>
    <t>Odkopávky a prokopávky zapažené strojně v hornině třídy těžitelnosti I skupiny 3 přes 1 000 do 5 000 m3</t>
  </si>
  <si>
    <t>"odkopávky pro konstrukční vrstvy" 622+34+11</t>
  </si>
  <si>
    <t>"odkop pro výměnu podloží pod komunikacemi" 605*0,4</t>
  </si>
  <si>
    <t>131251102</t>
  </si>
  <si>
    <t>Hloubení jam nezapažených v hornině třídy těžitelnosti I, skupiny 3 objem do 50 m3 strojně</t>
  </si>
  <si>
    <t>-303087217</t>
  </si>
  <si>
    <t>Hloubení nezapažených jam a zářezů strojně s urovnáním dna do předepsaného profilu a spádu v hornině třídy těžitelnosti I skupiny 3 přes 20 do 50 m3</t>
  </si>
  <si>
    <t>"hloubení jam pro vpusti"</t>
  </si>
  <si>
    <t>"bourané vpusti" 3*4,5</t>
  </si>
  <si>
    <t>"nové vpusti" 3*4,5</t>
  </si>
  <si>
    <t>162351103</t>
  </si>
  <si>
    <t>Vodorovné přemístění do 500 m výkopku/sypaniny z horniny třídy těžitelnosti I, skupiny 1 až 3</t>
  </si>
  <si>
    <t>-510137985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</si>
  <si>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</si>
  <si>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"přesun ornice na deponii pro zpětné ohumusování " 791*0,2</t>
  </si>
  <si>
    <t>"staveništní přesun zeminy z výkopu do násypu" 129+27</t>
  </si>
  <si>
    <t>162651112</t>
  </si>
  <si>
    <t>Vodorovné přemístění do 5000 m výkopku/sypaniny z horniny třídy těžitelnosti I, skupiny 1 až 3</t>
  </si>
  <si>
    <t>-818705391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</si>
  <si>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</si>
  <si>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"odvoz přebytečné ornice a rozprostření na pozemku investora" 791*0,2</t>
  </si>
  <si>
    <t>162751117</t>
  </si>
  <si>
    <t>Vodorovné přemístění do 10000 m výkopku/sypaniny z horniny třídy těžitelnosti I, skupiny 1 až 3</t>
  </si>
  <si>
    <t>-1051948622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</si>
  <si>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</si>
  <si>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 výkopové zeminy na skládku"</t>
  </si>
  <si>
    <t>622+642+27-156</t>
  </si>
  <si>
    <t>162751119</t>
  </si>
  <si>
    <t>Příplatek k vodorovnému přemístění výkopku/sypaniny z horniny třídy těžitelnosti I, skupiny 1 až 3 ZKD 1000 m přes 10000 m</t>
  </si>
  <si>
    <t>1413076961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</si>
  <si>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</si>
  <si>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"příplatek za odvoz na skládku vzd 20 km" 1135*10</t>
  </si>
  <si>
    <t>167151111</t>
  </si>
  <si>
    <t>Nakládání výkopku z hornin třídy těžitelnosti I, skupiny 1 až 3 přes 100 m3</t>
  </si>
  <si>
    <t>110568304</t>
  </si>
  <si>
    <t>Nakládání, skládání a překládání neulehlého výkopku nebo sypaniny strojně nakládání, množství přes 100 m3, z hornin třídy těžitelnosti I, skupiny 1 až 3</t>
  </si>
  <si>
    <t>"naložení ornice na deponii" 791*0,2+1835*0,15</t>
  </si>
  <si>
    <t>171151103</t>
  </si>
  <si>
    <t>Uložení sypaniny z hornin soudržných do násypů zhutněných strojně</t>
  </si>
  <si>
    <t>-806180359</t>
  </si>
  <si>
    <t>Uložení sypanin do násypů strojně s rozprostřením sypaniny ve vrstvách a s hrubým urovnáním zhutněných z hornin soudržných jakékoliv třídy těžitelnosti</t>
  </si>
  <si>
    <t>"násypy pod chodníky a v zelených plochách, v místě bouraných konstrukcí. Využití materiálu z výkopu" 129+27</t>
  </si>
  <si>
    <t>20</t>
  </si>
  <si>
    <t>171201221</t>
  </si>
  <si>
    <t>Poplatek za uložení na skládce (skládkovné) zeminy a kamení kód odpadu 17 05 04</t>
  </si>
  <si>
    <t>-1690135830</t>
  </si>
  <si>
    <t>Poplatek za uložení stavebního odpadu na skládce (skládkovné) zeminy a kamení zatříděného do Katalogu odpadů pod kódem 17 05 04</t>
  </si>
  <si>
    <t>1135*1,7</t>
  </si>
  <si>
    <t>171251201</t>
  </si>
  <si>
    <t>Uložení sypaniny na skládky nebo meziskládky</t>
  </si>
  <si>
    <t>-1844747557</t>
  </si>
  <si>
    <t>Uložení sypaniny na skládky nebo meziskládky bez hutnění s upravením uložené sypaniny do předepsaného tvaru</t>
  </si>
  <si>
    <t>"uložen zeminy na skládky"</t>
  </si>
  <si>
    <t>"ornice na deponii" 457,5</t>
  </si>
  <si>
    <t>"přebytečná zemina na skládce" 1823</t>
  </si>
  <si>
    <t>22</t>
  </si>
  <si>
    <t>174151101</t>
  </si>
  <si>
    <t>Zásyp jam, šachet rýh nebo kolem objektů sypaninou se zhutněním</t>
  </si>
  <si>
    <t>-1948691891</t>
  </si>
  <si>
    <t>Zásyp sypaninou z jakékoliv horniny strojně s uložením výkopku ve vrstvách se zhutněním jam, šachet, rýh nebo kolem objektů v těchto vykopávkách</t>
  </si>
  <si>
    <t>"zásypy a obsypy uličních vpustí"</t>
  </si>
  <si>
    <t>"nové" 3*3</t>
  </si>
  <si>
    <t>"bourané" 3*4,5</t>
  </si>
  <si>
    <t>23</t>
  </si>
  <si>
    <t>58344197</t>
  </si>
  <si>
    <t>štěrkodrť frakce 0/63</t>
  </si>
  <si>
    <t>812223205</t>
  </si>
  <si>
    <t>22,5*2 'Přepočtené koeficientem množství</t>
  </si>
  <si>
    <t>24</t>
  </si>
  <si>
    <t>181152302</t>
  </si>
  <si>
    <t>Úprava pláně pro silnice a dálnice v zářezech se zhutněním</t>
  </si>
  <si>
    <t>-167646597</t>
  </si>
  <si>
    <t>Úprava pláně na stavbách silnic a dálnic strojně v zářezech mimo skalních se zhutněním</t>
  </si>
  <si>
    <t>25</t>
  </si>
  <si>
    <t>181351113</t>
  </si>
  <si>
    <t>Rozprostření ornice tl vrstvy do 200 mm pl přes 500 m2 v rovině nebo ve svahu do 1:5 strojně</t>
  </si>
  <si>
    <t>165251706</t>
  </si>
  <si>
    <t>Rozprostření a urovnání ornice v rovině nebo ve svahu sklonu do 1:5 strojně při souvislé ploše přes 500 m2, tl. vrstvy do 200 mm</t>
  </si>
  <si>
    <t>"rozprostření ornice na pozemku investora (Luže) v tl. 15cm" 1835</t>
  </si>
  <si>
    <t>"rozprostření ornice v rámci stavby v tl. 20cm" 791</t>
  </si>
  <si>
    <t>Svislé a kompletní konstrukce</t>
  </si>
  <si>
    <t>26</t>
  </si>
  <si>
    <t>358315114</t>
  </si>
  <si>
    <t>Bourání stoky kompletní nebo vybourání otvorů z prostého betonu plochy do 4 m2</t>
  </si>
  <si>
    <t>2142099861</t>
  </si>
  <si>
    <t>Bourání stoky kompletní nebo vybourání otvorů průřezové plochy do 4 m2 ve stokách ze zdiva z prostého betonu</t>
  </si>
  <si>
    <t>"bourání ul. vpusti, vč. odkopání, naložení na dopravní prostředek, objem suti 1ks vpusti cca 0,5 m3, objem. hmot. suti 2,2 t/m3" 3*0,5</t>
  </si>
  <si>
    <t>Komunikace pozemní</t>
  </si>
  <si>
    <t>27</t>
  </si>
  <si>
    <t>564861111</t>
  </si>
  <si>
    <t>Podklad ze štěrkodrtě ŠD tl 200 mm</t>
  </si>
  <si>
    <t>-1647267860</t>
  </si>
  <si>
    <t>Podklad ze štěrkodrti ŠD  s rozprostřením a zhutněním, po zhutnění tl. 200 mm</t>
  </si>
  <si>
    <t>"sanace podloží v tl. 40cm, 2x vrstva ŠD" 605*2</t>
  </si>
  <si>
    <t>28</t>
  </si>
  <si>
    <t>564861113</t>
  </si>
  <si>
    <t>Podklad ze štěrkodrtě ŠD tl 220 mm</t>
  </si>
  <si>
    <t>-1865281050</t>
  </si>
  <si>
    <t>Podklad ze štěrkodrti ŠD  s rozprostřením a zhutněním, po zhutnění tl. 220 mm</t>
  </si>
  <si>
    <t xml:space="preserve">"vrstva štěrkodrti fr. 0/32, prům. tl. 220mm, min. tl. 20cm, vč. vytažen pod obruby" </t>
  </si>
  <si>
    <t>"vozovka" 511</t>
  </si>
  <si>
    <t>"rozšíření o 0,5m" 187*0,5</t>
  </si>
  <si>
    <t>29</t>
  </si>
  <si>
    <t>565155101</t>
  </si>
  <si>
    <t>Asfaltový beton vrstva podkladní ACP 16+ (obalované kamenivo OKS) tl 70 mm š do 1,5 m</t>
  </si>
  <si>
    <t>519393363</t>
  </si>
  <si>
    <t>Asfaltový beton vrstva podkladní ACP 16 (obalované kamenivo střednězrnné - OKS)  s rozprostřením a zhutněním v pruhu šířky do 1,5 m, po zhutnění tl. 70 mm</t>
  </si>
  <si>
    <t>30</t>
  </si>
  <si>
    <t>567122112</t>
  </si>
  <si>
    <t>Podklad ze směsi stmelené cementem SC C 8/10 (KSC I) tl 130 mm</t>
  </si>
  <si>
    <t>-246759696</t>
  </si>
  <si>
    <t>Podklad ze směsi stmelené cementem SC bez dilatačních spár, s rozprostřením a zhutněním SC C 8/10 (KSC I), po zhutnění tl. 130 mm</t>
  </si>
  <si>
    <t>"vrstva SC C8/10 fr. 0/32 tl. 13cm"</t>
  </si>
  <si>
    <t>31</t>
  </si>
  <si>
    <t>571901111</t>
  </si>
  <si>
    <t>Posyp krytu kamenivem drceným nebo těženým do 5 kg/m2</t>
  </si>
  <si>
    <t>-764905117</t>
  </si>
  <si>
    <t>Posyp podkladu nebo krytu s rozprostřením a zhutněním kamenivem  drceným nebo těženým, v množství do 5 kg/m2</t>
  </si>
  <si>
    <t xml:space="preserve">"inf. postřik 0,7 kg/m2 se zadrcením povrchu DKfr. 4/8 2-3 kg/m2" </t>
  </si>
  <si>
    <t>32</t>
  </si>
  <si>
    <t>573191111</t>
  </si>
  <si>
    <t>Postřik infiltrační kationaktivní emulzí v množství 1 kg/m2</t>
  </si>
  <si>
    <t>1713403593</t>
  </si>
  <si>
    <t>Postřik infiltrační kationaktivní emulzí v množství 1,00 kg/m2</t>
  </si>
  <si>
    <t>33</t>
  </si>
  <si>
    <t>573231106</t>
  </si>
  <si>
    <t>Postřik živičný spojovací ze silniční emulze v množství 0,30 kg/m2</t>
  </si>
  <si>
    <t>-509395480</t>
  </si>
  <si>
    <t>Postřik spojovací PS bez posypu kamenivem ze silniční emulze, v množství 0,30 kg/m2</t>
  </si>
  <si>
    <t>"vozovka" 1329</t>
  </si>
  <si>
    <t>"dopojení MŠ" 44</t>
  </si>
  <si>
    <t>34</t>
  </si>
  <si>
    <t>577134111</t>
  </si>
  <si>
    <t>Asfaltový beton vrstva obrusná ACO 11+ (ABS) tř. I tl 40 mm š do 3 m z nemodifikovaného asfaltu</t>
  </si>
  <si>
    <t>-224494935</t>
  </si>
  <si>
    <t>Asfaltový beton vrstva obrusná ACO 11 (ABS)  s rozprostřením a se zhutněním z nemodifikovaného asfaltu v pruhu šířky do 3 m tř. I, po zhutnění tl. 40 mm</t>
  </si>
  <si>
    <t>"výškové dopojení komunikace" 6*2</t>
  </si>
  <si>
    <t>Trubní vedení</t>
  </si>
  <si>
    <t>35</t>
  </si>
  <si>
    <t>895941111R</t>
  </si>
  <si>
    <t>Dodávka a montáž bet. prefabrikové uliční vpust, mříž zat. D400</t>
  </si>
  <si>
    <t>-1938198062</t>
  </si>
  <si>
    <t>Kompletní dodávka a montáž bet. prefabrikované ul. vpusti, kaliště vysoké, integrovaná protizápach uzávěra, kalový koš, mříž lit. zat. D400, vč. podsypu štěrkopískem</t>
  </si>
  <si>
    <t>36</t>
  </si>
  <si>
    <t>916131213</t>
  </si>
  <si>
    <t>Osazení silničního obrubníku betonového stojatého s boční opěrou do lože z betonu prostého</t>
  </si>
  <si>
    <t>-1026974670</t>
  </si>
  <si>
    <t>Osazení silničního obrubníku betonového se zřízením lože, s vyplněním a zatřením spár cementovou maltou stojatého s boční opěrou z betonu prostého, do lože z betonu prostého</t>
  </si>
  <si>
    <t>"osazení silničních obrub do lože z betonu s boční opěrou"</t>
  </si>
  <si>
    <t>"silniční 15/25" 53</t>
  </si>
  <si>
    <t>"nájezdový 15/15N" 29</t>
  </si>
  <si>
    <t>"přechodový" 12</t>
  </si>
  <si>
    <t>37</t>
  </si>
  <si>
    <t>59217031</t>
  </si>
  <si>
    <t>obrubník betonový silniční 1000x150x250mm</t>
  </si>
  <si>
    <t>-353599975</t>
  </si>
  <si>
    <t>53*1,03</t>
  </si>
  <si>
    <t>38</t>
  </si>
  <si>
    <t>59217029</t>
  </si>
  <si>
    <t>obrubník betonový silniční nájezdový 1000x150x150mm</t>
  </si>
  <si>
    <t>-868478859</t>
  </si>
  <si>
    <t>29*1,03</t>
  </si>
  <si>
    <t>39</t>
  </si>
  <si>
    <t>59217030</t>
  </si>
  <si>
    <t>obrubník betonový silniční přechodový 1000x150x150-250mm</t>
  </si>
  <si>
    <t>-1093905650</t>
  </si>
  <si>
    <t>12*1,03</t>
  </si>
  <si>
    <t>40</t>
  </si>
  <si>
    <t>916132112</t>
  </si>
  <si>
    <t>Osazení obruby z betonové přídlažby bez boční opěry do lože z betonu prostého</t>
  </si>
  <si>
    <t>1019534356</t>
  </si>
  <si>
    <t>Osazení silniční obruby z betonové přídlažby (krajníků) s ložem tl. přes 50 do 100 mm, s vyplněním a zatřením spár cementovou maltou šířky do 250 mm bez boční opěry, do lože z betonu prostého</t>
  </si>
  <si>
    <t>"osazení přídlažby, dvouřádek z dlažeb 20/10"</t>
  </si>
  <si>
    <t>"vnitřní řada" 93</t>
  </si>
  <si>
    <t>41</t>
  </si>
  <si>
    <t>59245020</t>
  </si>
  <si>
    <t>dlažba tvar obdélník betonová 200x100x80mm přírodní</t>
  </si>
  <si>
    <t>1496118439</t>
  </si>
  <si>
    <t>93*0,1*1,03</t>
  </si>
  <si>
    <t>9,579*1,02 'Přepočtené koeficientem množství</t>
  </si>
  <si>
    <t>42</t>
  </si>
  <si>
    <t>916132113</t>
  </si>
  <si>
    <t>Osazení obruby z betonové přídlažby s boční opěrou do lože z betonu prostého</t>
  </si>
  <si>
    <t>-773342056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</si>
  <si>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</si>
  <si>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"vnější řada" 93</t>
  </si>
  <si>
    <t>43</t>
  </si>
  <si>
    <t>1738815703</t>
  </si>
  <si>
    <t>44</t>
  </si>
  <si>
    <t>919732211</t>
  </si>
  <si>
    <t>Styčná spára napojení nového živičného povrchu na stávající za tepla š 15 mm hl 25 mm s prořezáním</t>
  </si>
  <si>
    <t>-1356680917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</si>
  <si>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</si>
  <si>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"styčná spára, vč. prořezání komůrky a zalitím modifik. asf. zálivkou" 7,5+3+4</t>
  </si>
  <si>
    <t>45</t>
  </si>
  <si>
    <t>919735112</t>
  </si>
  <si>
    <t>Řezání stávajícího živičného krytu hl do 100 mm</t>
  </si>
  <si>
    <t>1201583042</t>
  </si>
  <si>
    <t>Řezání stávajícího živičného krytu nebo podkladu  hloubky přes 50 do 100 mm</t>
  </si>
  <si>
    <t>"spára v asfaltu" 7,5+3+4</t>
  </si>
  <si>
    <t>46</t>
  </si>
  <si>
    <t>966001112R</t>
  </si>
  <si>
    <t>Odstranění klepačů, věšáků na prádlo, vč. odvozu na skládku, uložení</t>
  </si>
  <si>
    <t>-1997058452</t>
  </si>
  <si>
    <t>47</t>
  </si>
  <si>
    <t>966001311</t>
  </si>
  <si>
    <t>Odstranění odpadkového koše s betonovou patkou, vč. odvozu na skládku, uložení, poplatek</t>
  </si>
  <si>
    <t>-430555595</t>
  </si>
  <si>
    <t>Odstranění odpadkového koše  s betonovou patkou</t>
  </si>
  <si>
    <t>48</t>
  </si>
  <si>
    <t>966051111</t>
  </si>
  <si>
    <t>Bourání betonových palisád osazovaných v řadě</t>
  </si>
  <si>
    <t>-1461005663</t>
  </si>
  <si>
    <t>Bourání palisád betonových osazených v řadě</t>
  </si>
  <si>
    <t>"demolice palisád, suť 2,6 t/m3" 8,0*1,5*0,2 + "patka" 8,0*0,5*0,4+8,0*0,2*0,6</t>
  </si>
  <si>
    <t>49</t>
  </si>
  <si>
    <t>979071121</t>
  </si>
  <si>
    <t>Očištění dlažebních kostek drobných s původním spárováním kamenivem těženým</t>
  </si>
  <si>
    <t>1238212030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</si>
  <si>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</si>
  <si>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(37*2+137)*0,1</t>
  </si>
  <si>
    <t>50</t>
  </si>
  <si>
    <t>997221551</t>
  </si>
  <si>
    <t>Vodorovná doprava suti ze sypkých materiálů do 1 km</t>
  </si>
  <si>
    <t>18735693</t>
  </si>
  <si>
    <t>Vodorovná doprava suti  bez naložení, ale se složením a s hrubým urovnáním ze sypkých materiálů, na vzdálenost do 1 km</t>
  </si>
  <si>
    <t>"rozebrání dlažeb chodníků pro pěší, suť 0,260 t/m2" 455*0,260</t>
  </si>
  <si>
    <t>"rozebrání dlažeb parkovišť, suť 0,260 t/m2" 16*0,260</t>
  </si>
  <si>
    <t>"podkladní vrstvy parkovišť tl. 37cm, suť 0,537 t/m2" 16*0,537</t>
  </si>
  <si>
    <t>"rozebrání podkladů chodníků v tl. 20cm, suť 0,29 t/m2" (455+402)*0,290</t>
  </si>
  <si>
    <t>"rozebrání podkladů vozovek v tl. 20cm, suť 0,29  t/m2" 416*0,290</t>
  </si>
  <si>
    <t>"odstranění stmelených podkladních vrstev vozovek, tl. 12cm, suť 0,260 t/m2" 395*0,260</t>
  </si>
  <si>
    <t>"odstranění litého asfaltu tl. 5cm, suť 0,128 t/m2" 402*0,128</t>
  </si>
  <si>
    <t>"frézzování vozovky tl. 4cm, suť 0,092 t/m2" 395*0,092</t>
  </si>
  <si>
    <t>"frézzování vozovky tl. 8cm, suť 0,184 t/m2" 395*0,184</t>
  </si>
  <si>
    <t>"vytrhání obrub, suť 0,205 t/m" (215+551)*0,205</t>
  </si>
  <si>
    <t>"přídlažba z žulové kostky, odvoz na úložiště investora, suť 0,147 t/m" (37*2+137)*0,147</t>
  </si>
  <si>
    <t>"demolice palisád, suť 2,6 t/m3"( 8,0*1,5*0,2)*2,6 + "patka" (8,0*0,5*0,4+8,0*0,2*0,6)*2,6</t>
  </si>
  <si>
    <t>"bourání ul. vpusti, vč. odkopání, naložení na dopravní prostředek, objem suti 1ks vpusti cca 0,5 m3, objem. hmot. suti 2,2 t/m3" 3*0,5*2,2</t>
  </si>
  <si>
    <t>51</t>
  </si>
  <si>
    <t>997221559</t>
  </si>
  <si>
    <t>Příplatek ZKD 1 km u vodorovné dopravy suti ze sypkých materiálů</t>
  </si>
  <si>
    <t>344523619</t>
  </si>
  <si>
    <t>Vodorovná doprava suti  bez naložení, ale se složením a s hrubým urovnáním Příplatek k ceně za každý další i započatý 1 km přes 1 km</t>
  </si>
  <si>
    <t>"příplatek za odvoz na skládku do 20km, kostky na úložiště investora do 5 km"</t>
  </si>
  <si>
    <t>"rozebrání dlažeb chodníků pro pěší, suť 0,260 t/m2" 455*0,260*19</t>
  </si>
  <si>
    <t>"rozebrání dlažeb parkovišť, suť 0,260 t/m2" 16*0,260*19</t>
  </si>
  <si>
    <t>"podkladní vrstvy parkovišť tl. 37cm, suť 0,537 t/m2" 16*0,537*19</t>
  </si>
  <si>
    <t>"rozebrání podkladů chodníků v tl. 20cm, suť 0,29 t/m2" (455+402)*0,290*19</t>
  </si>
  <si>
    <t>"rozebrání podkladů vozovek v tl. 20cm, suť 0,29  t/m2" 416*0,290*19</t>
  </si>
  <si>
    <t>"odstranění stmelených podkladních vrstev vozovek, tl. 12cm, suť 0,260 t/m2" 395*0,260*19</t>
  </si>
  <si>
    <t>"odstranění litého asfaltu tl. 5cm, suť 0,128 t/m2" 402*0,128*19</t>
  </si>
  <si>
    <t>"frézzování vozovky tl. 4cm, suť 0,092 t/m2" 395*0,092*19</t>
  </si>
  <si>
    <t>"frézzování vozovky tl. 8cm, suť 0,184 t/m2" 395*0,184*19</t>
  </si>
  <si>
    <t>"vytrhání obrub, suť 0,205 t/m" (215+551)*0,205*19</t>
  </si>
  <si>
    <t>"přídlažba z žulové kostky, odvoz na úložiště investora, suť 0,147 t/m" (37*2+137)*0,147*5</t>
  </si>
  <si>
    <t>"demolice palisád, suť 2,6 t/m3"( 8,0*1,5*0,2)*2,6 + "patka" (8,0*0,5*0,4+8,0*0,2*0,6)*2,6*19</t>
  </si>
  <si>
    <t>"bourání ul. vpusti, vč. odkopání, naložení na dopravní prostředek, objem suti 1ks vpusti cca 0,5 m3, objem. hmot. suti 2,2 t/m3" 3*0,5*2,2*19</t>
  </si>
  <si>
    <t>52</t>
  </si>
  <si>
    <t>997221615</t>
  </si>
  <si>
    <t>Poplatek za uložení na skládce (skládkovné) stavebního odpadu betonového kód odpadu 17 01 01</t>
  </si>
  <si>
    <t>586737268</t>
  </si>
  <si>
    <t>Poplatek za uložení stavebního odpadu na skládce (skládkovné) z prostého betonu zatříděného do Katalogu odpadů pod kódem 17 01 01</t>
  </si>
  <si>
    <t>"rozebrání dlažeb chodníků pro pěší, suť 0,260 t/m2" 1115*0,260</t>
  </si>
  <si>
    <t>"rozebrání dlažeb parkovišť, suť 0,260 t/m2" 174*0,260</t>
  </si>
  <si>
    <t>"odstranění stmelených podkladních vrstev vozovek, tl. 12cm, suť 0,260 t/m2" 1394*0,260</t>
  </si>
  <si>
    <t>"vytrhání obrub, suť 0,205 t/m" (474+1138)*0,205</t>
  </si>
  <si>
    <t>53</t>
  </si>
  <si>
    <t>997221625</t>
  </si>
  <si>
    <t>Poplatek za uložení na skládce (skládkovné) stavebního odpadu železobetonového kód odpadu 17 01 01</t>
  </si>
  <si>
    <t>1014203621</t>
  </si>
  <si>
    <t>Poplatek za uložení stavebního odpadu na skládce (skládkovné) z armovaného betonu zatříděného do Katalogu odpadů pod kódem 17 01 01</t>
  </si>
  <si>
    <t>"bourání schodiště vč. základu, suť 2,4 t/m3"(2,0*1,6*0,2+2*0,3*1*2+3*0,3*0,3)*2,4</t>
  </si>
  <si>
    <t>54</t>
  </si>
  <si>
    <t>997221645</t>
  </si>
  <si>
    <t>Poplatek za uložení na skládce (skládkovné) odpadu asfaltového bez dehtu kód odpadu 17 03 02</t>
  </si>
  <si>
    <t>-1674779772</t>
  </si>
  <si>
    <t>Poplatek za uložení stavebního odpadu na skládce (skládkovné) asfaltového bez obsahu dehtu zatříděného do Katalogu odpadů pod kódem 17 03 02</t>
  </si>
  <si>
    <t>"odstranění litého asfaltu tl. 5cm, suť 0,128 t/m2" 436*0,128</t>
  </si>
  <si>
    <t>"frézzování vozovky tl. 4cm, suť 0,092 t/m2" 1394*0,092</t>
  </si>
  <si>
    <t>"frézzování vozovky tl. 8cm, suť 0,184 t/m2" 1394*0,184</t>
  </si>
  <si>
    <t>55</t>
  </si>
  <si>
    <t>997221655</t>
  </si>
  <si>
    <t>-1252680161</t>
  </si>
  <si>
    <t>"podkladní vrstvy parkovišť tl. 37cm, suť 0,537 t/m2" 174*0,537</t>
  </si>
  <si>
    <t>"rozebrání podkladů chodníků v tl. 20cm, suť 0,29 t/m2" (1115+436)*0,290</t>
  </si>
  <si>
    <t>"rozebrání podkladů vozovek v tl. 20cm, suť 0,29  t/m2" 1483*0,290</t>
  </si>
  <si>
    <t>998</t>
  </si>
  <si>
    <t>Přesun hmot</t>
  </si>
  <si>
    <t>56</t>
  </si>
  <si>
    <t>998225111</t>
  </si>
  <si>
    <t>Přesun hmot pro pozemní komunikace s krytem z kamene, monolitickým betonovým nebo živičným</t>
  </si>
  <si>
    <t>182325497</t>
  </si>
  <si>
    <t>Přesun hmot pro komunikace s krytem z kameniva, monolitickým betonovým nebo živičným  dopravní vzdálenost do 200 m jakékoliv délky objektu</t>
  </si>
  <si>
    <t>SO 171 - Chodníky</t>
  </si>
  <si>
    <t>-181662007</t>
  </si>
  <si>
    <t>564851111</t>
  </si>
  <si>
    <t>Podklad ze štěrkodrtě ŠD tl 150 mm</t>
  </si>
  <si>
    <t>-1288478702</t>
  </si>
  <si>
    <t>Podklad ze štěrkodrti ŠD  s rozprostřením a zhutněním, po zhutnění tl. 150 mm</t>
  </si>
  <si>
    <t>"vrstva z ŠD fr. 0/32 tl. 15cm" 929</t>
  </si>
  <si>
    <t>596211113</t>
  </si>
  <si>
    <t>Kladení zámkové dlažby komunikací pro pěší tl 60 mm skupiny A pl přes 300 m2</t>
  </si>
  <si>
    <t>-319623218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</si>
  <si>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</si>
  <si>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"dlažba tl. 6cm do lože z DK fr. 4/8 tl. 4cm" 909+20</t>
  </si>
  <si>
    <t>59245021</t>
  </si>
  <si>
    <t>dlažba tvar čtverec betonová 200x200x60mm přírodní</t>
  </si>
  <si>
    <t>-2097153527</t>
  </si>
  <si>
    <t>909*1,03</t>
  </si>
  <si>
    <t>59245006</t>
  </si>
  <si>
    <t>dlažba tvar obdélník betonová pro nevidomé 200x100x60mm barevná</t>
  </si>
  <si>
    <t>281173913</t>
  </si>
  <si>
    <t>20*1,03</t>
  </si>
  <si>
    <t>-2101335829</t>
  </si>
  <si>
    <t>"nájezdový 15/15N" 3</t>
  </si>
  <si>
    <t>1016178458</t>
  </si>
  <si>
    <t>3*1,03</t>
  </si>
  <si>
    <t>916231213</t>
  </si>
  <si>
    <t>Osazení chodníkového obrubníku betonového stojatého s boční opěrou do lože z betonu prostého</t>
  </si>
  <si>
    <t>2139903678</t>
  </si>
  <si>
    <t>Osazení chodníkového obrubníku betonového se zřízením lože, s vyplněním a zatřením spár cementovou maltou stojatého s boční opěrou z betonu prostého, do lože z betonu prostého</t>
  </si>
  <si>
    <t>"osazení chodníkových obrub do lože z betonu s boční opěrou"</t>
  </si>
  <si>
    <t>"obruba 10/25" 673</t>
  </si>
  <si>
    <t>59217017</t>
  </si>
  <si>
    <t>obrubník betonový chodníkový 1000x100x250mm</t>
  </si>
  <si>
    <t>-384583532</t>
  </si>
  <si>
    <t>673*1,03</t>
  </si>
  <si>
    <t>936104213</t>
  </si>
  <si>
    <t>Montáž odpadkového koše kotevními šrouby na pevný podklad</t>
  </si>
  <si>
    <t>1692080941</t>
  </si>
  <si>
    <t>Montáž odpadkového koše  přichycením kotevními šrouby</t>
  </si>
  <si>
    <t>"odpadkový koš vč. zemních prací" 4</t>
  </si>
  <si>
    <t>74910120</t>
  </si>
  <si>
    <t xml:space="preserve">koš odpadkový </t>
  </si>
  <si>
    <t>1995446179</t>
  </si>
  <si>
    <t>936124112</t>
  </si>
  <si>
    <t>Montáž lavičky stabilní parkové se zabetonováním noh</t>
  </si>
  <si>
    <t>-72029449</t>
  </si>
  <si>
    <t>Montáž lavičky parkové  stabilní se zabetonováním noh</t>
  </si>
  <si>
    <t>"lavička vč. zemních prací a bet. základu" 13</t>
  </si>
  <si>
    <t>74910100</t>
  </si>
  <si>
    <t>lavička parková</t>
  </si>
  <si>
    <t>1700569471</t>
  </si>
  <si>
    <t>936174311</t>
  </si>
  <si>
    <t>Přesun stojanu na kola pro 5 kol kotevními šrouby na pevný podklad</t>
  </si>
  <si>
    <t>1274194638</t>
  </si>
  <si>
    <t>Montáž stojanu na kola  přichyceného kotevními šrouby 5 kol</t>
  </si>
  <si>
    <t>"demontáž, přesun a zpětná montáž - u vstupu do bytového domu" 1</t>
  </si>
  <si>
    <t>998223011</t>
  </si>
  <si>
    <t>Přesun hmot pro pozemní komunikace s krytem dlážděným</t>
  </si>
  <si>
    <t>396259727</t>
  </si>
  <si>
    <t>Přesun hmot pro pozemní komunikace s krytem dlážděným  dopravní vzdálenost do 200 m jakékoliv délky objektu</t>
  </si>
  <si>
    <t>SO 172, 175 - Parkovací stání, Parkoviště = osa 7.2</t>
  </si>
  <si>
    <t xml:space="preserve">    2 - Zakládání</t>
  </si>
  <si>
    <t xml:space="preserve">    4 - Vodorovné konstrukce</t>
  </si>
  <si>
    <t>PSV - Práce a dodávky PSV</t>
  </si>
  <si>
    <t xml:space="preserve">    721 - Kanalizace</t>
  </si>
  <si>
    <t>-193998601</t>
  </si>
  <si>
    <t>"odkop pro výměnu podloží pod komunikacemi" 1099*0,4</t>
  </si>
  <si>
    <t>1235743777</t>
  </si>
  <si>
    <t>"trativodní šachty" 3*4,5</t>
  </si>
  <si>
    <t>"nové vpusti" 1*4,5</t>
  </si>
  <si>
    <t>132251102</t>
  </si>
  <si>
    <t>Hloubení rýh nezapažených  š do 800 mm v hornině třídy těžitelnosti I, skupiny 3 objem do 50 m3 strojně</t>
  </si>
  <si>
    <t>90694728</t>
  </si>
  <si>
    <t>Hloubení nezapažených rýh šířky do 800 mm strojně s urovnáním dna do předepsaného profilu a spádu v hornině třídy těžitelnosti I skupiny 3 přes 20 do 50 m3</t>
  </si>
  <si>
    <t>"trativody" 96,5*0,2</t>
  </si>
  <si>
    <t>582264345</t>
  </si>
  <si>
    <t>"odkopávky" 439,6</t>
  </si>
  <si>
    <t>"hloubení jam" 18</t>
  </si>
  <si>
    <t>"hloubení rýh" 19,3</t>
  </si>
  <si>
    <t>931485400</t>
  </si>
  <si>
    <t>"příplatek za odvoz na skládku vzd 20 km" 476,9*10</t>
  </si>
  <si>
    <t>-651205013</t>
  </si>
  <si>
    <t>476,9*1,7</t>
  </si>
  <si>
    <t>-633873793</t>
  </si>
  <si>
    <t>"přebytečná zemina na skládce" 476,9</t>
  </si>
  <si>
    <t>-553749535</t>
  </si>
  <si>
    <t>"nové" 1*3</t>
  </si>
  <si>
    <t>"TŠ" 3*3</t>
  </si>
  <si>
    <t>1421042473</t>
  </si>
  <si>
    <t>12*2 'Přepočtené koeficientem množství</t>
  </si>
  <si>
    <t>689220844</t>
  </si>
  <si>
    <t>Zakládání</t>
  </si>
  <si>
    <t>211971110</t>
  </si>
  <si>
    <t>Zřízení opláštění žeber nebo trativodů geotextilií v rýze nebo zářezu sklonu do 1:2</t>
  </si>
  <si>
    <t>-688118790</t>
  </si>
  <si>
    <t>Zřízení opláštění výplně z geotextilie odvodňovacích žeber nebo trativodů  v rýze nebo zářezu se stěnami šikmými o sklonu do 1:2</t>
  </si>
  <si>
    <t>"opláštění tritivod" 96,5*2,0</t>
  </si>
  <si>
    <t>69311170</t>
  </si>
  <si>
    <t>geotextilie PP s ÚV stabilizací 250g/m2</t>
  </si>
  <si>
    <t>-1923462528</t>
  </si>
  <si>
    <t>212752103</t>
  </si>
  <si>
    <t>Trativod z drenážních trubek korugovaných PE-HD SN 4 perforace 360° včetně lože otevřený výkop DN 200 pro liniové stavby</t>
  </si>
  <si>
    <t>-1709566082</t>
  </si>
  <si>
    <t>Trativody z drenážních trubek pro liniové stavby a komunikace se zřízením štěrkového lože pod trubky a s jejich obsypem v otevřeném výkopu trubka korugovaná sendvičová PE-HD SN 4 celoperforovaná 360° DN 200</t>
  </si>
  <si>
    <t>"trativod z trub flexibilních, vč. lože a obsypu kamenivem" 31+17,5+13+35</t>
  </si>
  <si>
    <t>Vodorovné konstrukce</t>
  </si>
  <si>
    <t>451577777</t>
  </si>
  <si>
    <t>Podklad nebo lože pod dlažbu vodorovný nebo do sklonu 1:5 z kameniva těženého tl do 100 mm</t>
  </si>
  <si>
    <t>1529378324</t>
  </si>
  <si>
    <t>Podklad nebo lože pod dlažbu (přídlažbu)  v ploše vodorovné nebo ve sklonu do 1:5, tloušťky od 30 do 100 mm z kameniva těženého</t>
  </si>
  <si>
    <t xml:space="preserve">"podkladní vrstva z kamenné drti fr. 4/8 tl. 5cm" </t>
  </si>
  <si>
    <t>"parkoviště" 1723</t>
  </si>
  <si>
    <t>"komunikace" 199</t>
  </si>
  <si>
    <t>"vjezd" 61</t>
  </si>
  <si>
    <t>564561111</t>
  </si>
  <si>
    <t>Zřízení podsypu nebo podkladu ze sypaniny tl 200 mm</t>
  </si>
  <si>
    <t>1265402768</t>
  </si>
  <si>
    <t>Zřízení podsypu nebo podkladu ze sypaniny  s rozprostřením, vlhčením, a zhutněním, po zhutnění tl. 200 mm</t>
  </si>
  <si>
    <t>"vegetační čistící vrstva, směs štěrku a ornice"</t>
  </si>
  <si>
    <t>"parkoviště" 600</t>
  </si>
  <si>
    <t>10364101</t>
  </si>
  <si>
    <t>zemina pro terénní úpravy -  ornice</t>
  </si>
  <si>
    <t>1812943209</t>
  </si>
  <si>
    <t>(860*0,2*1,7)/2</t>
  </si>
  <si>
    <t>58343872</t>
  </si>
  <si>
    <t>kamenivo drcené hrubé frakce 8/16</t>
  </si>
  <si>
    <t>-1590322447</t>
  </si>
  <si>
    <t>(860*0,2*2,0)/2</t>
  </si>
  <si>
    <t>-1358648106</t>
  </si>
  <si>
    <t>"vrstva z ŠD fr. 0/32 tl. 15cm, vč. rozšíření pod obruby" 1099</t>
  </si>
  <si>
    <t>-1207229845</t>
  </si>
  <si>
    <t>"sanace podloží v tl. 40cm, 2x vrstva ŠD" 1099*2</t>
  </si>
  <si>
    <t>593532114</t>
  </si>
  <si>
    <t>Kladení dlažby z plastových vegetačních dlaždic pozemních komunikací se zámkem tl 60 mm pl přes 300 m2</t>
  </si>
  <si>
    <t>1409735719</t>
  </si>
  <si>
    <t>Kladení dlažby z plastových vegetačních tvárnic pozemních komunikací s vyrovnávací vrstvou z kameniva tl. do 20 mm a s vyplněním vegetačních otvorů se zámkem tl. přes 30 do 60 mm, pro plochy přes 300 m2</t>
  </si>
  <si>
    <t xml:space="preserve">"parkoviště z plastových vegetačních roštů, vč. vyrovnávací vrstvy kameniva a výplně vegetačních otvorů" </t>
  </si>
  <si>
    <t>"vjezdy" 61</t>
  </si>
  <si>
    <t>56245141</t>
  </si>
  <si>
    <t>dlažba zatravňovací recyklovaný PE nosnost 350t/m2 v=60mm</t>
  </si>
  <si>
    <t>1323455613</t>
  </si>
  <si>
    <t>dlažba zatravňovací recyklovaný PE nosnost 350t/m2 800x400x60mm</t>
  </si>
  <si>
    <t>860*1,01 'Přepočtené koeficientem množství</t>
  </si>
  <si>
    <t>10364100</t>
  </si>
  <si>
    <t>zemina pro terénní úpravy - tříděná</t>
  </si>
  <si>
    <t>1711316975</t>
  </si>
  <si>
    <t>"vyplnění zeminou - plocha plast. roštů bez výplně dlažbou" 860*0,06*1,7</t>
  </si>
  <si>
    <t>87,72*1,01 'Přepočtené koeficientem množství</t>
  </si>
  <si>
    <t>-1334258343</t>
  </si>
  <si>
    <t xml:space="preserve">"dlažba do lože z DK fr. 4/8 tl. 4cm" </t>
  </si>
  <si>
    <t>"oddělení stání" 124</t>
  </si>
  <si>
    <t>"vyhrazená stání" 27,5</t>
  </si>
  <si>
    <t>59245016</t>
  </si>
  <si>
    <t>dlažba tvar čtverec betonová 74x74x48mm přírodní</t>
  </si>
  <si>
    <t>1646118664</t>
  </si>
  <si>
    <t>360*1,03</t>
  </si>
  <si>
    <t>59245270</t>
  </si>
  <si>
    <t>dlažba tvar čtverec betonová 74x74x48mm barevná</t>
  </si>
  <si>
    <t>-1966893491</t>
  </si>
  <si>
    <t>51,5*1,03</t>
  </si>
  <si>
    <t>894811241R</t>
  </si>
  <si>
    <t>Trativodní šachtice</t>
  </si>
  <si>
    <t>-737170022</t>
  </si>
  <si>
    <t>"trativodní šachtice, zat. B125" 3</t>
  </si>
  <si>
    <t>-2015526268</t>
  </si>
  <si>
    <t>917817887</t>
  </si>
  <si>
    <t>"silniční 15/25" 206</t>
  </si>
  <si>
    <t>"nájezdový 15/15N" 9</t>
  </si>
  <si>
    <t>"přechodový" 15</t>
  </si>
  <si>
    <t>"poloměr R2" 4*0,78</t>
  </si>
  <si>
    <t>"rohový" 15*0,78</t>
  </si>
  <si>
    <t>1533908470</t>
  </si>
  <si>
    <t>206*1,03</t>
  </si>
  <si>
    <t>550746854</t>
  </si>
  <si>
    <t>9*1,03</t>
  </si>
  <si>
    <t>-1943857578</t>
  </si>
  <si>
    <t>15*1,03</t>
  </si>
  <si>
    <t>BET.M25R21</t>
  </si>
  <si>
    <t>OBRUBNÍK POLOMĚR 2,VNĚJŠÍ/25CM PŘÍRODNÍ</t>
  </si>
  <si>
    <t>-877957507</t>
  </si>
  <si>
    <t>BET.M25RV1</t>
  </si>
  <si>
    <t>OBRUBNÍK II ROHOVÝ,VNITŘNÍ/25CM PŘÍRODNÍ</t>
  </si>
  <si>
    <t>-1011072944</t>
  </si>
  <si>
    <t>-1894551459</t>
  </si>
  <si>
    <t>"obruba 10/25" 2,5</t>
  </si>
  <si>
    <t>-1396183425</t>
  </si>
  <si>
    <t>2,5*1,03</t>
  </si>
  <si>
    <t>916231293</t>
  </si>
  <si>
    <t>Příplatek za osazení obloukového obrubníku</t>
  </si>
  <si>
    <t>1986831959</t>
  </si>
  <si>
    <t>Osazení chodníkového obrubníku betonového se zřízením lože, s vyplněním a zatřením spár cementovou maltou Příplatek k cenám za osazení obloukového obrubníku</t>
  </si>
  <si>
    <t>919726122</t>
  </si>
  <si>
    <t>Geotextilie pro ochranu, separaci a filtraci netkaná měrná hmotnost do 300 g/m2</t>
  </si>
  <si>
    <t>-555246089</t>
  </si>
  <si>
    <t>Geotextilie netkaná pro ochranu, separaci nebo filtraci měrná hmotnost přes 200 do 300 g/m2</t>
  </si>
  <si>
    <t>"geotextilie pro separaci a filtraci"</t>
  </si>
  <si>
    <t>"parkoviště" 602</t>
  </si>
  <si>
    <t>2100955669</t>
  </si>
  <si>
    <t>PSV</t>
  </si>
  <si>
    <t>Práce a dodávky PSV</t>
  </si>
  <si>
    <t>721</t>
  </si>
  <si>
    <t>Kanalizace</t>
  </si>
  <si>
    <t>721100914R</t>
  </si>
  <si>
    <t xml:space="preserve">Vyvrtání otvoru </t>
  </si>
  <si>
    <t>625027537</t>
  </si>
  <si>
    <t>"napojení trativodu do přípojky UV navrtávkou DN160, kompletní dodávka a montáž"6</t>
  </si>
  <si>
    <t>SO 370 - Odvodnění</t>
  </si>
  <si>
    <t>151101101</t>
  </si>
  <si>
    <t>Zřízení příložného pažení a rozepření stěn rýh hl do 2 m</t>
  </si>
  <si>
    <t>813142712</t>
  </si>
  <si>
    <t>Zřízení pažení a rozepření stěn rýh pro podzemní vedení příložné pro jakoukoliv mezerovitost, hloubky do 2 m</t>
  </si>
  <si>
    <t>"pažení rýh" 8*2,0*2+9*2,0*2</t>
  </si>
  <si>
    <t>151101111</t>
  </si>
  <si>
    <t>Odstranění příložného pažení a rozepření stěn rýh hl do 2 m</t>
  </si>
  <si>
    <t>-1577578809</t>
  </si>
  <si>
    <t>Odstranění pažení a rozepření stěn rýh pro podzemní vedení s uložením materiálu na vzdálenost do 3 m od kraje výkopu příložné, hloubky do 2 m</t>
  </si>
  <si>
    <t>132251254</t>
  </si>
  <si>
    <t>Hloubení rýh nezapažených š do 2000 mm v hornině třídy těžitelnosti I, skupiny 3 objem do 500 m3 strojně</t>
  </si>
  <si>
    <t>-1661672210</t>
  </si>
  <si>
    <t>Hloubení nezapažených rýh šířky přes 800 do 2 000 mm strojně s urovnáním dna do předepsaného profilu a spádu v hornině třídy těžitelnosti I skupiny 3 přes 100 do 500 m3</t>
  </si>
  <si>
    <t>"hloubení rýh pro přípojky" 1,0*2,0*8</t>
  </si>
  <si>
    <t>"pro odstranění stáv. přípojek" 1,0*2,0*(5+4)</t>
  </si>
  <si>
    <t>1295496181</t>
  </si>
  <si>
    <t>"hloubení rýh" 34</t>
  </si>
  <si>
    <t>1307754847</t>
  </si>
  <si>
    <t>"příplatek za odvoz na skládku vzd 20 km" 34*10</t>
  </si>
  <si>
    <t>-2073078649</t>
  </si>
  <si>
    <t>34*1,7</t>
  </si>
  <si>
    <t>-276116155</t>
  </si>
  <si>
    <t>"přebytečná zemina na skládce" 184</t>
  </si>
  <si>
    <t>1966205049</t>
  </si>
  <si>
    <t>"zásypy přípojek UV" 31,6</t>
  </si>
  <si>
    <t>93372080</t>
  </si>
  <si>
    <t>31,6*2 'Přepočtené koeficientem množství</t>
  </si>
  <si>
    <t>175151101</t>
  </si>
  <si>
    <t>Obsypání potrubí strojně sypaninou bez prohození, uloženou do 3 m</t>
  </si>
  <si>
    <t>1190408668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</si>
  <si>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</si>
  <si>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"obsyp potrubí přípojek štěrkopískem" 8*0,8*0,5</t>
  </si>
  <si>
    <t>58337310</t>
  </si>
  <si>
    <t>štěrkopísek frakce 0/4</t>
  </si>
  <si>
    <t>-1634068941</t>
  </si>
  <si>
    <t>3,2*2 'Přepočtené koeficientem množství</t>
  </si>
  <si>
    <t>-403654324</t>
  </si>
  <si>
    <t>"vybourání stáv. bet. přípojek, suť 2,2 t/m3" 18*0,1</t>
  </si>
  <si>
    <t>451572111</t>
  </si>
  <si>
    <t>Lože pod potrubí otevřený výkop z kameniva drobného těženého</t>
  </si>
  <si>
    <t>2041260381</t>
  </si>
  <si>
    <t>Lože pod potrubí, stoky a drobné objekty v otevřeném výkopu z kameniva drobného těženého 0 až 4 mm</t>
  </si>
  <si>
    <t>"pískové lože pod přípojkami" 8*0,8*0,1</t>
  </si>
  <si>
    <t>871350310</t>
  </si>
  <si>
    <t>Montáž kanalizačního potrubí hladkého plnostěnného SN 10 z polypropylenu DN 200</t>
  </si>
  <si>
    <t>-1052699357</t>
  </si>
  <si>
    <t>Montáž kanalizačního potrubí z plastů z polypropylenu PP hladkého plnostěnného SN 10 DN 200</t>
  </si>
  <si>
    <t>"plastové přípojky" 2+2+2+2</t>
  </si>
  <si>
    <t>28617004</t>
  </si>
  <si>
    <t>trubka kanalizační PP plnostěnná třívrstvá DN 200x1000mm SN10</t>
  </si>
  <si>
    <t>-240831818</t>
  </si>
  <si>
    <t>8*1,015 'Přepočtené koeficientem množství</t>
  </si>
  <si>
    <t>877350310</t>
  </si>
  <si>
    <t>Montáž kolen na kanalizačním potrubí z PP trub hladkých plnostěnných DN 200</t>
  </si>
  <si>
    <t>-2074475794</t>
  </si>
  <si>
    <t>Montáž tvarovek na kanalizačním plastovém potrubí z polypropylenu PP hladkého plnostěnného kolen DN 200</t>
  </si>
  <si>
    <t>"předpoklad 1 koleno na přípojku" 4</t>
  </si>
  <si>
    <t>28617173</t>
  </si>
  <si>
    <t>koleno kanalizační PP SN16 30° DN 200</t>
  </si>
  <si>
    <t>609004263</t>
  </si>
  <si>
    <t>877350330</t>
  </si>
  <si>
    <t>Montáž spojek na kanalizačním potrubí z PP trub hladkých plnostěnných DN 200</t>
  </si>
  <si>
    <t>220338307</t>
  </si>
  <si>
    <t>Montáž tvarovek na kanalizačním plastovém potrubí z polypropylenu PP hladkého plnostěnného spojek nebo redukcí DN 200</t>
  </si>
  <si>
    <t>"zaslepení stáv. přípojek betonových plastovou krytkou" 2</t>
  </si>
  <si>
    <t>28611726</t>
  </si>
  <si>
    <t>víčko kanalizace plastové KG DN 250</t>
  </si>
  <si>
    <t>-248669516</t>
  </si>
  <si>
    <t>899102211</t>
  </si>
  <si>
    <t>Demontáž poklopů litinových nebo ocelových včetně rámů hmotnosti přes 50 do 100 kg</t>
  </si>
  <si>
    <t>-417366138</t>
  </si>
  <si>
    <t>Demontáž poklopů litinových a ocelových včetně rámů, hmotnosti jednotlivě přes 50 do 100 Kg</t>
  </si>
  <si>
    <t>"odstranění poškozených poklopů, vč. odvozu a likvidace" 2</t>
  </si>
  <si>
    <t>899103112</t>
  </si>
  <si>
    <t>Osazení poklopů litinových nebo ocelových včetně rámů pro třídu zatížení B125, C250</t>
  </si>
  <si>
    <t>264916736</t>
  </si>
  <si>
    <t>Osazení poklopů litinových a ocelových včetně rámů pro třídu zatížení B125, C250</t>
  </si>
  <si>
    <t>"osazení nových poklopů" 2</t>
  </si>
  <si>
    <t>28661777</t>
  </si>
  <si>
    <t>poklop šachtový litinový DN 425 do teleskopu pro třídu zatížení B125</t>
  </si>
  <si>
    <t>1677310455</t>
  </si>
  <si>
    <t>899331111</t>
  </si>
  <si>
    <t>Výšková úprava uličního vstupu nebo vpusti do 200 mm zvýšením poklopu</t>
  </si>
  <si>
    <t>-2056716811</t>
  </si>
  <si>
    <t>Výšková úprava uličního vstupu nebo vpusti do 200 mm  zvýšením poklopu</t>
  </si>
  <si>
    <t>899722114</t>
  </si>
  <si>
    <t>Krytí potrubí z plastů výstražnou fólií z PVC 40 cm</t>
  </si>
  <si>
    <t>1174515237</t>
  </si>
  <si>
    <t>Krytí potrubí z plastů výstražnou fólií z PVC šířky 40 cm</t>
  </si>
  <si>
    <t>-1275206612</t>
  </si>
  <si>
    <t>"odvoz bet. suti - přípojky, suť 2,2 t/m3" 1,8*2,2</t>
  </si>
  <si>
    <t>1304853157</t>
  </si>
  <si>
    <t>"příplatek za odvoz na skládku vzd do 20 km" 1,8*2,2*19</t>
  </si>
  <si>
    <t>82164259</t>
  </si>
  <si>
    <t>998276101</t>
  </si>
  <si>
    <t>Přesun hmot pro trubní vedení z trub z plastických hmot otevřený výkop</t>
  </si>
  <si>
    <t>488688929</t>
  </si>
  <si>
    <t>Přesun hmot pro trubní vedení hloubené z trub z plastických hmot nebo sklolaminátových pro vodovody nebo kanalizace v otevřeném výkopu dopravní vzdálenost do 15 m</t>
  </si>
  <si>
    <t>1917461062</t>
  </si>
  <si>
    <t>"napojení trativodu do přípojky UV navrtávkou DN160, kompletní dodávka a montáž" 4</t>
  </si>
  <si>
    <t>SO 470.1 - Veřejné osvětlení - uznatelné náklady</t>
  </si>
  <si>
    <t>D1 - Trubkování pro Smart City  veřejné osvětlení</t>
  </si>
  <si>
    <t>M22 - Montáže sdělovací a zabezpečovací techniky</t>
  </si>
  <si>
    <t>D2 - Ostatní materiál</t>
  </si>
  <si>
    <t>D3 - Zemní práce pro trubkování pro Smart City  VO</t>
  </si>
  <si>
    <t>M46 - Zemní práce při montážích</t>
  </si>
  <si>
    <t xml:space="preserve">D4 - </t>
  </si>
  <si>
    <t>90 - Hodinové zúčtovací sazby (HZS)</t>
  </si>
  <si>
    <t>M21 - Elektromontáže</t>
  </si>
  <si>
    <t>D1</t>
  </si>
  <si>
    <t>Trubkování pro Smart City  veřejné osvětlení</t>
  </si>
  <si>
    <t>M22</t>
  </si>
  <si>
    <t>Montáže sdělovací a zabezpečovací techniky</t>
  </si>
  <si>
    <t>222085005R00</t>
  </si>
  <si>
    <t>Trubka HDPE do D40 v kabelové rýze</t>
  </si>
  <si>
    <t>RTS I / 2021</t>
  </si>
  <si>
    <t>222085101R00</t>
  </si>
  <si>
    <t>Spojka trubky HDPE mechanická rozebíratelná</t>
  </si>
  <si>
    <t>222085111R00</t>
  </si>
  <si>
    <t>Koncovka trubky HDPE</t>
  </si>
  <si>
    <t>220110347R00</t>
  </si>
  <si>
    <t>Marker pro určení trasy kabelů HDPE</t>
  </si>
  <si>
    <t>222086051R00</t>
  </si>
  <si>
    <t>Mikrotrubička zelená 12/8</t>
  </si>
  <si>
    <t>898011111RAA</t>
  </si>
  <si>
    <t>Kabelová komora z montáž</t>
  </si>
  <si>
    <t>D2</t>
  </si>
  <si>
    <t>Ostatní materiál</t>
  </si>
  <si>
    <t>R345-R</t>
  </si>
  <si>
    <t>HDPE zelená 40/33</t>
  </si>
  <si>
    <t>VL</t>
  </si>
  <si>
    <t>R345-2</t>
  </si>
  <si>
    <t>R345-3</t>
  </si>
  <si>
    <t>R345-4</t>
  </si>
  <si>
    <t>R345-5</t>
  </si>
  <si>
    <t>Mikrotrubička zeelná D12/8</t>
  </si>
  <si>
    <t>R345-5.1</t>
  </si>
  <si>
    <t>komory Integrál 2436 - rozměry 800x1095xx1060, pozinkované dno</t>
  </si>
  <si>
    <t>D3</t>
  </si>
  <si>
    <t>Zemní práce pro trubkování pro Smart City  VO</t>
  </si>
  <si>
    <t>M46</t>
  </si>
  <si>
    <t>Zemní práce při montážích</t>
  </si>
  <si>
    <t>460010011RT2IMIM</t>
  </si>
  <si>
    <t>Vytýčení trasy nn vedení v přehled.terénu, v obci</t>
  </si>
  <si>
    <t>km</t>
  </si>
  <si>
    <t>460200163RT1IMIM</t>
  </si>
  <si>
    <t>Výkop kabelové rýhy 35/80 cm  hor.3</t>
  </si>
  <si>
    <t>mm</t>
  </si>
  <si>
    <t>460570163R00IMIM</t>
  </si>
  <si>
    <t>Zához rýhy 35/80 cm, hornina třídy 3, se zhutněním</t>
  </si>
  <si>
    <t>460620013RT1</t>
  </si>
  <si>
    <t>Provizorní úprava terénu v přírodní hornině 3</t>
  </si>
  <si>
    <t>133201101R00</t>
  </si>
  <si>
    <t>Hloubení šachet v hor.3 do 100 m3</t>
  </si>
  <si>
    <t>D4</t>
  </si>
  <si>
    <t>90</t>
  </si>
  <si>
    <t>Hodinové zúčtovací sazby (HZS)</t>
  </si>
  <si>
    <t>905      R01IM</t>
  </si>
  <si>
    <t>Hzs-revize provoz.souboru a st.obj.</t>
  </si>
  <si>
    <t>hod</t>
  </si>
  <si>
    <t>900      R04IM</t>
  </si>
  <si>
    <t>HZS-vytýčení stavajících sítí</t>
  </si>
  <si>
    <t>908      R00IM</t>
  </si>
  <si>
    <t>Hzs-geodetické zaměření</t>
  </si>
  <si>
    <t>M21</t>
  </si>
  <si>
    <t>Elektromontáže</t>
  </si>
  <si>
    <t>210220022R00IM</t>
  </si>
  <si>
    <t>Vedení uzemňovací v zemi FeZn, D 8 - 10 mm</t>
  </si>
  <si>
    <t>210220302R00IM</t>
  </si>
  <si>
    <t>Svorka hromosvodová nad 2 šrouby /ST, SJ, SR, atd/</t>
  </si>
  <si>
    <t>210950201R00IM</t>
  </si>
  <si>
    <t>Příplatek na zatahování kabelů váhy do 0,75 kg</t>
  </si>
  <si>
    <t>210100258R00IM</t>
  </si>
  <si>
    <t>Ukončení celoplast. kabelů zákl./pás.do 5x4 mm2</t>
  </si>
  <si>
    <t>210100252R00IM</t>
  </si>
  <si>
    <t>Ukončení celoplast. kabelů zákl./pás.do 4x25 mm2</t>
  </si>
  <si>
    <t>210810045R00IM</t>
  </si>
  <si>
    <t>Kabel CYKY-m 750 V 3 x 1,5 mm2 pevně uložený</t>
  </si>
  <si>
    <t>210810014R00IM</t>
  </si>
  <si>
    <t>Kabel CYKY-m 750 V 4 žíly,16-25 mm2, volně uložený</t>
  </si>
  <si>
    <t>210204201R00IM</t>
  </si>
  <si>
    <t>Elektrovýzbroj stožáru pro 1 okruh</t>
  </si>
  <si>
    <t>210204002R00IM</t>
  </si>
  <si>
    <t>Stožár osvětlovací sadový - ocelový</t>
  </si>
  <si>
    <t>58</t>
  </si>
  <si>
    <t>60</t>
  </si>
  <si>
    <t>210204011RS2IM</t>
  </si>
  <si>
    <t>Stožár osvětlovací ocelový délky do 12 m</t>
  </si>
  <si>
    <t>62</t>
  </si>
  <si>
    <t>210204103RS2IM</t>
  </si>
  <si>
    <t>Výložník ocelový 1ramenný do 35 kg</t>
  </si>
  <si>
    <t>64</t>
  </si>
  <si>
    <t>210204105RS2IM</t>
  </si>
  <si>
    <t>Výložník ocelový 2ramenný do 70 kg</t>
  </si>
  <si>
    <t>66</t>
  </si>
  <si>
    <t>210202115R00IM</t>
  </si>
  <si>
    <t>Svítidlo veřejného osvětlení parkové</t>
  </si>
  <si>
    <t>68</t>
  </si>
  <si>
    <t>70</t>
  </si>
  <si>
    <t>72</t>
  </si>
  <si>
    <t>74</t>
  </si>
  <si>
    <t>34111032IM</t>
  </si>
  <si>
    <t>Kabel silový s Cu jádrem 750 V CYKY 3 C x 1,5 mm2</t>
  </si>
  <si>
    <t>76</t>
  </si>
  <si>
    <t>34111080IM</t>
  </si>
  <si>
    <t>Kabel silový s Cu jádrem 750 V CYKY 4 x16 mm2</t>
  </si>
  <si>
    <t>78</t>
  </si>
  <si>
    <t>15615235IM</t>
  </si>
  <si>
    <t>Drát tažený pozinkovaný 11343  D 10,00 mm</t>
  </si>
  <si>
    <t>kg</t>
  </si>
  <si>
    <t>80</t>
  </si>
  <si>
    <t>35441895IM</t>
  </si>
  <si>
    <t>Svorka připojovací SP  kovových částí d 6-12 mm</t>
  </si>
  <si>
    <t>82</t>
  </si>
  <si>
    <t>35441996IM</t>
  </si>
  <si>
    <t>Svorka SR 3a</t>
  </si>
  <si>
    <t>84</t>
  </si>
  <si>
    <t>3457114703IM</t>
  </si>
  <si>
    <t>kabelová chránička 75</t>
  </si>
  <si>
    <t>86</t>
  </si>
  <si>
    <t>3457114700IM</t>
  </si>
  <si>
    <t>kabelová chránička 40</t>
  </si>
  <si>
    <t>88</t>
  </si>
  <si>
    <t>3457114705IM</t>
  </si>
  <si>
    <t>kabelová chránička 110</t>
  </si>
  <si>
    <t>31672185.AIM</t>
  </si>
  <si>
    <t>Stožár  sadový  5 m nad zemí ocelový pozinkovaný</t>
  </si>
  <si>
    <t>92</t>
  </si>
  <si>
    <t>31672199.AIM</t>
  </si>
  <si>
    <t>Stožár JB 8 S</t>
  </si>
  <si>
    <t>94</t>
  </si>
  <si>
    <t>31677142IM</t>
  </si>
  <si>
    <t>Výložník V 1/89 - 1500</t>
  </si>
  <si>
    <t>96</t>
  </si>
  <si>
    <t>31677746IM</t>
  </si>
  <si>
    <t>Výložník V 2/89 - 1500/180</t>
  </si>
  <si>
    <t>98</t>
  </si>
  <si>
    <t>31678615.AIM</t>
  </si>
  <si>
    <t>Svorkovnice stožárová EKM 1271</t>
  </si>
  <si>
    <t>100</t>
  </si>
  <si>
    <t>348141074IM</t>
  </si>
  <si>
    <t>Led svítidlo pouliční - dle knihy svítidel</t>
  </si>
  <si>
    <t>102</t>
  </si>
  <si>
    <t>460010011RT2IM</t>
  </si>
  <si>
    <t>104</t>
  </si>
  <si>
    <t>460100001RT1IM</t>
  </si>
  <si>
    <t>Pouzdrový základ 250x800 mm mimo osu trasy</t>
  </si>
  <si>
    <t>106</t>
  </si>
  <si>
    <t>108</t>
  </si>
  <si>
    <t>460100005RT1IM</t>
  </si>
  <si>
    <t>Pouzdrový základ 400x1500 mm mimo osu trasy</t>
  </si>
  <si>
    <t>110</t>
  </si>
  <si>
    <t>460200163RT1IM</t>
  </si>
  <si>
    <t>112</t>
  </si>
  <si>
    <t>57</t>
  </si>
  <si>
    <t>460200304RT2IM</t>
  </si>
  <si>
    <t>Výkop kabelové rýhy 50/120 cm hor.4</t>
  </si>
  <si>
    <t>114</t>
  </si>
  <si>
    <t>460520039R00IM</t>
  </si>
  <si>
    <t>Zřízení kabel. trasy z kamenin.tvarovek,bez dodáv.</t>
  </si>
  <si>
    <t>116</t>
  </si>
  <si>
    <t>59</t>
  </si>
  <si>
    <t>460570163R00IM</t>
  </si>
  <si>
    <t>118</t>
  </si>
  <si>
    <t>460570284R00IM</t>
  </si>
  <si>
    <t>Zához rýhy 50/100 cm, hornina tř. 4, se zhutněním</t>
  </si>
  <si>
    <t>120</t>
  </si>
  <si>
    <t>61</t>
  </si>
  <si>
    <t>460600001RT8IM</t>
  </si>
  <si>
    <t>Naložení a odvoz zeminy</t>
  </si>
  <si>
    <t>122</t>
  </si>
  <si>
    <t>460620013RT1IM</t>
  </si>
  <si>
    <t>124</t>
  </si>
  <si>
    <t>63</t>
  </si>
  <si>
    <t>46001VDIMIM</t>
  </si>
  <si>
    <t>Poplatek za skladku</t>
  </si>
  <si>
    <t>126</t>
  </si>
  <si>
    <t>SO 470.2 - Veřejné osvětlení - neuznatelné náklady</t>
  </si>
  <si>
    <t>h</t>
  </si>
  <si>
    <t>467060876</t>
  </si>
  <si>
    <t>-333970743</t>
  </si>
  <si>
    <t>-1790050346</t>
  </si>
  <si>
    <t>-2083325793</t>
  </si>
  <si>
    <t>SO 473.1 - Odstranění CETIN - neuznatelné náklady</t>
  </si>
  <si>
    <t>132254104</t>
  </si>
  <si>
    <t>Hloubení rýh zapažených š do 800 mm v hornině třídy těžitelnosti I, skupiny 3 objem přes 100 m3 strojně</t>
  </si>
  <si>
    <t>-257916834</t>
  </si>
  <si>
    <t>Hloubení zapažených rýh šířky do 800 mm strojně s urovnáním dna do předepsaného profilu a spádu v hornině třídy těžitelnosti I skupiny 3 přes 100 m3</t>
  </si>
  <si>
    <t>"hloubení rýh pro odstranění stáv. kabelů cetin" (40+50+10+65+5)*1,0*0,75</t>
  </si>
  <si>
    <t>1212611071</t>
  </si>
  <si>
    <t>"hloubení rýh" 127,5</t>
  </si>
  <si>
    <t>31597394</t>
  </si>
  <si>
    <t>"příplatek za odvoz na skládku vzd 20 km" 127,5*10</t>
  </si>
  <si>
    <t>893241643</t>
  </si>
  <si>
    <t>127,5*1,7</t>
  </si>
  <si>
    <t>-942253912</t>
  </si>
  <si>
    <t>"přebytečná zemina na skládce" 127,5</t>
  </si>
  <si>
    <t>332310569</t>
  </si>
  <si>
    <t>"zásyp rýhy po odstranění kabelu CETIN" 127,5</t>
  </si>
  <si>
    <t>-997856797</t>
  </si>
  <si>
    <t>127,5*2 'Přepočtené koeficientem množství</t>
  </si>
  <si>
    <t>SO 473.2 - ochrana AQUA, ochrana TEPLOVOD</t>
  </si>
  <si>
    <t>M - Práce a dodávky M</t>
  </si>
  <si>
    <t xml:space="preserve">    46-M - Zemní práce při extr.mont.pracích</t>
  </si>
  <si>
    <t>"hloubení rýh pro osazení chrániček sdělovacího vedení Aqua" (30+35+10+5)*1,0*0,75</t>
  </si>
  <si>
    <t>"hloubení rýh" 60,0</t>
  </si>
  <si>
    <t>"příplatek za odvoz na skládku vzd 20 km"60,0*10</t>
  </si>
  <si>
    <t>60,0*1,7</t>
  </si>
  <si>
    <t>"přebytečná zemina na skládce" 60,0</t>
  </si>
  <si>
    <t>"zásyp rýhy po osazení kabelu AQUA" 60-30</t>
  </si>
  <si>
    <t>30*2 'Přepočtené koeficientem množství</t>
  </si>
  <si>
    <t>1085383486</t>
  </si>
  <si>
    <t>"štěrkopískový obsyp pro osazení chráničky" 0,5*0,75*85</t>
  </si>
  <si>
    <t>-1455925567</t>
  </si>
  <si>
    <t>31,875*2 'Přepočtené koeficientem množství</t>
  </si>
  <si>
    <t>564231111</t>
  </si>
  <si>
    <t>Podklad nebo podsyp ze štěrkopísku ŠP tl 100 mm</t>
  </si>
  <si>
    <t>570932274</t>
  </si>
  <si>
    <t>Podklad nebo podsyp ze štěrkopísku ŠP  s rozprostřením, vlhčením a zhutněním, po zhutnění tl. 100 mm</t>
  </si>
  <si>
    <t>"podsyp ze ŠP fr. 4/8 pro uložení stropní desky" 79,5*1,5</t>
  </si>
  <si>
    <t>584121111</t>
  </si>
  <si>
    <t>Osazení silničních dílců z ŽB do lože z kameniva těženého tl 40 mm plochy do 200 m2</t>
  </si>
  <si>
    <t>1076868543</t>
  </si>
  <si>
    <t>Osazení silničních dílců ze železového betonu  s podkladem z kameniva těženého do tl. 40 mm jakéhokoliv druhu a velikosti, na plochu jednotlivě přes 50 do 200 m2</t>
  </si>
  <si>
    <t>"osazení stropních panelů jako ochrana teplovodu" 119,25</t>
  </si>
  <si>
    <t>59341120</t>
  </si>
  <si>
    <t>deska stropní plná PZD 1490x290x100mm</t>
  </si>
  <si>
    <t>-673306500</t>
  </si>
  <si>
    <t>899722111</t>
  </si>
  <si>
    <t>Krytí potrubí z plastů výstražnou fólií z PVC 20 cm</t>
  </si>
  <si>
    <t>-8777528</t>
  </si>
  <si>
    <t>Krytí potrubí z plastů výstražnou fólií z PVC šířky 20 cm</t>
  </si>
  <si>
    <t>"výstražná folie nad chráničkou" 30+35+10+5</t>
  </si>
  <si>
    <t>622462423</t>
  </si>
  <si>
    <t>"výstražná folie nad teplovodem, délka 161m, šířka 1,5m, celkem 241,5m2" 119,25/0,4</t>
  </si>
  <si>
    <t>Práce a dodávky M</t>
  </si>
  <si>
    <t>46-M</t>
  </si>
  <si>
    <t>Zemní práce při extr.mont.pracích</t>
  </si>
  <si>
    <t>460520166</t>
  </si>
  <si>
    <t>Montáž trubek ochranných plastových tuhých D do 172 mm uložených do rýhy</t>
  </si>
  <si>
    <t>1608747481</t>
  </si>
  <si>
    <t>Montáž trubek ochranných uložených volně do rýhy plastových tuhých,vnitřního průměru přes 133 do 172 mm</t>
  </si>
  <si>
    <t>"chránička dělená, osazena na nepřerušené stávající vedení" 30+35+10+5</t>
  </si>
  <si>
    <t>1169886</t>
  </si>
  <si>
    <t>CHRANICKA PŮLENÁ 160MM 06160/2 CA</t>
  </si>
  <si>
    <t>256</t>
  </si>
  <si>
    <t>-2130452226</t>
  </si>
  <si>
    <t>SO 800.1 - Sadové úpravy - část B - uznatelné náklady</t>
  </si>
  <si>
    <t>1 - Zemní práce</t>
  </si>
  <si>
    <t>823-1 - Plochy a úpravy území</t>
  </si>
  <si>
    <t>99 - Staveništní přesun hmot</t>
  </si>
  <si>
    <t>167101102R00</t>
  </si>
  <si>
    <t>Nakládání neulehlého výkopku. v hor.1-2 přes 100m3(zemina pro ohumusování)</t>
  </si>
  <si>
    <t>P</t>
  </si>
  <si>
    <t>Poznámka k položce:
ornice z deponie na staveništi</t>
  </si>
  <si>
    <t>SML.CENA</t>
  </si>
  <si>
    <t>Nakládání neulehlého výkopku. v hor.1-2 přes 100m3(zemina pro ohumusování) včetně ceny zeminy</t>
  </si>
  <si>
    <t>Poznámka k položce:
ornice nákup</t>
  </si>
  <si>
    <t>162301101R00</t>
  </si>
  <si>
    <t>Vodorovné přemístění výkopku z hor.1-4 do 500m  (ornice pro ohumusování)</t>
  </si>
  <si>
    <t>162701105R00</t>
  </si>
  <si>
    <t>Vodorovné přemístění výkopku z hor.1-4 do 10000m  (ornice pro ohumusování)</t>
  </si>
  <si>
    <t>111201101R00</t>
  </si>
  <si>
    <t>Odstr křovin s odstr.kořenů</t>
  </si>
  <si>
    <t>Poznámka k položce:
počty kácených dřevin viz protokol inventarizace v TZ(bilance kácení)</t>
  </si>
  <si>
    <t>112101101R00</t>
  </si>
  <si>
    <t>Kácení stromů listnatých o průměru kmene 10-30 cm</t>
  </si>
  <si>
    <t>112101102R00</t>
  </si>
  <si>
    <t>Kácení stromů listnatých o průměru kmene 30-50 cm</t>
  </si>
  <si>
    <t>112101121R00</t>
  </si>
  <si>
    <t>Kácení stromů jehličnatých o průměru kmene 10-30 cm</t>
  </si>
  <si>
    <t>112101122R00</t>
  </si>
  <si>
    <t>Kácení stromů jehličnatých o průměru kmene 30-50cm</t>
  </si>
  <si>
    <t>112201101R00</t>
  </si>
  <si>
    <t>Odstranění pařezů pod úrovní, o průměru 10 - 30 cm</t>
  </si>
  <si>
    <t>112201102R00</t>
  </si>
  <si>
    <t>Odstranění pařezů pod úrovní, o průměru 30 - 50 cm</t>
  </si>
  <si>
    <t>162301401R00</t>
  </si>
  <si>
    <t>Vod.přemístění větví listnatých, D 30cm  do 5000 m</t>
  </si>
  <si>
    <t>162301402R00</t>
  </si>
  <si>
    <t>Vod.přemístění větví listnatých, D 50cm  do 5000 m</t>
  </si>
  <si>
    <t>162301405R00</t>
  </si>
  <si>
    <t>Vod.přemístění větví jehl., D 30cm  do 5000 m</t>
  </si>
  <si>
    <t>162301406R00</t>
  </si>
  <si>
    <t>Vod.přemístění větví jehl., D 50cm  do 5000 m</t>
  </si>
  <si>
    <t>162301411R00</t>
  </si>
  <si>
    <t>Vod.přemístění kmenů listnatých, D 30cm  do 5000 m</t>
  </si>
  <si>
    <t>162301412R00</t>
  </si>
  <si>
    <t>Vod.přemístění kmenů listnatých, D 50cm  do 5000 m</t>
  </si>
  <si>
    <t>162301415R00</t>
  </si>
  <si>
    <t>Vod.přemístění kmenů jehl., D 30cm  do 5000 m</t>
  </si>
  <si>
    <t>162301416R00</t>
  </si>
  <si>
    <t>Vod.přemístění kmenů jehl., D 50cm  do 5000 m</t>
  </si>
  <si>
    <t>162301421R00</t>
  </si>
  <si>
    <t>Vodorovné přemístění pařezů  D 30 cm do 5000 m</t>
  </si>
  <si>
    <t>162301422R00</t>
  </si>
  <si>
    <t>Vodorovné přemístění pařezů  D 50 cm do 5000 m</t>
  </si>
  <si>
    <t>162301501R00</t>
  </si>
  <si>
    <t>Vodorovné přemístění křovin do  5000 m</t>
  </si>
  <si>
    <t>SML.CENA.1</t>
  </si>
  <si>
    <t>Poplatek za skládku - dřevní hmota</t>
  </si>
  <si>
    <t>Poznámka k položce:
stromy.prům.do 30cm - 3*200kg
stromy.prům.do 50cm - 9*500kg
křoviny 3m2*10kg
pařezy do 30cm 3*40kg
pařezy do 50cm 9*80kg</t>
  </si>
  <si>
    <t>181301113R00</t>
  </si>
  <si>
    <t>Rozprostření ornice, rovina, tl.do20cm, nad 500m2</t>
  </si>
  <si>
    <t>Poznámka k položce:
viz trávník</t>
  </si>
  <si>
    <t>823-1</t>
  </si>
  <si>
    <t>Plochy a úpravy území</t>
  </si>
  <si>
    <t>SML.CENA.2</t>
  </si>
  <si>
    <t>Chemické odplevelení před založením kultury postřikem vč.postřiku</t>
  </si>
  <si>
    <t>Poznámka k položce:
trávník</t>
  </si>
  <si>
    <t>183402111R00</t>
  </si>
  <si>
    <t>Rozrušení půdy na hloubku do 15 cm</t>
  </si>
  <si>
    <t>183403153R00</t>
  </si>
  <si>
    <t>Obdělání půdy hrabáním v rovině</t>
  </si>
  <si>
    <t>183403161R00</t>
  </si>
  <si>
    <t>Obdělání půdy válením v rovině</t>
  </si>
  <si>
    <t>180402111R00</t>
  </si>
  <si>
    <t>Založení trávníku parkového výsevem v rovině vč 1.pokosení</t>
  </si>
  <si>
    <t>183101215R00</t>
  </si>
  <si>
    <t>Hloub. jamek s výměnou 50% půdy do 0,4m3 v rovině</t>
  </si>
  <si>
    <t>Poznámka k položce:
stromy</t>
  </si>
  <si>
    <t>184102113R00</t>
  </si>
  <si>
    <t>Výsadba dřevin s balem D do 40 cm, v rovině</t>
  </si>
  <si>
    <t>184501111R00</t>
  </si>
  <si>
    <t>Zhotovení obalu kmene z rákosu</t>
  </si>
  <si>
    <t>Poznámka k položce:
0,5m2*19</t>
  </si>
  <si>
    <t>184202112R00</t>
  </si>
  <si>
    <t>Osazení  3 kůlů k dřevině s uvázáním, dl. kůlů do 3 m,prům 8-10cm</t>
  </si>
  <si>
    <t>Poznámka k položce:
list.stromy</t>
  </si>
  <si>
    <t>184921093R00</t>
  </si>
  <si>
    <t>Mulčování rostlin borkou  tl. do 0,1 m rovina</t>
  </si>
  <si>
    <t>Poznámka k položce:
stromy -0,64m2*19</t>
  </si>
  <si>
    <t>185802114R00</t>
  </si>
  <si>
    <t>Přihnojení tabl.hnojivem-stromy</t>
  </si>
  <si>
    <t>Poznámka k položce:
stromy 19*5ks tablet (a10g)</t>
  </si>
  <si>
    <t>185802113R00</t>
  </si>
  <si>
    <t>Hnojení půdy umělým hnojivem v rovině</t>
  </si>
  <si>
    <t>Poznámka k položce:
trávník - 1802m2*20g</t>
  </si>
  <si>
    <t>185851111R00</t>
  </si>
  <si>
    <t>Dovoz vody pro zálivku rostlin do 6 km</t>
  </si>
  <si>
    <t>Poznámka k položce:
stromy 19*100l
počty rostlin v technické zprávě</t>
  </si>
  <si>
    <t>001</t>
  </si>
  <si>
    <t>jasan úzkolistý - Fraxinus angustifolia "Raywood" obv.km.18-20cm   ZB(zemní bal)</t>
  </si>
  <si>
    <t>002</t>
  </si>
  <si>
    <t>jeřáb muk - Sorbus aria   obv.km.18-20cm   ZB(zemní bal)</t>
  </si>
  <si>
    <t>003</t>
  </si>
  <si>
    <t>lípa srdčitá - Tilia cordata "Greenspire"  obv.km.18-20cm   ZB(zemní bal)</t>
  </si>
  <si>
    <t>SML.CENA.3</t>
  </si>
  <si>
    <t>Budka pro netopýry</t>
  </si>
  <si>
    <t>ks</t>
  </si>
  <si>
    <t>Poznámka k položce:
v souladu se závazným stanoviskem o povolení kácení. Přesné umístění určí biologický dozor stavby</t>
  </si>
  <si>
    <t>SML.CENA.4</t>
  </si>
  <si>
    <t>Směs travní parková</t>
  </si>
  <si>
    <t>Poznámka k položce:
1802m2*0,03kg</t>
  </si>
  <si>
    <t>SML.CENA.5</t>
  </si>
  <si>
    <t>Tyč jehličnatá prům. 6-8 cm 3m odkorněná</t>
  </si>
  <si>
    <t>Poznámka k položce:
19 stromy*3</t>
  </si>
  <si>
    <t>08211320</t>
  </si>
  <si>
    <t>Voda pitná - vodné</t>
  </si>
  <si>
    <t>Poznámka k položce:
19*100l</t>
  </si>
  <si>
    <t>SML.CENA.6</t>
  </si>
  <si>
    <t>Úvazek pružný</t>
  </si>
  <si>
    <t>Poznámka k položce:
19 stromy*1,50m</t>
  </si>
  <si>
    <t>SML.CENA.7</t>
  </si>
  <si>
    <t>Rákos(1000g/m2)</t>
  </si>
  <si>
    <t>Poznámka k položce:
19 stromy*0,5m2</t>
  </si>
  <si>
    <t>SML.CENA.8</t>
  </si>
  <si>
    <t>Dřevěné příčky</t>
  </si>
  <si>
    <t>Poznámka k položce:
19 stromy* 3ks</t>
  </si>
  <si>
    <t>SML.CENA.9</t>
  </si>
  <si>
    <t>Substrát zahradnický (800kg/m3)</t>
  </si>
  <si>
    <t>Poznámka k položce:
výměna půdy v jamkách u stromů 19*0,15m3</t>
  </si>
  <si>
    <t>SML.CENA.10</t>
  </si>
  <si>
    <t>Kůra mulčovací (500kg/m3)</t>
  </si>
  <si>
    <t>Poznámka k položce:
viz pol.34 - 12,16*0,1m</t>
  </si>
  <si>
    <t>SML.CENA.11</t>
  </si>
  <si>
    <t>hnojivo NPK(dusík, fosfor,draslík)</t>
  </si>
  <si>
    <t>Poznámka k položce:
1802m2*20g</t>
  </si>
  <si>
    <t>SML.CENA.12</t>
  </si>
  <si>
    <t>Tablet.hnojivo 10 g</t>
  </si>
  <si>
    <t>Poznámka k položce:
stromy 19*5ks tablet</t>
  </si>
  <si>
    <t>99</t>
  </si>
  <si>
    <t>Staveništní přesun hmot</t>
  </si>
  <si>
    <t>998231311R00</t>
  </si>
  <si>
    <t>Přesun hmot pro sadovnické a krajin. úpravy do 5km</t>
  </si>
  <si>
    <t>SO 800.2 - Sadové úpravy - část B. - neuznatelné náklady</t>
  </si>
  <si>
    <t>100 - Záruční údržba výsadby 5 let</t>
  </si>
  <si>
    <t>Záruční údržba výsadby 5 let</t>
  </si>
  <si>
    <t>184806111R00</t>
  </si>
  <si>
    <t>Ŕez stromů alejových prům koruny do 2m</t>
  </si>
  <si>
    <t>Poznámka k položce:
1*za 1 rok - 19ks*5</t>
  </si>
  <si>
    <t>185804213R00</t>
  </si>
  <si>
    <t>Vypletí dřevin solitérních</t>
  </si>
  <si>
    <t>Poznámka k položce:
0,64m2*19*2*5</t>
  </si>
  <si>
    <t>185804312R00</t>
  </si>
  <si>
    <t>Zalití vodou plochy jednotlivě přes 20m2</t>
  </si>
  <si>
    <t>Poznámka k položce:
1,9m3*8*5 let</t>
  </si>
  <si>
    <t>Odstranění ochrany kmene a  kotvení stromů</t>
  </si>
  <si>
    <t>Poznámka k položce:
19 stromů*1</t>
  </si>
  <si>
    <t>Mulčování rostlin borkou  tl. do 0,1 m rovina (1x ročně*5 let)</t>
  </si>
  <si>
    <t>Poznámka k položce:
doplnění mulče - stromy (19*0,64m2)*1*5let</t>
  </si>
  <si>
    <t>Poznámka k položce:
mulčovací kůra na ploše 60,8m2*0,05m</t>
  </si>
  <si>
    <t>Chemické ošetření proti houbovým chorobám a savému a žravému hmyzu; 19 ks stromů</t>
  </si>
  <si>
    <t>Poznámka k položce:
19ks* 1x ročně*5let</t>
  </si>
  <si>
    <t>Kontrola kotvení</t>
  </si>
  <si>
    <t>Poznámka k položce:
19ks*1x ročně*5let</t>
  </si>
  <si>
    <t>SO 970, 971 - Podzemní kontejnery</t>
  </si>
  <si>
    <t>1752974004</t>
  </si>
  <si>
    <t>"odkop pro kontejnery, hloubka do 2,2m" 58</t>
  </si>
  <si>
    <t>972859586</t>
  </si>
  <si>
    <t>"odkopávky" 58</t>
  </si>
  <si>
    <t>1814071184</t>
  </si>
  <si>
    <t>"příplatek za odvoz na skládku vzd 20 km" 58*10</t>
  </si>
  <si>
    <t>-399821210</t>
  </si>
  <si>
    <t>"násypy nad objekty, vrchní vrstva z ŠD vč. hutnění" 7</t>
  </si>
  <si>
    <t>58343903</t>
  </si>
  <si>
    <t>kamenivo drcené hrubé frakce 11/16</t>
  </si>
  <si>
    <t>1447700636</t>
  </si>
  <si>
    <t>7*2 'Přepočtené koeficientem množství</t>
  </si>
  <si>
    <t>-1139892403</t>
  </si>
  <si>
    <t>58*1,7</t>
  </si>
  <si>
    <t>52641620</t>
  </si>
  <si>
    <t>"přebytečná zemina na skládce" 58</t>
  </si>
  <si>
    <t>-334321313</t>
  </si>
  <si>
    <t>"zásypy štěrkodrtí" 16</t>
  </si>
  <si>
    <t>58343930</t>
  </si>
  <si>
    <t>kamenivo drcené hrubé frakce 16/32</t>
  </si>
  <si>
    <t>-1760250488</t>
  </si>
  <si>
    <t>16*2 'Přepočtené koeficientem množství</t>
  </si>
  <si>
    <t>451573111</t>
  </si>
  <si>
    <t>Lože pod objekty otevřený výkop ze štěrkopísku</t>
  </si>
  <si>
    <t>-1425622967</t>
  </si>
  <si>
    <t>Lože pod potrubí, stoky a drobné objekty v otevřeném výkopu z písku a štěrkopísku do 63 mm</t>
  </si>
  <si>
    <t>"lože z ŠP 4/8 vč. hutnění" 6</t>
  </si>
  <si>
    <t>-887742209</t>
  </si>
  <si>
    <t>"vrstva z ŠD fr. 0/32 tl. 15cm" 31</t>
  </si>
  <si>
    <t>-372721528</t>
  </si>
  <si>
    <t>"dlažba do lože z DK fr. 4/8 tl. 4cm" 31</t>
  </si>
  <si>
    <t>317753611</t>
  </si>
  <si>
    <t>(31)*1,03</t>
  </si>
  <si>
    <t>897171121R</t>
  </si>
  <si>
    <t>Montáž podzemních kontejnerů</t>
  </si>
  <si>
    <t>-1255656126</t>
  </si>
  <si>
    <t xml:space="preserve">"kompletní dodávka a montáž vč. doplňujícího materiálu, přepážek apod." </t>
  </si>
  <si>
    <t xml:space="preserve">"podzemní kontejener 5m3 - 11ks" 3*5 </t>
  </si>
  <si>
    <t>"podzemní kontejenr 3m3 - 3ks" 1*3</t>
  </si>
  <si>
    <t>53360001R</t>
  </si>
  <si>
    <t>podzemní kontejner vč. dopravy na místo uložení objem 3,0 m3</t>
  </si>
  <si>
    <t>840935007</t>
  </si>
  <si>
    <t>53360003R</t>
  </si>
  <si>
    <t>podzemní kontejner vč. dopravy na místo uložení objem 5,0 m3</t>
  </si>
  <si>
    <t>662487289</t>
  </si>
  <si>
    <t>1585168475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</si>
</sst>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29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20"/>
      <c r="BE5" s="210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20"/>
      <c r="BE6" s="21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1"/>
      <c r="BS8" s="17" t="s">
        <v>6</v>
      </c>
    </row>
    <row r="9" spans="2:71" s="1" customFormat="1" ht="14.4" customHeight="1">
      <c r="B9" s="20"/>
      <c r="AR9" s="20"/>
      <c r="BE9" s="21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1"/>
      <c r="BS10" s="17" t="s">
        <v>6</v>
      </c>
    </row>
    <row r="11" spans="2:71" s="1" customFormat="1" ht="18.45" customHeight="1">
      <c r="B11" s="20"/>
      <c r="E11" s="25" t="s">
        <v>21</v>
      </c>
      <c r="AK11" s="27" t="s">
        <v>26</v>
      </c>
      <c r="AN11" s="25" t="s">
        <v>1</v>
      </c>
      <c r="AR11" s="20"/>
      <c r="BE11" s="211"/>
      <c r="BS11" s="17" t="s">
        <v>6</v>
      </c>
    </row>
    <row r="12" spans="2:71" s="1" customFormat="1" ht="6.9" customHeight="1">
      <c r="B12" s="20"/>
      <c r="AR12" s="20"/>
      <c r="BE12" s="21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1"/>
      <c r="BS13" s="17" t="s">
        <v>6</v>
      </c>
    </row>
    <row r="14" spans="2:71" ht="13.2">
      <c r="B14" s="20"/>
      <c r="E14" s="216" t="s">
        <v>28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7" t="s">
        <v>26</v>
      </c>
      <c r="AN14" s="29" t="s">
        <v>28</v>
      </c>
      <c r="AR14" s="20"/>
      <c r="BE14" s="211"/>
      <c r="BS14" s="17" t="s">
        <v>6</v>
      </c>
    </row>
    <row r="15" spans="2:71" s="1" customFormat="1" ht="6.9" customHeight="1">
      <c r="B15" s="20"/>
      <c r="AR15" s="20"/>
      <c r="BE15" s="21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11"/>
      <c r="BS16" s="17" t="s">
        <v>3</v>
      </c>
    </row>
    <row r="17" spans="2:71" s="1" customFormat="1" ht="18.45" customHeight="1">
      <c r="B17" s="20"/>
      <c r="E17" s="25" t="s">
        <v>21</v>
      </c>
      <c r="AK17" s="27" t="s">
        <v>26</v>
      </c>
      <c r="AN17" s="25" t="s">
        <v>1</v>
      </c>
      <c r="AR17" s="20"/>
      <c r="BE17" s="211"/>
      <c r="BS17" s="17" t="s">
        <v>30</v>
      </c>
    </row>
    <row r="18" spans="2:71" s="1" customFormat="1" ht="6.9" customHeight="1">
      <c r="B18" s="20"/>
      <c r="AR18" s="20"/>
      <c r="BE18" s="211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11"/>
      <c r="BS19" s="17" t="s">
        <v>6</v>
      </c>
    </row>
    <row r="20" spans="2:71" s="1" customFormat="1" ht="18.45" customHeight="1">
      <c r="B20" s="20"/>
      <c r="E20" s="25" t="s">
        <v>21</v>
      </c>
      <c r="AK20" s="27" t="s">
        <v>26</v>
      </c>
      <c r="AN20" s="25" t="s">
        <v>1</v>
      </c>
      <c r="AR20" s="20"/>
      <c r="BE20" s="211"/>
      <c r="BS20" s="17" t="s">
        <v>30</v>
      </c>
    </row>
    <row r="21" spans="2:57" s="1" customFormat="1" ht="6.9" customHeight="1">
      <c r="B21" s="20"/>
      <c r="AR21" s="20"/>
      <c r="BE21" s="211"/>
    </row>
    <row r="22" spans="2:57" s="1" customFormat="1" ht="12" customHeight="1">
      <c r="B22" s="20"/>
      <c r="D22" s="27" t="s">
        <v>32</v>
      </c>
      <c r="AR22" s="20"/>
      <c r="BE22" s="211"/>
    </row>
    <row r="23" spans="2:57" s="1" customFormat="1" ht="16.5" customHeight="1">
      <c r="B23" s="20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20"/>
      <c r="BE23" s="211"/>
    </row>
    <row r="24" spans="2:57" s="1" customFormat="1" ht="6.9" customHeight="1">
      <c r="B24" s="20"/>
      <c r="AR24" s="20"/>
      <c r="BE24" s="211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1"/>
    </row>
    <row r="26" spans="1:57" s="2" customFormat="1" ht="25.95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ROUND(AG94,2)</f>
        <v>0</v>
      </c>
      <c r="AL26" s="220"/>
      <c r="AM26" s="220"/>
      <c r="AN26" s="220"/>
      <c r="AO26" s="220"/>
      <c r="AP26" s="32"/>
      <c r="AQ26" s="32"/>
      <c r="AR26" s="33"/>
      <c r="BE26" s="211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1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1" t="s">
        <v>34</v>
      </c>
      <c r="M28" s="221"/>
      <c r="N28" s="221"/>
      <c r="O28" s="221"/>
      <c r="P28" s="221"/>
      <c r="Q28" s="32"/>
      <c r="R28" s="32"/>
      <c r="S28" s="32"/>
      <c r="T28" s="32"/>
      <c r="U28" s="32"/>
      <c r="V28" s="32"/>
      <c r="W28" s="221" t="s">
        <v>35</v>
      </c>
      <c r="X28" s="221"/>
      <c r="Y28" s="221"/>
      <c r="Z28" s="221"/>
      <c r="AA28" s="221"/>
      <c r="AB28" s="221"/>
      <c r="AC28" s="221"/>
      <c r="AD28" s="221"/>
      <c r="AE28" s="221"/>
      <c r="AF28" s="32"/>
      <c r="AG28" s="32"/>
      <c r="AH28" s="32"/>
      <c r="AI28" s="32"/>
      <c r="AJ28" s="32"/>
      <c r="AK28" s="221" t="s">
        <v>36</v>
      </c>
      <c r="AL28" s="221"/>
      <c r="AM28" s="221"/>
      <c r="AN28" s="221"/>
      <c r="AO28" s="221"/>
      <c r="AP28" s="32"/>
      <c r="AQ28" s="32"/>
      <c r="AR28" s="33"/>
      <c r="BE28" s="211"/>
    </row>
    <row r="29" spans="2:57" s="3" customFormat="1" ht="14.4" customHeight="1">
      <c r="B29" s="37"/>
      <c r="D29" s="27" t="s">
        <v>37</v>
      </c>
      <c r="F29" s="27" t="s">
        <v>38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7"/>
      <c r="BE29" s="212"/>
    </row>
    <row r="30" spans="2:57" s="3" customFormat="1" ht="14.4" customHeight="1">
      <c r="B30" s="37"/>
      <c r="F30" s="27" t="s">
        <v>39</v>
      </c>
      <c r="L30" s="224">
        <v>0.15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7"/>
      <c r="BE30" s="212"/>
    </row>
    <row r="31" spans="2:57" s="3" customFormat="1" ht="14.4" customHeight="1" hidden="1">
      <c r="B31" s="37"/>
      <c r="F31" s="27" t="s">
        <v>40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7"/>
      <c r="BE31" s="212"/>
    </row>
    <row r="32" spans="2:57" s="3" customFormat="1" ht="14.4" customHeight="1" hidden="1">
      <c r="B32" s="37"/>
      <c r="F32" s="27" t="s">
        <v>41</v>
      </c>
      <c r="L32" s="224">
        <v>0.15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7"/>
      <c r="BE32" s="212"/>
    </row>
    <row r="33" spans="2:57" s="3" customFormat="1" ht="14.4" customHeight="1" hidden="1">
      <c r="B33" s="37"/>
      <c r="F33" s="27" t="s">
        <v>42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7"/>
      <c r="BE33" s="212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1"/>
    </row>
    <row r="35" spans="1:57" s="2" customFormat="1" ht="25.95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28" t="s">
        <v>45</v>
      </c>
      <c r="Y35" s="226"/>
      <c r="Z35" s="226"/>
      <c r="AA35" s="226"/>
      <c r="AB35" s="226"/>
      <c r="AC35" s="40"/>
      <c r="AD35" s="40"/>
      <c r="AE35" s="40"/>
      <c r="AF35" s="40"/>
      <c r="AG35" s="40"/>
      <c r="AH35" s="40"/>
      <c r="AI35" s="40"/>
      <c r="AJ35" s="40"/>
      <c r="AK35" s="225">
        <f>SUM(AK26:AK33)</f>
        <v>0</v>
      </c>
      <c r="AL35" s="226"/>
      <c r="AM35" s="226"/>
      <c r="AN35" s="226"/>
      <c r="AO35" s="227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2:44" ht="10.2">
      <c r="B50" s="20"/>
      <c r="AR50" s="20"/>
    </row>
    <row r="51" spans="2:44" ht="10.2">
      <c r="B51" s="20"/>
      <c r="AR51" s="20"/>
    </row>
    <row r="52" spans="2:44" ht="10.2">
      <c r="B52" s="20"/>
      <c r="AR52" s="20"/>
    </row>
    <row r="53" spans="2:44" ht="10.2">
      <c r="B53" s="20"/>
      <c r="AR53" s="20"/>
    </row>
    <row r="54" spans="2:44" ht="10.2">
      <c r="B54" s="20"/>
      <c r="AR54" s="20"/>
    </row>
    <row r="55" spans="2:44" ht="10.2">
      <c r="B55" s="20"/>
      <c r="AR55" s="20"/>
    </row>
    <row r="56" spans="2:44" ht="10.2">
      <c r="B56" s="20"/>
      <c r="AR56" s="20"/>
    </row>
    <row r="57" spans="2:44" ht="10.2">
      <c r="B57" s="20"/>
      <c r="AR57" s="20"/>
    </row>
    <row r="58" spans="2:44" ht="10.2">
      <c r="B58" s="20"/>
      <c r="AR58" s="20"/>
    </row>
    <row r="59" spans="2:44" ht="10.2">
      <c r="B59" s="20"/>
      <c r="AR59" s="20"/>
    </row>
    <row r="60" spans="1:57" s="2" customFormat="1" ht="13.2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2:44" ht="10.2">
      <c r="B61" s="20"/>
      <c r="AR61" s="20"/>
    </row>
    <row r="62" spans="2:44" ht="10.2">
      <c r="B62" s="20"/>
      <c r="AR62" s="20"/>
    </row>
    <row r="63" spans="2:44" ht="10.2">
      <c r="B63" s="20"/>
      <c r="AR63" s="20"/>
    </row>
    <row r="64" spans="1:57" s="2" customFormat="1" ht="13.2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0.2">
      <c r="B65" s="20"/>
      <c r="AR65" s="20"/>
    </row>
    <row r="66" spans="2:44" ht="10.2">
      <c r="B66" s="20"/>
      <c r="AR66" s="20"/>
    </row>
    <row r="67" spans="2:44" ht="10.2">
      <c r="B67" s="20"/>
      <c r="AR67" s="20"/>
    </row>
    <row r="68" spans="2:44" ht="10.2">
      <c r="B68" s="20"/>
      <c r="AR68" s="20"/>
    </row>
    <row r="69" spans="2:44" ht="10.2">
      <c r="B69" s="20"/>
      <c r="AR69" s="20"/>
    </row>
    <row r="70" spans="2:44" ht="10.2">
      <c r="B70" s="20"/>
      <c r="AR70" s="20"/>
    </row>
    <row r="71" spans="2:44" ht="10.2">
      <c r="B71" s="20"/>
      <c r="AR71" s="20"/>
    </row>
    <row r="72" spans="2:44" ht="10.2">
      <c r="B72" s="20"/>
      <c r="AR72" s="20"/>
    </row>
    <row r="73" spans="2:44" ht="10.2">
      <c r="B73" s="20"/>
      <c r="AR73" s="20"/>
    </row>
    <row r="74" spans="2:44" ht="10.2">
      <c r="B74" s="20"/>
      <c r="AR74" s="20"/>
    </row>
    <row r="75" spans="1:57" s="2" customFormat="1" ht="13.2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DPK000</v>
      </c>
      <c r="AR84" s="51"/>
    </row>
    <row r="85" spans="2:44" s="5" customFormat="1" ht="36.9" customHeight="1">
      <c r="B85" s="52"/>
      <c r="C85" s="53" t="s">
        <v>16</v>
      </c>
      <c r="L85" s="207" t="str">
        <f>K6</f>
        <v>Revitalizace ul. Šumavská - III. etapa - část B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29. 11. 2020</v>
      </c>
      <c r="AN87" s="233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1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 xml:space="preserve"> </v>
      </c>
      <c r="AN89" s="235"/>
      <c r="AO89" s="235"/>
      <c r="AP89" s="235"/>
      <c r="AQ89" s="32"/>
      <c r="AR89" s="33"/>
      <c r="AS89" s="237" t="s">
        <v>53</v>
      </c>
      <c r="AT89" s="23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15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9"/>
      <c r="AT90" s="24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9"/>
      <c r="AT91" s="24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3" t="s">
        <v>54</v>
      </c>
      <c r="D92" s="204"/>
      <c r="E92" s="204"/>
      <c r="F92" s="204"/>
      <c r="G92" s="204"/>
      <c r="H92" s="60"/>
      <c r="I92" s="206" t="s">
        <v>55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32" t="s">
        <v>56</v>
      </c>
      <c r="AH92" s="204"/>
      <c r="AI92" s="204"/>
      <c r="AJ92" s="204"/>
      <c r="AK92" s="204"/>
      <c r="AL92" s="204"/>
      <c r="AM92" s="204"/>
      <c r="AN92" s="206" t="s">
        <v>57</v>
      </c>
      <c r="AO92" s="204"/>
      <c r="AP92" s="236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9">
        <f>ROUND(SUM(AG95:AG107),2)</f>
        <v>0</v>
      </c>
      <c r="AH94" s="209"/>
      <c r="AI94" s="209"/>
      <c r="AJ94" s="209"/>
      <c r="AK94" s="209"/>
      <c r="AL94" s="209"/>
      <c r="AM94" s="209"/>
      <c r="AN94" s="241">
        <f aca="true" t="shared" si="0" ref="AN94:AN107">SUM(AG94,AT94)</f>
        <v>0</v>
      </c>
      <c r="AO94" s="241"/>
      <c r="AP94" s="241"/>
      <c r="AQ94" s="72" t="s">
        <v>1</v>
      </c>
      <c r="AR94" s="68"/>
      <c r="AS94" s="73">
        <f>ROUND(SUM(AS95:AS107),2)</f>
        <v>0</v>
      </c>
      <c r="AT94" s="74">
        <f aca="true" t="shared" si="1" ref="AT94:AT107">ROUND(SUM(AV94:AW94),2)</f>
        <v>0</v>
      </c>
      <c r="AU94" s="75">
        <f>ROUND(SUM(AU95:AU107),5)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ROUND(SUM(AZ95:AZ107),2)</f>
        <v>0</v>
      </c>
      <c r="BA94" s="74">
        <f>ROUND(SUM(BA95:BA107),2)</f>
        <v>0</v>
      </c>
      <c r="BB94" s="74">
        <f>ROUND(SUM(BB95:BB107),2)</f>
        <v>0</v>
      </c>
      <c r="BC94" s="74">
        <f>ROUND(SUM(BC95:BC107),2)</f>
        <v>0</v>
      </c>
      <c r="BD94" s="76">
        <f>ROUND(SUM(BD95:BD107),2)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205" t="s">
        <v>78</v>
      </c>
      <c r="E95" s="205"/>
      <c r="F95" s="205"/>
      <c r="G95" s="205"/>
      <c r="H95" s="205"/>
      <c r="I95" s="82"/>
      <c r="J95" s="205" t="s">
        <v>79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30">
        <f>'SO 001 - Vedlejší rozpočt...'!J30</f>
        <v>0</v>
      </c>
      <c r="AH95" s="231"/>
      <c r="AI95" s="231"/>
      <c r="AJ95" s="231"/>
      <c r="AK95" s="231"/>
      <c r="AL95" s="231"/>
      <c r="AM95" s="231"/>
      <c r="AN95" s="230">
        <f t="shared" si="0"/>
        <v>0</v>
      </c>
      <c r="AO95" s="231"/>
      <c r="AP95" s="231"/>
      <c r="AQ95" s="83" t="s">
        <v>80</v>
      </c>
      <c r="AR95" s="80"/>
      <c r="AS95" s="84">
        <v>0</v>
      </c>
      <c r="AT95" s="85">
        <f t="shared" si="1"/>
        <v>0</v>
      </c>
      <c r="AU95" s="86">
        <f>'SO 001 - Vedlejší rozpočt...'!P121</f>
        <v>0</v>
      </c>
      <c r="AV95" s="85">
        <f>'SO 001 - Vedlejší rozpočt...'!J33</f>
        <v>0</v>
      </c>
      <c r="AW95" s="85">
        <f>'SO 001 - Vedlejší rozpočt...'!J34</f>
        <v>0</v>
      </c>
      <c r="AX95" s="85">
        <f>'SO 001 - Vedlejší rozpočt...'!J35</f>
        <v>0</v>
      </c>
      <c r="AY95" s="85">
        <f>'SO 001 - Vedlejší rozpočt...'!J36</f>
        <v>0</v>
      </c>
      <c r="AZ95" s="85">
        <f>'SO 001 - Vedlejší rozpočt...'!F33</f>
        <v>0</v>
      </c>
      <c r="BA95" s="85">
        <f>'SO 001 - Vedlejší rozpočt...'!F34</f>
        <v>0</v>
      </c>
      <c r="BB95" s="85">
        <f>'SO 001 - Vedlejší rozpočt...'!F35</f>
        <v>0</v>
      </c>
      <c r="BC95" s="85">
        <f>'SO 001 - Vedlejší rozpočt...'!F36</f>
        <v>0</v>
      </c>
      <c r="BD95" s="87">
        <f>'SO 001 - Vedlejší rozpočt...'!F37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83</v>
      </c>
    </row>
    <row r="96" spans="1:91" s="7" customFormat="1" ht="16.5" customHeight="1">
      <c r="A96" s="79" t="s">
        <v>77</v>
      </c>
      <c r="B96" s="80"/>
      <c r="C96" s="81"/>
      <c r="D96" s="205" t="s">
        <v>84</v>
      </c>
      <c r="E96" s="205"/>
      <c r="F96" s="205"/>
      <c r="G96" s="205"/>
      <c r="H96" s="205"/>
      <c r="I96" s="82"/>
      <c r="J96" s="205" t="s">
        <v>85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30">
        <f>'SO 100 - Dopravní značení...'!J30</f>
        <v>0</v>
      </c>
      <c r="AH96" s="231"/>
      <c r="AI96" s="231"/>
      <c r="AJ96" s="231"/>
      <c r="AK96" s="231"/>
      <c r="AL96" s="231"/>
      <c r="AM96" s="231"/>
      <c r="AN96" s="230">
        <f t="shared" si="0"/>
        <v>0</v>
      </c>
      <c r="AO96" s="231"/>
      <c r="AP96" s="231"/>
      <c r="AQ96" s="83" t="s">
        <v>80</v>
      </c>
      <c r="AR96" s="80"/>
      <c r="AS96" s="84">
        <v>0</v>
      </c>
      <c r="AT96" s="85">
        <f t="shared" si="1"/>
        <v>0</v>
      </c>
      <c r="AU96" s="86">
        <f>'SO 100 - Dopravní značení...'!P119</f>
        <v>0</v>
      </c>
      <c r="AV96" s="85">
        <f>'SO 100 - Dopravní značení...'!J33</f>
        <v>0</v>
      </c>
      <c r="AW96" s="85">
        <f>'SO 100 - Dopravní značení...'!J34</f>
        <v>0</v>
      </c>
      <c r="AX96" s="85">
        <f>'SO 100 - Dopravní značení...'!J35</f>
        <v>0</v>
      </c>
      <c r="AY96" s="85">
        <f>'SO 100 - Dopravní značení...'!J36</f>
        <v>0</v>
      </c>
      <c r="AZ96" s="85">
        <f>'SO 100 - Dopravní značení...'!F33</f>
        <v>0</v>
      </c>
      <c r="BA96" s="85">
        <f>'SO 100 - Dopravní značení...'!F34</f>
        <v>0</v>
      </c>
      <c r="BB96" s="85">
        <f>'SO 100 - Dopravní značení...'!F35</f>
        <v>0</v>
      </c>
      <c r="BC96" s="85">
        <f>'SO 100 - Dopravní značení...'!F36</f>
        <v>0</v>
      </c>
      <c r="BD96" s="87">
        <f>'SO 100 - Dopravní značení...'!F37</f>
        <v>0</v>
      </c>
      <c r="BT96" s="88" t="s">
        <v>81</v>
      </c>
      <c r="BV96" s="88" t="s">
        <v>75</v>
      </c>
      <c r="BW96" s="88" t="s">
        <v>86</v>
      </c>
      <c r="BX96" s="88" t="s">
        <v>4</v>
      </c>
      <c r="CL96" s="88" t="s">
        <v>1</v>
      </c>
      <c r="CM96" s="88" t="s">
        <v>83</v>
      </c>
    </row>
    <row r="97" spans="1:91" s="7" customFormat="1" ht="16.5" customHeight="1">
      <c r="A97" s="79" t="s">
        <v>77</v>
      </c>
      <c r="B97" s="80"/>
      <c r="C97" s="81"/>
      <c r="D97" s="205" t="s">
        <v>87</v>
      </c>
      <c r="E97" s="205"/>
      <c r="F97" s="205"/>
      <c r="G97" s="205"/>
      <c r="H97" s="205"/>
      <c r="I97" s="82"/>
      <c r="J97" s="205" t="s">
        <v>88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30">
        <f>'SO 170 - Komunikace a bou...'!J30</f>
        <v>0</v>
      </c>
      <c r="AH97" s="231"/>
      <c r="AI97" s="231"/>
      <c r="AJ97" s="231"/>
      <c r="AK97" s="231"/>
      <c r="AL97" s="231"/>
      <c r="AM97" s="231"/>
      <c r="AN97" s="230">
        <f t="shared" si="0"/>
        <v>0</v>
      </c>
      <c r="AO97" s="231"/>
      <c r="AP97" s="231"/>
      <c r="AQ97" s="83" t="s">
        <v>80</v>
      </c>
      <c r="AR97" s="80"/>
      <c r="AS97" s="84">
        <v>0</v>
      </c>
      <c r="AT97" s="85">
        <f t="shared" si="1"/>
        <v>0</v>
      </c>
      <c r="AU97" s="86">
        <f>'SO 170 - Komunikace a bou...'!P124</f>
        <v>0</v>
      </c>
      <c r="AV97" s="85">
        <f>'SO 170 - Komunikace a bou...'!J33</f>
        <v>0</v>
      </c>
      <c r="AW97" s="85">
        <f>'SO 170 - Komunikace a bou...'!J34</f>
        <v>0</v>
      </c>
      <c r="AX97" s="85">
        <f>'SO 170 - Komunikace a bou...'!J35</f>
        <v>0</v>
      </c>
      <c r="AY97" s="85">
        <f>'SO 170 - Komunikace a bou...'!J36</f>
        <v>0</v>
      </c>
      <c r="AZ97" s="85">
        <f>'SO 170 - Komunikace a bou...'!F33</f>
        <v>0</v>
      </c>
      <c r="BA97" s="85">
        <f>'SO 170 - Komunikace a bou...'!F34</f>
        <v>0</v>
      </c>
      <c r="BB97" s="85">
        <f>'SO 170 - Komunikace a bou...'!F35</f>
        <v>0</v>
      </c>
      <c r="BC97" s="85">
        <f>'SO 170 - Komunikace a bou...'!F36</f>
        <v>0</v>
      </c>
      <c r="BD97" s="87">
        <f>'SO 170 - Komunikace a bou...'!F37</f>
        <v>0</v>
      </c>
      <c r="BT97" s="88" t="s">
        <v>81</v>
      </c>
      <c r="BV97" s="88" t="s">
        <v>75</v>
      </c>
      <c r="BW97" s="88" t="s">
        <v>89</v>
      </c>
      <c r="BX97" s="88" t="s">
        <v>4</v>
      </c>
      <c r="CL97" s="88" t="s">
        <v>1</v>
      </c>
      <c r="CM97" s="88" t="s">
        <v>83</v>
      </c>
    </row>
    <row r="98" spans="1:91" s="7" customFormat="1" ht="16.5" customHeight="1">
      <c r="A98" s="79" t="s">
        <v>77</v>
      </c>
      <c r="B98" s="80"/>
      <c r="C98" s="81"/>
      <c r="D98" s="205" t="s">
        <v>90</v>
      </c>
      <c r="E98" s="205"/>
      <c r="F98" s="205"/>
      <c r="G98" s="205"/>
      <c r="H98" s="205"/>
      <c r="I98" s="82"/>
      <c r="J98" s="205" t="s">
        <v>91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30">
        <f>'SO 171 - Chodníky'!J30</f>
        <v>0</v>
      </c>
      <c r="AH98" s="231"/>
      <c r="AI98" s="231"/>
      <c r="AJ98" s="231"/>
      <c r="AK98" s="231"/>
      <c r="AL98" s="231"/>
      <c r="AM98" s="231"/>
      <c r="AN98" s="230">
        <f t="shared" si="0"/>
        <v>0</v>
      </c>
      <c r="AO98" s="231"/>
      <c r="AP98" s="231"/>
      <c r="AQ98" s="83" t="s">
        <v>80</v>
      </c>
      <c r="AR98" s="80"/>
      <c r="AS98" s="84">
        <v>0</v>
      </c>
      <c r="AT98" s="85">
        <f t="shared" si="1"/>
        <v>0</v>
      </c>
      <c r="AU98" s="86">
        <f>'SO 171 - Chodníky'!P121</f>
        <v>0</v>
      </c>
      <c r="AV98" s="85">
        <f>'SO 171 - Chodníky'!J33</f>
        <v>0</v>
      </c>
      <c r="AW98" s="85">
        <f>'SO 171 - Chodníky'!J34</f>
        <v>0</v>
      </c>
      <c r="AX98" s="85">
        <f>'SO 171 - Chodníky'!J35</f>
        <v>0</v>
      </c>
      <c r="AY98" s="85">
        <f>'SO 171 - Chodníky'!J36</f>
        <v>0</v>
      </c>
      <c r="AZ98" s="85">
        <f>'SO 171 - Chodníky'!F33</f>
        <v>0</v>
      </c>
      <c r="BA98" s="85">
        <f>'SO 171 - Chodníky'!F34</f>
        <v>0</v>
      </c>
      <c r="BB98" s="85">
        <f>'SO 171 - Chodníky'!F35</f>
        <v>0</v>
      </c>
      <c r="BC98" s="85">
        <f>'SO 171 - Chodníky'!F36</f>
        <v>0</v>
      </c>
      <c r="BD98" s="87">
        <f>'SO 171 - Chodníky'!F37</f>
        <v>0</v>
      </c>
      <c r="BT98" s="88" t="s">
        <v>81</v>
      </c>
      <c r="BV98" s="88" t="s">
        <v>75</v>
      </c>
      <c r="BW98" s="88" t="s">
        <v>92</v>
      </c>
      <c r="BX98" s="88" t="s">
        <v>4</v>
      </c>
      <c r="CL98" s="88" t="s">
        <v>1</v>
      </c>
      <c r="CM98" s="88" t="s">
        <v>83</v>
      </c>
    </row>
    <row r="99" spans="1:91" s="7" customFormat="1" ht="37.5" customHeight="1">
      <c r="A99" s="79" t="s">
        <v>77</v>
      </c>
      <c r="B99" s="80"/>
      <c r="C99" s="81"/>
      <c r="D99" s="205" t="s">
        <v>93</v>
      </c>
      <c r="E99" s="205"/>
      <c r="F99" s="205"/>
      <c r="G99" s="205"/>
      <c r="H99" s="205"/>
      <c r="I99" s="82"/>
      <c r="J99" s="205" t="s">
        <v>94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30">
        <f>'SO 172, 175 - Parkovací s...'!J30</f>
        <v>0</v>
      </c>
      <c r="AH99" s="231"/>
      <c r="AI99" s="231"/>
      <c r="AJ99" s="231"/>
      <c r="AK99" s="231"/>
      <c r="AL99" s="231"/>
      <c r="AM99" s="231"/>
      <c r="AN99" s="230">
        <f t="shared" si="0"/>
        <v>0</v>
      </c>
      <c r="AO99" s="231"/>
      <c r="AP99" s="231"/>
      <c r="AQ99" s="83" t="s">
        <v>80</v>
      </c>
      <c r="AR99" s="80"/>
      <c r="AS99" s="84">
        <v>0</v>
      </c>
      <c r="AT99" s="85">
        <f t="shared" si="1"/>
        <v>0</v>
      </c>
      <c r="AU99" s="86">
        <f>'SO 172, 175 - Parkovací s...'!P126</f>
        <v>0</v>
      </c>
      <c r="AV99" s="85">
        <f>'SO 172, 175 - Parkovací s...'!J33</f>
        <v>0</v>
      </c>
      <c r="AW99" s="85">
        <f>'SO 172, 175 - Parkovací s...'!J34</f>
        <v>0</v>
      </c>
      <c r="AX99" s="85">
        <f>'SO 172, 175 - Parkovací s...'!J35</f>
        <v>0</v>
      </c>
      <c r="AY99" s="85">
        <f>'SO 172, 175 - Parkovací s...'!J36</f>
        <v>0</v>
      </c>
      <c r="AZ99" s="85">
        <f>'SO 172, 175 - Parkovací s...'!F33</f>
        <v>0</v>
      </c>
      <c r="BA99" s="85">
        <f>'SO 172, 175 - Parkovací s...'!F34</f>
        <v>0</v>
      </c>
      <c r="BB99" s="85">
        <f>'SO 172, 175 - Parkovací s...'!F35</f>
        <v>0</v>
      </c>
      <c r="BC99" s="85">
        <f>'SO 172, 175 - Parkovací s...'!F36</f>
        <v>0</v>
      </c>
      <c r="BD99" s="87">
        <f>'SO 172, 175 - Parkovací s...'!F37</f>
        <v>0</v>
      </c>
      <c r="BT99" s="88" t="s">
        <v>81</v>
      </c>
      <c r="BV99" s="88" t="s">
        <v>75</v>
      </c>
      <c r="BW99" s="88" t="s">
        <v>95</v>
      </c>
      <c r="BX99" s="88" t="s">
        <v>4</v>
      </c>
      <c r="CL99" s="88" t="s">
        <v>1</v>
      </c>
      <c r="CM99" s="88" t="s">
        <v>83</v>
      </c>
    </row>
    <row r="100" spans="1:91" s="7" customFormat="1" ht="16.5" customHeight="1">
      <c r="A100" s="79" t="s">
        <v>77</v>
      </c>
      <c r="B100" s="80"/>
      <c r="C100" s="81"/>
      <c r="D100" s="205" t="s">
        <v>96</v>
      </c>
      <c r="E100" s="205"/>
      <c r="F100" s="205"/>
      <c r="G100" s="205"/>
      <c r="H100" s="205"/>
      <c r="I100" s="82"/>
      <c r="J100" s="205" t="s">
        <v>97</v>
      </c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30">
        <f>'SO 370 - Odvodnění'!J30</f>
        <v>0</v>
      </c>
      <c r="AH100" s="231"/>
      <c r="AI100" s="231"/>
      <c r="AJ100" s="231"/>
      <c r="AK100" s="231"/>
      <c r="AL100" s="231"/>
      <c r="AM100" s="231"/>
      <c r="AN100" s="230">
        <f t="shared" si="0"/>
        <v>0</v>
      </c>
      <c r="AO100" s="231"/>
      <c r="AP100" s="231"/>
      <c r="AQ100" s="83" t="s">
        <v>80</v>
      </c>
      <c r="AR100" s="80"/>
      <c r="AS100" s="84">
        <v>0</v>
      </c>
      <c r="AT100" s="85">
        <f t="shared" si="1"/>
        <v>0</v>
      </c>
      <c r="AU100" s="86">
        <f>'SO 370 - Odvodnění'!P125</f>
        <v>0</v>
      </c>
      <c r="AV100" s="85">
        <f>'SO 370 - Odvodnění'!J33</f>
        <v>0</v>
      </c>
      <c r="AW100" s="85">
        <f>'SO 370 - Odvodnění'!J34</f>
        <v>0</v>
      </c>
      <c r="AX100" s="85">
        <f>'SO 370 - Odvodnění'!J35</f>
        <v>0</v>
      </c>
      <c r="AY100" s="85">
        <f>'SO 370 - Odvodnění'!J36</f>
        <v>0</v>
      </c>
      <c r="AZ100" s="85">
        <f>'SO 370 - Odvodnění'!F33</f>
        <v>0</v>
      </c>
      <c r="BA100" s="85">
        <f>'SO 370 - Odvodnění'!F34</f>
        <v>0</v>
      </c>
      <c r="BB100" s="85">
        <f>'SO 370 - Odvodnění'!F35</f>
        <v>0</v>
      </c>
      <c r="BC100" s="85">
        <f>'SO 370 - Odvodnění'!F36</f>
        <v>0</v>
      </c>
      <c r="BD100" s="87">
        <f>'SO 370 - Odvodnění'!F37</f>
        <v>0</v>
      </c>
      <c r="BT100" s="88" t="s">
        <v>81</v>
      </c>
      <c r="BV100" s="88" t="s">
        <v>75</v>
      </c>
      <c r="BW100" s="88" t="s">
        <v>98</v>
      </c>
      <c r="BX100" s="88" t="s">
        <v>4</v>
      </c>
      <c r="CL100" s="88" t="s">
        <v>1</v>
      </c>
      <c r="CM100" s="88" t="s">
        <v>83</v>
      </c>
    </row>
    <row r="101" spans="1:91" s="7" customFormat="1" ht="24.75" customHeight="1">
      <c r="A101" s="79" t="s">
        <v>77</v>
      </c>
      <c r="B101" s="80"/>
      <c r="C101" s="81"/>
      <c r="D101" s="205" t="s">
        <v>99</v>
      </c>
      <c r="E101" s="205"/>
      <c r="F101" s="205"/>
      <c r="G101" s="205"/>
      <c r="H101" s="205"/>
      <c r="I101" s="82"/>
      <c r="J101" s="205" t="s">
        <v>100</v>
      </c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30">
        <f>'SO 470.1 - Veřejné osvětl...'!J30</f>
        <v>0</v>
      </c>
      <c r="AH101" s="231"/>
      <c r="AI101" s="231"/>
      <c r="AJ101" s="231"/>
      <c r="AK101" s="231"/>
      <c r="AL101" s="231"/>
      <c r="AM101" s="231"/>
      <c r="AN101" s="230">
        <f t="shared" si="0"/>
        <v>0</v>
      </c>
      <c r="AO101" s="231"/>
      <c r="AP101" s="231"/>
      <c r="AQ101" s="83" t="s">
        <v>80</v>
      </c>
      <c r="AR101" s="80"/>
      <c r="AS101" s="84">
        <v>0</v>
      </c>
      <c r="AT101" s="85">
        <f t="shared" si="1"/>
        <v>0</v>
      </c>
      <c r="AU101" s="86">
        <f>'SO 470.1 - Veřejné osvětl...'!P127</f>
        <v>0</v>
      </c>
      <c r="AV101" s="85">
        <f>'SO 470.1 - Veřejné osvětl...'!J33</f>
        <v>0</v>
      </c>
      <c r="AW101" s="85">
        <f>'SO 470.1 - Veřejné osvětl...'!J34</f>
        <v>0</v>
      </c>
      <c r="AX101" s="85">
        <f>'SO 470.1 - Veřejné osvětl...'!J35</f>
        <v>0</v>
      </c>
      <c r="AY101" s="85">
        <f>'SO 470.1 - Veřejné osvětl...'!J36</f>
        <v>0</v>
      </c>
      <c r="AZ101" s="85">
        <f>'SO 470.1 - Veřejné osvětl...'!F33</f>
        <v>0</v>
      </c>
      <c r="BA101" s="85">
        <f>'SO 470.1 - Veřejné osvětl...'!F34</f>
        <v>0</v>
      </c>
      <c r="BB101" s="85">
        <f>'SO 470.1 - Veřejné osvětl...'!F35</f>
        <v>0</v>
      </c>
      <c r="BC101" s="85">
        <f>'SO 470.1 - Veřejné osvětl...'!F36</f>
        <v>0</v>
      </c>
      <c r="BD101" s="87">
        <f>'SO 470.1 - Veřejné osvětl...'!F37</f>
        <v>0</v>
      </c>
      <c r="BT101" s="88" t="s">
        <v>81</v>
      </c>
      <c r="BV101" s="88" t="s">
        <v>75</v>
      </c>
      <c r="BW101" s="88" t="s">
        <v>101</v>
      </c>
      <c r="BX101" s="88" t="s">
        <v>4</v>
      </c>
      <c r="CL101" s="88" t="s">
        <v>1</v>
      </c>
      <c r="CM101" s="88" t="s">
        <v>83</v>
      </c>
    </row>
    <row r="102" spans="1:91" s="7" customFormat="1" ht="24.75" customHeight="1">
      <c r="A102" s="79" t="s">
        <v>77</v>
      </c>
      <c r="B102" s="80"/>
      <c r="C102" s="81"/>
      <c r="D102" s="205" t="s">
        <v>102</v>
      </c>
      <c r="E102" s="205"/>
      <c r="F102" s="205"/>
      <c r="G102" s="205"/>
      <c r="H102" s="205"/>
      <c r="I102" s="82"/>
      <c r="J102" s="205" t="s">
        <v>103</v>
      </c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30">
        <f>'SO 470.2 - Veřejné osvětl...'!J30</f>
        <v>0</v>
      </c>
      <c r="AH102" s="231"/>
      <c r="AI102" s="231"/>
      <c r="AJ102" s="231"/>
      <c r="AK102" s="231"/>
      <c r="AL102" s="231"/>
      <c r="AM102" s="231"/>
      <c r="AN102" s="230">
        <f t="shared" si="0"/>
        <v>0</v>
      </c>
      <c r="AO102" s="231"/>
      <c r="AP102" s="231"/>
      <c r="AQ102" s="83" t="s">
        <v>80</v>
      </c>
      <c r="AR102" s="80"/>
      <c r="AS102" s="84">
        <v>0</v>
      </c>
      <c r="AT102" s="85">
        <f t="shared" si="1"/>
        <v>0</v>
      </c>
      <c r="AU102" s="86">
        <f>'SO 470.2 - Veřejné osvětl...'!P118</f>
        <v>0</v>
      </c>
      <c r="AV102" s="85">
        <f>'SO 470.2 - Veřejné osvětl...'!J33</f>
        <v>0</v>
      </c>
      <c r="AW102" s="85">
        <f>'SO 470.2 - Veřejné osvětl...'!J34</f>
        <v>0</v>
      </c>
      <c r="AX102" s="85">
        <f>'SO 470.2 - Veřejné osvětl...'!J35</f>
        <v>0</v>
      </c>
      <c r="AY102" s="85">
        <f>'SO 470.2 - Veřejné osvětl...'!J36</f>
        <v>0</v>
      </c>
      <c r="AZ102" s="85">
        <f>'SO 470.2 - Veřejné osvětl...'!F33</f>
        <v>0</v>
      </c>
      <c r="BA102" s="85">
        <f>'SO 470.2 - Veřejné osvětl...'!F34</f>
        <v>0</v>
      </c>
      <c r="BB102" s="85">
        <f>'SO 470.2 - Veřejné osvětl...'!F35</f>
        <v>0</v>
      </c>
      <c r="BC102" s="85">
        <f>'SO 470.2 - Veřejné osvětl...'!F36</f>
        <v>0</v>
      </c>
      <c r="BD102" s="87">
        <f>'SO 470.2 - Veřejné osvětl...'!F37</f>
        <v>0</v>
      </c>
      <c r="BT102" s="88" t="s">
        <v>81</v>
      </c>
      <c r="BV102" s="88" t="s">
        <v>75</v>
      </c>
      <c r="BW102" s="88" t="s">
        <v>104</v>
      </c>
      <c r="BX102" s="88" t="s">
        <v>4</v>
      </c>
      <c r="CL102" s="88" t="s">
        <v>1</v>
      </c>
      <c r="CM102" s="88" t="s">
        <v>83</v>
      </c>
    </row>
    <row r="103" spans="1:91" s="7" customFormat="1" ht="24.75" customHeight="1">
      <c r="A103" s="79" t="s">
        <v>77</v>
      </c>
      <c r="B103" s="80"/>
      <c r="C103" s="81"/>
      <c r="D103" s="205" t="s">
        <v>105</v>
      </c>
      <c r="E103" s="205"/>
      <c r="F103" s="205"/>
      <c r="G103" s="205"/>
      <c r="H103" s="205"/>
      <c r="I103" s="82"/>
      <c r="J103" s="205" t="s">
        <v>106</v>
      </c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30">
        <f>'SO 473.1 - Odstranění CET...'!J30</f>
        <v>0</v>
      </c>
      <c r="AH103" s="231"/>
      <c r="AI103" s="231"/>
      <c r="AJ103" s="231"/>
      <c r="AK103" s="231"/>
      <c r="AL103" s="231"/>
      <c r="AM103" s="231"/>
      <c r="AN103" s="230">
        <f t="shared" si="0"/>
        <v>0</v>
      </c>
      <c r="AO103" s="231"/>
      <c r="AP103" s="231"/>
      <c r="AQ103" s="83" t="s">
        <v>80</v>
      </c>
      <c r="AR103" s="80"/>
      <c r="AS103" s="84">
        <v>0</v>
      </c>
      <c r="AT103" s="85">
        <f t="shared" si="1"/>
        <v>0</v>
      </c>
      <c r="AU103" s="86">
        <f>'SO 473.1 - Odstranění CET...'!P118</f>
        <v>0</v>
      </c>
      <c r="AV103" s="85">
        <f>'SO 473.1 - Odstranění CET...'!J33</f>
        <v>0</v>
      </c>
      <c r="AW103" s="85">
        <f>'SO 473.1 - Odstranění CET...'!J34</f>
        <v>0</v>
      </c>
      <c r="AX103" s="85">
        <f>'SO 473.1 - Odstranění CET...'!J35</f>
        <v>0</v>
      </c>
      <c r="AY103" s="85">
        <f>'SO 473.1 - Odstranění CET...'!J36</f>
        <v>0</v>
      </c>
      <c r="AZ103" s="85">
        <f>'SO 473.1 - Odstranění CET...'!F33</f>
        <v>0</v>
      </c>
      <c r="BA103" s="85">
        <f>'SO 473.1 - Odstranění CET...'!F34</f>
        <v>0</v>
      </c>
      <c r="BB103" s="85">
        <f>'SO 473.1 - Odstranění CET...'!F35</f>
        <v>0</v>
      </c>
      <c r="BC103" s="85">
        <f>'SO 473.1 - Odstranění CET...'!F36</f>
        <v>0</v>
      </c>
      <c r="BD103" s="87">
        <f>'SO 473.1 - Odstranění CET...'!F37</f>
        <v>0</v>
      </c>
      <c r="BT103" s="88" t="s">
        <v>81</v>
      </c>
      <c r="BV103" s="88" t="s">
        <v>75</v>
      </c>
      <c r="BW103" s="88" t="s">
        <v>107</v>
      </c>
      <c r="BX103" s="88" t="s">
        <v>4</v>
      </c>
      <c r="CL103" s="88" t="s">
        <v>1</v>
      </c>
      <c r="CM103" s="88" t="s">
        <v>83</v>
      </c>
    </row>
    <row r="104" spans="1:91" s="7" customFormat="1" ht="24.75" customHeight="1">
      <c r="A104" s="79" t="s">
        <v>77</v>
      </c>
      <c r="B104" s="80"/>
      <c r="C104" s="81"/>
      <c r="D104" s="205" t="s">
        <v>108</v>
      </c>
      <c r="E104" s="205"/>
      <c r="F104" s="205"/>
      <c r="G104" s="205"/>
      <c r="H104" s="205"/>
      <c r="I104" s="82"/>
      <c r="J104" s="205" t="s">
        <v>109</v>
      </c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30">
        <f>'SO 473.2 - ochrana AQUA, ...'!J30</f>
        <v>0</v>
      </c>
      <c r="AH104" s="231"/>
      <c r="AI104" s="231"/>
      <c r="AJ104" s="231"/>
      <c r="AK104" s="231"/>
      <c r="AL104" s="231"/>
      <c r="AM104" s="231"/>
      <c r="AN104" s="230">
        <f t="shared" si="0"/>
        <v>0</v>
      </c>
      <c r="AO104" s="231"/>
      <c r="AP104" s="231"/>
      <c r="AQ104" s="83" t="s">
        <v>80</v>
      </c>
      <c r="AR104" s="80"/>
      <c r="AS104" s="84">
        <v>0</v>
      </c>
      <c r="AT104" s="85">
        <f t="shared" si="1"/>
        <v>0</v>
      </c>
      <c r="AU104" s="86">
        <f>'SO 473.2 - ochrana AQUA, ...'!P122</f>
        <v>0</v>
      </c>
      <c r="AV104" s="85">
        <f>'SO 473.2 - ochrana AQUA, ...'!J33</f>
        <v>0</v>
      </c>
      <c r="AW104" s="85">
        <f>'SO 473.2 - ochrana AQUA, ...'!J34</f>
        <v>0</v>
      </c>
      <c r="AX104" s="85">
        <f>'SO 473.2 - ochrana AQUA, ...'!J35</f>
        <v>0</v>
      </c>
      <c r="AY104" s="85">
        <f>'SO 473.2 - ochrana AQUA, ...'!J36</f>
        <v>0</v>
      </c>
      <c r="AZ104" s="85">
        <f>'SO 473.2 - ochrana AQUA, ...'!F33</f>
        <v>0</v>
      </c>
      <c r="BA104" s="85">
        <f>'SO 473.2 - ochrana AQUA, ...'!F34</f>
        <v>0</v>
      </c>
      <c r="BB104" s="85">
        <f>'SO 473.2 - ochrana AQUA, ...'!F35</f>
        <v>0</v>
      </c>
      <c r="BC104" s="85">
        <f>'SO 473.2 - ochrana AQUA, ...'!F36</f>
        <v>0</v>
      </c>
      <c r="BD104" s="87">
        <f>'SO 473.2 - ochrana AQUA, ...'!F37</f>
        <v>0</v>
      </c>
      <c r="BT104" s="88" t="s">
        <v>81</v>
      </c>
      <c r="BV104" s="88" t="s">
        <v>75</v>
      </c>
      <c r="BW104" s="88" t="s">
        <v>110</v>
      </c>
      <c r="BX104" s="88" t="s">
        <v>4</v>
      </c>
      <c r="CL104" s="88" t="s">
        <v>1</v>
      </c>
      <c r="CM104" s="88" t="s">
        <v>83</v>
      </c>
    </row>
    <row r="105" spans="1:91" s="7" customFormat="1" ht="24.75" customHeight="1">
      <c r="A105" s="79" t="s">
        <v>77</v>
      </c>
      <c r="B105" s="80"/>
      <c r="C105" s="81"/>
      <c r="D105" s="205" t="s">
        <v>111</v>
      </c>
      <c r="E105" s="205"/>
      <c r="F105" s="205"/>
      <c r="G105" s="205"/>
      <c r="H105" s="205"/>
      <c r="I105" s="82"/>
      <c r="J105" s="205" t="s">
        <v>112</v>
      </c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30">
        <f>'SO 800.1 - Sadové úpravy ...'!J30</f>
        <v>0</v>
      </c>
      <c r="AH105" s="231"/>
      <c r="AI105" s="231"/>
      <c r="AJ105" s="231"/>
      <c r="AK105" s="231"/>
      <c r="AL105" s="231"/>
      <c r="AM105" s="231"/>
      <c r="AN105" s="230">
        <f t="shared" si="0"/>
        <v>0</v>
      </c>
      <c r="AO105" s="231"/>
      <c r="AP105" s="231"/>
      <c r="AQ105" s="83" t="s">
        <v>80</v>
      </c>
      <c r="AR105" s="80"/>
      <c r="AS105" s="84">
        <v>0</v>
      </c>
      <c r="AT105" s="85">
        <f t="shared" si="1"/>
        <v>0</v>
      </c>
      <c r="AU105" s="86">
        <f>'SO 800.1 - Sadové úpravy ...'!P119</f>
        <v>0</v>
      </c>
      <c r="AV105" s="85">
        <f>'SO 800.1 - Sadové úpravy ...'!J33</f>
        <v>0</v>
      </c>
      <c r="AW105" s="85">
        <f>'SO 800.1 - Sadové úpravy ...'!J34</f>
        <v>0</v>
      </c>
      <c r="AX105" s="85">
        <f>'SO 800.1 - Sadové úpravy ...'!J35</f>
        <v>0</v>
      </c>
      <c r="AY105" s="85">
        <f>'SO 800.1 - Sadové úpravy ...'!J36</f>
        <v>0</v>
      </c>
      <c r="AZ105" s="85">
        <f>'SO 800.1 - Sadové úpravy ...'!F33</f>
        <v>0</v>
      </c>
      <c r="BA105" s="85">
        <f>'SO 800.1 - Sadové úpravy ...'!F34</f>
        <v>0</v>
      </c>
      <c r="BB105" s="85">
        <f>'SO 800.1 - Sadové úpravy ...'!F35</f>
        <v>0</v>
      </c>
      <c r="BC105" s="85">
        <f>'SO 800.1 - Sadové úpravy ...'!F36</f>
        <v>0</v>
      </c>
      <c r="BD105" s="87">
        <f>'SO 800.1 - Sadové úpravy ...'!F37</f>
        <v>0</v>
      </c>
      <c r="BT105" s="88" t="s">
        <v>81</v>
      </c>
      <c r="BV105" s="88" t="s">
        <v>75</v>
      </c>
      <c r="BW105" s="88" t="s">
        <v>113</v>
      </c>
      <c r="BX105" s="88" t="s">
        <v>4</v>
      </c>
      <c r="CL105" s="88" t="s">
        <v>1</v>
      </c>
      <c r="CM105" s="88" t="s">
        <v>83</v>
      </c>
    </row>
    <row r="106" spans="1:91" s="7" customFormat="1" ht="24.75" customHeight="1">
      <c r="A106" s="79" t="s">
        <v>77</v>
      </c>
      <c r="B106" s="80"/>
      <c r="C106" s="81"/>
      <c r="D106" s="205" t="s">
        <v>114</v>
      </c>
      <c r="E106" s="205"/>
      <c r="F106" s="205"/>
      <c r="G106" s="205"/>
      <c r="H106" s="205"/>
      <c r="I106" s="82"/>
      <c r="J106" s="205" t="s">
        <v>115</v>
      </c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30">
        <f>'SO 800.2 - Sadové úpravy ...'!J30</f>
        <v>0</v>
      </c>
      <c r="AH106" s="231"/>
      <c r="AI106" s="231"/>
      <c r="AJ106" s="231"/>
      <c r="AK106" s="231"/>
      <c r="AL106" s="231"/>
      <c r="AM106" s="231"/>
      <c r="AN106" s="230">
        <f t="shared" si="0"/>
        <v>0</v>
      </c>
      <c r="AO106" s="231"/>
      <c r="AP106" s="231"/>
      <c r="AQ106" s="83" t="s">
        <v>80</v>
      </c>
      <c r="AR106" s="80"/>
      <c r="AS106" s="84">
        <v>0</v>
      </c>
      <c r="AT106" s="85">
        <f t="shared" si="1"/>
        <v>0</v>
      </c>
      <c r="AU106" s="86">
        <f>'SO 800.2 - Sadové úpravy ...'!P118</f>
        <v>0</v>
      </c>
      <c r="AV106" s="85">
        <f>'SO 800.2 - Sadové úpravy ...'!J33</f>
        <v>0</v>
      </c>
      <c r="AW106" s="85">
        <f>'SO 800.2 - Sadové úpravy ...'!J34</f>
        <v>0</v>
      </c>
      <c r="AX106" s="85">
        <f>'SO 800.2 - Sadové úpravy ...'!J35</f>
        <v>0</v>
      </c>
      <c r="AY106" s="85">
        <f>'SO 800.2 - Sadové úpravy ...'!J36</f>
        <v>0</v>
      </c>
      <c r="AZ106" s="85">
        <f>'SO 800.2 - Sadové úpravy ...'!F33</f>
        <v>0</v>
      </c>
      <c r="BA106" s="85">
        <f>'SO 800.2 - Sadové úpravy ...'!F34</f>
        <v>0</v>
      </c>
      <c r="BB106" s="85">
        <f>'SO 800.2 - Sadové úpravy ...'!F35</f>
        <v>0</v>
      </c>
      <c r="BC106" s="85">
        <f>'SO 800.2 - Sadové úpravy ...'!F36</f>
        <v>0</v>
      </c>
      <c r="BD106" s="87">
        <f>'SO 800.2 - Sadové úpravy ...'!F37</f>
        <v>0</v>
      </c>
      <c r="BT106" s="88" t="s">
        <v>81</v>
      </c>
      <c r="BV106" s="88" t="s">
        <v>75</v>
      </c>
      <c r="BW106" s="88" t="s">
        <v>116</v>
      </c>
      <c r="BX106" s="88" t="s">
        <v>4</v>
      </c>
      <c r="CL106" s="88" t="s">
        <v>1</v>
      </c>
      <c r="CM106" s="88" t="s">
        <v>83</v>
      </c>
    </row>
    <row r="107" spans="1:91" s="7" customFormat="1" ht="37.5" customHeight="1">
      <c r="A107" s="79" t="s">
        <v>77</v>
      </c>
      <c r="B107" s="80"/>
      <c r="C107" s="81"/>
      <c r="D107" s="205" t="s">
        <v>117</v>
      </c>
      <c r="E107" s="205"/>
      <c r="F107" s="205"/>
      <c r="G107" s="205"/>
      <c r="H107" s="205"/>
      <c r="I107" s="82"/>
      <c r="J107" s="205" t="s">
        <v>118</v>
      </c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30">
        <f>'SO 970, 971 - Podzemní ko...'!J30</f>
        <v>0</v>
      </c>
      <c r="AH107" s="231"/>
      <c r="AI107" s="231"/>
      <c r="AJ107" s="231"/>
      <c r="AK107" s="231"/>
      <c r="AL107" s="231"/>
      <c r="AM107" s="231"/>
      <c r="AN107" s="230">
        <f t="shared" si="0"/>
        <v>0</v>
      </c>
      <c r="AO107" s="231"/>
      <c r="AP107" s="231"/>
      <c r="AQ107" s="83" t="s">
        <v>80</v>
      </c>
      <c r="AR107" s="80"/>
      <c r="AS107" s="89">
        <v>0</v>
      </c>
      <c r="AT107" s="90">
        <f t="shared" si="1"/>
        <v>0</v>
      </c>
      <c r="AU107" s="91">
        <f>'SO 970, 971 - Podzemní ko...'!P122</f>
        <v>0</v>
      </c>
      <c r="AV107" s="90">
        <f>'SO 970, 971 - Podzemní ko...'!J33</f>
        <v>0</v>
      </c>
      <c r="AW107" s="90">
        <f>'SO 970, 971 - Podzemní ko...'!J34</f>
        <v>0</v>
      </c>
      <c r="AX107" s="90">
        <f>'SO 970, 971 - Podzemní ko...'!J35</f>
        <v>0</v>
      </c>
      <c r="AY107" s="90">
        <f>'SO 970, 971 - Podzemní ko...'!J36</f>
        <v>0</v>
      </c>
      <c r="AZ107" s="90">
        <f>'SO 970, 971 - Podzemní ko...'!F33</f>
        <v>0</v>
      </c>
      <c r="BA107" s="90">
        <f>'SO 970, 971 - Podzemní ko...'!F34</f>
        <v>0</v>
      </c>
      <c r="BB107" s="90">
        <f>'SO 970, 971 - Podzemní ko...'!F35</f>
        <v>0</v>
      </c>
      <c r="BC107" s="90">
        <f>'SO 970, 971 - Podzemní ko...'!F36</f>
        <v>0</v>
      </c>
      <c r="BD107" s="92">
        <f>'SO 970, 971 - Podzemní ko...'!F37</f>
        <v>0</v>
      </c>
      <c r="BT107" s="88" t="s">
        <v>81</v>
      </c>
      <c r="BV107" s="88" t="s">
        <v>75</v>
      </c>
      <c r="BW107" s="88" t="s">
        <v>119</v>
      </c>
      <c r="BX107" s="88" t="s">
        <v>4</v>
      </c>
      <c r="CL107" s="88" t="s">
        <v>1</v>
      </c>
      <c r="CM107" s="88" t="s">
        <v>83</v>
      </c>
    </row>
    <row r="108" spans="1:57" s="2" customFormat="1" ht="30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3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s="2" customFormat="1" ht="6.9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33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</sheetData>
  <mergeCells count="90">
    <mergeCell ref="AN107:AP107"/>
    <mergeCell ref="AG107:AM107"/>
    <mergeCell ref="AN94:AP94"/>
    <mergeCell ref="AN95:AP95"/>
    <mergeCell ref="AS89:AT91"/>
    <mergeCell ref="AN105:AP105"/>
    <mergeCell ref="AG105:AM105"/>
    <mergeCell ref="AN106:AP106"/>
    <mergeCell ref="AG106:AM106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K32:AO32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85:AO85"/>
    <mergeCell ref="D105:H105"/>
    <mergeCell ref="J105:AF105"/>
    <mergeCell ref="D106:H106"/>
    <mergeCell ref="J106:AF106"/>
    <mergeCell ref="AG104:AM104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SO 001 - Vedlejší rozpočt...'!C2" display="/"/>
    <hyperlink ref="A96" location="'SO 100 - Dopravní značení...'!C2" display="/"/>
    <hyperlink ref="A97" location="'SO 170 - Komunikace a bou...'!C2" display="/"/>
    <hyperlink ref="A98" location="'SO 171 - Chodníky'!C2" display="/"/>
    <hyperlink ref="A99" location="'SO 172, 175 - Parkovací s...'!C2" display="/"/>
    <hyperlink ref="A100" location="'SO 370 - Odvodnění'!C2" display="/"/>
    <hyperlink ref="A101" location="'SO 470.1 - Veřejné osvětl...'!C2" display="/"/>
    <hyperlink ref="A102" location="'SO 470.2 - Veřejné osvětl...'!C2" display="/"/>
    <hyperlink ref="A103" location="'SO 473.1 - Odstranění CET...'!C2" display="/"/>
    <hyperlink ref="A104" location="'SO 473.2 - ochrana AQUA, ...'!C2" display="/"/>
    <hyperlink ref="A105" location="'SO 800.1 - Sadové úpravy ...'!C2" display="/"/>
    <hyperlink ref="A106" location="'SO 800.2 - Sadové úpravy ...'!C2" display="/"/>
    <hyperlink ref="A107" location="'SO 970, 971 - Podzemní 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107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1185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ROUND((SUM(BE118:BE146)),2)</f>
        <v>0</v>
      </c>
      <c r="G33" s="32"/>
      <c r="H33" s="32"/>
      <c r="I33" s="100">
        <v>0.21</v>
      </c>
      <c r="J33" s="99">
        <f>ROUND(((SUM(BE118:BE146))*I33),2)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ROUND((SUM(BF118:BF146)),2)</f>
        <v>0</v>
      </c>
      <c r="G34" s="32"/>
      <c r="H34" s="32"/>
      <c r="I34" s="100">
        <v>0.15</v>
      </c>
      <c r="J34" s="99">
        <f>ROUND(((SUM(BF118:BF146))*I34),2)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ROUND((SUM(BG118:BG146)),2)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ROUND((SUM(BH118:BH146)),2)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ROUND((SUM(BI118:BI146)),2)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473.1 - Odstranění CETIN - neuznatelné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J120</f>
        <v>0</v>
      </c>
      <c r="L98" s="116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133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42" t="str">
        <f>E7</f>
        <v>Revitalizace ul. Šumavská - III. etapa - část B</v>
      </c>
      <c r="F108" s="243"/>
      <c r="G108" s="243"/>
      <c r="H108" s="24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121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07" t="str">
        <f>E9</f>
        <v>SO 473.1 - Odstranění CETIN - neuznatelné náklady</v>
      </c>
      <c r="F110" s="244"/>
      <c r="G110" s="244"/>
      <c r="H110" s="244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27" t="s">
        <v>22</v>
      </c>
      <c r="J112" s="55" t="str">
        <f>IF(J12="","",J12)</f>
        <v>29. 11. 2020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2"/>
      <c r="E114" s="32"/>
      <c r="F114" s="25" t="str">
        <f>E15</f>
        <v xml:space="preserve"> </v>
      </c>
      <c r="G114" s="32"/>
      <c r="H114" s="32"/>
      <c r="I114" s="27" t="s">
        <v>29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27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134</v>
      </c>
      <c r="D117" s="123" t="s">
        <v>58</v>
      </c>
      <c r="E117" s="123" t="s">
        <v>54</v>
      </c>
      <c r="F117" s="123" t="s">
        <v>55</v>
      </c>
      <c r="G117" s="123" t="s">
        <v>135</v>
      </c>
      <c r="H117" s="123" t="s">
        <v>136</v>
      </c>
      <c r="I117" s="123" t="s">
        <v>137</v>
      </c>
      <c r="J117" s="123" t="s">
        <v>125</v>
      </c>
      <c r="K117" s="124" t="s">
        <v>138</v>
      </c>
      <c r="L117" s="125"/>
      <c r="M117" s="62" t="s">
        <v>1</v>
      </c>
      <c r="N117" s="63" t="s">
        <v>37</v>
      </c>
      <c r="O117" s="63" t="s">
        <v>139</v>
      </c>
      <c r="P117" s="63" t="s">
        <v>140</v>
      </c>
      <c r="Q117" s="63" t="s">
        <v>141</v>
      </c>
      <c r="R117" s="63" t="s">
        <v>142</v>
      </c>
      <c r="S117" s="63" t="s">
        <v>143</v>
      </c>
      <c r="T117" s="64" t="s">
        <v>144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8" customHeight="1">
      <c r="A118" s="32"/>
      <c r="B118" s="33"/>
      <c r="C118" s="69" t="s">
        <v>145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5"/>
      <c r="N118" s="56"/>
      <c r="O118" s="66"/>
      <c r="P118" s="127">
        <f>P119</f>
        <v>0</v>
      </c>
      <c r="Q118" s="66"/>
      <c r="R118" s="127">
        <f>R119</f>
        <v>255</v>
      </c>
      <c r="S118" s="66"/>
      <c r="T118" s="128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72</v>
      </c>
      <c r="AU118" s="17" t="s">
        <v>127</v>
      </c>
      <c r="BK118" s="129">
        <f>BK119</f>
        <v>0</v>
      </c>
    </row>
    <row r="119" spans="2:63" s="12" customFormat="1" ht="25.95" customHeight="1">
      <c r="B119" s="130"/>
      <c r="D119" s="131" t="s">
        <v>72</v>
      </c>
      <c r="E119" s="132" t="s">
        <v>235</v>
      </c>
      <c r="F119" s="132" t="s">
        <v>236</v>
      </c>
      <c r="I119" s="133"/>
      <c r="J119" s="134">
        <f>BK119</f>
        <v>0</v>
      </c>
      <c r="L119" s="130"/>
      <c r="M119" s="135"/>
      <c r="N119" s="136"/>
      <c r="O119" s="136"/>
      <c r="P119" s="137">
        <f>P120</f>
        <v>0</v>
      </c>
      <c r="Q119" s="136"/>
      <c r="R119" s="137">
        <f>R120</f>
        <v>255</v>
      </c>
      <c r="S119" s="136"/>
      <c r="T119" s="138">
        <f>T120</f>
        <v>0</v>
      </c>
      <c r="AR119" s="131" t="s">
        <v>81</v>
      </c>
      <c r="AT119" s="139" t="s">
        <v>72</v>
      </c>
      <c r="AU119" s="139" t="s">
        <v>73</v>
      </c>
      <c r="AY119" s="131" t="s">
        <v>148</v>
      </c>
      <c r="BK119" s="140">
        <f>BK120</f>
        <v>0</v>
      </c>
    </row>
    <row r="120" spans="2:63" s="12" customFormat="1" ht="22.8" customHeight="1">
      <c r="B120" s="130"/>
      <c r="D120" s="131" t="s">
        <v>72</v>
      </c>
      <c r="E120" s="141" t="s">
        <v>81</v>
      </c>
      <c r="F120" s="141" t="s">
        <v>339</v>
      </c>
      <c r="I120" s="133"/>
      <c r="J120" s="142">
        <f>BK120</f>
        <v>0</v>
      </c>
      <c r="L120" s="130"/>
      <c r="M120" s="135"/>
      <c r="N120" s="136"/>
      <c r="O120" s="136"/>
      <c r="P120" s="137">
        <f>SUM(P121:P146)</f>
        <v>0</v>
      </c>
      <c r="Q120" s="136"/>
      <c r="R120" s="137">
        <f>SUM(R121:R146)</f>
        <v>255</v>
      </c>
      <c r="S120" s="136"/>
      <c r="T120" s="138">
        <f>SUM(T121:T146)</f>
        <v>0</v>
      </c>
      <c r="AR120" s="131" t="s">
        <v>81</v>
      </c>
      <c r="AT120" s="139" t="s">
        <v>72</v>
      </c>
      <c r="AU120" s="139" t="s">
        <v>81</v>
      </c>
      <c r="AY120" s="131" t="s">
        <v>148</v>
      </c>
      <c r="BK120" s="140">
        <f>SUM(BK121:BK146)</f>
        <v>0</v>
      </c>
    </row>
    <row r="121" spans="1:65" s="2" customFormat="1" ht="33" customHeight="1">
      <c r="A121" s="32"/>
      <c r="B121" s="143"/>
      <c r="C121" s="144" t="s">
        <v>81</v>
      </c>
      <c r="D121" s="144" t="s">
        <v>151</v>
      </c>
      <c r="E121" s="145" t="s">
        <v>1186</v>
      </c>
      <c r="F121" s="146" t="s">
        <v>1187</v>
      </c>
      <c r="G121" s="147" t="s">
        <v>400</v>
      </c>
      <c r="H121" s="148">
        <v>127.5</v>
      </c>
      <c r="I121" s="149"/>
      <c r="J121" s="150">
        <f>ROUND(I121*H121,2)</f>
        <v>0</v>
      </c>
      <c r="K121" s="146" t="s">
        <v>155</v>
      </c>
      <c r="L121" s="33"/>
      <c r="M121" s="151" t="s">
        <v>1</v>
      </c>
      <c r="N121" s="152" t="s">
        <v>38</v>
      </c>
      <c r="O121" s="58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170</v>
      </c>
      <c r="AT121" s="155" t="s">
        <v>151</v>
      </c>
      <c r="AU121" s="155" t="s">
        <v>83</v>
      </c>
      <c r="AY121" s="17" t="s">
        <v>148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81</v>
      </c>
      <c r="BK121" s="156">
        <f>ROUND(I121*H121,2)</f>
        <v>0</v>
      </c>
      <c r="BL121" s="17" t="s">
        <v>170</v>
      </c>
      <c r="BM121" s="155" t="s">
        <v>1188</v>
      </c>
    </row>
    <row r="122" spans="1:47" s="2" customFormat="1" ht="28.8">
      <c r="A122" s="32"/>
      <c r="B122" s="33"/>
      <c r="C122" s="32"/>
      <c r="D122" s="157" t="s">
        <v>158</v>
      </c>
      <c r="E122" s="32"/>
      <c r="F122" s="158" t="s">
        <v>1189</v>
      </c>
      <c r="G122" s="32"/>
      <c r="H122" s="32"/>
      <c r="I122" s="159"/>
      <c r="J122" s="32"/>
      <c r="K122" s="32"/>
      <c r="L122" s="33"/>
      <c r="M122" s="160"/>
      <c r="N122" s="161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158</v>
      </c>
      <c r="AU122" s="17" t="s">
        <v>83</v>
      </c>
    </row>
    <row r="123" spans="2:51" s="13" customFormat="1" ht="20.4">
      <c r="B123" s="162"/>
      <c r="D123" s="157" t="s">
        <v>159</v>
      </c>
      <c r="E123" s="163" t="s">
        <v>1</v>
      </c>
      <c r="F123" s="164" t="s">
        <v>1190</v>
      </c>
      <c r="H123" s="165">
        <v>127.5</v>
      </c>
      <c r="I123" s="166"/>
      <c r="L123" s="162"/>
      <c r="M123" s="167"/>
      <c r="N123" s="168"/>
      <c r="O123" s="168"/>
      <c r="P123" s="168"/>
      <c r="Q123" s="168"/>
      <c r="R123" s="168"/>
      <c r="S123" s="168"/>
      <c r="T123" s="169"/>
      <c r="AT123" s="163" t="s">
        <v>159</v>
      </c>
      <c r="AU123" s="163" t="s">
        <v>83</v>
      </c>
      <c r="AV123" s="13" t="s">
        <v>83</v>
      </c>
      <c r="AW123" s="13" t="s">
        <v>30</v>
      </c>
      <c r="AX123" s="13" t="s">
        <v>73</v>
      </c>
      <c r="AY123" s="163" t="s">
        <v>148</v>
      </c>
    </row>
    <row r="124" spans="2:51" s="15" customFormat="1" ht="10.2">
      <c r="B124" s="180"/>
      <c r="D124" s="157" t="s">
        <v>159</v>
      </c>
      <c r="E124" s="181" t="s">
        <v>1</v>
      </c>
      <c r="F124" s="182" t="s">
        <v>249</v>
      </c>
      <c r="H124" s="183">
        <v>127.5</v>
      </c>
      <c r="I124" s="184"/>
      <c r="L124" s="180"/>
      <c r="M124" s="185"/>
      <c r="N124" s="186"/>
      <c r="O124" s="186"/>
      <c r="P124" s="186"/>
      <c r="Q124" s="186"/>
      <c r="R124" s="186"/>
      <c r="S124" s="186"/>
      <c r="T124" s="187"/>
      <c r="AT124" s="181" t="s">
        <v>159</v>
      </c>
      <c r="AU124" s="181" t="s">
        <v>83</v>
      </c>
      <c r="AV124" s="15" t="s">
        <v>170</v>
      </c>
      <c r="AW124" s="15" t="s">
        <v>30</v>
      </c>
      <c r="AX124" s="15" t="s">
        <v>81</v>
      </c>
      <c r="AY124" s="181" t="s">
        <v>148</v>
      </c>
    </row>
    <row r="125" spans="1:65" s="2" customFormat="1" ht="33" customHeight="1">
      <c r="A125" s="32"/>
      <c r="B125" s="143"/>
      <c r="C125" s="144" t="s">
        <v>83</v>
      </c>
      <c r="D125" s="144" t="s">
        <v>151</v>
      </c>
      <c r="E125" s="145" t="s">
        <v>423</v>
      </c>
      <c r="F125" s="146" t="s">
        <v>424</v>
      </c>
      <c r="G125" s="147" t="s">
        <v>400</v>
      </c>
      <c r="H125" s="148">
        <v>127.5</v>
      </c>
      <c r="I125" s="149"/>
      <c r="J125" s="150">
        <f>ROUND(I125*H125,2)</f>
        <v>0</v>
      </c>
      <c r="K125" s="146" t="s">
        <v>155</v>
      </c>
      <c r="L125" s="33"/>
      <c r="M125" s="151" t="s">
        <v>1</v>
      </c>
      <c r="N125" s="152" t="s">
        <v>38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170</v>
      </c>
      <c r="AT125" s="155" t="s">
        <v>151</v>
      </c>
      <c r="AU125" s="155" t="s">
        <v>83</v>
      </c>
      <c r="AY125" s="17" t="s">
        <v>148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81</v>
      </c>
      <c r="BK125" s="156">
        <f>ROUND(I125*H125,2)</f>
        <v>0</v>
      </c>
      <c r="BL125" s="17" t="s">
        <v>170</v>
      </c>
      <c r="BM125" s="155" t="s">
        <v>1191</v>
      </c>
    </row>
    <row r="126" spans="1:47" s="2" customFormat="1" ht="38.4">
      <c r="A126" s="32"/>
      <c r="B126" s="33"/>
      <c r="C126" s="32"/>
      <c r="D126" s="157" t="s">
        <v>158</v>
      </c>
      <c r="E126" s="32"/>
      <c r="F126" s="158" t="s">
        <v>426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158</v>
      </c>
      <c r="AU126" s="17" t="s">
        <v>83</v>
      </c>
    </row>
    <row r="127" spans="2:51" s="14" customFormat="1" ht="10.2">
      <c r="B127" s="173"/>
      <c r="D127" s="157" t="s">
        <v>159</v>
      </c>
      <c r="E127" s="174" t="s">
        <v>1</v>
      </c>
      <c r="F127" s="175" t="s">
        <v>427</v>
      </c>
      <c r="H127" s="174" t="s">
        <v>1</v>
      </c>
      <c r="I127" s="176"/>
      <c r="L127" s="173"/>
      <c r="M127" s="177"/>
      <c r="N127" s="178"/>
      <c r="O127" s="178"/>
      <c r="P127" s="178"/>
      <c r="Q127" s="178"/>
      <c r="R127" s="178"/>
      <c r="S127" s="178"/>
      <c r="T127" s="179"/>
      <c r="AT127" s="174" t="s">
        <v>159</v>
      </c>
      <c r="AU127" s="174" t="s">
        <v>83</v>
      </c>
      <c r="AV127" s="14" t="s">
        <v>81</v>
      </c>
      <c r="AW127" s="14" t="s">
        <v>30</v>
      </c>
      <c r="AX127" s="14" t="s">
        <v>73</v>
      </c>
      <c r="AY127" s="174" t="s">
        <v>148</v>
      </c>
    </row>
    <row r="128" spans="2:51" s="13" customFormat="1" ht="10.2">
      <c r="B128" s="162"/>
      <c r="D128" s="157" t="s">
        <v>159</v>
      </c>
      <c r="E128" s="163" t="s">
        <v>1</v>
      </c>
      <c r="F128" s="164" t="s">
        <v>1192</v>
      </c>
      <c r="H128" s="165">
        <v>127.5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159</v>
      </c>
      <c r="AU128" s="163" t="s">
        <v>83</v>
      </c>
      <c r="AV128" s="13" t="s">
        <v>83</v>
      </c>
      <c r="AW128" s="13" t="s">
        <v>30</v>
      </c>
      <c r="AX128" s="13" t="s">
        <v>73</v>
      </c>
      <c r="AY128" s="163" t="s">
        <v>148</v>
      </c>
    </row>
    <row r="129" spans="2:51" s="15" customFormat="1" ht="10.2">
      <c r="B129" s="180"/>
      <c r="D129" s="157" t="s">
        <v>159</v>
      </c>
      <c r="E129" s="181" t="s">
        <v>1</v>
      </c>
      <c r="F129" s="182" t="s">
        <v>249</v>
      </c>
      <c r="H129" s="183">
        <v>127.5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159</v>
      </c>
      <c r="AU129" s="181" t="s">
        <v>83</v>
      </c>
      <c r="AV129" s="15" t="s">
        <v>170</v>
      </c>
      <c r="AW129" s="15" t="s">
        <v>30</v>
      </c>
      <c r="AX129" s="15" t="s">
        <v>81</v>
      </c>
      <c r="AY129" s="181" t="s">
        <v>148</v>
      </c>
    </row>
    <row r="130" spans="1:65" s="2" customFormat="1" ht="34.2">
      <c r="A130" s="32"/>
      <c r="B130" s="143"/>
      <c r="C130" s="144" t="s">
        <v>165</v>
      </c>
      <c r="D130" s="144" t="s">
        <v>151</v>
      </c>
      <c r="E130" s="145" t="s">
        <v>429</v>
      </c>
      <c r="F130" s="146" t="s">
        <v>430</v>
      </c>
      <c r="G130" s="147" t="s">
        <v>400</v>
      </c>
      <c r="H130" s="148">
        <v>1275</v>
      </c>
      <c r="I130" s="149"/>
      <c r="J130" s="150">
        <f>ROUND(I130*H130,2)</f>
        <v>0</v>
      </c>
      <c r="K130" s="146" t="s">
        <v>155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170</v>
      </c>
      <c r="AT130" s="155" t="s">
        <v>151</v>
      </c>
      <c r="AU130" s="155" t="s">
        <v>83</v>
      </c>
      <c r="AY130" s="17" t="s">
        <v>148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170</v>
      </c>
      <c r="BM130" s="155" t="s">
        <v>1193</v>
      </c>
    </row>
    <row r="131" spans="1:47" s="2" customFormat="1" ht="48">
      <c r="A131" s="32"/>
      <c r="B131" s="33"/>
      <c r="C131" s="32"/>
      <c r="D131" s="157" t="s">
        <v>158</v>
      </c>
      <c r="E131" s="32"/>
      <c r="F131" s="158" t="s">
        <v>432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158</v>
      </c>
      <c r="AU131" s="17" t="s">
        <v>83</v>
      </c>
    </row>
    <row r="132" spans="2:51" s="13" customFormat="1" ht="10.2">
      <c r="B132" s="162"/>
      <c r="D132" s="157" t="s">
        <v>159</v>
      </c>
      <c r="E132" s="163" t="s">
        <v>1</v>
      </c>
      <c r="F132" s="164" t="s">
        <v>1194</v>
      </c>
      <c r="H132" s="165">
        <v>1275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159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148</v>
      </c>
    </row>
    <row r="133" spans="1:65" s="2" customFormat="1" ht="22.8">
      <c r="A133" s="32"/>
      <c r="B133" s="143"/>
      <c r="C133" s="144" t="s">
        <v>170</v>
      </c>
      <c r="D133" s="144" t="s">
        <v>151</v>
      </c>
      <c r="E133" s="145" t="s">
        <v>445</v>
      </c>
      <c r="F133" s="146" t="s">
        <v>446</v>
      </c>
      <c r="G133" s="147" t="s">
        <v>323</v>
      </c>
      <c r="H133" s="148">
        <v>216.75</v>
      </c>
      <c r="I133" s="149"/>
      <c r="J133" s="150">
        <f>ROUND(I133*H133,2)</f>
        <v>0</v>
      </c>
      <c r="K133" s="146" t="s">
        <v>155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170</v>
      </c>
      <c r="AT133" s="155" t="s">
        <v>151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1195</v>
      </c>
    </row>
    <row r="134" spans="1:47" s="2" customFormat="1" ht="28.8">
      <c r="A134" s="32"/>
      <c r="B134" s="33"/>
      <c r="C134" s="32"/>
      <c r="D134" s="157" t="s">
        <v>158</v>
      </c>
      <c r="E134" s="32"/>
      <c r="F134" s="158" t="s">
        <v>448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3" customFormat="1" ht="10.2">
      <c r="B135" s="162"/>
      <c r="D135" s="157" t="s">
        <v>159</v>
      </c>
      <c r="E135" s="163" t="s">
        <v>1</v>
      </c>
      <c r="F135" s="164" t="s">
        <v>1196</v>
      </c>
      <c r="H135" s="165">
        <v>216.75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159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148</v>
      </c>
    </row>
    <row r="136" spans="1:65" s="2" customFormat="1" ht="16.5" customHeight="1">
      <c r="A136" s="32"/>
      <c r="B136" s="143"/>
      <c r="C136" s="144" t="s">
        <v>147</v>
      </c>
      <c r="D136" s="144" t="s">
        <v>151</v>
      </c>
      <c r="E136" s="145" t="s">
        <v>450</v>
      </c>
      <c r="F136" s="146" t="s">
        <v>451</v>
      </c>
      <c r="G136" s="147" t="s">
        <v>400</v>
      </c>
      <c r="H136" s="148">
        <v>127.5</v>
      </c>
      <c r="I136" s="149"/>
      <c r="J136" s="150">
        <f>ROUND(I136*H136,2)</f>
        <v>0</v>
      </c>
      <c r="K136" s="146" t="s">
        <v>155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170</v>
      </c>
      <c r="AT136" s="155" t="s">
        <v>151</v>
      </c>
      <c r="AU136" s="155" t="s">
        <v>83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170</v>
      </c>
      <c r="BM136" s="155" t="s">
        <v>1197</v>
      </c>
    </row>
    <row r="137" spans="1:47" s="2" customFormat="1" ht="19.2">
      <c r="A137" s="32"/>
      <c r="B137" s="33"/>
      <c r="C137" s="32"/>
      <c r="D137" s="157" t="s">
        <v>158</v>
      </c>
      <c r="E137" s="32"/>
      <c r="F137" s="158" t="s">
        <v>453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83</v>
      </c>
    </row>
    <row r="138" spans="2:51" s="13" customFormat="1" ht="10.2">
      <c r="B138" s="162"/>
      <c r="D138" s="157" t="s">
        <v>159</v>
      </c>
      <c r="E138" s="163" t="s">
        <v>1</v>
      </c>
      <c r="F138" s="164" t="s">
        <v>1198</v>
      </c>
      <c r="H138" s="165">
        <v>127.5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159</v>
      </c>
      <c r="AU138" s="163" t="s">
        <v>83</v>
      </c>
      <c r="AV138" s="13" t="s">
        <v>83</v>
      </c>
      <c r="AW138" s="13" t="s">
        <v>30</v>
      </c>
      <c r="AX138" s="13" t="s">
        <v>73</v>
      </c>
      <c r="AY138" s="163" t="s">
        <v>148</v>
      </c>
    </row>
    <row r="139" spans="2:51" s="15" customFormat="1" ht="10.2">
      <c r="B139" s="180"/>
      <c r="D139" s="157" t="s">
        <v>159</v>
      </c>
      <c r="E139" s="181" t="s">
        <v>1</v>
      </c>
      <c r="F139" s="182" t="s">
        <v>249</v>
      </c>
      <c r="H139" s="183">
        <v>127.5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159</v>
      </c>
      <c r="AU139" s="181" t="s">
        <v>83</v>
      </c>
      <c r="AV139" s="15" t="s">
        <v>170</v>
      </c>
      <c r="AW139" s="15" t="s">
        <v>30</v>
      </c>
      <c r="AX139" s="15" t="s">
        <v>81</v>
      </c>
      <c r="AY139" s="181" t="s">
        <v>148</v>
      </c>
    </row>
    <row r="140" spans="1:65" s="2" customFormat="1" ht="22.8">
      <c r="A140" s="32"/>
      <c r="B140" s="143"/>
      <c r="C140" s="144" t="s">
        <v>180</v>
      </c>
      <c r="D140" s="144" t="s">
        <v>151</v>
      </c>
      <c r="E140" s="145" t="s">
        <v>458</v>
      </c>
      <c r="F140" s="146" t="s">
        <v>459</v>
      </c>
      <c r="G140" s="147" t="s">
        <v>400</v>
      </c>
      <c r="H140" s="148">
        <v>127.5</v>
      </c>
      <c r="I140" s="149"/>
      <c r="J140" s="150">
        <f>ROUND(I140*H140,2)</f>
        <v>0</v>
      </c>
      <c r="K140" s="146" t="s">
        <v>155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170</v>
      </c>
      <c r="AT140" s="155" t="s">
        <v>151</v>
      </c>
      <c r="AU140" s="155" t="s">
        <v>83</v>
      </c>
      <c r="AY140" s="17" t="s">
        <v>148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170</v>
      </c>
      <c r="BM140" s="155" t="s">
        <v>1199</v>
      </c>
    </row>
    <row r="141" spans="1:47" s="2" customFormat="1" ht="28.8">
      <c r="A141" s="32"/>
      <c r="B141" s="33"/>
      <c r="C141" s="32"/>
      <c r="D141" s="157" t="s">
        <v>158</v>
      </c>
      <c r="E141" s="32"/>
      <c r="F141" s="158" t="s">
        <v>461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158</v>
      </c>
      <c r="AU141" s="17" t="s">
        <v>83</v>
      </c>
    </row>
    <row r="142" spans="2:51" s="13" customFormat="1" ht="10.2">
      <c r="B142" s="162"/>
      <c r="D142" s="157" t="s">
        <v>159</v>
      </c>
      <c r="E142" s="163" t="s">
        <v>1</v>
      </c>
      <c r="F142" s="164" t="s">
        <v>1200</v>
      </c>
      <c r="H142" s="165">
        <v>127.5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159</v>
      </c>
      <c r="AU142" s="163" t="s">
        <v>83</v>
      </c>
      <c r="AV142" s="13" t="s">
        <v>83</v>
      </c>
      <c r="AW142" s="13" t="s">
        <v>30</v>
      </c>
      <c r="AX142" s="13" t="s">
        <v>73</v>
      </c>
      <c r="AY142" s="163" t="s">
        <v>148</v>
      </c>
    </row>
    <row r="143" spans="2:51" s="15" customFormat="1" ht="10.2">
      <c r="B143" s="180"/>
      <c r="D143" s="157" t="s">
        <v>159</v>
      </c>
      <c r="E143" s="181" t="s">
        <v>1</v>
      </c>
      <c r="F143" s="182" t="s">
        <v>249</v>
      </c>
      <c r="H143" s="183">
        <v>127.5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159</v>
      </c>
      <c r="AU143" s="181" t="s">
        <v>83</v>
      </c>
      <c r="AV143" s="15" t="s">
        <v>170</v>
      </c>
      <c r="AW143" s="15" t="s">
        <v>30</v>
      </c>
      <c r="AX143" s="15" t="s">
        <v>81</v>
      </c>
      <c r="AY143" s="181" t="s">
        <v>148</v>
      </c>
    </row>
    <row r="144" spans="1:65" s="2" customFormat="1" ht="16.5" customHeight="1">
      <c r="A144" s="32"/>
      <c r="B144" s="143"/>
      <c r="C144" s="188" t="s">
        <v>186</v>
      </c>
      <c r="D144" s="188" t="s">
        <v>250</v>
      </c>
      <c r="E144" s="189" t="s">
        <v>466</v>
      </c>
      <c r="F144" s="190" t="s">
        <v>467</v>
      </c>
      <c r="G144" s="191" t="s">
        <v>323</v>
      </c>
      <c r="H144" s="192">
        <v>255</v>
      </c>
      <c r="I144" s="193"/>
      <c r="J144" s="194">
        <f>ROUND(I144*H144,2)</f>
        <v>0</v>
      </c>
      <c r="K144" s="190" t="s">
        <v>155</v>
      </c>
      <c r="L144" s="195"/>
      <c r="M144" s="196" t="s">
        <v>1</v>
      </c>
      <c r="N144" s="197" t="s">
        <v>38</v>
      </c>
      <c r="O144" s="58"/>
      <c r="P144" s="153">
        <f>O144*H144</f>
        <v>0</v>
      </c>
      <c r="Q144" s="153">
        <v>1</v>
      </c>
      <c r="R144" s="153">
        <f>Q144*H144</f>
        <v>255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191</v>
      </c>
      <c r="AT144" s="155" t="s">
        <v>250</v>
      </c>
      <c r="AU144" s="155" t="s">
        <v>83</v>
      </c>
      <c r="AY144" s="17" t="s">
        <v>148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81</v>
      </c>
      <c r="BK144" s="156">
        <f>ROUND(I144*H144,2)</f>
        <v>0</v>
      </c>
      <c r="BL144" s="17" t="s">
        <v>170</v>
      </c>
      <c r="BM144" s="155" t="s">
        <v>1201</v>
      </c>
    </row>
    <row r="145" spans="1:47" s="2" customFormat="1" ht="10.2">
      <c r="A145" s="32"/>
      <c r="B145" s="33"/>
      <c r="C145" s="32"/>
      <c r="D145" s="157" t="s">
        <v>158</v>
      </c>
      <c r="E145" s="32"/>
      <c r="F145" s="158" t="s">
        <v>467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158</v>
      </c>
      <c r="AU145" s="17" t="s">
        <v>83</v>
      </c>
    </row>
    <row r="146" spans="2:51" s="13" customFormat="1" ht="10.2">
      <c r="B146" s="162"/>
      <c r="D146" s="157" t="s">
        <v>159</v>
      </c>
      <c r="F146" s="164" t="s">
        <v>1202</v>
      </c>
      <c r="H146" s="165">
        <v>255</v>
      </c>
      <c r="I146" s="166"/>
      <c r="L146" s="162"/>
      <c r="M146" s="170"/>
      <c r="N146" s="171"/>
      <c r="O146" s="171"/>
      <c r="P146" s="171"/>
      <c r="Q146" s="171"/>
      <c r="R146" s="171"/>
      <c r="S146" s="171"/>
      <c r="T146" s="172"/>
      <c r="AT146" s="163" t="s">
        <v>159</v>
      </c>
      <c r="AU146" s="163" t="s">
        <v>83</v>
      </c>
      <c r="AV146" s="13" t="s">
        <v>83</v>
      </c>
      <c r="AW146" s="13" t="s">
        <v>3</v>
      </c>
      <c r="AX146" s="13" t="s">
        <v>81</v>
      </c>
      <c r="AY146" s="163" t="s">
        <v>148</v>
      </c>
    </row>
    <row r="147" spans="1:31" s="2" customFormat="1" ht="6.9" customHeight="1">
      <c r="A147" s="32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33"/>
      <c r="M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</sheetData>
  <autoFilter ref="C117:K14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110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1203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ROUND((SUM(BE122:BE179)),2)</f>
        <v>0</v>
      </c>
      <c r="G33" s="32"/>
      <c r="H33" s="32"/>
      <c r="I33" s="100">
        <v>0.21</v>
      </c>
      <c r="J33" s="99">
        <f>ROUND(((SUM(BE122:BE179))*I33),2)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ROUND((SUM(BF122:BF179)),2)</f>
        <v>0</v>
      </c>
      <c r="G34" s="32"/>
      <c r="H34" s="32"/>
      <c r="I34" s="100">
        <v>0.15</v>
      </c>
      <c r="J34" s="99">
        <f>ROUND(((SUM(BF122:BF179))*I34),2)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ROUND((SUM(BG122:BG179)),2)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ROUND((SUM(BH122:BH179)),2)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ROUND((SUM(BI122:BI179)),2)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473.2 - ochrana AQUA, ochrana TEPLOVOD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5" customHeight="1">
      <c r="B99" s="116"/>
      <c r="D99" s="117" t="s">
        <v>336</v>
      </c>
      <c r="E99" s="118"/>
      <c r="F99" s="118"/>
      <c r="G99" s="118"/>
      <c r="H99" s="118"/>
      <c r="I99" s="118"/>
      <c r="J99" s="119">
        <f>J157</f>
        <v>0</v>
      </c>
      <c r="L99" s="116"/>
    </row>
    <row r="100" spans="2:12" s="10" customFormat="1" ht="19.95" customHeight="1">
      <c r="B100" s="116"/>
      <c r="D100" s="117" t="s">
        <v>337</v>
      </c>
      <c r="E100" s="118"/>
      <c r="F100" s="118"/>
      <c r="G100" s="118"/>
      <c r="H100" s="118"/>
      <c r="I100" s="118"/>
      <c r="J100" s="119">
        <f>J166</f>
        <v>0</v>
      </c>
      <c r="L100" s="116"/>
    </row>
    <row r="101" spans="2:12" s="9" customFormat="1" ht="24.9" customHeight="1">
      <c r="B101" s="112"/>
      <c r="D101" s="113" t="s">
        <v>1204</v>
      </c>
      <c r="E101" s="114"/>
      <c r="F101" s="114"/>
      <c r="G101" s="114"/>
      <c r="H101" s="114"/>
      <c r="I101" s="114"/>
      <c r="J101" s="115">
        <f>J173</f>
        <v>0</v>
      </c>
      <c r="L101" s="112"/>
    </row>
    <row r="102" spans="2:12" s="10" customFormat="1" ht="19.95" customHeight="1">
      <c r="B102" s="116"/>
      <c r="D102" s="117" t="s">
        <v>1205</v>
      </c>
      <c r="E102" s="118"/>
      <c r="F102" s="118"/>
      <c r="G102" s="118"/>
      <c r="H102" s="118"/>
      <c r="I102" s="118"/>
      <c r="J102" s="119">
        <f>J174</f>
        <v>0</v>
      </c>
      <c r="L102" s="11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133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2" t="str">
        <f>E7</f>
        <v>Revitalizace ul. Šumavská - III. etapa - část B</v>
      </c>
      <c r="F112" s="243"/>
      <c r="G112" s="243"/>
      <c r="H112" s="243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121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7" t="str">
        <f>E9</f>
        <v>SO 473.2 - ochrana AQUA, ochrana TEPLOVOD</v>
      </c>
      <c r="F114" s="244"/>
      <c r="G114" s="244"/>
      <c r="H114" s="244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 xml:space="preserve"> </v>
      </c>
      <c r="G116" s="32"/>
      <c r="H116" s="32"/>
      <c r="I116" s="27" t="s">
        <v>22</v>
      </c>
      <c r="J116" s="55" t="str">
        <f>IF(J12="","",J12)</f>
        <v>29. 11. 2020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2"/>
      <c r="E118" s="32"/>
      <c r="F118" s="25" t="str">
        <f>E15</f>
        <v xml:space="preserve"> </v>
      </c>
      <c r="G118" s="32"/>
      <c r="H118" s="32"/>
      <c r="I118" s="27" t="s">
        <v>29</v>
      </c>
      <c r="J118" s="30" t="str">
        <f>E21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134</v>
      </c>
      <c r="D121" s="123" t="s">
        <v>58</v>
      </c>
      <c r="E121" s="123" t="s">
        <v>54</v>
      </c>
      <c r="F121" s="123" t="s">
        <v>55</v>
      </c>
      <c r="G121" s="123" t="s">
        <v>135</v>
      </c>
      <c r="H121" s="123" t="s">
        <v>136</v>
      </c>
      <c r="I121" s="123" t="s">
        <v>137</v>
      </c>
      <c r="J121" s="123" t="s">
        <v>125</v>
      </c>
      <c r="K121" s="124" t="s">
        <v>138</v>
      </c>
      <c r="L121" s="125"/>
      <c r="M121" s="62" t="s">
        <v>1</v>
      </c>
      <c r="N121" s="63" t="s">
        <v>37</v>
      </c>
      <c r="O121" s="63" t="s">
        <v>139</v>
      </c>
      <c r="P121" s="63" t="s">
        <v>140</v>
      </c>
      <c r="Q121" s="63" t="s">
        <v>141</v>
      </c>
      <c r="R121" s="63" t="s">
        <v>142</v>
      </c>
      <c r="S121" s="63" t="s">
        <v>143</v>
      </c>
      <c r="T121" s="64" t="s">
        <v>144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8" customHeight="1">
      <c r="A122" s="32"/>
      <c r="B122" s="33"/>
      <c r="C122" s="69" t="s">
        <v>145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P123+P173</f>
        <v>0</v>
      </c>
      <c r="Q122" s="66"/>
      <c r="R122" s="127">
        <f>R123+R173</f>
        <v>163.53593125</v>
      </c>
      <c r="S122" s="66"/>
      <c r="T122" s="128">
        <f>T123+T173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127</v>
      </c>
      <c r="BK122" s="129">
        <f>BK123+BK173</f>
        <v>0</v>
      </c>
    </row>
    <row r="123" spans="2:63" s="12" customFormat="1" ht="25.95" customHeight="1">
      <c r="B123" s="130"/>
      <c r="D123" s="131" t="s">
        <v>72</v>
      </c>
      <c r="E123" s="132" t="s">
        <v>235</v>
      </c>
      <c r="F123" s="132" t="s">
        <v>236</v>
      </c>
      <c r="I123" s="133"/>
      <c r="J123" s="134">
        <f>BK123</f>
        <v>0</v>
      </c>
      <c r="L123" s="130"/>
      <c r="M123" s="135"/>
      <c r="N123" s="136"/>
      <c r="O123" s="136"/>
      <c r="P123" s="137">
        <f>P124+P157+P166</f>
        <v>0</v>
      </c>
      <c r="Q123" s="136"/>
      <c r="R123" s="137">
        <f>R124+R157+R166</f>
        <v>163.17593125</v>
      </c>
      <c r="S123" s="136"/>
      <c r="T123" s="138">
        <f>T124+T157+T166</f>
        <v>0</v>
      </c>
      <c r="AR123" s="131" t="s">
        <v>81</v>
      </c>
      <c r="AT123" s="139" t="s">
        <v>72</v>
      </c>
      <c r="AU123" s="139" t="s">
        <v>73</v>
      </c>
      <c r="AY123" s="131" t="s">
        <v>148</v>
      </c>
      <c r="BK123" s="140">
        <f>BK124+BK157+BK166</f>
        <v>0</v>
      </c>
    </row>
    <row r="124" spans="2:63" s="12" customFormat="1" ht="22.8" customHeight="1">
      <c r="B124" s="130"/>
      <c r="D124" s="131" t="s">
        <v>72</v>
      </c>
      <c r="E124" s="141" t="s">
        <v>81</v>
      </c>
      <c r="F124" s="141" t="s">
        <v>339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SUM(P125:P156)</f>
        <v>0</v>
      </c>
      <c r="Q124" s="136"/>
      <c r="R124" s="137">
        <f>SUM(R125:R156)</f>
        <v>123.75</v>
      </c>
      <c r="S124" s="136"/>
      <c r="T124" s="138">
        <f>SUM(T125:T156)</f>
        <v>0</v>
      </c>
      <c r="AR124" s="131" t="s">
        <v>81</v>
      </c>
      <c r="AT124" s="139" t="s">
        <v>72</v>
      </c>
      <c r="AU124" s="139" t="s">
        <v>81</v>
      </c>
      <c r="AY124" s="131" t="s">
        <v>148</v>
      </c>
      <c r="BK124" s="140">
        <f>SUM(BK125:BK156)</f>
        <v>0</v>
      </c>
    </row>
    <row r="125" spans="1:65" s="2" customFormat="1" ht="33" customHeight="1">
      <c r="A125" s="32"/>
      <c r="B125" s="143"/>
      <c r="C125" s="144" t="s">
        <v>81</v>
      </c>
      <c r="D125" s="144" t="s">
        <v>151</v>
      </c>
      <c r="E125" s="145" t="s">
        <v>1186</v>
      </c>
      <c r="F125" s="146" t="s">
        <v>1187</v>
      </c>
      <c r="G125" s="147" t="s">
        <v>400</v>
      </c>
      <c r="H125" s="148">
        <v>60</v>
      </c>
      <c r="I125" s="149"/>
      <c r="J125" s="150">
        <f>ROUND(I125*H125,2)</f>
        <v>0</v>
      </c>
      <c r="K125" s="146" t="s">
        <v>155</v>
      </c>
      <c r="L125" s="33"/>
      <c r="M125" s="151" t="s">
        <v>1</v>
      </c>
      <c r="N125" s="152" t="s">
        <v>38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170</v>
      </c>
      <c r="AT125" s="155" t="s">
        <v>151</v>
      </c>
      <c r="AU125" s="155" t="s">
        <v>83</v>
      </c>
      <c r="AY125" s="17" t="s">
        <v>148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81</v>
      </c>
      <c r="BK125" s="156">
        <f>ROUND(I125*H125,2)</f>
        <v>0</v>
      </c>
      <c r="BL125" s="17" t="s">
        <v>170</v>
      </c>
      <c r="BM125" s="155" t="s">
        <v>1188</v>
      </c>
    </row>
    <row r="126" spans="1:47" s="2" customFormat="1" ht="28.8">
      <c r="A126" s="32"/>
      <c r="B126" s="33"/>
      <c r="C126" s="32"/>
      <c r="D126" s="157" t="s">
        <v>158</v>
      </c>
      <c r="E126" s="32"/>
      <c r="F126" s="158" t="s">
        <v>1189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158</v>
      </c>
      <c r="AU126" s="17" t="s">
        <v>83</v>
      </c>
    </row>
    <row r="127" spans="2:51" s="13" customFormat="1" ht="20.4">
      <c r="B127" s="162"/>
      <c r="D127" s="157" t="s">
        <v>159</v>
      </c>
      <c r="E127" s="163" t="s">
        <v>1</v>
      </c>
      <c r="F127" s="164" t="s">
        <v>1206</v>
      </c>
      <c r="H127" s="165">
        <v>60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159</v>
      </c>
      <c r="AU127" s="163" t="s">
        <v>83</v>
      </c>
      <c r="AV127" s="13" t="s">
        <v>83</v>
      </c>
      <c r="AW127" s="13" t="s">
        <v>30</v>
      </c>
      <c r="AX127" s="13" t="s">
        <v>73</v>
      </c>
      <c r="AY127" s="163" t="s">
        <v>148</v>
      </c>
    </row>
    <row r="128" spans="2:51" s="15" customFormat="1" ht="10.2">
      <c r="B128" s="180"/>
      <c r="D128" s="157" t="s">
        <v>159</v>
      </c>
      <c r="E128" s="181" t="s">
        <v>1</v>
      </c>
      <c r="F128" s="182" t="s">
        <v>249</v>
      </c>
      <c r="H128" s="183">
        <v>60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1" t="s">
        <v>159</v>
      </c>
      <c r="AU128" s="181" t="s">
        <v>83</v>
      </c>
      <c r="AV128" s="15" t="s">
        <v>170</v>
      </c>
      <c r="AW128" s="15" t="s">
        <v>30</v>
      </c>
      <c r="AX128" s="15" t="s">
        <v>81</v>
      </c>
      <c r="AY128" s="181" t="s">
        <v>148</v>
      </c>
    </row>
    <row r="129" spans="1:65" s="2" customFormat="1" ht="33" customHeight="1">
      <c r="A129" s="32"/>
      <c r="B129" s="143"/>
      <c r="C129" s="144" t="s">
        <v>83</v>
      </c>
      <c r="D129" s="144" t="s">
        <v>151</v>
      </c>
      <c r="E129" s="145" t="s">
        <v>423</v>
      </c>
      <c r="F129" s="146" t="s">
        <v>424</v>
      </c>
      <c r="G129" s="147" t="s">
        <v>400</v>
      </c>
      <c r="H129" s="148">
        <v>60</v>
      </c>
      <c r="I129" s="149"/>
      <c r="J129" s="150">
        <f>ROUND(I129*H129,2)</f>
        <v>0</v>
      </c>
      <c r="K129" s="146" t="s">
        <v>155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170</v>
      </c>
      <c r="AT129" s="155" t="s">
        <v>151</v>
      </c>
      <c r="AU129" s="155" t="s">
        <v>83</v>
      </c>
      <c r="AY129" s="17" t="s">
        <v>148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170</v>
      </c>
      <c r="BM129" s="155" t="s">
        <v>1191</v>
      </c>
    </row>
    <row r="130" spans="1:47" s="2" customFormat="1" ht="38.4">
      <c r="A130" s="32"/>
      <c r="B130" s="33"/>
      <c r="C130" s="32"/>
      <c r="D130" s="157" t="s">
        <v>158</v>
      </c>
      <c r="E130" s="32"/>
      <c r="F130" s="158" t="s">
        <v>426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158</v>
      </c>
      <c r="AU130" s="17" t="s">
        <v>83</v>
      </c>
    </row>
    <row r="131" spans="2:51" s="14" customFormat="1" ht="10.2">
      <c r="B131" s="173"/>
      <c r="D131" s="157" t="s">
        <v>159</v>
      </c>
      <c r="E131" s="174" t="s">
        <v>1</v>
      </c>
      <c r="F131" s="175" t="s">
        <v>427</v>
      </c>
      <c r="H131" s="174" t="s">
        <v>1</v>
      </c>
      <c r="I131" s="176"/>
      <c r="L131" s="173"/>
      <c r="M131" s="177"/>
      <c r="N131" s="178"/>
      <c r="O131" s="178"/>
      <c r="P131" s="178"/>
      <c r="Q131" s="178"/>
      <c r="R131" s="178"/>
      <c r="S131" s="178"/>
      <c r="T131" s="179"/>
      <c r="AT131" s="174" t="s">
        <v>159</v>
      </c>
      <c r="AU131" s="174" t="s">
        <v>83</v>
      </c>
      <c r="AV131" s="14" t="s">
        <v>81</v>
      </c>
      <c r="AW131" s="14" t="s">
        <v>30</v>
      </c>
      <c r="AX131" s="14" t="s">
        <v>73</v>
      </c>
      <c r="AY131" s="174" t="s">
        <v>148</v>
      </c>
    </row>
    <row r="132" spans="2:51" s="13" customFormat="1" ht="10.2">
      <c r="B132" s="162"/>
      <c r="D132" s="157" t="s">
        <v>159</v>
      </c>
      <c r="E132" s="163" t="s">
        <v>1</v>
      </c>
      <c r="F132" s="164" t="s">
        <v>1207</v>
      </c>
      <c r="H132" s="165">
        <v>60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159</v>
      </c>
      <c r="AU132" s="163" t="s">
        <v>83</v>
      </c>
      <c r="AV132" s="13" t="s">
        <v>83</v>
      </c>
      <c r="AW132" s="13" t="s">
        <v>30</v>
      </c>
      <c r="AX132" s="13" t="s">
        <v>73</v>
      </c>
      <c r="AY132" s="163" t="s">
        <v>148</v>
      </c>
    </row>
    <row r="133" spans="2:51" s="15" customFormat="1" ht="10.2">
      <c r="B133" s="180"/>
      <c r="D133" s="157" t="s">
        <v>159</v>
      </c>
      <c r="E133" s="181" t="s">
        <v>1</v>
      </c>
      <c r="F133" s="182" t="s">
        <v>249</v>
      </c>
      <c r="H133" s="183">
        <v>60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159</v>
      </c>
      <c r="AU133" s="181" t="s">
        <v>83</v>
      </c>
      <c r="AV133" s="15" t="s">
        <v>170</v>
      </c>
      <c r="AW133" s="15" t="s">
        <v>30</v>
      </c>
      <c r="AX133" s="15" t="s">
        <v>81</v>
      </c>
      <c r="AY133" s="181" t="s">
        <v>148</v>
      </c>
    </row>
    <row r="134" spans="1:65" s="2" customFormat="1" ht="34.2">
      <c r="A134" s="32"/>
      <c r="B134" s="143"/>
      <c r="C134" s="144" t="s">
        <v>165</v>
      </c>
      <c r="D134" s="144" t="s">
        <v>151</v>
      </c>
      <c r="E134" s="145" t="s">
        <v>429</v>
      </c>
      <c r="F134" s="146" t="s">
        <v>430</v>
      </c>
      <c r="G134" s="147" t="s">
        <v>400</v>
      </c>
      <c r="H134" s="148">
        <v>600</v>
      </c>
      <c r="I134" s="149"/>
      <c r="J134" s="150">
        <f>ROUND(I134*H134,2)</f>
        <v>0</v>
      </c>
      <c r="K134" s="146" t="s">
        <v>155</v>
      </c>
      <c r="L134" s="33"/>
      <c r="M134" s="151" t="s">
        <v>1</v>
      </c>
      <c r="N134" s="152" t="s">
        <v>38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170</v>
      </c>
      <c r="AT134" s="155" t="s">
        <v>151</v>
      </c>
      <c r="AU134" s="155" t="s">
        <v>83</v>
      </c>
      <c r="AY134" s="17" t="s">
        <v>148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170</v>
      </c>
      <c r="BM134" s="155" t="s">
        <v>1193</v>
      </c>
    </row>
    <row r="135" spans="1:47" s="2" customFormat="1" ht="48">
      <c r="A135" s="32"/>
      <c r="B135" s="33"/>
      <c r="C135" s="32"/>
      <c r="D135" s="157" t="s">
        <v>158</v>
      </c>
      <c r="E135" s="32"/>
      <c r="F135" s="158" t="s">
        <v>432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158</v>
      </c>
      <c r="AU135" s="17" t="s">
        <v>83</v>
      </c>
    </row>
    <row r="136" spans="2:51" s="13" customFormat="1" ht="10.2">
      <c r="B136" s="162"/>
      <c r="D136" s="157" t="s">
        <v>159</v>
      </c>
      <c r="E136" s="163" t="s">
        <v>1</v>
      </c>
      <c r="F136" s="164" t="s">
        <v>1208</v>
      </c>
      <c r="H136" s="165">
        <v>600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159</v>
      </c>
      <c r="AU136" s="163" t="s">
        <v>83</v>
      </c>
      <c r="AV136" s="13" t="s">
        <v>83</v>
      </c>
      <c r="AW136" s="13" t="s">
        <v>30</v>
      </c>
      <c r="AX136" s="13" t="s">
        <v>81</v>
      </c>
      <c r="AY136" s="163" t="s">
        <v>148</v>
      </c>
    </row>
    <row r="137" spans="1:65" s="2" customFormat="1" ht="22.8">
      <c r="A137" s="32"/>
      <c r="B137" s="143"/>
      <c r="C137" s="144" t="s">
        <v>170</v>
      </c>
      <c r="D137" s="144" t="s">
        <v>151</v>
      </c>
      <c r="E137" s="145" t="s">
        <v>445</v>
      </c>
      <c r="F137" s="146" t="s">
        <v>446</v>
      </c>
      <c r="G137" s="147" t="s">
        <v>323</v>
      </c>
      <c r="H137" s="148">
        <v>102</v>
      </c>
      <c r="I137" s="149"/>
      <c r="J137" s="150">
        <f>ROUND(I137*H137,2)</f>
        <v>0</v>
      </c>
      <c r="K137" s="146" t="s">
        <v>155</v>
      </c>
      <c r="L137" s="33"/>
      <c r="M137" s="151" t="s">
        <v>1</v>
      </c>
      <c r="N137" s="152" t="s">
        <v>38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170</v>
      </c>
      <c r="AT137" s="155" t="s">
        <v>151</v>
      </c>
      <c r="AU137" s="155" t="s">
        <v>83</v>
      </c>
      <c r="AY137" s="17" t="s">
        <v>148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81</v>
      </c>
      <c r="BK137" s="156">
        <f>ROUND(I137*H137,2)</f>
        <v>0</v>
      </c>
      <c r="BL137" s="17" t="s">
        <v>170</v>
      </c>
      <c r="BM137" s="155" t="s">
        <v>1195</v>
      </c>
    </row>
    <row r="138" spans="1:47" s="2" customFormat="1" ht="28.8">
      <c r="A138" s="32"/>
      <c r="B138" s="33"/>
      <c r="C138" s="32"/>
      <c r="D138" s="157" t="s">
        <v>158</v>
      </c>
      <c r="E138" s="32"/>
      <c r="F138" s="158" t="s">
        <v>448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158</v>
      </c>
      <c r="AU138" s="17" t="s">
        <v>83</v>
      </c>
    </row>
    <row r="139" spans="2:51" s="13" customFormat="1" ht="10.2">
      <c r="B139" s="162"/>
      <c r="D139" s="157" t="s">
        <v>159</v>
      </c>
      <c r="E139" s="163" t="s">
        <v>1</v>
      </c>
      <c r="F139" s="164" t="s">
        <v>1209</v>
      </c>
      <c r="H139" s="165">
        <v>102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159</v>
      </c>
      <c r="AU139" s="163" t="s">
        <v>83</v>
      </c>
      <c r="AV139" s="13" t="s">
        <v>83</v>
      </c>
      <c r="AW139" s="13" t="s">
        <v>30</v>
      </c>
      <c r="AX139" s="13" t="s">
        <v>81</v>
      </c>
      <c r="AY139" s="163" t="s">
        <v>148</v>
      </c>
    </row>
    <row r="140" spans="1:65" s="2" customFormat="1" ht="16.5" customHeight="1">
      <c r="A140" s="32"/>
      <c r="B140" s="143"/>
      <c r="C140" s="144" t="s">
        <v>147</v>
      </c>
      <c r="D140" s="144" t="s">
        <v>151</v>
      </c>
      <c r="E140" s="145" t="s">
        <v>450</v>
      </c>
      <c r="F140" s="146" t="s">
        <v>451</v>
      </c>
      <c r="G140" s="147" t="s">
        <v>400</v>
      </c>
      <c r="H140" s="148">
        <v>60</v>
      </c>
      <c r="I140" s="149"/>
      <c r="J140" s="150">
        <f>ROUND(I140*H140,2)</f>
        <v>0</v>
      </c>
      <c r="K140" s="146" t="s">
        <v>155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170</v>
      </c>
      <c r="AT140" s="155" t="s">
        <v>151</v>
      </c>
      <c r="AU140" s="155" t="s">
        <v>83</v>
      </c>
      <c r="AY140" s="17" t="s">
        <v>148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170</v>
      </c>
      <c r="BM140" s="155" t="s">
        <v>1197</v>
      </c>
    </row>
    <row r="141" spans="1:47" s="2" customFormat="1" ht="19.2">
      <c r="A141" s="32"/>
      <c r="B141" s="33"/>
      <c r="C141" s="32"/>
      <c r="D141" s="157" t="s">
        <v>158</v>
      </c>
      <c r="E141" s="32"/>
      <c r="F141" s="158" t="s">
        <v>453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158</v>
      </c>
      <c r="AU141" s="17" t="s">
        <v>83</v>
      </c>
    </row>
    <row r="142" spans="2:51" s="13" customFormat="1" ht="10.2">
      <c r="B142" s="162"/>
      <c r="D142" s="157" t="s">
        <v>159</v>
      </c>
      <c r="E142" s="163" t="s">
        <v>1</v>
      </c>
      <c r="F142" s="164" t="s">
        <v>1210</v>
      </c>
      <c r="H142" s="165">
        <v>60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159</v>
      </c>
      <c r="AU142" s="163" t="s">
        <v>83</v>
      </c>
      <c r="AV142" s="13" t="s">
        <v>83</v>
      </c>
      <c r="AW142" s="13" t="s">
        <v>30</v>
      </c>
      <c r="AX142" s="13" t="s">
        <v>73</v>
      </c>
      <c r="AY142" s="163" t="s">
        <v>148</v>
      </c>
    </row>
    <row r="143" spans="2:51" s="15" customFormat="1" ht="10.2">
      <c r="B143" s="180"/>
      <c r="D143" s="157" t="s">
        <v>159</v>
      </c>
      <c r="E143" s="181" t="s">
        <v>1</v>
      </c>
      <c r="F143" s="182" t="s">
        <v>249</v>
      </c>
      <c r="H143" s="183">
        <v>60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159</v>
      </c>
      <c r="AU143" s="181" t="s">
        <v>83</v>
      </c>
      <c r="AV143" s="15" t="s">
        <v>170</v>
      </c>
      <c r="AW143" s="15" t="s">
        <v>30</v>
      </c>
      <c r="AX143" s="15" t="s">
        <v>81</v>
      </c>
      <c r="AY143" s="181" t="s">
        <v>148</v>
      </c>
    </row>
    <row r="144" spans="1:65" s="2" customFormat="1" ht="22.8">
      <c r="A144" s="32"/>
      <c r="B144" s="143"/>
      <c r="C144" s="144" t="s">
        <v>180</v>
      </c>
      <c r="D144" s="144" t="s">
        <v>151</v>
      </c>
      <c r="E144" s="145" t="s">
        <v>458</v>
      </c>
      <c r="F144" s="146" t="s">
        <v>459</v>
      </c>
      <c r="G144" s="147" t="s">
        <v>400</v>
      </c>
      <c r="H144" s="148">
        <v>30</v>
      </c>
      <c r="I144" s="149"/>
      <c r="J144" s="150">
        <f>ROUND(I144*H144,2)</f>
        <v>0</v>
      </c>
      <c r="K144" s="146" t="s">
        <v>155</v>
      </c>
      <c r="L144" s="33"/>
      <c r="M144" s="151" t="s">
        <v>1</v>
      </c>
      <c r="N144" s="152" t="s">
        <v>38</v>
      </c>
      <c r="O144" s="58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170</v>
      </c>
      <c r="AT144" s="155" t="s">
        <v>151</v>
      </c>
      <c r="AU144" s="155" t="s">
        <v>83</v>
      </c>
      <c r="AY144" s="17" t="s">
        <v>148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81</v>
      </c>
      <c r="BK144" s="156">
        <f>ROUND(I144*H144,2)</f>
        <v>0</v>
      </c>
      <c r="BL144" s="17" t="s">
        <v>170</v>
      </c>
      <c r="BM144" s="155" t="s">
        <v>1199</v>
      </c>
    </row>
    <row r="145" spans="1:47" s="2" customFormat="1" ht="28.8">
      <c r="A145" s="32"/>
      <c r="B145" s="33"/>
      <c r="C145" s="32"/>
      <c r="D145" s="157" t="s">
        <v>158</v>
      </c>
      <c r="E145" s="32"/>
      <c r="F145" s="158" t="s">
        <v>461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158</v>
      </c>
      <c r="AU145" s="17" t="s">
        <v>83</v>
      </c>
    </row>
    <row r="146" spans="2:51" s="13" customFormat="1" ht="10.2">
      <c r="B146" s="162"/>
      <c r="D146" s="157" t="s">
        <v>159</v>
      </c>
      <c r="E146" s="163" t="s">
        <v>1</v>
      </c>
      <c r="F146" s="164" t="s">
        <v>1211</v>
      </c>
      <c r="H146" s="165">
        <v>30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159</v>
      </c>
      <c r="AU146" s="163" t="s">
        <v>83</v>
      </c>
      <c r="AV146" s="13" t="s">
        <v>83</v>
      </c>
      <c r="AW146" s="13" t="s">
        <v>30</v>
      </c>
      <c r="AX146" s="13" t="s">
        <v>73</v>
      </c>
      <c r="AY146" s="163" t="s">
        <v>148</v>
      </c>
    </row>
    <row r="147" spans="2:51" s="15" customFormat="1" ht="10.2">
      <c r="B147" s="180"/>
      <c r="D147" s="157" t="s">
        <v>159</v>
      </c>
      <c r="E147" s="181" t="s">
        <v>1</v>
      </c>
      <c r="F147" s="182" t="s">
        <v>249</v>
      </c>
      <c r="H147" s="183">
        <v>30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159</v>
      </c>
      <c r="AU147" s="181" t="s">
        <v>83</v>
      </c>
      <c r="AV147" s="15" t="s">
        <v>170</v>
      </c>
      <c r="AW147" s="15" t="s">
        <v>30</v>
      </c>
      <c r="AX147" s="15" t="s">
        <v>81</v>
      </c>
      <c r="AY147" s="181" t="s">
        <v>148</v>
      </c>
    </row>
    <row r="148" spans="1:65" s="2" customFormat="1" ht="16.5" customHeight="1">
      <c r="A148" s="32"/>
      <c r="B148" s="143"/>
      <c r="C148" s="188" t="s">
        <v>186</v>
      </c>
      <c r="D148" s="188" t="s">
        <v>250</v>
      </c>
      <c r="E148" s="189" t="s">
        <v>466</v>
      </c>
      <c r="F148" s="190" t="s">
        <v>467</v>
      </c>
      <c r="G148" s="191" t="s">
        <v>323</v>
      </c>
      <c r="H148" s="192">
        <v>60</v>
      </c>
      <c r="I148" s="193"/>
      <c r="J148" s="194">
        <f>ROUND(I148*H148,2)</f>
        <v>0</v>
      </c>
      <c r="K148" s="190" t="s">
        <v>155</v>
      </c>
      <c r="L148" s="195"/>
      <c r="M148" s="196" t="s">
        <v>1</v>
      </c>
      <c r="N148" s="197" t="s">
        <v>38</v>
      </c>
      <c r="O148" s="58"/>
      <c r="P148" s="153">
        <f>O148*H148</f>
        <v>0</v>
      </c>
      <c r="Q148" s="153">
        <v>1</v>
      </c>
      <c r="R148" s="153">
        <f>Q148*H148</f>
        <v>60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191</v>
      </c>
      <c r="AT148" s="155" t="s">
        <v>250</v>
      </c>
      <c r="AU148" s="155" t="s">
        <v>83</v>
      </c>
      <c r="AY148" s="17" t="s">
        <v>148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170</v>
      </c>
      <c r="BM148" s="155" t="s">
        <v>1201</v>
      </c>
    </row>
    <row r="149" spans="1:47" s="2" customFormat="1" ht="10.2">
      <c r="A149" s="32"/>
      <c r="B149" s="33"/>
      <c r="C149" s="32"/>
      <c r="D149" s="157" t="s">
        <v>158</v>
      </c>
      <c r="E149" s="32"/>
      <c r="F149" s="158" t="s">
        <v>467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158</v>
      </c>
      <c r="AU149" s="17" t="s">
        <v>83</v>
      </c>
    </row>
    <row r="150" spans="2:51" s="13" customFormat="1" ht="10.2">
      <c r="B150" s="162"/>
      <c r="D150" s="157" t="s">
        <v>159</v>
      </c>
      <c r="F150" s="164" t="s">
        <v>1212</v>
      </c>
      <c r="H150" s="165">
        <v>60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159</v>
      </c>
      <c r="AU150" s="163" t="s">
        <v>83</v>
      </c>
      <c r="AV150" s="13" t="s">
        <v>83</v>
      </c>
      <c r="AW150" s="13" t="s">
        <v>3</v>
      </c>
      <c r="AX150" s="13" t="s">
        <v>81</v>
      </c>
      <c r="AY150" s="163" t="s">
        <v>148</v>
      </c>
    </row>
    <row r="151" spans="1:65" s="2" customFormat="1" ht="22.8">
      <c r="A151" s="32"/>
      <c r="B151" s="143"/>
      <c r="C151" s="144" t="s">
        <v>191</v>
      </c>
      <c r="D151" s="144" t="s">
        <v>151</v>
      </c>
      <c r="E151" s="145" t="s">
        <v>929</v>
      </c>
      <c r="F151" s="146" t="s">
        <v>930</v>
      </c>
      <c r="G151" s="147" t="s">
        <v>400</v>
      </c>
      <c r="H151" s="148">
        <v>31.875</v>
      </c>
      <c r="I151" s="149"/>
      <c r="J151" s="150">
        <f>ROUND(I151*H151,2)</f>
        <v>0</v>
      </c>
      <c r="K151" s="146" t="s">
        <v>155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170</v>
      </c>
      <c r="AT151" s="155" t="s">
        <v>151</v>
      </c>
      <c r="AU151" s="155" t="s">
        <v>83</v>
      </c>
      <c r="AY151" s="17" t="s">
        <v>148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170</v>
      </c>
      <c r="BM151" s="155" t="s">
        <v>1213</v>
      </c>
    </row>
    <row r="152" spans="1:47" s="2" customFormat="1" ht="48">
      <c r="A152" s="32"/>
      <c r="B152" s="33"/>
      <c r="C152" s="32"/>
      <c r="D152" s="157" t="s">
        <v>158</v>
      </c>
      <c r="E152" s="32"/>
      <c r="F152" s="158" t="s">
        <v>932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158</v>
      </c>
      <c r="AU152" s="17" t="s">
        <v>83</v>
      </c>
    </row>
    <row r="153" spans="2:51" s="13" customFormat="1" ht="10.2">
      <c r="B153" s="162"/>
      <c r="D153" s="157" t="s">
        <v>159</v>
      </c>
      <c r="E153" s="163" t="s">
        <v>1</v>
      </c>
      <c r="F153" s="164" t="s">
        <v>1214</v>
      </c>
      <c r="H153" s="165">
        <v>31.875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3" t="s">
        <v>159</v>
      </c>
      <c r="AU153" s="163" t="s">
        <v>83</v>
      </c>
      <c r="AV153" s="13" t="s">
        <v>83</v>
      </c>
      <c r="AW153" s="13" t="s">
        <v>30</v>
      </c>
      <c r="AX153" s="13" t="s">
        <v>81</v>
      </c>
      <c r="AY153" s="163" t="s">
        <v>148</v>
      </c>
    </row>
    <row r="154" spans="1:65" s="2" customFormat="1" ht="16.5" customHeight="1">
      <c r="A154" s="32"/>
      <c r="B154" s="143"/>
      <c r="C154" s="188" t="s">
        <v>196</v>
      </c>
      <c r="D154" s="188" t="s">
        <v>250</v>
      </c>
      <c r="E154" s="189" t="s">
        <v>934</v>
      </c>
      <c r="F154" s="190" t="s">
        <v>935</v>
      </c>
      <c r="G154" s="191" t="s">
        <v>323</v>
      </c>
      <c r="H154" s="192">
        <v>63.75</v>
      </c>
      <c r="I154" s="193"/>
      <c r="J154" s="194">
        <f>ROUND(I154*H154,2)</f>
        <v>0</v>
      </c>
      <c r="K154" s="190" t="s">
        <v>155</v>
      </c>
      <c r="L154" s="195"/>
      <c r="M154" s="196" t="s">
        <v>1</v>
      </c>
      <c r="N154" s="197" t="s">
        <v>38</v>
      </c>
      <c r="O154" s="58"/>
      <c r="P154" s="153">
        <f>O154*H154</f>
        <v>0</v>
      </c>
      <c r="Q154" s="153">
        <v>1</v>
      </c>
      <c r="R154" s="153">
        <f>Q154*H154</f>
        <v>63.75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191</v>
      </c>
      <c r="AT154" s="155" t="s">
        <v>250</v>
      </c>
      <c r="AU154" s="155" t="s">
        <v>83</v>
      </c>
      <c r="AY154" s="17" t="s">
        <v>148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81</v>
      </c>
      <c r="BK154" s="156">
        <f>ROUND(I154*H154,2)</f>
        <v>0</v>
      </c>
      <c r="BL154" s="17" t="s">
        <v>170</v>
      </c>
      <c r="BM154" s="155" t="s">
        <v>1215</v>
      </c>
    </row>
    <row r="155" spans="1:47" s="2" customFormat="1" ht="10.2">
      <c r="A155" s="32"/>
      <c r="B155" s="33"/>
      <c r="C155" s="32"/>
      <c r="D155" s="157" t="s">
        <v>158</v>
      </c>
      <c r="E155" s="32"/>
      <c r="F155" s="158" t="s">
        <v>935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158</v>
      </c>
      <c r="AU155" s="17" t="s">
        <v>83</v>
      </c>
    </row>
    <row r="156" spans="2:51" s="13" customFormat="1" ht="10.2">
      <c r="B156" s="162"/>
      <c r="D156" s="157" t="s">
        <v>159</v>
      </c>
      <c r="F156" s="164" t="s">
        <v>1216</v>
      </c>
      <c r="H156" s="165">
        <v>63.75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159</v>
      </c>
      <c r="AU156" s="163" t="s">
        <v>83</v>
      </c>
      <c r="AV156" s="13" t="s">
        <v>83</v>
      </c>
      <c r="AW156" s="13" t="s">
        <v>3</v>
      </c>
      <c r="AX156" s="13" t="s">
        <v>81</v>
      </c>
      <c r="AY156" s="163" t="s">
        <v>148</v>
      </c>
    </row>
    <row r="157" spans="2:63" s="12" customFormat="1" ht="22.8" customHeight="1">
      <c r="B157" s="130"/>
      <c r="D157" s="131" t="s">
        <v>72</v>
      </c>
      <c r="E157" s="141" t="s">
        <v>147</v>
      </c>
      <c r="F157" s="141" t="s">
        <v>489</v>
      </c>
      <c r="I157" s="133"/>
      <c r="J157" s="142">
        <f>BK157</f>
        <v>0</v>
      </c>
      <c r="L157" s="130"/>
      <c r="M157" s="135"/>
      <c r="N157" s="136"/>
      <c r="O157" s="136"/>
      <c r="P157" s="137">
        <f>SUM(P158:P165)</f>
        <v>0</v>
      </c>
      <c r="Q157" s="136"/>
      <c r="R157" s="137">
        <f>SUM(R158:R165)</f>
        <v>39.382375</v>
      </c>
      <c r="S157" s="136"/>
      <c r="T157" s="138">
        <f>SUM(T158:T165)</f>
        <v>0</v>
      </c>
      <c r="AR157" s="131" t="s">
        <v>81</v>
      </c>
      <c r="AT157" s="139" t="s">
        <v>72</v>
      </c>
      <c r="AU157" s="139" t="s">
        <v>81</v>
      </c>
      <c r="AY157" s="131" t="s">
        <v>148</v>
      </c>
      <c r="BK157" s="140">
        <f>SUM(BK158:BK165)</f>
        <v>0</v>
      </c>
    </row>
    <row r="158" spans="1:65" s="2" customFormat="1" ht="21.75" customHeight="1">
      <c r="A158" s="32"/>
      <c r="B158" s="143"/>
      <c r="C158" s="144" t="s">
        <v>201</v>
      </c>
      <c r="D158" s="144" t="s">
        <v>151</v>
      </c>
      <c r="E158" s="145" t="s">
        <v>1217</v>
      </c>
      <c r="F158" s="146" t="s">
        <v>1218</v>
      </c>
      <c r="G158" s="147" t="s">
        <v>286</v>
      </c>
      <c r="H158" s="148">
        <v>119.25</v>
      </c>
      <c r="I158" s="149"/>
      <c r="J158" s="150">
        <f>ROUND(I158*H158,2)</f>
        <v>0</v>
      </c>
      <c r="K158" s="146" t="s">
        <v>155</v>
      </c>
      <c r="L158" s="33"/>
      <c r="M158" s="151" t="s">
        <v>1</v>
      </c>
      <c r="N158" s="152" t="s">
        <v>38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170</v>
      </c>
      <c r="AT158" s="155" t="s">
        <v>151</v>
      </c>
      <c r="AU158" s="155" t="s">
        <v>83</v>
      </c>
      <c r="AY158" s="17" t="s">
        <v>148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81</v>
      </c>
      <c r="BK158" s="156">
        <f>ROUND(I158*H158,2)</f>
        <v>0</v>
      </c>
      <c r="BL158" s="17" t="s">
        <v>170</v>
      </c>
      <c r="BM158" s="155" t="s">
        <v>1219</v>
      </c>
    </row>
    <row r="159" spans="1:47" s="2" customFormat="1" ht="19.2">
      <c r="A159" s="32"/>
      <c r="B159" s="33"/>
      <c r="C159" s="32"/>
      <c r="D159" s="157" t="s">
        <v>158</v>
      </c>
      <c r="E159" s="32"/>
      <c r="F159" s="158" t="s">
        <v>1220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158</v>
      </c>
      <c r="AU159" s="17" t="s">
        <v>83</v>
      </c>
    </row>
    <row r="160" spans="2:51" s="13" customFormat="1" ht="10.2">
      <c r="B160" s="162"/>
      <c r="D160" s="157" t="s">
        <v>159</v>
      </c>
      <c r="E160" s="163" t="s">
        <v>1</v>
      </c>
      <c r="F160" s="164" t="s">
        <v>1221</v>
      </c>
      <c r="H160" s="165">
        <v>119.25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159</v>
      </c>
      <c r="AU160" s="163" t="s">
        <v>83</v>
      </c>
      <c r="AV160" s="13" t="s">
        <v>83</v>
      </c>
      <c r="AW160" s="13" t="s">
        <v>30</v>
      </c>
      <c r="AX160" s="13" t="s">
        <v>81</v>
      </c>
      <c r="AY160" s="163" t="s">
        <v>148</v>
      </c>
    </row>
    <row r="161" spans="1:65" s="2" customFormat="1" ht="33" customHeight="1">
      <c r="A161" s="32"/>
      <c r="B161" s="143"/>
      <c r="C161" s="144" t="s">
        <v>207</v>
      </c>
      <c r="D161" s="144" t="s">
        <v>151</v>
      </c>
      <c r="E161" s="145" t="s">
        <v>1222</v>
      </c>
      <c r="F161" s="146" t="s">
        <v>1223</v>
      </c>
      <c r="G161" s="147" t="s">
        <v>286</v>
      </c>
      <c r="H161" s="148">
        <v>119.25</v>
      </c>
      <c r="I161" s="149"/>
      <c r="J161" s="150">
        <f>ROUND(I161*H161,2)</f>
        <v>0</v>
      </c>
      <c r="K161" s="146" t="s">
        <v>155</v>
      </c>
      <c r="L161" s="33"/>
      <c r="M161" s="151" t="s">
        <v>1</v>
      </c>
      <c r="N161" s="152" t="s">
        <v>38</v>
      </c>
      <c r="O161" s="58"/>
      <c r="P161" s="153">
        <f>O161*H161</f>
        <v>0</v>
      </c>
      <c r="Q161" s="153">
        <v>0.0835</v>
      </c>
      <c r="R161" s="153">
        <f>Q161*H161</f>
        <v>9.957375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170</v>
      </c>
      <c r="AT161" s="155" t="s">
        <v>151</v>
      </c>
      <c r="AU161" s="155" t="s">
        <v>83</v>
      </c>
      <c r="AY161" s="17" t="s">
        <v>148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81</v>
      </c>
      <c r="BK161" s="156">
        <f>ROUND(I161*H161,2)</f>
        <v>0</v>
      </c>
      <c r="BL161" s="17" t="s">
        <v>170</v>
      </c>
      <c r="BM161" s="155" t="s">
        <v>1224</v>
      </c>
    </row>
    <row r="162" spans="1:47" s="2" customFormat="1" ht="28.8">
      <c r="A162" s="32"/>
      <c r="B162" s="33"/>
      <c r="C162" s="32"/>
      <c r="D162" s="157" t="s">
        <v>158</v>
      </c>
      <c r="E162" s="32"/>
      <c r="F162" s="158" t="s">
        <v>1225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158</v>
      </c>
      <c r="AU162" s="17" t="s">
        <v>83</v>
      </c>
    </row>
    <row r="163" spans="2:51" s="13" customFormat="1" ht="10.2">
      <c r="B163" s="162"/>
      <c r="D163" s="157" t="s">
        <v>159</v>
      </c>
      <c r="E163" s="163" t="s">
        <v>1</v>
      </c>
      <c r="F163" s="164" t="s">
        <v>1226</v>
      </c>
      <c r="H163" s="165">
        <v>119.25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159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148</v>
      </c>
    </row>
    <row r="164" spans="1:65" s="2" customFormat="1" ht="16.5" customHeight="1">
      <c r="A164" s="32"/>
      <c r="B164" s="143"/>
      <c r="C164" s="188" t="s">
        <v>213</v>
      </c>
      <c r="D164" s="188" t="s">
        <v>250</v>
      </c>
      <c r="E164" s="189" t="s">
        <v>1227</v>
      </c>
      <c r="F164" s="190" t="s">
        <v>1228</v>
      </c>
      <c r="G164" s="191" t="s">
        <v>240</v>
      </c>
      <c r="H164" s="192">
        <v>275</v>
      </c>
      <c r="I164" s="193"/>
      <c r="J164" s="194">
        <f>ROUND(I164*H164,2)</f>
        <v>0</v>
      </c>
      <c r="K164" s="190" t="s">
        <v>155</v>
      </c>
      <c r="L164" s="195"/>
      <c r="M164" s="196" t="s">
        <v>1</v>
      </c>
      <c r="N164" s="197" t="s">
        <v>38</v>
      </c>
      <c r="O164" s="58"/>
      <c r="P164" s="153">
        <f>O164*H164</f>
        <v>0</v>
      </c>
      <c r="Q164" s="153">
        <v>0.107</v>
      </c>
      <c r="R164" s="153">
        <f>Q164*H164</f>
        <v>29.425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191</v>
      </c>
      <c r="AT164" s="155" t="s">
        <v>250</v>
      </c>
      <c r="AU164" s="155" t="s">
        <v>83</v>
      </c>
      <c r="AY164" s="17" t="s">
        <v>148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81</v>
      </c>
      <c r="BK164" s="156">
        <f>ROUND(I164*H164,2)</f>
        <v>0</v>
      </c>
      <c r="BL164" s="17" t="s">
        <v>170</v>
      </c>
      <c r="BM164" s="155" t="s">
        <v>1229</v>
      </c>
    </row>
    <row r="165" spans="1:47" s="2" customFormat="1" ht="10.2">
      <c r="A165" s="32"/>
      <c r="B165" s="33"/>
      <c r="C165" s="32"/>
      <c r="D165" s="157" t="s">
        <v>158</v>
      </c>
      <c r="E165" s="32"/>
      <c r="F165" s="158" t="s">
        <v>1228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158</v>
      </c>
      <c r="AU165" s="17" t="s">
        <v>83</v>
      </c>
    </row>
    <row r="166" spans="2:63" s="12" customFormat="1" ht="22.8" customHeight="1">
      <c r="B166" s="130"/>
      <c r="D166" s="131" t="s">
        <v>72</v>
      </c>
      <c r="E166" s="141" t="s">
        <v>191</v>
      </c>
      <c r="F166" s="141" t="s">
        <v>539</v>
      </c>
      <c r="I166" s="133"/>
      <c r="J166" s="142">
        <f>BK166</f>
        <v>0</v>
      </c>
      <c r="L166" s="130"/>
      <c r="M166" s="135"/>
      <c r="N166" s="136"/>
      <c r="O166" s="136"/>
      <c r="P166" s="137">
        <f>SUM(P167:P172)</f>
        <v>0</v>
      </c>
      <c r="Q166" s="136"/>
      <c r="R166" s="137">
        <f>SUM(R167:R172)</f>
        <v>0.04355625</v>
      </c>
      <c r="S166" s="136"/>
      <c r="T166" s="138">
        <f>SUM(T167:T172)</f>
        <v>0</v>
      </c>
      <c r="AR166" s="131" t="s">
        <v>81</v>
      </c>
      <c r="AT166" s="139" t="s">
        <v>72</v>
      </c>
      <c r="AU166" s="139" t="s">
        <v>81</v>
      </c>
      <c r="AY166" s="131" t="s">
        <v>148</v>
      </c>
      <c r="BK166" s="140">
        <f>SUM(BK167:BK172)</f>
        <v>0</v>
      </c>
    </row>
    <row r="167" spans="1:65" s="2" customFormat="1" ht="21.75" customHeight="1">
      <c r="A167" s="32"/>
      <c r="B167" s="143"/>
      <c r="C167" s="144" t="s">
        <v>218</v>
      </c>
      <c r="D167" s="144" t="s">
        <v>151</v>
      </c>
      <c r="E167" s="145" t="s">
        <v>1230</v>
      </c>
      <c r="F167" s="146" t="s">
        <v>1231</v>
      </c>
      <c r="G167" s="147" t="s">
        <v>279</v>
      </c>
      <c r="H167" s="148">
        <v>80</v>
      </c>
      <c r="I167" s="149"/>
      <c r="J167" s="150">
        <f>ROUND(I167*H167,2)</f>
        <v>0</v>
      </c>
      <c r="K167" s="146" t="s">
        <v>155</v>
      </c>
      <c r="L167" s="33"/>
      <c r="M167" s="151" t="s">
        <v>1</v>
      </c>
      <c r="N167" s="152" t="s">
        <v>38</v>
      </c>
      <c r="O167" s="58"/>
      <c r="P167" s="153">
        <f>O167*H167</f>
        <v>0</v>
      </c>
      <c r="Q167" s="153">
        <v>6E-05</v>
      </c>
      <c r="R167" s="153">
        <f>Q167*H167</f>
        <v>0.0048000000000000004</v>
      </c>
      <c r="S167" s="153">
        <v>0</v>
      </c>
      <c r="T167" s="15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170</v>
      </c>
      <c r="AT167" s="155" t="s">
        <v>151</v>
      </c>
      <c r="AU167" s="155" t="s">
        <v>83</v>
      </c>
      <c r="AY167" s="17" t="s">
        <v>148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7" t="s">
        <v>81</v>
      </c>
      <c r="BK167" s="156">
        <f>ROUND(I167*H167,2)</f>
        <v>0</v>
      </c>
      <c r="BL167" s="17" t="s">
        <v>170</v>
      </c>
      <c r="BM167" s="155" t="s">
        <v>1232</v>
      </c>
    </row>
    <row r="168" spans="1:47" s="2" customFormat="1" ht="10.2">
      <c r="A168" s="32"/>
      <c r="B168" s="33"/>
      <c r="C168" s="32"/>
      <c r="D168" s="157" t="s">
        <v>158</v>
      </c>
      <c r="E168" s="32"/>
      <c r="F168" s="158" t="s">
        <v>1233</v>
      </c>
      <c r="G168" s="32"/>
      <c r="H168" s="32"/>
      <c r="I168" s="159"/>
      <c r="J168" s="32"/>
      <c r="K168" s="32"/>
      <c r="L168" s="33"/>
      <c r="M168" s="160"/>
      <c r="N168" s="161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158</v>
      </c>
      <c r="AU168" s="17" t="s">
        <v>83</v>
      </c>
    </row>
    <row r="169" spans="2:51" s="13" customFormat="1" ht="10.2">
      <c r="B169" s="162"/>
      <c r="D169" s="157" t="s">
        <v>159</v>
      </c>
      <c r="E169" s="163" t="s">
        <v>1</v>
      </c>
      <c r="F169" s="164" t="s">
        <v>1234</v>
      </c>
      <c r="H169" s="165">
        <v>80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159</v>
      </c>
      <c r="AU169" s="163" t="s">
        <v>83</v>
      </c>
      <c r="AV169" s="13" t="s">
        <v>83</v>
      </c>
      <c r="AW169" s="13" t="s">
        <v>30</v>
      </c>
      <c r="AX169" s="13" t="s">
        <v>81</v>
      </c>
      <c r="AY169" s="163" t="s">
        <v>148</v>
      </c>
    </row>
    <row r="170" spans="1:65" s="2" customFormat="1" ht="21.75" customHeight="1">
      <c r="A170" s="32"/>
      <c r="B170" s="143"/>
      <c r="C170" s="144" t="s">
        <v>225</v>
      </c>
      <c r="D170" s="144" t="s">
        <v>151</v>
      </c>
      <c r="E170" s="145" t="s">
        <v>987</v>
      </c>
      <c r="F170" s="146" t="s">
        <v>988</v>
      </c>
      <c r="G170" s="147" t="s">
        <v>279</v>
      </c>
      <c r="H170" s="148">
        <v>298.125</v>
      </c>
      <c r="I170" s="149"/>
      <c r="J170" s="150">
        <f>ROUND(I170*H170,2)</f>
        <v>0</v>
      </c>
      <c r="K170" s="146" t="s">
        <v>155</v>
      </c>
      <c r="L170" s="33"/>
      <c r="M170" s="151" t="s">
        <v>1</v>
      </c>
      <c r="N170" s="152" t="s">
        <v>38</v>
      </c>
      <c r="O170" s="58"/>
      <c r="P170" s="153">
        <f>O170*H170</f>
        <v>0</v>
      </c>
      <c r="Q170" s="153">
        <v>0.00013</v>
      </c>
      <c r="R170" s="153">
        <f>Q170*H170</f>
        <v>0.03875625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170</v>
      </c>
      <c r="AT170" s="155" t="s">
        <v>151</v>
      </c>
      <c r="AU170" s="155" t="s">
        <v>83</v>
      </c>
      <c r="AY170" s="17" t="s">
        <v>148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170</v>
      </c>
      <c r="BM170" s="155" t="s">
        <v>1235</v>
      </c>
    </row>
    <row r="171" spans="1:47" s="2" customFormat="1" ht="10.2">
      <c r="A171" s="32"/>
      <c r="B171" s="33"/>
      <c r="C171" s="32"/>
      <c r="D171" s="157" t="s">
        <v>158</v>
      </c>
      <c r="E171" s="32"/>
      <c r="F171" s="158" t="s">
        <v>990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158</v>
      </c>
      <c r="AU171" s="17" t="s">
        <v>83</v>
      </c>
    </row>
    <row r="172" spans="2:51" s="13" customFormat="1" ht="20.4">
      <c r="B172" s="162"/>
      <c r="D172" s="157" t="s">
        <v>159</v>
      </c>
      <c r="E172" s="163" t="s">
        <v>1</v>
      </c>
      <c r="F172" s="164" t="s">
        <v>1236</v>
      </c>
      <c r="H172" s="165">
        <v>298.125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159</v>
      </c>
      <c r="AU172" s="163" t="s">
        <v>83</v>
      </c>
      <c r="AV172" s="13" t="s">
        <v>83</v>
      </c>
      <c r="AW172" s="13" t="s">
        <v>30</v>
      </c>
      <c r="AX172" s="13" t="s">
        <v>81</v>
      </c>
      <c r="AY172" s="163" t="s">
        <v>148</v>
      </c>
    </row>
    <row r="173" spans="2:63" s="12" customFormat="1" ht="25.95" customHeight="1">
      <c r="B173" s="130"/>
      <c r="D173" s="131" t="s">
        <v>72</v>
      </c>
      <c r="E173" s="132" t="s">
        <v>250</v>
      </c>
      <c r="F173" s="132" t="s">
        <v>1237</v>
      </c>
      <c r="I173" s="133"/>
      <c r="J173" s="134">
        <f>BK173</f>
        <v>0</v>
      </c>
      <c r="L173" s="130"/>
      <c r="M173" s="135"/>
      <c r="N173" s="136"/>
      <c r="O173" s="136"/>
      <c r="P173" s="137">
        <f>P174</f>
        <v>0</v>
      </c>
      <c r="Q173" s="136"/>
      <c r="R173" s="137">
        <f>R174</f>
        <v>0.36</v>
      </c>
      <c r="S173" s="136"/>
      <c r="T173" s="138">
        <f>T174</f>
        <v>0</v>
      </c>
      <c r="AR173" s="131" t="s">
        <v>165</v>
      </c>
      <c r="AT173" s="139" t="s">
        <v>72</v>
      </c>
      <c r="AU173" s="139" t="s">
        <v>73</v>
      </c>
      <c r="AY173" s="131" t="s">
        <v>148</v>
      </c>
      <c r="BK173" s="140">
        <f>BK174</f>
        <v>0</v>
      </c>
    </row>
    <row r="174" spans="2:63" s="12" customFormat="1" ht="22.8" customHeight="1">
      <c r="B174" s="130"/>
      <c r="D174" s="131" t="s">
        <v>72</v>
      </c>
      <c r="E174" s="141" t="s">
        <v>1238</v>
      </c>
      <c r="F174" s="141" t="s">
        <v>1239</v>
      </c>
      <c r="I174" s="133"/>
      <c r="J174" s="142">
        <f>BK174</f>
        <v>0</v>
      </c>
      <c r="L174" s="130"/>
      <c r="M174" s="135"/>
      <c r="N174" s="136"/>
      <c r="O174" s="136"/>
      <c r="P174" s="137">
        <f>SUM(P175:P179)</f>
        <v>0</v>
      </c>
      <c r="Q174" s="136"/>
      <c r="R174" s="137">
        <f>SUM(R175:R179)</f>
        <v>0.36</v>
      </c>
      <c r="S174" s="136"/>
      <c r="T174" s="138">
        <f>SUM(T175:T179)</f>
        <v>0</v>
      </c>
      <c r="AR174" s="131" t="s">
        <v>165</v>
      </c>
      <c r="AT174" s="139" t="s">
        <v>72</v>
      </c>
      <c r="AU174" s="139" t="s">
        <v>81</v>
      </c>
      <c r="AY174" s="131" t="s">
        <v>148</v>
      </c>
      <c r="BK174" s="140">
        <f>SUM(BK175:BK179)</f>
        <v>0</v>
      </c>
    </row>
    <row r="175" spans="1:65" s="2" customFormat="1" ht="22.8">
      <c r="A175" s="32"/>
      <c r="B175" s="143"/>
      <c r="C175" s="144" t="s">
        <v>8</v>
      </c>
      <c r="D175" s="144" t="s">
        <v>151</v>
      </c>
      <c r="E175" s="145" t="s">
        <v>1240</v>
      </c>
      <c r="F175" s="146" t="s">
        <v>1241</v>
      </c>
      <c r="G175" s="147" t="s">
        <v>279</v>
      </c>
      <c r="H175" s="148">
        <v>80</v>
      </c>
      <c r="I175" s="149"/>
      <c r="J175" s="150">
        <f>ROUND(I175*H175,2)</f>
        <v>0</v>
      </c>
      <c r="K175" s="146" t="s">
        <v>155</v>
      </c>
      <c r="L175" s="33"/>
      <c r="M175" s="151" t="s">
        <v>1</v>
      </c>
      <c r="N175" s="152" t="s">
        <v>38</v>
      </c>
      <c r="O175" s="58"/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5" t="s">
        <v>1093</v>
      </c>
      <c r="AT175" s="155" t="s">
        <v>151</v>
      </c>
      <c r="AU175" s="155" t="s">
        <v>83</v>
      </c>
      <c r="AY175" s="17" t="s">
        <v>148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7" t="s">
        <v>81</v>
      </c>
      <c r="BK175" s="156">
        <f>ROUND(I175*H175,2)</f>
        <v>0</v>
      </c>
      <c r="BL175" s="17" t="s">
        <v>1093</v>
      </c>
      <c r="BM175" s="155" t="s">
        <v>1242</v>
      </c>
    </row>
    <row r="176" spans="1:47" s="2" customFormat="1" ht="19.2">
      <c r="A176" s="32"/>
      <c r="B176" s="33"/>
      <c r="C176" s="32"/>
      <c r="D176" s="157" t="s">
        <v>158</v>
      </c>
      <c r="E176" s="32"/>
      <c r="F176" s="158" t="s">
        <v>1243</v>
      </c>
      <c r="G176" s="32"/>
      <c r="H176" s="32"/>
      <c r="I176" s="159"/>
      <c r="J176" s="32"/>
      <c r="K176" s="32"/>
      <c r="L176" s="33"/>
      <c r="M176" s="160"/>
      <c r="N176" s="161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158</v>
      </c>
      <c r="AU176" s="17" t="s">
        <v>83</v>
      </c>
    </row>
    <row r="177" spans="2:51" s="13" customFormat="1" ht="20.4">
      <c r="B177" s="162"/>
      <c r="D177" s="157" t="s">
        <v>159</v>
      </c>
      <c r="E177" s="163" t="s">
        <v>1</v>
      </c>
      <c r="F177" s="164" t="s">
        <v>1244</v>
      </c>
      <c r="H177" s="165">
        <v>80</v>
      </c>
      <c r="I177" s="166"/>
      <c r="L177" s="162"/>
      <c r="M177" s="167"/>
      <c r="N177" s="168"/>
      <c r="O177" s="168"/>
      <c r="P177" s="168"/>
      <c r="Q177" s="168"/>
      <c r="R177" s="168"/>
      <c r="S177" s="168"/>
      <c r="T177" s="169"/>
      <c r="AT177" s="163" t="s">
        <v>159</v>
      </c>
      <c r="AU177" s="163" t="s">
        <v>83</v>
      </c>
      <c r="AV177" s="13" t="s">
        <v>83</v>
      </c>
      <c r="AW177" s="13" t="s">
        <v>30</v>
      </c>
      <c r="AX177" s="13" t="s">
        <v>81</v>
      </c>
      <c r="AY177" s="163" t="s">
        <v>148</v>
      </c>
    </row>
    <row r="178" spans="1:65" s="2" customFormat="1" ht="16.5" customHeight="1">
      <c r="A178" s="32"/>
      <c r="B178" s="143"/>
      <c r="C178" s="188" t="s">
        <v>306</v>
      </c>
      <c r="D178" s="188" t="s">
        <v>250</v>
      </c>
      <c r="E178" s="189" t="s">
        <v>1245</v>
      </c>
      <c r="F178" s="190" t="s">
        <v>1246</v>
      </c>
      <c r="G178" s="191" t="s">
        <v>279</v>
      </c>
      <c r="H178" s="192">
        <v>80</v>
      </c>
      <c r="I178" s="193"/>
      <c r="J178" s="194">
        <f>ROUND(I178*H178,2)</f>
        <v>0</v>
      </c>
      <c r="K178" s="190" t="s">
        <v>1</v>
      </c>
      <c r="L178" s="195"/>
      <c r="M178" s="196" t="s">
        <v>1</v>
      </c>
      <c r="N178" s="197" t="s">
        <v>38</v>
      </c>
      <c r="O178" s="58"/>
      <c r="P178" s="153">
        <f>O178*H178</f>
        <v>0</v>
      </c>
      <c r="Q178" s="153">
        <v>0.0045</v>
      </c>
      <c r="R178" s="153">
        <f>Q178*H178</f>
        <v>0.36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1247</v>
      </c>
      <c r="AT178" s="155" t="s">
        <v>250</v>
      </c>
      <c r="AU178" s="155" t="s">
        <v>83</v>
      </c>
      <c r="AY178" s="17" t="s">
        <v>148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81</v>
      </c>
      <c r="BK178" s="156">
        <f>ROUND(I178*H178,2)</f>
        <v>0</v>
      </c>
      <c r="BL178" s="17" t="s">
        <v>1093</v>
      </c>
      <c r="BM178" s="155" t="s">
        <v>1248</v>
      </c>
    </row>
    <row r="179" spans="1:47" s="2" customFormat="1" ht="10.2">
      <c r="A179" s="32"/>
      <c r="B179" s="33"/>
      <c r="C179" s="32"/>
      <c r="D179" s="157" t="s">
        <v>158</v>
      </c>
      <c r="E179" s="32"/>
      <c r="F179" s="158" t="s">
        <v>1246</v>
      </c>
      <c r="G179" s="32"/>
      <c r="H179" s="32"/>
      <c r="I179" s="159"/>
      <c r="J179" s="32"/>
      <c r="K179" s="32"/>
      <c r="L179" s="33"/>
      <c r="M179" s="198"/>
      <c r="N179" s="199"/>
      <c r="O179" s="200"/>
      <c r="P179" s="200"/>
      <c r="Q179" s="200"/>
      <c r="R179" s="200"/>
      <c r="S179" s="200"/>
      <c r="T179" s="201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158</v>
      </c>
      <c r="AU179" s="17" t="s">
        <v>83</v>
      </c>
    </row>
    <row r="180" spans="1:31" s="2" customFormat="1" ht="6.9" customHeight="1">
      <c r="A180" s="32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33"/>
      <c r="M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</sheetData>
  <autoFilter ref="C121:K17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113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1249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ROUND((SUM(BE119:BE273)),2)</f>
        <v>0</v>
      </c>
      <c r="G33" s="32"/>
      <c r="H33" s="32"/>
      <c r="I33" s="100">
        <v>0.21</v>
      </c>
      <c r="J33" s="99">
        <f>ROUND(((SUM(BE119:BE273))*I33),2)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ROUND((SUM(BF119:BF273)),2)</f>
        <v>0</v>
      </c>
      <c r="G34" s="32"/>
      <c r="H34" s="32"/>
      <c r="I34" s="100">
        <v>0.15</v>
      </c>
      <c r="J34" s="99">
        <f>ROUND(((SUM(BF119:BF273))*I34),2)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ROUND((SUM(BG119:BG273)),2)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ROUND((SUM(BH119:BH273)),2)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ROUND((SUM(BI119:BI273)),2)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800.1 - Sadové úpravy - část B - 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1250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9" customFormat="1" ht="24.9" customHeight="1">
      <c r="B98" s="112"/>
      <c r="D98" s="113" t="s">
        <v>1251</v>
      </c>
      <c r="E98" s="114"/>
      <c r="F98" s="114"/>
      <c r="G98" s="114"/>
      <c r="H98" s="114"/>
      <c r="I98" s="114"/>
      <c r="J98" s="115">
        <f>J193</f>
        <v>0</v>
      </c>
      <c r="L98" s="112"/>
    </row>
    <row r="99" spans="2:12" s="9" customFormat="1" ht="24.9" customHeight="1">
      <c r="B99" s="112"/>
      <c r="D99" s="113" t="s">
        <v>1252</v>
      </c>
      <c r="E99" s="114"/>
      <c r="F99" s="114"/>
      <c r="G99" s="114"/>
      <c r="H99" s="114"/>
      <c r="I99" s="114"/>
      <c r="J99" s="115">
        <f>J271</f>
        <v>0</v>
      </c>
      <c r="L99" s="112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" customHeight="1">
      <c r="A106" s="32"/>
      <c r="B106" s="33"/>
      <c r="C106" s="21" t="s">
        <v>133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2" t="str">
        <f>E7</f>
        <v>Revitalizace ul. Šumavská - III. etapa - část B</v>
      </c>
      <c r="F109" s="243"/>
      <c r="G109" s="243"/>
      <c r="H109" s="243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121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07" t="str">
        <f>E9</f>
        <v>SO 800.1 - Sadové úpravy - část B - uznatelné náklady</v>
      </c>
      <c r="F111" s="244"/>
      <c r="G111" s="244"/>
      <c r="H111" s="244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27" t="s">
        <v>22</v>
      </c>
      <c r="J113" s="55" t="str">
        <f>IF(J12="","",J12)</f>
        <v>29. 11. 2020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24</v>
      </c>
      <c r="D115" s="32"/>
      <c r="E115" s="32"/>
      <c r="F115" s="25" t="str">
        <f>E15</f>
        <v xml:space="preserve"> </v>
      </c>
      <c r="G115" s="32"/>
      <c r="H115" s="32"/>
      <c r="I115" s="27" t="s">
        <v>29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15" customHeight="1">
      <c r="A116" s="32"/>
      <c r="B116" s="33"/>
      <c r="C116" s="27" t="s">
        <v>27</v>
      </c>
      <c r="D116" s="32"/>
      <c r="E116" s="32"/>
      <c r="F116" s="25" t="str">
        <f>IF(E18="","",E18)</f>
        <v>Vyplň údaj</v>
      </c>
      <c r="G116" s="32"/>
      <c r="H116" s="32"/>
      <c r="I116" s="27" t="s">
        <v>31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134</v>
      </c>
      <c r="D118" s="123" t="s">
        <v>58</v>
      </c>
      <c r="E118" s="123" t="s">
        <v>54</v>
      </c>
      <c r="F118" s="123" t="s">
        <v>55</v>
      </c>
      <c r="G118" s="123" t="s">
        <v>135</v>
      </c>
      <c r="H118" s="123" t="s">
        <v>136</v>
      </c>
      <c r="I118" s="123" t="s">
        <v>137</v>
      </c>
      <c r="J118" s="123" t="s">
        <v>125</v>
      </c>
      <c r="K118" s="124" t="s">
        <v>138</v>
      </c>
      <c r="L118" s="125"/>
      <c r="M118" s="62" t="s">
        <v>1</v>
      </c>
      <c r="N118" s="63" t="s">
        <v>37</v>
      </c>
      <c r="O118" s="63" t="s">
        <v>139</v>
      </c>
      <c r="P118" s="63" t="s">
        <v>140</v>
      </c>
      <c r="Q118" s="63" t="s">
        <v>141</v>
      </c>
      <c r="R118" s="63" t="s">
        <v>142</v>
      </c>
      <c r="S118" s="63" t="s">
        <v>143</v>
      </c>
      <c r="T118" s="64" t="s">
        <v>144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8" customHeight="1">
      <c r="A119" s="32"/>
      <c r="B119" s="33"/>
      <c r="C119" s="69" t="s">
        <v>145</v>
      </c>
      <c r="D119" s="32"/>
      <c r="E119" s="32"/>
      <c r="F119" s="32"/>
      <c r="G119" s="32"/>
      <c r="H119" s="32"/>
      <c r="I119" s="32"/>
      <c r="J119" s="126">
        <f>BK119</f>
        <v>0</v>
      </c>
      <c r="K119" s="32"/>
      <c r="L119" s="33"/>
      <c r="M119" s="65"/>
      <c r="N119" s="56"/>
      <c r="O119" s="66"/>
      <c r="P119" s="127">
        <f>P120+P193+P271</f>
        <v>0</v>
      </c>
      <c r="Q119" s="66"/>
      <c r="R119" s="127">
        <f>R120+R193+R271</f>
        <v>4.9285499999999995</v>
      </c>
      <c r="S119" s="66"/>
      <c r="T119" s="128">
        <f>T120+T193+T271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72</v>
      </c>
      <c r="AU119" s="17" t="s">
        <v>127</v>
      </c>
      <c r="BK119" s="129">
        <f>BK120+BK193+BK271</f>
        <v>0</v>
      </c>
    </row>
    <row r="120" spans="2:63" s="12" customFormat="1" ht="25.95" customHeight="1">
      <c r="B120" s="130"/>
      <c r="D120" s="131" t="s">
        <v>72</v>
      </c>
      <c r="E120" s="132" t="s">
        <v>81</v>
      </c>
      <c r="F120" s="132" t="s">
        <v>339</v>
      </c>
      <c r="I120" s="133"/>
      <c r="J120" s="134">
        <f>BK120</f>
        <v>0</v>
      </c>
      <c r="L120" s="130"/>
      <c r="M120" s="135"/>
      <c r="N120" s="136"/>
      <c r="O120" s="136"/>
      <c r="P120" s="137">
        <f>SUM(P121:P192)</f>
        <v>0</v>
      </c>
      <c r="Q120" s="136"/>
      <c r="R120" s="137">
        <f>SUM(R121:R192)</f>
        <v>0</v>
      </c>
      <c r="S120" s="136"/>
      <c r="T120" s="138">
        <f>SUM(T121:T192)</f>
        <v>0</v>
      </c>
      <c r="AR120" s="131" t="s">
        <v>81</v>
      </c>
      <c r="AT120" s="139" t="s">
        <v>72</v>
      </c>
      <c r="AU120" s="139" t="s">
        <v>73</v>
      </c>
      <c r="AY120" s="131" t="s">
        <v>148</v>
      </c>
      <c r="BK120" s="140">
        <f>SUM(BK121:BK192)</f>
        <v>0</v>
      </c>
    </row>
    <row r="121" spans="1:65" s="2" customFormat="1" ht="22.8">
      <c r="A121" s="32"/>
      <c r="B121" s="143"/>
      <c r="C121" s="144" t="s">
        <v>81</v>
      </c>
      <c r="D121" s="144" t="s">
        <v>151</v>
      </c>
      <c r="E121" s="145" t="s">
        <v>1253</v>
      </c>
      <c r="F121" s="146" t="s">
        <v>1254</v>
      </c>
      <c r="G121" s="147" t="s">
        <v>400</v>
      </c>
      <c r="H121" s="148">
        <v>158.2</v>
      </c>
      <c r="I121" s="149"/>
      <c r="J121" s="150">
        <f>ROUND(I121*H121,2)</f>
        <v>0</v>
      </c>
      <c r="K121" s="146" t="s">
        <v>1</v>
      </c>
      <c r="L121" s="33"/>
      <c r="M121" s="151" t="s">
        <v>1</v>
      </c>
      <c r="N121" s="152" t="s">
        <v>38</v>
      </c>
      <c r="O121" s="58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170</v>
      </c>
      <c r="AT121" s="155" t="s">
        <v>151</v>
      </c>
      <c r="AU121" s="155" t="s">
        <v>81</v>
      </c>
      <c r="AY121" s="17" t="s">
        <v>148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81</v>
      </c>
      <c r="BK121" s="156">
        <f>ROUND(I121*H121,2)</f>
        <v>0</v>
      </c>
      <c r="BL121" s="17" t="s">
        <v>170</v>
      </c>
      <c r="BM121" s="155" t="s">
        <v>83</v>
      </c>
    </row>
    <row r="122" spans="1:47" s="2" customFormat="1" ht="19.2">
      <c r="A122" s="32"/>
      <c r="B122" s="33"/>
      <c r="C122" s="32"/>
      <c r="D122" s="157" t="s">
        <v>158</v>
      </c>
      <c r="E122" s="32"/>
      <c r="F122" s="158" t="s">
        <v>1254</v>
      </c>
      <c r="G122" s="32"/>
      <c r="H122" s="32"/>
      <c r="I122" s="159"/>
      <c r="J122" s="32"/>
      <c r="K122" s="32"/>
      <c r="L122" s="33"/>
      <c r="M122" s="160"/>
      <c r="N122" s="161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158</v>
      </c>
      <c r="AU122" s="17" t="s">
        <v>81</v>
      </c>
    </row>
    <row r="123" spans="1:47" s="2" customFormat="1" ht="19.2">
      <c r="A123" s="32"/>
      <c r="B123" s="33"/>
      <c r="C123" s="32"/>
      <c r="D123" s="157" t="s">
        <v>1255</v>
      </c>
      <c r="E123" s="32"/>
      <c r="F123" s="202" t="s">
        <v>1256</v>
      </c>
      <c r="G123" s="32"/>
      <c r="H123" s="32"/>
      <c r="I123" s="159"/>
      <c r="J123" s="32"/>
      <c r="K123" s="32"/>
      <c r="L123" s="33"/>
      <c r="M123" s="160"/>
      <c r="N123" s="161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1255</v>
      </c>
      <c r="AU123" s="17" t="s">
        <v>81</v>
      </c>
    </row>
    <row r="124" spans="1:65" s="2" customFormat="1" ht="33" customHeight="1">
      <c r="A124" s="32"/>
      <c r="B124" s="143"/>
      <c r="C124" s="144" t="s">
        <v>83</v>
      </c>
      <c r="D124" s="144" t="s">
        <v>151</v>
      </c>
      <c r="E124" s="145" t="s">
        <v>1257</v>
      </c>
      <c r="F124" s="146" t="s">
        <v>1258</v>
      </c>
      <c r="G124" s="147" t="s">
        <v>400</v>
      </c>
      <c r="H124" s="148">
        <v>112.1</v>
      </c>
      <c r="I124" s="149"/>
      <c r="J124" s="150">
        <f>ROUND(I124*H124,2)</f>
        <v>0</v>
      </c>
      <c r="K124" s="146" t="s">
        <v>1</v>
      </c>
      <c r="L124" s="33"/>
      <c r="M124" s="151" t="s">
        <v>1</v>
      </c>
      <c r="N124" s="152" t="s">
        <v>38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170</v>
      </c>
      <c r="AT124" s="155" t="s">
        <v>151</v>
      </c>
      <c r="AU124" s="155" t="s">
        <v>81</v>
      </c>
      <c r="AY124" s="17" t="s">
        <v>148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81</v>
      </c>
      <c r="BK124" s="156">
        <f>ROUND(I124*H124,2)</f>
        <v>0</v>
      </c>
      <c r="BL124" s="17" t="s">
        <v>170</v>
      </c>
      <c r="BM124" s="155" t="s">
        <v>170</v>
      </c>
    </row>
    <row r="125" spans="1:47" s="2" customFormat="1" ht="19.2">
      <c r="A125" s="32"/>
      <c r="B125" s="33"/>
      <c r="C125" s="32"/>
      <c r="D125" s="157" t="s">
        <v>158</v>
      </c>
      <c r="E125" s="32"/>
      <c r="F125" s="158" t="s">
        <v>1258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158</v>
      </c>
      <c r="AU125" s="17" t="s">
        <v>81</v>
      </c>
    </row>
    <row r="126" spans="1:47" s="2" customFormat="1" ht="19.2">
      <c r="A126" s="32"/>
      <c r="B126" s="33"/>
      <c r="C126" s="32"/>
      <c r="D126" s="157" t="s">
        <v>1255</v>
      </c>
      <c r="E126" s="32"/>
      <c r="F126" s="202" t="s">
        <v>1259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1255</v>
      </c>
      <c r="AU126" s="17" t="s">
        <v>81</v>
      </c>
    </row>
    <row r="127" spans="1:65" s="2" customFormat="1" ht="22.8">
      <c r="A127" s="32"/>
      <c r="B127" s="143"/>
      <c r="C127" s="144" t="s">
        <v>165</v>
      </c>
      <c r="D127" s="144" t="s">
        <v>151</v>
      </c>
      <c r="E127" s="145" t="s">
        <v>1260</v>
      </c>
      <c r="F127" s="146" t="s">
        <v>1261</v>
      </c>
      <c r="G127" s="147" t="s">
        <v>400</v>
      </c>
      <c r="H127" s="148">
        <v>158.2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170</v>
      </c>
      <c r="AT127" s="155" t="s">
        <v>151</v>
      </c>
      <c r="AU127" s="155" t="s">
        <v>81</v>
      </c>
      <c r="AY127" s="17" t="s">
        <v>148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170</v>
      </c>
      <c r="BM127" s="155" t="s">
        <v>180</v>
      </c>
    </row>
    <row r="128" spans="1:47" s="2" customFormat="1" ht="19.2">
      <c r="A128" s="32"/>
      <c r="B128" s="33"/>
      <c r="C128" s="32"/>
      <c r="D128" s="157" t="s">
        <v>158</v>
      </c>
      <c r="E128" s="32"/>
      <c r="F128" s="158" t="s">
        <v>1261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158</v>
      </c>
      <c r="AU128" s="17" t="s">
        <v>81</v>
      </c>
    </row>
    <row r="129" spans="1:47" s="2" customFormat="1" ht="19.2">
      <c r="A129" s="32"/>
      <c r="B129" s="33"/>
      <c r="C129" s="32"/>
      <c r="D129" s="157" t="s">
        <v>1255</v>
      </c>
      <c r="E129" s="32"/>
      <c r="F129" s="202" t="s">
        <v>1256</v>
      </c>
      <c r="G129" s="32"/>
      <c r="H129" s="32"/>
      <c r="I129" s="159"/>
      <c r="J129" s="32"/>
      <c r="K129" s="32"/>
      <c r="L129" s="33"/>
      <c r="M129" s="160"/>
      <c r="N129" s="161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1255</v>
      </c>
      <c r="AU129" s="17" t="s">
        <v>81</v>
      </c>
    </row>
    <row r="130" spans="1:65" s="2" customFormat="1" ht="22.8">
      <c r="A130" s="32"/>
      <c r="B130" s="143"/>
      <c r="C130" s="144" t="s">
        <v>170</v>
      </c>
      <c r="D130" s="144" t="s">
        <v>151</v>
      </c>
      <c r="E130" s="145" t="s">
        <v>1262</v>
      </c>
      <c r="F130" s="146" t="s">
        <v>1263</v>
      </c>
      <c r="G130" s="147" t="s">
        <v>400</v>
      </c>
      <c r="H130" s="148">
        <v>112.1</v>
      </c>
      <c r="I130" s="149"/>
      <c r="J130" s="150">
        <f>ROUND(I130*H130,2)</f>
        <v>0</v>
      </c>
      <c r="K130" s="146" t="s">
        <v>1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170</v>
      </c>
      <c r="AT130" s="155" t="s">
        <v>151</v>
      </c>
      <c r="AU130" s="155" t="s">
        <v>81</v>
      </c>
      <c r="AY130" s="17" t="s">
        <v>148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170</v>
      </c>
      <c r="BM130" s="155" t="s">
        <v>191</v>
      </c>
    </row>
    <row r="131" spans="1:47" s="2" customFormat="1" ht="19.2">
      <c r="A131" s="32"/>
      <c r="B131" s="33"/>
      <c r="C131" s="32"/>
      <c r="D131" s="157" t="s">
        <v>158</v>
      </c>
      <c r="E131" s="32"/>
      <c r="F131" s="158" t="s">
        <v>1263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158</v>
      </c>
      <c r="AU131" s="17" t="s">
        <v>81</v>
      </c>
    </row>
    <row r="132" spans="1:47" s="2" customFormat="1" ht="19.2">
      <c r="A132" s="32"/>
      <c r="B132" s="33"/>
      <c r="C132" s="32"/>
      <c r="D132" s="157" t="s">
        <v>1255</v>
      </c>
      <c r="E132" s="32"/>
      <c r="F132" s="202" t="s">
        <v>1259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1255</v>
      </c>
      <c r="AU132" s="17" t="s">
        <v>81</v>
      </c>
    </row>
    <row r="133" spans="1:65" s="2" customFormat="1" ht="16.5" customHeight="1">
      <c r="A133" s="32"/>
      <c r="B133" s="143"/>
      <c r="C133" s="144" t="s">
        <v>147</v>
      </c>
      <c r="D133" s="144" t="s">
        <v>151</v>
      </c>
      <c r="E133" s="145" t="s">
        <v>1264</v>
      </c>
      <c r="F133" s="146" t="s">
        <v>1265</v>
      </c>
      <c r="G133" s="147" t="s">
        <v>286</v>
      </c>
      <c r="H133" s="148">
        <v>3</v>
      </c>
      <c r="I133" s="149"/>
      <c r="J133" s="150">
        <f>ROUND(I133*H133,2)</f>
        <v>0</v>
      </c>
      <c r="K133" s="146" t="s">
        <v>1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170</v>
      </c>
      <c r="AT133" s="155" t="s">
        <v>151</v>
      </c>
      <c r="AU133" s="155" t="s">
        <v>81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201</v>
      </c>
    </row>
    <row r="134" spans="1:47" s="2" customFormat="1" ht="10.2">
      <c r="A134" s="32"/>
      <c r="B134" s="33"/>
      <c r="C134" s="32"/>
      <c r="D134" s="157" t="s">
        <v>158</v>
      </c>
      <c r="E134" s="32"/>
      <c r="F134" s="158" t="s">
        <v>1265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81</v>
      </c>
    </row>
    <row r="135" spans="1:47" s="2" customFormat="1" ht="28.8">
      <c r="A135" s="32"/>
      <c r="B135" s="33"/>
      <c r="C135" s="32"/>
      <c r="D135" s="157" t="s">
        <v>1255</v>
      </c>
      <c r="E135" s="32"/>
      <c r="F135" s="202" t="s">
        <v>1266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1255</v>
      </c>
      <c r="AU135" s="17" t="s">
        <v>81</v>
      </c>
    </row>
    <row r="136" spans="1:65" s="2" customFormat="1" ht="21.75" customHeight="1">
      <c r="A136" s="32"/>
      <c r="B136" s="143"/>
      <c r="C136" s="144" t="s">
        <v>180</v>
      </c>
      <c r="D136" s="144" t="s">
        <v>151</v>
      </c>
      <c r="E136" s="145" t="s">
        <v>1267</v>
      </c>
      <c r="F136" s="146" t="s">
        <v>1268</v>
      </c>
      <c r="G136" s="147" t="s">
        <v>240</v>
      </c>
      <c r="H136" s="148">
        <v>1</v>
      </c>
      <c r="I136" s="149"/>
      <c r="J136" s="150">
        <f>ROUND(I136*H136,2)</f>
        <v>0</v>
      </c>
      <c r="K136" s="146" t="s">
        <v>1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170</v>
      </c>
      <c r="AT136" s="155" t="s">
        <v>151</v>
      </c>
      <c r="AU136" s="155" t="s">
        <v>81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170</v>
      </c>
      <c r="BM136" s="155" t="s">
        <v>213</v>
      </c>
    </row>
    <row r="137" spans="1:47" s="2" customFormat="1" ht="10.2">
      <c r="A137" s="32"/>
      <c r="B137" s="33"/>
      <c r="C137" s="32"/>
      <c r="D137" s="157" t="s">
        <v>158</v>
      </c>
      <c r="E137" s="32"/>
      <c r="F137" s="158" t="s">
        <v>1268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81</v>
      </c>
    </row>
    <row r="138" spans="1:47" s="2" customFormat="1" ht="28.8">
      <c r="A138" s="32"/>
      <c r="B138" s="33"/>
      <c r="C138" s="32"/>
      <c r="D138" s="157" t="s">
        <v>1255</v>
      </c>
      <c r="E138" s="32"/>
      <c r="F138" s="202" t="s">
        <v>1266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1255</v>
      </c>
      <c r="AU138" s="17" t="s">
        <v>81</v>
      </c>
    </row>
    <row r="139" spans="1:65" s="2" customFormat="1" ht="21.75" customHeight="1">
      <c r="A139" s="32"/>
      <c r="B139" s="143"/>
      <c r="C139" s="144" t="s">
        <v>186</v>
      </c>
      <c r="D139" s="144" t="s">
        <v>151</v>
      </c>
      <c r="E139" s="145" t="s">
        <v>1269</v>
      </c>
      <c r="F139" s="146" t="s">
        <v>1270</v>
      </c>
      <c r="G139" s="147" t="s">
        <v>240</v>
      </c>
      <c r="H139" s="148">
        <v>5</v>
      </c>
      <c r="I139" s="149"/>
      <c r="J139" s="150">
        <f>ROUND(I139*H139,2)</f>
        <v>0</v>
      </c>
      <c r="K139" s="146" t="s">
        <v>1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170</v>
      </c>
      <c r="AT139" s="155" t="s">
        <v>151</v>
      </c>
      <c r="AU139" s="155" t="s">
        <v>81</v>
      </c>
      <c r="AY139" s="17" t="s">
        <v>148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170</v>
      </c>
      <c r="BM139" s="155" t="s">
        <v>225</v>
      </c>
    </row>
    <row r="140" spans="1:47" s="2" customFormat="1" ht="10.2">
      <c r="A140" s="32"/>
      <c r="B140" s="33"/>
      <c r="C140" s="32"/>
      <c r="D140" s="157" t="s">
        <v>158</v>
      </c>
      <c r="E140" s="32"/>
      <c r="F140" s="158" t="s">
        <v>1270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158</v>
      </c>
      <c r="AU140" s="17" t="s">
        <v>81</v>
      </c>
    </row>
    <row r="141" spans="1:47" s="2" customFormat="1" ht="28.8">
      <c r="A141" s="32"/>
      <c r="B141" s="33"/>
      <c r="C141" s="32"/>
      <c r="D141" s="157" t="s">
        <v>1255</v>
      </c>
      <c r="E141" s="32"/>
      <c r="F141" s="202" t="s">
        <v>1266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1255</v>
      </c>
      <c r="AU141" s="17" t="s">
        <v>81</v>
      </c>
    </row>
    <row r="142" spans="1:65" s="2" customFormat="1" ht="22.8">
      <c r="A142" s="32"/>
      <c r="B142" s="143"/>
      <c r="C142" s="144" t="s">
        <v>191</v>
      </c>
      <c r="D142" s="144" t="s">
        <v>151</v>
      </c>
      <c r="E142" s="145" t="s">
        <v>1271</v>
      </c>
      <c r="F142" s="146" t="s">
        <v>1272</v>
      </c>
      <c r="G142" s="147" t="s">
        <v>240</v>
      </c>
      <c r="H142" s="148">
        <v>2</v>
      </c>
      <c r="I142" s="149"/>
      <c r="J142" s="150">
        <f>ROUND(I142*H142,2)</f>
        <v>0</v>
      </c>
      <c r="K142" s="146" t="s">
        <v>1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170</v>
      </c>
      <c r="AT142" s="155" t="s">
        <v>151</v>
      </c>
      <c r="AU142" s="155" t="s">
        <v>81</v>
      </c>
      <c r="AY142" s="17" t="s">
        <v>148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170</v>
      </c>
      <c r="BM142" s="155" t="s">
        <v>306</v>
      </c>
    </row>
    <row r="143" spans="1:47" s="2" customFormat="1" ht="10.2">
      <c r="A143" s="32"/>
      <c r="B143" s="33"/>
      <c r="C143" s="32"/>
      <c r="D143" s="157" t="s">
        <v>158</v>
      </c>
      <c r="E143" s="32"/>
      <c r="F143" s="158" t="s">
        <v>1272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158</v>
      </c>
      <c r="AU143" s="17" t="s">
        <v>81</v>
      </c>
    </row>
    <row r="144" spans="1:47" s="2" customFormat="1" ht="28.8">
      <c r="A144" s="32"/>
      <c r="B144" s="33"/>
      <c r="C144" s="32"/>
      <c r="D144" s="157" t="s">
        <v>1255</v>
      </c>
      <c r="E144" s="32"/>
      <c r="F144" s="202" t="s">
        <v>1266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1255</v>
      </c>
      <c r="AU144" s="17" t="s">
        <v>81</v>
      </c>
    </row>
    <row r="145" spans="1:65" s="2" customFormat="1" ht="21.75" customHeight="1">
      <c r="A145" s="32"/>
      <c r="B145" s="143"/>
      <c r="C145" s="144" t="s">
        <v>196</v>
      </c>
      <c r="D145" s="144" t="s">
        <v>151</v>
      </c>
      <c r="E145" s="145" t="s">
        <v>1273</v>
      </c>
      <c r="F145" s="146" t="s">
        <v>1274</v>
      </c>
      <c r="G145" s="147" t="s">
        <v>240</v>
      </c>
      <c r="H145" s="148">
        <v>4</v>
      </c>
      <c r="I145" s="149"/>
      <c r="J145" s="150">
        <f>ROUND(I145*H145,2)</f>
        <v>0</v>
      </c>
      <c r="K145" s="146" t="s">
        <v>1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170</v>
      </c>
      <c r="AT145" s="155" t="s">
        <v>151</v>
      </c>
      <c r="AU145" s="155" t="s">
        <v>81</v>
      </c>
      <c r="AY145" s="17" t="s">
        <v>148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170</v>
      </c>
      <c r="BM145" s="155" t="s">
        <v>320</v>
      </c>
    </row>
    <row r="146" spans="1:47" s="2" customFormat="1" ht="10.2">
      <c r="A146" s="32"/>
      <c r="B146" s="33"/>
      <c r="C146" s="32"/>
      <c r="D146" s="157" t="s">
        <v>158</v>
      </c>
      <c r="E146" s="32"/>
      <c r="F146" s="158" t="s">
        <v>1274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158</v>
      </c>
      <c r="AU146" s="17" t="s">
        <v>81</v>
      </c>
    </row>
    <row r="147" spans="1:47" s="2" customFormat="1" ht="28.8">
      <c r="A147" s="32"/>
      <c r="B147" s="33"/>
      <c r="C147" s="32"/>
      <c r="D147" s="157" t="s">
        <v>1255</v>
      </c>
      <c r="E147" s="32"/>
      <c r="F147" s="202" t="s">
        <v>1266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1255</v>
      </c>
      <c r="AU147" s="17" t="s">
        <v>81</v>
      </c>
    </row>
    <row r="148" spans="1:65" s="2" customFormat="1" ht="21.75" customHeight="1">
      <c r="A148" s="32"/>
      <c r="B148" s="143"/>
      <c r="C148" s="144" t="s">
        <v>201</v>
      </c>
      <c r="D148" s="144" t="s">
        <v>151</v>
      </c>
      <c r="E148" s="145" t="s">
        <v>1275</v>
      </c>
      <c r="F148" s="146" t="s">
        <v>1276</v>
      </c>
      <c r="G148" s="147" t="s">
        <v>240</v>
      </c>
      <c r="H148" s="148">
        <v>3</v>
      </c>
      <c r="I148" s="149"/>
      <c r="J148" s="150">
        <f>ROUND(I148*H148,2)</f>
        <v>0</v>
      </c>
      <c r="K148" s="146" t="s">
        <v>1</v>
      </c>
      <c r="L148" s="33"/>
      <c r="M148" s="151" t="s">
        <v>1</v>
      </c>
      <c r="N148" s="152" t="s">
        <v>38</v>
      </c>
      <c r="O148" s="58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170</v>
      </c>
      <c r="AT148" s="155" t="s">
        <v>151</v>
      </c>
      <c r="AU148" s="155" t="s">
        <v>81</v>
      </c>
      <c r="AY148" s="17" t="s">
        <v>148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170</v>
      </c>
      <c r="BM148" s="155" t="s">
        <v>444</v>
      </c>
    </row>
    <row r="149" spans="1:47" s="2" customFormat="1" ht="10.2">
      <c r="A149" s="32"/>
      <c r="B149" s="33"/>
      <c r="C149" s="32"/>
      <c r="D149" s="157" t="s">
        <v>158</v>
      </c>
      <c r="E149" s="32"/>
      <c r="F149" s="158" t="s">
        <v>1276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158</v>
      </c>
      <c r="AU149" s="17" t="s">
        <v>81</v>
      </c>
    </row>
    <row r="150" spans="1:47" s="2" customFormat="1" ht="28.8">
      <c r="A150" s="32"/>
      <c r="B150" s="33"/>
      <c r="C150" s="32"/>
      <c r="D150" s="157" t="s">
        <v>1255</v>
      </c>
      <c r="E150" s="32"/>
      <c r="F150" s="202" t="s">
        <v>1266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1255</v>
      </c>
      <c r="AU150" s="17" t="s">
        <v>81</v>
      </c>
    </row>
    <row r="151" spans="1:65" s="2" customFormat="1" ht="21.75" customHeight="1">
      <c r="A151" s="32"/>
      <c r="B151" s="143"/>
      <c r="C151" s="144" t="s">
        <v>207</v>
      </c>
      <c r="D151" s="144" t="s">
        <v>151</v>
      </c>
      <c r="E151" s="145" t="s">
        <v>1277</v>
      </c>
      <c r="F151" s="146" t="s">
        <v>1278</v>
      </c>
      <c r="G151" s="147" t="s">
        <v>240</v>
      </c>
      <c r="H151" s="148">
        <v>9</v>
      </c>
      <c r="I151" s="149"/>
      <c r="J151" s="150">
        <f>ROUND(I151*H151,2)</f>
        <v>0</v>
      </c>
      <c r="K151" s="146" t="s">
        <v>1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170</v>
      </c>
      <c r="AT151" s="155" t="s">
        <v>151</v>
      </c>
      <c r="AU151" s="155" t="s">
        <v>81</v>
      </c>
      <c r="AY151" s="17" t="s">
        <v>148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170</v>
      </c>
      <c r="BM151" s="155" t="s">
        <v>457</v>
      </c>
    </row>
    <row r="152" spans="1:47" s="2" customFormat="1" ht="10.2">
      <c r="A152" s="32"/>
      <c r="B152" s="33"/>
      <c r="C152" s="32"/>
      <c r="D152" s="157" t="s">
        <v>158</v>
      </c>
      <c r="E152" s="32"/>
      <c r="F152" s="158" t="s">
        <v>1278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158</v>
      </c>
      <c r="AU152" s="17" t="s">
        <v>81</v>
      </c>
    </row>
    <row r="153" spans="1:47" s="2" customFormat="1" ht="28.8">
      <c r="A153" s="32"/>
      <c r="B153" s="33"/>
      <c r="C153" s="32"/>
      <c r="D153" s="157" t="s">
        <v>1255</v>
      </c>
      <c r="E153" s="32"/>
      <c r="F153" s="202" t="s">
        <v>1266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1255</v>
      </c>
      <c r="AU153" s="17" t="s">
        <v>81</v>
      </c>
    </row>
    <row r="154" spans="1:65" s="2" customFormat="1" ht="21.75" customHeight="1">
      <c r="A154" s="32"/>
      <c r="B154" s="143"/>
      <c r="C154" s="144" t="s">
        <v>213</v>
      </c>
      <c r="D154" s="144" t="s">
        <v>151</v>
      </c>
      <c r="E154" s="145" t="s">
        <v>1279</v>
      </c>
      <c r="F154" s="146" t="s">
        <v>1280</v>
      </c>
      <c r="G154" s="147" t="s">
        <v>240</v>
      </c>
      <c r="H154" s="148">
        <v>1</v>
      </c>
      <c r="I154" s="149"/>
      <c r="J154" s="150">
        <f>ROUND(I154*H154,2)</f>
        <v>0</v>
      </c>
      <c r="K154" s="146" t="s">
        <v>1</v>
      </c>
      <c r="L154" s="33"/>
      <c r="M154" s="151" t="s">
        <v>1</v>
      </c>
      <c r="N154" s="152" t="s">
        <v>38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170</v>
      </c>
      <c r="AT154" s="155" t="s">
        <v>151</v>
      </c>
      <c r="AU154" s="155" t="s">
        <v>81</v>
      </c>
      <c r="AY154" s="17" t="s">
        <v>148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81</v>
      </c>
      <c r="BK154" s="156">
        <f>ROUND(I154*H154,2)</f>
        <v>0</v>
      </c>
      <c r="BL154" s="17" t="s">
        <v>170</v>
      </c>
      <c r="BM154" s="155" t="s">
        <v>470</v>
      </c>
    </row>
    <row r="155" spans="1:47" s="2" customFormat="1" ht="10.2">
      <c r="A155" s="32"/>
      <c r="B155" s="33"/>
      <c r="C155" s="32"/>
      <c r="D155" s="157" t="s">
        <v>158</v>
      </c>
      <c r="E155" s="32"/>
      <c r="F155" s="158" t="s">
        <v>1280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158</v>
      </c>
      <c r="AU155" s="17" t="s">
        <v>81</v>
      </c>
    </row>
    <row r="156" spans="1:47" s="2" customFormat="1" ht="28.8">
      <c r="A156" s="32"/>
      <c r="B156" s="33"/>
      <c r="C156" s="32"/>
      <c r="D156" s="157" t="s">
        <v>1255</v>
      </c>
      <c r="E156" s="32"/>
      <c r="F156" s="202" t="s">
        <v>1266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1255</v>
      </c>
      <c r="AU156" s="17" t="s">
        <v>81</v>
      </c>
    </row>
    <row r="157" spans="1:65" s="2" customFormat="1" ht="21.75" customHeight="1">
      <c r="A157" s="32"/>
      <c r="B157" s="143"/>
      <c r="C157" s="144" t="s">
        <v>218</v>
      </c>
      <c r="D157" s="144" t="s">
        <v>151</v>
      </c>
      <c r="E157" s="145" t="s">
        <v>1281</v>
      </c>
      <c r="F157" s="146" t="s">
        <v>1282</v>
      </c>
      <c r="G157" s="147" t="s">
        <v>240</v>
      </c>
      <c r="H157" s="148">
        <v>5</v>
      </c>
      <c r="I157" s="149"/>
      <c r="J157" s="150">
        <f>ROUND(I157*H157,2)</f>
        <v>0</v>
      </c>
      <c r="K157" s="146" t="s">
        <v>1</v>
      </c>
      <c r="L157" s="33"/>
      <c r="M157" s="151" t="s">
        <v>1</v>
      </c>
      <c r="N157" s="152" t="s">
        <v>38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170</v>
      </c>
      <c r="AT157" s="155" t="s">
        <v>151</v>
      </c>
      <c r="AU157" s="155" t="s">
        <v>81</v>
      </c>
      <c r="AY157" s="17" t="s">
        <v>148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81</v>
      </c>
      <c r="BK157" s="156">
        <f>ROUND(I157*H157,2)</f>
        <v>0</v>
      </c>
      <c r="BL157" s="17" t="s">
        <v>170</v>
      </c>
      <c r="BM157" s="155" t="s">
        <v>483</v>
      </c>
    </row>
    <row r="158" spans="1:47" s="2" customFormat="1" ht="10.2">
      <c r="A158" s="32"/>
      <c r="B158" s="33"/>
      <c r="C158" s="32"/>
      <c r="D158" s="157" t="s">
        <v>158</v>
      </c>
      <c r="E158" s="32"/>
      <c r="F158" s="158" t="s">
        <v>1282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158</v>
      </c>
      <c r="AU158" s="17" t="s">
        <v>81</v>
      </c>
    </row>
    <row r="159" spans="1:47" s="2" customFormat="1" ht="28.8">
      <c r="A159" s="32"/>
      <c r="B159" s="33"/>
      <c r="C159" s="32"/>
      <c r="D159" s="157" t="s">
        <v>1255</v>
      </c>
      <c r="E159" s="32"/>
      <c r="F159" s="202" t="s">
        <v>1266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1255</v>
      </c>
      <c r="AU159" s="17" t="s">
        <v>81</v>
      </c>
    </row>
    <row r="160" spans="1:65" s="2" customFormat="1" ht="16.5" customHeight="1">
      <c r="A160" s="32"/>
      <c r="B160" s="143"/>
      <c r="C160" s="144" t="s">
        <v>225</v>
      </c>
      <c r="D160" s="144" t="s">
        <v>151</v>
      </c>
      <c r="E160" s="145" t="s">
        <v>1283</v>
      </c>
      <c r="F160" s="146" t="s">
        <v>1284</v>
      </c>
      <c r="G160" s="147" t="s">
        <v>240</v>
      </c>
      <c r="H160" s="148">
        <v>2</v>
      </c>
      <c r="I160" s="149"/>
      <c r="J160" s="150">
        <f>ROUND(I160*H160,2)</f>
        <v>0</v>
      </c>
      <c r="K160" s="146" t="s">
        <v>1</v>
      </c>
      <c r="L160" s="33"/>
      <c r="M160" s="151" t="s">
        <v>1</v>
      </c>
      <c r="N160" s="152" t="s">
        <v>38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170</v>
      </c>
      <c r="AT160" s="155" t="s">
        <v>151</v>
      </c>
      <c r="AU160" s="155" t="s">
        <v>81</v>
      </c>
      <c r="AY160" s="17" t="s">
        <v>148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81</v>
      </c>
      <c r="BK160" s="156">
        <f>ROUND(I160*H160,2)</f>
        <v>0</v>
      </c>
      <c r="BL160" s="17" t="s">
        <v>170</v>
      </c>
      <c r="BM160" s="155" t="s">
        <v>496</v>
      </c>
    </row>
    <row r="161" spans="1:47" s="2" customFormat="1" ht="10.2">
      <c r="A161" s="32"/>
      <c r="B161" s="33"/>
      <c r="C161" s="32"/>
      <c r="D161" s="157" t="s">
        <v>158</v>
      </c>
      <c r="E161" s="32"/>
      <c r="F161" s="158" t="s">
        <v>1284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158</v>
      </c>
      <c r="AU161" s="17" t="s">
        <v>81</v>
      </c>
    </row>
    <row r="162" spans="1:47" s="2" customFormat="1" ht="28.8">
      <c r="A162" s="32"/>
      <c r="B162" s="33"/>
      <c r="C162" s="32"/>
      <c r="D162" s="157" t="s">
        <v>1255</v>
      </c>
      <c r="E162" s="32"/>
      <c r="F162" s="202" t="s">
        <v>1266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1255</v>
      </c>
      <c r="AU162" s="17" t="s">
        <v>81</v>
      </c>
    </row>
    <row r="163" spans="1:65" s="2" customFormat="1" ht="16.5" customHeight="1">
      <c r="A163" s="32"/>
      <c r="B163" s="143"/>
      <c r="C163" s="144" t="s">
        <v>8</v>
      </c>
      <c r="D163" s="144" t="s">
        <v>151</v>
      </c>
      <c r="E163" s="145" t="s">
        <v>1285</v>
      </c>
      <c r="F163" s="146" t="s">
        <v>1286</v>
      </c>
      <c r="G163" s="147" t="s">
        <v>240</v>
      </c>
      <c r="H163" s="148">
        <v>4</v>
      </c>
      <c r="I163" s="149"/>
      <c r="J163" s="150">
        <f>ROUND(I163*H163,2)</f>
        <v>0</v>
      </c>
      <c r="K163" s="146" t="s">
        <v>1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170</v>
      </c>
      <c r="AT163" s="155" t="s">
        <v>151</v>
      </c>
      <c r="AU163" s="155" t="s">
        <v>81</v>
      </c>
      <c r="AY163" s="17" t="s">
        <v>148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170</v>
      </c>
      <c r="BM163" s="155" t="s">
        <v>509</v>
      </c>
    </row>
    <row r="164" spans="1:47" s="2" customFormat="1" ht="10.2">
      <c r="A164" s="32"/>
      <c r="B164" s="33"/>
      <c r="C164" s="32"/>
      <c r="D164" s="157" t="s">
        <v>158</v>
      </c>
      <c r="E164" s="32"/>
      <c r="F164" s="158" t="s">
        <v>1286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158</v>
      </c>
      <c r="AU164" s="17" t="s">
        <v>81</v>
      </c>
    </row>
    <row r="165" spans="1:47" s="2" customFormat="1" ht="28.8">
      <c r="A165" s="32"/>
      <c r="B165" s="33"/>
      <c r="C165" s="32"/>
      <c r="D165" s="157" t="s">
        <v>1255</v>
      </c>
      <c r="E165" s="32"/>
      <c r="F165" s="202" t="s">
        <v>1266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1255</v>
      </c>
      <c r="AU165" s="17" t="s">
        <v>81</v>
      </c>
    </row>
    <row r="166" spans="1:65" s="2" customFormat="1" ht="21.75" customHeight="1">
      <c r="A166" s="32"/>
      <c r="B166" s="143"/>
      <c r="C166" s="144" t="s">
        <v>306</v>
      </c>
      <c r="D166" s="144" t="s">
        <v>151</v>
      </c>
      <c r="E166" s="145" t="s">
        <v>1287</v>
      </c>
      <c r="F166" s="146" t="s">
        <v>1288</v>
      </c>
      <c r="G166" s="147" t="s">
        <v>240</v>
      </c>
      <c r="H166" s="148">
        <v>1</v>
      </c>
      <c r="I166" s="149"/>
      <c r="J166" s="150">
        <f>ROUND(I166*H166,2)</f>
        <v>0</v>
      </c>
      <c r="K166" s="146" t="s">
        <v>1</v>
      </c>
      <c r="L166" s="33"/>
      <c r="M166" s="151" t="s">
        <v>1</v>
      </c>
      <c r="N166" s="152" t="s">
        <v>38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170</v>
      </c>
      <c r="AT166" s="155" t="s">
        <v>151</v>
      </c>
      <c r="AU166" s="155" t="s">
        <v>81</v>
      </c>
      <c r="AY166" s="17" t="s">
        <v>148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81</v>
      </c>
      <c r="BK166" s="156">
        <f>ROUND(I166*H166,2)</f>
        <v>0</v>
      </c>
      <c r="BL166" s="17" t="s">
        <v>170</v>
      </c>
      <c r="BM166" s="155" t="s">
        <v>521</v>
      </c>
    </row>
    <row r="167" spans="1:47" s="2" customFormat="1" ht="10.2">
      <c r="A167" s="32"/>
      <c r="B167" s="33"/>
      <c r="C167" s="32"/>
      <c r="D167" s="157" t="s">
        <v>158</v>
      </c>
      <c r="E167" s="32"/>
      <c r="F167" s="158" t="s">
        <v>1288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158</v>
      </c>
      <c r="AU167" s="17" t="s">
        <v>81</v>
      </c>
    </row>
    <row r="168" spans="1:47" s="2" customFormat="1" ht="28.8">
      <c r="A168" s="32"/>
      <c r="B168" s="33"/>
      <c r="C168" s="32"/>
      <c r="D168" s="157" t="s">
        <v>1255</v>
      </c>
      <c r="E168" s="32"/>
      <c r="F168" s="202" t="s">
        <v>1266</v>
      </c>
      <c r="G168" s="32"/>
      <c r="H168" s="32"/>
      <c r="I168" s="159"/>
      <c r="J168" s="32"/>
      <c r="K168" s="32"/>
      <c r="L168" s="33"/>
      <c r="M168" s="160"/>
      <c r="N168" s="161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1255</v>
      </c>
      <c r="AU168" s="17" t="s">
        <v>81</v>
      </c>
    </row>
    <row r="169" spans="1:65" s="2" customFormat="1" ht="21.75" customHeight="1">
      <c r="A169" s="32"/>
      <c r="B169" s="143"/>
      <c r="C169" s="144" t="s">
        <v>312</v>
      </c>
      <c r="D169" s="144" t="s">
        <v>151</v>
      </c>
      <c r="E169" s="145" t="s">
        <v>1289</v>
      </c>
      <c r="F169" s="146" t="s">
        <v>1290</v>
      </c>
      <c r="G169" s="147" t="s">
        <v>240</v>
      </c>
      <c r="H169" s="148">
        <v>5</v>
      </c>
      <c r="I169" s="149"/>
      <c r="J169" s="150">
        <f>ROUND(I169*H169,2)</f>
        <v>0</v>
      </c>
      <c r="K169" s="146" t="s">
        <v>1</v>
      </c>
      <c r="L169" s="33"/>
      <c r="M169" s="151" t="s">
        <v>1</v>
      </c>
      <c r="N169" s="152" t="s">
        <v>38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170</v>
      </c>
      <c r="AT169" s="155" t="s">
        <v>151</v>
      </c>
      <c r="AU169" s="155" t="s">
        <v>81</v>
      </c>
      <c r="AY169" s="17" t="s">
        <v>148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81</v>
      </c>
      <c r="BK169" s="156">
        <f>ROUND(I169*H169,2)</f>
        <v>0</v>
      </c>
      <c r="BL169" s="17" t="s">
        <v>170</v>
      </c>
      <c r="BM169" s="155" t="s">
        <v>533</v>
      </c>
    </row>
    <row r="170" spans="1:47" s="2" customFormat="1" ht="10.2">
      <c r="A170" s="32"/>
      <c r="B170" s="33"/>
      <c r="C170" s="32"/>
      <c r="D170" s="157" t="s">
        <v>158</v>
      </c>
      <c r="E170" s="32"/>
      <c r="F170" s="158" t="s">
        <v>1290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158</v>
      </c>
      <c r="AU170" s="17" t="s">
        <v>81</v>
      </c>
    </row>
    <row r="171" spans="1:47" s="2" customFormat="1" ht="28.8">
      <c r="A171" s="32"/>
      <c r="B171" s="33"/>
      <c r="C171" s="32"/>
      <c r="D171" s="157" t="s">
        <v>1255</v>
      </c>
      <c r="E171" s="32"/>
      <c r="F171" s="202" t="s">
        <v>1266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1255</v>
      </c>
      <c r="AU171" s="17" t="s">
        <v>81</v>
      </c>
    </row>
    <row r="172" spans="1:65" s="2" customFormat="1" ht="21.75" customHeight="1">
      <c r="A172" s="32"/>
      <c r="B172" s="143"/>
      <c r="C172" s="144" t="s">
        <v>320</v>
      </c>
      <c r="D172" s="144" t="s">
        <v>151</v>
      </c>
      <c r="E172" s="145" t="s">
        <v>1291</v>
      </c>
      <c r="F172" s="146" t="s">
        <v>1292</v>
      </c>
      <c r="G172" s="147" t="s">
        <v>240</v>
      </c>
      <c r="H172" s="148">
        <v>2</v>
      </c>
      <c r="I172" s="149"/>
      <c r="J172" s="150">
        <f>ROUND(I172*H172,2)</f>
        <v>0</v>
      </c>
      <c r="K172" s="146" t="s">
        <v>1</v>
      </c>
      <c r="L172" s="33"/>
      <c r="M172" s="151" t="s">
        <v>1</v>
      </c>
      <c r="N172" s="152" t="s">
        <v>38</v>
      </c>
      <c r="O172" s="58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170</v>
      </c>
      <c r="AT172" s="155" t="s">
        <v>151</v>
      </c>
      <c r="AU172" s="155" t="s">
        <v>81</v>
      </c>
      <c r="AY172" s="17" t="s">
        <v>148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81</v>
      </c>
      <c r="BK172" s="156">
        <f>ROUND(I172*H172,2)</f>
        <v>0</v>
      </c>
      <c r="BL172" s="17" t="s">
        <v>170</v>
      </c>
      <c r="BM172" s="155" t="s">
        <v>545</v>
      </c>
    </row>
    <row r="173" spans="1:47" s="2" customFormat="1" ht="10.2">
      <c r="A173" s="32"/>
      <c r="B173" s="33"/>
      <c r="C173" s="32"/>
      <c r="D173" s="157" t="s">
        <v>158</v>
      </c>
      <c r="E173" s="32"/>
      <c r="F173" s="158" t="s">
        <v>1292</v>
      </c>
      <c r="G173" s="32"/>
      <c r="H173" s="32"/>
      <c r="I173" s="159"/>
      <c r="J173" s="32"/>
      <c r="K173" s="32"/>
      <c r="L173" s="33"/>
      <c r="M173" s="160"/>
      <c r="N173" s="161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158</v>
      </c>
      <c r="AU173" s="17" t="s">
        <v>81</v>
      </c>
    </row>
    <row r="174" spans="1:47" s="2" customFormat="1" ht="28.8">
      <c r="A174" s="32"/>
      <c r="B174" s="33"/>
      <c r="C174" s="32"/>
      <c r="D174" s="157" t="s">
        <v>1255</v>
      </c>
      <c r="E174" s="32"/>
      <c r="F174" s="202" t="s">
        <v>1266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1255</v>
      </c>
      <c r="AU174" s="17" t="s">
        <v>81</v>
      </c>
    </row>
    <row r="175" spans="1:65" s="2" customFormat="1" ht="21.75" customHeight="1">
      <c r="A175" s="32"/>
      <c r="B175" s="143"/>
      <c r="C175" s="144" t="s">
        <v>327</v>
      </c>
      <c r="D175" s="144" t="s">
        <v>151</v>
      </c>
      <c r="E175" s="145" t="s">
        <v>1293</v>
      </c>
      <c r="F175" s="146" t="s">
        <v>1294</v>
      </c>
      <c r="G175" s="147" t="s">
        <v>240</v>
      </c>
      <c r="H175" s="148">
        <v>4</v>
      </c>
      <c r="I175" s="149"/>
      <c r="J175" s="150">
        <f>ROUND(I175*H175,2)</f>
        <v>0</v>
      </c>
      <c r="K175" s="146" t="s">
        <v>1</v>
      </c>
      <c r="L175" s="33"/>
      <c r="M175" s="151" t="s">
        <v>1</v>
      </c>
      <c r="N175" s="152" t="s">
        <v>38</v>
      </c>
      <c r="O175" s="58"/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5" t="s">
        <v>170</v>
      </c>
      <c r="AT175" s="155" t="s">
        <v>151</v>
      </c>
      <c r="AU175" s="155" t="s">
        <v>81</v>
      </c>
      <c r="AY175" s="17" t="s">
        <v>148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7" t="s">
        <v>81</v>
      </c>
      <c r="BK175" s="156">
        <f>ROUND(I175*H175,2)</f>
        <v>0</v>
      </c>
      <c r="BL175" s="17" t="s">
        <v>170</v>
      </c>
      <c r="BM175" s="155" t="s">
        <v>559</v>
      </c>
    </row>
    <row r="176" spans="1:47" s="2" customFormat="1" ht="10.2">
      <c r="A176" s="32"/>
      <c r="B176" s="33"/>
      <c r="C176" s="32"/>
      <c r="D176" s="157" t="s">
        <v>158</v>
      </c>
      <c r="E176" s="32"/>
      <c r="F176" s="158" t="s">
        <v>1294</v>
      </c>
      <c r="G176" s="32"/>
      <c r="H176" s="32"/>
      <c r="I176" s="159"/>
      <c r="J176" s="32"/>
      <c r="K176" s="32"/>
      <c r="L176" s="33"/>
      <c r="M176" s="160"/>
      <c r="N176" s="161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158</v>
      </c>
      <c r="AU176" s="17" t="s">
        <v>81</v>
      </c>
    </row>
    <row r="177" spans="1:47" s="2" customFormat="1" ht="28.8">
      <c r="A177" s="32"/>
      <c r="B177" s="33"/>
      <c r="C177" s="32"/>
      <c r="D177" s="157" t="s">
        <v>1255</v>
      </c>
      <c r="E177" s="32"/>
      <c r="F177" s="202" t="s">
        <v>1266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1255</v>
      </c>
      <c r="AU177" s="17" t="s">
        <v>81</v>
      </c>
    </row>
    <row r="178" spans="1:65" s="2" customFormat="1" ht="21.75" customHeight="1">
      <c r="A178" s="32"/>
      <c r="B178" s="143"/>
      <c r="C178" s="144" t="s">
        <v>444</v>
      </c>
      <c r="D178" s="144" t="s">
        <v>151</v>
      </c>
      <c r="E178" s="145" t="s">
        <v>1295</v>
      </c>
      <c r="F178" s="146" t="s">
        <v>1296</v>
      </c>
      <c r="G178" s="147" t="s">
        <v>240</v>
      </c>
      <c r="H178" s="148">
        <v>3</v>
      </c>
      <c r="I178" s="149"/>
      <c r="J178" s="150">
        <f>ROUND(I178*H178,2)</f>
        <v>0</v>
      </c>
      <c r="K178" s="146" t="s">
        <v>1</v>
      </c>
      <c r="L178" s="33"/>
      <c r="M178" s="151" t="s">
        <v>1</v>
      </c>
      <c r="N178" s="152" t="s">
        <v>38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170</v>
      </c>
      <c r="AT178" s="155" t="s">
        <v>151</v>
      </c>
      <c r="AU178" s="155" t="s">
        <v>81</v>
      </c>
      <c r="AY178" s="17" t="s">
        <v>148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81</v>
      </c>
      <c r="BK178" s="156">
        <f>ROUND(I178*H178,2)</f>
        <v>0</v>
      </c>
      <c r="BL178" s="17" t="s">
        <v>170</v>
      </c>
      <c r="BM178" s="155" t="s">
        <v>569</v>
      </c>
    </row>
    <row r="179" spans="1:47" s="2" customFormat="1" ht="10.2">
      <c r="A179" s="32"/>
      <c r="B179" s="33"/>
      <c r="C179" s="32"/>
      <c r="D179" s="157" t="s">
        <v>158</v>
      </c>
      <c r="E179" s="32"/>
      <c r="F179" s="158" t="s">
        <v>1296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158</v>
      </c>
      <c r="AU179" s="17" t="s">
        <v>81</v>
      </c>
    </row>
    <row r="180" spans="1:47" s="2" customFormat="1" ht="28.8">
      <c r="A180" s="32"/>
      <c r="B180" s="33"/>
      <c r="C180" s="32"/>
      <c r="D180" s="157" t="s">
        <v>1255</v>
      </c>
      <c r="E180" s="32"/>
      <c r="F180" s="202" t="s">
        <v>1266</v>
      </c>
      <c r="G180" s="32"/>
      <c r="H180" s="32"/>
      <c r="I180" s="159"/>
      <c r="J180" s="32"/>
      <c r="K180" s="32"/>
      <c r="L180" s="33"/>
      <c r="M180" s="160"/>
      <c r="N180" s="161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1255</v>
      </c>
      <c r="AU180" s="17" t="s">
        <v>81</v>
      </c>
    </row>
    <row r="181" spans="1:65" s="2" customFormat="1" ht="21.75" customHeight="1">
      <c r="A181" s="32"/>
      <c r="B181" s="143"/>
      <c r="C181" s="144" t="s">
        <v>7</v>
      </c>
      <c r="D181" s="144" t="s">
        <v>151</v>
      </c>
      <c r="E181" s="145" t="s">
        <v>1297</v>
      </c>
      <c r="F181" s="146" t="s">
        <v>1298</v>
      </c>
      <c r="G181" s="147" t="s">
        <v>240</v>
      </c>
      <c r="H181" s="148">
        <v>9</v>
      </c>
      <c r="I181" s="149"/>
      <c r="J181" s="150">
        <f>ROUND(I181*H181,2)</f>
        <v>0</v>
      </c>
      <c r="K181" s="146" t="s">
        <v>1</v>
      </c>
      <c r="L181" s="33"/>
      <c r="M181" s="151" t="s">
        <v>1</v>
      </c>
      <c r="N181" s="152" t="s">
        <v>38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170</v>
      </c>
      <c r="AT181" s="155" t="s">
        <v>151</v>
      </c>
      <c r="AU181" s="155" t="s">
        <v>81</v>
      </c>
      <c r="AY181" s="17" t="s">
        <v>148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81</v>
      </c>
      <c r="BK181" s="156">
        <f>ROUND(I181*H181,2)</f>
        <v>0</v>
      </c>
      <c r="BL181" s="17" t="s">
        <v>170</v>
      </c>
      <c r="BM181" s="155" t="s">
        <v>582</v>
      </c>
    </row>
    <row r="182" spans="1:47" s="2" customFormat="1" ht="10.2">
      <c r="A182" s="32"/>
      <c r="B182" s="33"/>
      <c r="C182" s="32"/>
      <c r="D182" s="157" t="s">
        <v>158</v>
      </c>
      <c r="E182" s="32"/>
      <c r="F182" s="158" t="s">
        <v>1298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158</v>
      </c>
      <c r="AU182" s="17" t="s">
        <v>81</v>
      </c>
    </row>
    <row r="183" spans="1:47" s="2" customFormat="1" ht="28.8">
      <c r="A183" s="32"/>
      <c r="B183" s="33"/>
      <c r="C183" s="32"/>
      <c r="D183" s="157" t="s">
        <v>1255</v>
      </c>
      <c r="E183" s="32"/>
      <c r="F183" s="202" t="s">
        <v>1266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1255</v>
      </c>
      <c r="AU183" s="17" t="s">
        <v>81</v>
      </c>
    </row>
    <row r="184" spans="1:65" s="2" customFormat="1" ht="16.5" customHeight="1">
      <c r="A184" s="32"/>
      <c r="B184" s="143"/>
      <c r="C184" s="144" t="s">
        <v>457</v>
      </c>
      <c r="D184" s="144" t="s">
        <v>151</v>
      </c>
      <c r="E184" s="145" t="s">
        <v>1299</v>
      </c>
      <c r="F184" s="146" t="s">
        <v>1300</v>
      </c>
      <c r="G184" s="147" t="s">
        <v>286</v>
      </c>
      <c r="H184" s="148">
        <v>3</v>
      </c>
      <c r="I184" s="149"/>
      <c r="J184" s="150">
        <f>ROUND(I184*H184,2)</f>
        <v>0</v>
      </c>
      <c r="K184" s="146" t="s">
        <v>1</v>
      </c>
      <c r="L184" s="33"/>
      <c r="M184" s="151" t="s">
        <v>1</v>
      </c>
      <c r="N184" s="152" t="s">
        <v>38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170</v>
      </c>
      <c r="AT184" s="155" t="s">
        <v>151</v>
      </c>
      <c r="AU184" s="155" t="s">
        <v>81</v>
      </c>
      <c r="AY184" s="17" t="s">
        <v>148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81</v>
      </c>
      <c r="BK184" s="156">
        <f>ROUND(I184*H184,2)</f>
        <v>0</v>
      </c>
      <c r="BL184" s="17" t="s">
        <v>170</v>
      </c>
      <c r="BM184" s="155" t="s">
        <v>590</v>
      </c>
    </row>
    <row r="185" spans="1:47" s="2" customFormat="1" ht="10.2">
      <c r="A185" s="32"/>
      <c r="B185" s="33"/>
      <c r="C185" s="32"/>
      <c r="D185" s="157" t="s">
        <v>158</v>
      </c>
      <c r="E185" s="32"/>
      <c r="F185" s="158" t="s">
        <v>1300</v>
      </c>
      <c r="G185" s="32"/>
      <c r="H185" s="32"/>
      <c r="I185" s="159"/>
      <c r="J185" s="32"/>
      <c r="K185" s="32"/>
      <c r="L185" s="33"/>
      <c r="M185" s="160"/>
      <c r="N185" s="161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158</v>
      </c>
      <c r="AU185" s="17" t="s">
        <v>81</v>
      </c>
    </row>
    <row r="186" spans="1:47" s="2" customFormat="1" ht="28.8">
      <c r="A186" s="32"/>
      <c r="B186" s="33"/>
      <c r="C186" s="32"/>
      <c r="D186" s="157" t="s">
        <v>1255</v>
      </c>
      <c r="E186" s="32"/>
      <c r="F186" s="202" t="s">
        <v>1266</v>
      </c>
      <c r="G186" s="32"/>
      <c r="H186" s="32"/>
      <c r="I186" s="159"/>
      <c r="J186" s="32"/>
      <c r="K186" s="32"/>
      <c r="L186" s="33"/>
      <c r="M186" s="160"/>
      <c r="N186" s="161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1255</v>
      </c>
      <c r="AU186" s="17" t="s">
        <v>81</v>
      </c>
    </row>
    <row r="187" spans="1:65" s="2" customFormat="1" ht="16.5" customHeight="1">
      <c r="A187" s="32"/>
      <c r="B187" s="143"/>
      <c r="C187" s="144" t="s">
        <v>465</v>
      </c>
      <c r="D187" s="144" t="s">
        <v>151</v>
      </c>
      <c r="E187" s="145" t="s">
        <v>1301</v>
      </c>
      <c r="F187" s="146" t="s">
        <v>1302</v>
      </c>
      <c r="G187" s="147" t="s">
        <v>323</v>
      </c>
      <c r="H187" s="148">
        <v>5.97</v>
      </c>
      <c r="I187" s="149"/>
      <c r="J187" s="150">
        <f>ROUND(I187*H187,2)</f>
        <v>0</v>
      </c>
      <c r="K187" s="146" t="s">
        <v>1</v>
      </c>
      <c r="L187" s="33"/>
      <c r="M187" s="151" t="s">
        <v>1</v>
      </c>
      <c r="N187" s="152" t="s">
        <v>38</v>
      </c>
      <c r="O187" s="58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5" t="s">
        <v>170</v>
      </c>
      <c r="AT187" s="155" t="s">
        <v>151</v>
      </c>
      <c r="AU187" s="155" t="s">
        <v>81</v>
      </c>
      <c r="AY187" s="17" t="s">
        <v>148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7" t="s">
        <v>81</v>
      </c>
      <c r="BK187" s="156">
        <f>ROUND(I187*H187,2)</f>
        <v>0</v>
      </c>
      <c r="BL187" s="17" t="s">
        <v>170</v>
      </c>
      <c r="BM187" s="155" t="s">
        <v>602</v>
      </c>
    </row>
    <row r="188" spans="1:47" s="2" customFormat="1" ht="10.2">
      <c r="A188" s="32"/>
      <c r="B188" s="33"/>
      <c r="C188" s="32"/>
      <c r="D188" s="157" t="s">
        <v>158</v>
      </c>
      <c r="E188" s="32"/>
      <c r="F188" s="158" t="s">
        <v>1302</v>
      </c>
      <c r="G188" s="32"/>
      <c r="H188" s="32"/>
      <c r="I188" s="159"/>
      <c r="J188" s="32"/>
      <c r="K188" s="32"/>
      <c r="L188" s="33"/>
      <c r="M188" s="160"/>
      <c r="N188" s="161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158</v>
      </c>
      <c r="AU188" s="17" t="s">
        <v>81</v>
      </c>
    </row>
    <row r="189" spans="1:47" s="2" customFormat="1" ht="57.6">
      <c r="A189" s="32"/>
      <c r="B189" s="33"/>
      <c r="C189" s="32"/>
      <c r="D189" s="157" t="s">
        <v>1255</v>
      </c>
      <c r="E189" s="32"/>
      <c r="F189" s="202" t="s">
        <v>1303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1255</v>
      </c>
      <c r="AU189" s="17" t="s">
        <v>81</v>
      </c>
    </row>
    <row r="190" spans="1:65" s="2" customFormat="1" ht="21.75" customHeight="1">
      <c r="A190" s="32"/>
      <c r="B190" s="143"/>
      <c r="C190" s="144" t="s">
        <v>470</v>
      </c>
      <c r="D190" s="144" t="s">
        <v>151</v>
      </c>
      <c r="E190" s="145" t="s">
        <v>1304</v>
      </c>
      <c r="F190" s="146" t="s">
        <v>1305</v>
      </c>
      <c r="G190" s="147" t="s">
        <v>286</v>
      </c>
      <c r="H190" s="148">
        <v>1802</v>
      </c>
      <c r="I190" s="149"/>
      <c r="J190" s="150">
        <f>ROUND(I190*H190,2)</f>
        <v>0</v>
      </c>
      <c r="K190" s="146" t="s">
        <v>1</v>
      </c>
      <c r="L190" s="33"/>
      <c r="M190" s="151" t="s">
        <v>1</v>
      </c>
      <c r="N190" s="152" t="s">
        <v>38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170</v>
      </c>
      <c r="AT190" s="155" t="s">
        <v>151</v>
      </c>
      <c r="AU190" s="155" t="s">
        <v>81</v>
      </c>
      <c r="AY190" s="17" t="s">
        <v>148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81</v>
      </c>
      <c r="BK190" s="156">
        <f>ROUND(I190*H190,2)</f>
        <v>0</v>
      </c>
      <c r="BL190" s="17" t="s">
        <v>170</v>
      </c>
      <c r="BM190" s="155" t="s">
        <v>611</v>
      </c>
    </row>
    <row r="191" spans="1:47" s="2" customFormat="1" ht="10.2">
      <c r="A191" s="32"/>
      <c r="B191" s="33"/>
      <c r="C191" s="32"/>
      <c r="D191" s="157" t="s">
        <v>158</v>
      </c>
      <c r="E191" s="32"/>
      <c r="F191" s="158" t="s">
        <v>1305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158</v>
      </c>
      <c r="AU191" s="17" t="s">
        <v>81</v>
      </c>
    </row>
    <row r="192" spans="1:47" s="2" customFormat="1" ht="19.2">
      <c r="A192" s="32"/>
      <c r="B192" s="33"/>
      <c r="C192" s="32"/>
      <c r="D192" s="157" t="s">
        <v>1255</v>
      </c>
      <c r="E192" s="32"/>
      <c r="F192" s="202" t="s">
        <v>1306</v>
      </c>
      <c r="G192" s="32"/>
      <c r="H192" s="32"/>
      <c r="I192" s="159"/>
      <c r="J192" s="32"/>
      <c r="K192" s="32"/>
      <c r="L192" s="33"/>
      <c r="M192" s="160"/>
      <c r="N192" s="161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1255</v>
      </c>
      <c r="AU192" s="17" t="s">
        <v>81</v>
      </c>
    </row>
    <row r="193" spans="2:63" s="12" customFormat="1" ht="25.95" customHeight="1">
      <c r="B193" s="130"/>
      <c r="D193" s="131" t="s">
        <v>72</v>
      </c>
      <c r="E193" s="132" t="s">
        <v>1307</v>
      </c>
      <c r="F193" s="132" t="s">
        <v>1308</v>
      </c>
      <c r="I193" s="133"/>
      <c r="J193" s="134">
        <f>BK193</f>
        <v>0</v>
      </c>
      <c r="L193" s="130"/>
      <c r="M193" s="135"/>
      <c r="N193" s="136"/>
      <c r="O193" s="136"/>
      <c r="P193" s="137">
        <f>SUM(P194:P270)</f>
        <v>0</v>
      </c>
      <c r="Q193" s="136"/>
      <c r="R193" s="137">
        <f>SUM(R194:R270)</f>
        <v>4.9285499999999995</v>
      </c>
      <c r="S193" s="136"/>
      <c r="T193" s="138">
        <f>SUM(T194:T270)</f>
        <v>0</v>
      </c>
      <c r="AR193" s="131" t="s">
        <v>81</v>
      </c>
      <c r="AT193" s="139" t="s">
        <v>72</v>
      </c>
      <c r="AU193" s="139" t="s">
        <v>73</v>
      </c>
      <c r="AY193" s="131" t="s">
        <v>148</v>
      </c>
      <c r="BK193" s="140">
        <f>SUM(BK194:BK270)</f>
        <v>0</v>
      </c>
    </row>
    <row r="194" spans="1:65" s="2" customFormat="1" ht="22.8">
      <c r="A194" s="32"/>
      <c r="B194" s="143"/>
      <c r="C194" s="144" t="s">
        <v>475</v>
      </c>
      <c r="D194" s="144" t="s">
        <v>151</v>
      </c>
      <c r="E194" s="145" t="s">
        <v>1309</v>
      </c>
      <c r="F194" s="146" t="s">
        <v>1310</v>
      </c>
      <c r="G194" s="147" t="s">
        <v>286</v>
      </c>
      <c r="H194" s="148">
        <v>1802</v>
      </c>
      <c r="I194" s="149"/>
      <c r="J194" s="150">
        <f>ROUND(I194*H194,2)</f>
        <v>0</v>
      </c>
      <c r="K194" s="146" t="s">
        <v>1</v>
      </c>
      <c r="L194" s="33"/>
      <c r="M194" s="151" t="s">
        <v>1</v>
      </c>
      <c r="N194" s="152" t="s">
        <v>38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170</v>
      </c>
      <c r="AT194" s="155" t="s">
        <v>151</v>
      </c>
      <c r="AU194" s="155" t="s">
        <v>81</v>
      </c>
      <c r="AY194" s="17" t="s">
        <v>148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81</v>
      </c>
      <c r="BK194" s="156">
        <f>ROUND(I194*H194,2)</f>
        <v>0</v>
      </c>
      <c r="BL194" s="17" t="s">
        <v>170</v>
      </c>
      <c r="BM194" s="155" t="s">
        <v>623</v>
      </c>
    </row>
    <row r="195" spans="1:47" s="2" customFormat="1" ht="19.2">
      <c r="A195" s="32"/>
      <c r="B195" s="33"/>
      <c r="C195" s="32"/>
      <c r="D195" s="157" t="s">
        <v>158</v>
      </c>
      <c r="E195" s="32"/>
      <c r="F195" s="158" t="s">
        <v>1310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158</v>
      </c>
      <c r="AU195" s="17" t="s">
        <v>81</v>
      </c>
    </row>
    <row r="196" spans="1:47" s="2" customFormat="1" ht="19.2">
      <c r="A196" s="32"/>
      <c r="B196" s="33"/>
      <c r="C196" s="32"/>
      <c r="D196" s="157" t="s">
        <v>1255</v>
      </c>
      <c r="E196" s="32"/>
      <c r="F196" s="202" t="s">
        <v>1311</v>
      </c>
      <c r="G196" s="32"/>
      <c r="H196" s="32"/>
      <c r="I196" s="159"/>
      <c r="J196" s="32"/>
      <c r="K196" s="32"/>
      <c r="L196" s="33"/>
      <c r="M196" s="160"/>
      <c r="N196" s="161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1255</v>
      </c>
      <c r="AU196" s="17" t="s">
        <v>81</v>
      </c>
    </row>
    <row r="197" spans="1:65" s="2" customFormat="1" ht="16.5" customHeight="1">
      <c r="A197" s="32"/>
      <c r="B197" s="143"/>
      <c r="C197" s="144" t="s">
        <v>483</v>
      </c>
      <c r="D197" s="144" t="s">
        <v>151</v>
      </c>
      <c r="E197" s="145" t="s">
        <v>1312</v>
      </c>
      <c r="F197" s="146" t="s">
        <v>1313</v>
      </c>
      <c r="G197" s="147" t="s">
        <v>286</v>
      </c>
      <c r="H197" s="148">
        <v>1802</v>
      </c>
      <c r="I197" s="149"/>
      <c r="J197" s="150">
        <f>ROUND(I197*H197,2)</f>
        <v>0</v>
      </c>
      <c r="K197" s="146" t="s">
        <v>1</v>
      </c>
      <c r="L197" s="33"/>
      <c r="M197" s="151" t="s">
        <v>1</v>
      </c>
      <c r="N197" s="152" t="s">
        <v>38</v>
      </c>
      <c r="O197" s="58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170</v>
      </c>
      <c r="AT197" s="155" t="s">
        <v>151</v>
      </c>
      <c r="AU197" s="155" t="s">
        <v>81</v>
      </c>
      <c r="AY197" s="17" t="s">
        <v>148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81</v>
      </c>
      <c r="BK197" s="156">
        <f>ROUND(I197*H197,2)</f>
        <v>0</v>
      </c>
      <c r="BL197" s="17" t="s">
        <v>170</v>
      </c>
      <c r="BM197" s="155" t="s">
        <v>660</v>
      </c>
    </row>
    <row r="198" spans="1:47" s="2" customFormat="1" ht="10.2">
      <c r="A198" s="32"/>
      <c r="B198" s="33"/>
      <c r="C198" s="32"/>
      <c r="D198" s="157" t="s">
        <v>158</v>
      </c>
      <c r="E198" s="32"/>
      <c r="F198" s="158" t="s">
        <v>1313</v>
      </c>
      <c r="G198" s="32"/>
      <c r="H198" s="32"/>
      <c r="I198" s="159"/>
      <c r="J198" s="32"/>
      <c r="K198" s="32"/>
      <c r="L198" s="33"/>
      <c r="M198" s="160"/>
      <c r="N198" s="161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158</v>
      </c>
      <c r="AU198" s="17" t="s">
        <v>81</v>
      </c>
    </row>
    <row r="199" spans="1:47" s="2" customFormat="1" ht="19.2">
      <c r="A199" s="32"/>
      <c r="B199" s="33"/>
      <c r="C199" s="32"/>
      <c r="D199" s="157" t="s">
        <v>1255</v>
      </c>
      <c r="E199" s="32"/>
      <c r="F199" s="202" t="s">
        <v>1311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1255</v>
      </c>
      <c r="AU199" s="17" t="s">
        <v>81</v>
      </c>
    </row>
    <row r="200" spans="1:65" s="2" customFormat="1" ht="16.5" customHeight="1">
      <c r="A200" s="32"/>
      <c r="B200" s="143"/>
      <c r="C200" s="144" t="s">
        <v>490</v>
      </c>
      <c r="D200" s="144" t="s">
        <v>151</v>
      </c>
      <c r="E200" s="145" t="s">
        <v>1314</v>
      </c>
      <c r="F200" s="146" t="s">
        <v>1315</v>
      </c>
      <c r="G200" s="147" t="s">
        <v>286</v>
      </c>
      <c r="H200" s="148">
        <v>1802</v>
      </c>
      <c r="I200" s="149"/>
      <c r="J200" s="150">
        <f>ROUND(I200*H200,2)</f>
        <v>0</v>
      </c>
      <c r="K200" s="146" t="s">
        <v>1</v>
      </c>
      <c r="L200" s="33"/>
      <c r="M200" s="151" t="s">
        <v>1</v>
      </c>
      <c r="N200" s="152" t="s">
        <v>38</v>
      </c>
      <c r="O200" s="58"/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170</v>
      </c>
      <c r="AT200" s="155" t="s">
        <v>151</v>
      </c>
      <c r="AU200" s="155" t="s">
        <v>81</v>
      </c>
      <c r="AY200" s="17" t="s">
        <v>148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81</v>
      </c>
      <c r="BK200" s="156">
        <f>ROUND(I200*H200,2)</f>
        <v>0</v>
      </c>
      <c r="BL200" s="17" t="s">
        <v>170</v>
      </c>
      <c r="BM200" s="155" t="s">
        <v>675</v>
      </c>
    </row>
    <row r="201" spans="1:47" s="2" customFormat="1" ht="10.2">
      <c r="A201" s="32"/>
      <c r="B201" s="33"/>
      <c r="C201" s="32"/>
      <c r="D201" s="157" t="s">
        <v>158</v>
      </c>
      <c r="E201" s="32"/>
      <c r="F201" s="158" t="s">
        <v>1315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158</v>
      </c>
      <c r="AU201" s="17" t="s">
        <v>81</v>
      </c>
    </row>
    <row r="202" spans="1:47" s="2" customFormat="1" ht="19.2">
      <c r="A202" s="32"/>
      <c r="B202" s="33"/>
      <c r="C202" s="32"/>
      <c r="D202" s="157" t="s">
        <v>1255</v>
      </c>
      <c r="E202" s="32"/>
      <c r="F202" s="202" t="s">
        <v>1311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1255</v>
      </c>
      <c r="AU202" s="17" t="s">
        <v>81</v>
      </c>
    </row>
    <row r="203" spans="1:65" s="2" customFormat="1" ht="16.5" customHeight="1">
      <c r="A203" s="32"/>
      <c r="B203" s="143"/>
      <c r="C203" s="144" t="s">
        <v>496</v>
      </c>
      <c r="D203" s="144" t="s">
        <v>151</v>
      </c>
      <c r="E203" s="145" t="s">
        <v>1316</v>
      </c>
      <c r="F203" s="146" t="s">
        <v>1317</v>
      </c>
      <c r="G203" s="147" t="s">
        <v>286</v>
      </c>
      <c r="H203" s="148">
        <v>1802</v>
      </c>
      <c r="I203" s="149"/>
      <c r="J203" s="150">
        <f>ROUND(I203*H203,2)</f>
        <v>0</v>
      </c>
      <c r="K203" s="146" t="s">
        <v>1</v>
      </c>
      <c r="L203" s="33"/>
      <c r="M203" s="151" t="s">
        <v>1</v>
      </c>
      <c r="N203" s="152" t="s">
        <v>38</v>
      </c>
      <c r="O203" s="58"/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5" t="s">
        <v>170</v>
      </c>
      <c r="AT203" s="155" t="s">
        <v>151</v>
      </c>
      <c r="AU203" s="155" t="s">
        <v>81</v>
      </c>
      <c r="AY203" s="17" t="s">
        <v>148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7" t="s">
        <v>81</v>
      </c>
      <c r="BK203" s="156">
        <f>ROUND(I203*H203,2)</f>
        <v>0</v>
      </c>
      <c r="BL203" s="17" t="s">
        <v>170</v>
      </c>
      <c r="BM203" s="155" t="s">
        <v>691</v>
      </c>
    </row>
    <row r="204" spans="1:47" s="2" customFormat="1" ht="10.2">
      <c r="A204" s="32"/>
      <c r="B204" s="33"/>
      <c r="C204" s="32"/>
      <c r="D204" s="157" t="s">
        <v>158</v>
      </c>
      <c r="E204" s="32"/>
      <c r="F204" s="158" t="s">
        <v>1317</v>
      </c>
      <c r="G204" s="32"/>
      <c r="H204" s="32"/>
      <c r="I204" s="159"/>
      <c r="J204" s="32"/>
      <c r="K204" s="32"/>
      <c r="L204" s="33"/>
      <c r="M204" s="160"/>
      <c r="N204" s="161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158</v>
      </c>
      <c r="AU204" s="17" t="s">
        <v>81</v>
      </c>
    </row>
    <row r="205" spans="1:47" s="2" customFormat="1" ht="19.2">
      <c r="A205" s="32"/>
      <c r="B205" s="33"/>
      <c r="C205" s="32"/>
      <c r="D205" s="157" t="s">
        <v>1255</v>
      </c>
      <c r="E205" s="32"/>
      <c r="F205" s="202" t="s">
        <v>1311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1255</v>
      </c>
      <c r="AU205" s="17" t="s">
        <v>81</v>
      </c>
    </row>
    <row r="206" spans="1:65" s="2" customFormat="1" ht="22.8">
      <c r="A206" s="32"/>
      <c r="B206" s="143"/>
      <c r="C206" s="144" t="s">
        <v>504</v>
      </c>
      <c r="D206" s="144" t="s">
        <v>151</v>
      </c>
      <c r="E206" s="145" t="s">
        <v>1318</v>
      </c>
      <c r="F206" s="146" t="s">
        <v>1319</v>
      </c>
      <c r="G206" s="147" t="s">
        <v>286</v>
      </c>
      <c r="H206" s="148">
        <v>1802</v>
      </c>
      <c r="I206" s="149"/>
      <c r="J206" s="150">
        <f>ROUND(I206*H206,2)</f>
        <v>0</v>
      </c>
      <c r="K206" s="146" t="s">
        <v>1</v>
      </c>
      <c r="L206" s="33"/>
      <c r="M206" s="151" t="s">
        <v>1</v>
      </c>
      <c r="N206" s="152" t="s">
        <v>38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170</v>
      </c>
      <c r="AT206" s="155" t="s">
        <v>151</v>
      </c>
      <c r="AU206" s="155" t="s">
        <v>81</v>
      </c>
      <c r="AY206" s="17" t="s">
        <v>148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81</v>
      </c>
      <c r="BK206" s="156">
        <f>ROUND(I206*H206,2)</f>
        <v>0</v>
      </c>
      <c r="BL206" s="17" t="s">
        <v>170</v>
      </c>
      <c r="BM206" s="155" t="s">
        <v>1086</v>
      </c>
    </row>
    <row r="207" spans="1:47" s="2" customFormat="1" ht="10.2">
      <c r="A207" s="32"/>
      <c r="B207" s="33"/>
      <c r="C207" s="32"/>
      <c r="D207" s="157" t="s">
        <v>158</v>
      </c>
      <c r="E207" s="32"/>
      <c r="F207" s="158" t="s">
        <v>1319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158</v>
      </c>
      <c r="AU207" s="17" t="s">
        <v>81</v>
      </c>
    </row>
    <row r="208" spans="1:65" s="2" customFormat="1" ht="21.75" customHeight="1">
      <c r="A208" s="32"/>
      <c r="B208" s="143"/>
      <c r="C208" s="144" t="s">
        <v>509</v>
      </c>
      <c r="D208" s="144" t="s">
        <v>151</v>
      </c>
      <c r="E208" s="145" t="s">
        <v>1320</v>
      </c>
      <c r="F208" s="146" t="s">
        <v>1321</v>
      </c>
      <c r="G208" s="147" t="s">
        <v>240</v>
      </c>
      <c r="H208" s="148">
        <v>19</v>
      </c>
      <c r="I208" s="149"/>
      <c r="J208" s="150">
        <f>ROUND(I208*H208,2)</f>
        <v>0</v>
      </c>
      <c r="K208" s="146" t="s">
        <v>1</v>
      </c>
      <c r="L208" s="33"/>
      <c r="M208" s="151" t="s">
        <v>1</v>
      </c>
      <c r="N208" s="152" t="s">
        <v>38</v>
      </c>
      <c r="O208" s="58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5" t="s">
        <v>170</v>
      </c>
      <c r="AT208" s="155" t="s">
        <v>151</v>
      </c>
      <c r="AU208" s="155" t="s">
        <v>81</v>
      </c>
      <c r="AY208" s="17" t="s">
        <v>148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7" t="s">
        <v>81</v>
      </c>
      <c r="BK208" s="156">
        <f>ROUND(I208*H208,2)</f>
        <v>0</v>
      </c>
      <c r="BL208" s="17" t="s">
        <v>170</v>
      </c>
      <c r="BM208" s="155" t="s">
        <v>1087</v>
      </c>
    </row>
    <row r="209" spans="1:47" s="2" customFormat="1" ht="10.2">
      <c r="A209" s="32"/>
      <c r="B209" s="33"/>
      <c r="C209" s="32"/>
      <c r="D209" s="157" t="s">
        <v>158</v>
      </c>
      <c r="E209" s="32"/>
      <c r="F209" s="158" t="s">
        <v>1321</v>
      </c>
      <c r="G209" s="32"/>
      <c r="H209" s="32"/>
      <c r="I209" s="159"/>
      <c r="J209" s="32"/>
      <c r="K209" s="32"/>
      <c r="L209" s="33"/>
      <c r="M209" s="160"/>
      <c r="N209" s="161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158</v>
      </c>
      <c r="AU209" s="17" t="s">
        <v>81</v>
      </c>
    </row>
    <row r="210" spans="1:47" s="2" customFormat="1" ht="19.2">
      <c r="A210" s="32"/>
      <c r="B210" s="33"/>
      <c r="C210" s="32"/>
      <c r="D210" s="157" t="s">
        <v>1255</v>
      </c>
      <c r="E210" s="32"/>
      <c r="F210" s="202" t="s">
        <v>1322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1255</v>
      </c>
      <c r="AU210" s="17" t="s">
        <v>81</v>
      </c>
    </row>
    <row r="211" spans="1:65" s="2" customFormat="1" ht="16.5" customHeight="1">
      <c r="A211" s="32"/>
      <c r="B211" s="143"/>
      <c r="C211" s="144" t="s">
        <v>515</v>
      </c>
      <c r="D211" s="144" t="s">
        <v>151</v>
      </c>
      <c r="E211" s="145" t="s">
        <v>1323</v>
      </c>
      <c r="F211" s="146" t="s">
        <v>1324</v>
      </c>
      <c r="G211" s="147" t="s">
        <v>240</v>
      </c>
      <c r="H211" s="148">
        <v>19</v>
      </c>
      <c r="I211" s="149"/>
      <c r="J211" s="150">
        <f>ROUND(I211*H211,2)</f>
        <v>0</v>
      </c>
      <c r="K211" s="146" t="s">
        <v>1</v>
      </c>
      <c r="L211" s="33"/>
      <c r="M211" s="151" t="s">
        <v>1</v>
      </c>
      <c r="N211" s="152" t="s">
        <v>38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170</v>
      </c>
      <c r="AT211" s="155" t="s">
        <v>151</v>
      </c>
      <c r="AU211" s="155" t="s">
        <v>81</v>
      </c>
      <c r="AY211" s="17" t="s">
        <v>148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81</v>
      </c>
      <c r="BK211" s="156">
        <f>ROUND(I211*H211,2)</f>
        <v>0</v>
      </c>
      <c r="BL211" s="17" t="s">
        <v>170</v>
      </c>
      <c r="BM211" s="155" t="s">
        <v>1090</v>
      </c>
    </row>
    <row r="212" spans="1:47" s="2" customFormat="1" ht="10.2">
      <c r="A212" s="32"/>
      <c r="B212" s="33"/>
      <c r="C212" s="32"/>
      <c r="D212" s="157" t="s">
        <v>158</v>
      </c>
      <c r="E212" s="32"/>
      <c r="F212" s="158" t="s">
        <v>1324</v>
      </c>
      <c r="G212" s="32"/>
      <c r="H212" s="32"/>
      <c r="I212" s="159"/>
      <c r="J212" s="32"/>
      <c r="K212" s="32"/>
      <c r="L212" s="33"/>
      <c r="M212" s="160"/>
      <c r="N212" s="161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158</v>
      </c>
      <c r="AU212" s="17" t="s">
        <v>81</v>
      </c>
    </row>
    <row r="213" spans="1:47" s="2" customFormat="1" ht="19.2">
      <c r="A213" s="32"/>
      <c r="B213" s="33"/>
      <c r="C213" s="32"/>
      <c r="D213" s="157" t="s">
        <v>1255</v>
      </c>
      <c r="E213" s="32"/>
      <c r="F213" s="202" t="s">
        <v>1322</v>
      </c>
      <c r="G213" s="32"/>
      <c r="H213" s="32"/>
      <c r="I213" s="159"/>
      <c r="J213" s="32"/>
      <c r="K213" s="32"/>
      <c r="L213" s="33"/>
      <c r="M213" s="160"/>
      <c r="N213" s="161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1255</v>
      </c>
      <c r="AU213" s="17" t="s">
        <v>81</v>
      </c>
    </row>
    <row r="214" spans="1:65" s="2" customFormat="1" ht="16.5" customHeight="1">
      <c r="A214" s="32"/>
      <c r="B214" s="143"/>
      <c r="C214" s="144" t="s">
        <v>521</v>
      </c>
      <c r="D214" s="144" t="s">
        <v>151</v>
      </c>
      <c r="E214" s="145" t="s">
        <v>1325</v>
      </c>
      <c r="F214" s="146" t="s">
        <v>1326</v>
      </c>
      <c r="G214" s="147" t="s">
        <v>286</v>
      </c>
      <c r="H214" s="148">
        <v>9.5</v>
      </c>
      <c r="I214" s="149"/>
      <c r="J214" s="150">
        <f>ROUND(I214*H214,2)</f>
        <v>0</v>
      </c>
      <c r="K214" s="146" t="s">
        <v>1</v>
      </c>
      <c r="L214" s="33"/>
      <c r="M214" s="151" t="s">
        <v>1</v>
      </c>
      <c r="N214" s="152" t="s">
        <v>38</v>
      </c>
      <c r="O214" s="58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170</v>
      </c>
      <c r="AT214" s="155" t="s">
        <v>151</v>
      </c>
      <c r="AU214" s="155" t="s">
        <v>81</v>
      </c>
      <c r="AY214" s="17" t="s">
        <v>148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81</v>
      </c>
      <c r="BK214" s="156">
        <f>ROUND(I214*H214,2)</f>
        <v>0</v>
      </c>
      <c r="BL214" s="17" t="s">
        <v>170</v>
      </c>
      <c r="BM214" s="155" t="s">
        <v>1093</v>
      </c>
    </row>
    <row r="215" spans="1:47" s="2" customFormat="1" ht="10.2">
      <c r="A215" s="32"/>
      <c r="B215" s="33"/>
      <c r="C215" s="32"/>
      <c r="D215" s="157" t="s">
        <v>158</v>
      </c>
      <c r="E215" s="32"/>
      <c r="F215" s="158" t="s">
        <v>1326</v>
      </c>
      <c r="G215" s="32"/>
      <c r="H215" s="32"/>
      <c r="I215" s="159"/>
      <c r="J215" s="32"/>
      <c r="K215" s="32"/>
      <c r="L215" s="33"/>
      <c r="M215" s="160"/>
      <c r="N215" s="161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158</v>
      </c>
      <c r="AU215" s="17" t="s">
        <v>81</v>
      </c>
    </row>
    <row r="216" spans="1:47" s="2" customFormat="1" ht="19.2">
      <c r="A216" s="32"/>
      <c r="B216" s="33"/>
      <c r="C216" s="32"/>
      <c r="D216" s="157" t="s">
        <v>1255</v>
      </c>
      <c r="E216" s="32"/>
      <c r="F216" s="202" t="s">
        <v>1327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1255</v>
      </c>
      <c r="AU216" s="17" t="s">
        <v>81</v>
      </c>
    </row>
    <row r="217" spans="1:65" s="2" customFormat="1" ht="22.8">
      <c r="A217" s="32"/>
      <c r="B217" s="143"/>
      <c r="C217" s="144" t="s">
        <v>526</v>
      </c>
      <c r="D217" s="144" t="s">
        <v>151</v>
      </c>
      <c r="E217" s="145" t="s">
        <v>1328</v>
      </c>
      <c r="F217" s="146" t="s">
        <v>1329</v>
      </c>
      <c r="G217" s="147" t="s">
        <v>240</v>
      </c>
      <c r="H217" s="148">
        <v>19</v>
      </c>
      <c r="I217" s="149"/>
      <c r="J217" s="150">
        <f>ROUND(I217*H217,2)</f>
        <v>0</v>
      </c>
      <c r="K217" s="146" t="s">
        <v>1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170</v>
      </c>
      <c r="AT217" s="155" t="s">
        <v>151</v>
      </c>
      <c r="AU217" s="155" t="s">
        <v>81</v>
      </c>
      <c r="AY217" s="17" t="s">
        <v>148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170</v>
      </c>
      <c r="BM217" s="155" t="s">
        <v>1096</v>
      </c>
    </row>
    <row r="218" spans="1:47" s="2" customFormat="1" ht="19.2">
      <c r="A218" s="32"/>
      <c r="B218" s="33"/>
      <c r="C218" s="32"/>
      <c r="D218" s="157" t="s">
        <v>158</v>
      </c>
      <c r="E218" s="32"/>
      <c r="F218" s="158" t="s">
        <v>1329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158</v>
      </c>
      <c r="AU218" s="17" t="s">
        <v>81</v>
      </c>
    </row>
    <row r="219" spans="1:47" s="2" customFormat="1" ht="19.2">
      <c r="A219" s="32"/>
      <c r="B219" s="33"/>
      <c r="C219" s="32"/>
      <c r="D219" s="157" t="s">
        <v>1255</v>
      </c>
      <c r="E219" s="32"/>
      <c r="F219" s="202" t="s">
        <v>1330</v>
      </c>
      <c r="G219" s="32"/>
      <c r="H219" s="32"/>
      <c r="I219" s="159"/>
      <c r="J219" s="32"/>
      <c r="K219" s="32"/>
      <c r="L219" s="33"/>
      <c r="M219" s="160"/>
      <c r="N219" s="161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1255</v>
      </c>
      <c r="AU219" s="17" t="s">
        <v>81</v>
      </c>
    </row>
    <row r="220" spans="1:65" s="2" customFormat="1" ht="16.5" customHeight="1">
      <c r="A220" s="32"/>
      <c r="B220" s="143"/>
      <c r="C220" s="144" t="s">
        <v>533</v>
      </c>
      <c r="D220" s="144" t="s">
        <v>151</v>
      </c>
      <c r="E220" s="145" t="s">
        <v>1331</v>
      </c>
      <c r="F220" s="146" t="s">
        <v>1332</v>
      </c>
      <c r="G220" s="147" t="s">
        <v>286</v>
      </c>
      <c r="H220" s="148">
        <v>12.16</v>
      </c>
      <c r="I220" s="149"/>
      <c r="J220" s="150">
        <f>ROUND(I220*H220,2)</f>
        <v>0</v>
      </c>
      <c r="K220" s="146" t="s">
        <v>1</v>
      </c>
      <c r="L220" s="33"/>
      <c r="M220" s="151" t="s">
        <v>1</v>
      </c>
      <c r="N220" s="152" t="s">
        <v>38</v>
      </c>
      <c r="O220" s="58"/>
      <c r="P220" s="153">
        <f>O220*H220</f>
        <v>0</v>
      </c>
      <c r="Q220" s="153">
        <v>0</v>
      </c>
      <c r="R220" s="153">
        <f>Q220*H220</f>
        <v>0</v>
      </c>
      <c r="S220" s="153">
        <v>0</v>
      </c>
      <c r="T220" s="154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5" t="s">
        <v>170</v>
      </c>
      <c r="AT220" s="155" t="s">
        <v>151</v>
      </c>
      <c r="AU220" s="155" t="s">
        <v>81</v>
      </c>
      <c r="AY220" s="17" t="s">
        <v>148</v>
      </c>
      <c r="BE220" s="156">
        <f>IF(N220="základní",J220,0)</f>
        <v>0</v>
      </c>
      <c r="BF220" s="156">
        <f>IF(N220="snížená",J220,0)</f>
        <v>0</v>
      </c>
      <c r="BG220" s="156">
        <f>IF(N220="zákl. přenesená",J220,0)</f>
        <v>0</v>
      </c>
      <c r="BH220" s="156">
        <f>IF(N220="sníž. přenesená",J220,0)</f>
        <v>0</v>
      </c>
      <c r="BI220" s="156">
        <f>IF(N220="nulová",J220,0)</f>
        <v>0</v>
      </c>
      <c r="BJ220" s="17" t="s">
        <v>81</v>
      </c>
      <c r="BK220" s="156">
        <f>ROUND(I220*H220,2)</f>
        <v>0</v>
      </c>
      <c r="BL220" s="17" t="s">
        <v>170</v>
      </c>
      <c r="BM220" s="155" t="s">
        <v>1099</v>
      </c>
    </row>
    <row r="221" spans="1:47" s="2" customFormat="1" ht="10.2">
      <c r="A221" s="32"/>
      <c r="B221" s="33"/>
      <c r="C221" s="32"/>
      <c r="D221" s="157" t="s">
        <v>158</v>
      </c>
      <c r="E221" s="32"/>
      <c r="F221" s="158" t="s">
        <v>1332</v>
      </c>
      <c r="G221" s="32"/>
      <c r="H221" s="32"/>
      <c r="I221" s="159"/>
      <c r="J221" s="32"/>
      <c r="K221" s="32"/>
      <c r="L221" s="33"/>
      <c r="M221" s="160"/>
      <c r="N221" s="161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158</v>
      </c>
      <c r="AU221" s="17" t="s">
        <v>81</v>
      </c>
    </row>
    <row r="222" spans="1:47" s="2" customFormat="1" ht="19.2">
      <c r="A222" s="32"/>
      <c r="B222" s="33"/>
      <c r="C222" s="32"/>
      <c r="D222" s="157" t="s">
        <v>1255</v>
      </c>
      <c r="E222" s="32"/>
      <c r="F222" s="202" t="s">
        <v>1333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1255</v>
      </c>
      <c r="AU222" s="17" t="s">
        <v>81</v>
      </c>
    </row>
    <row r="223" spans="1:65" s="2" customFormat="1" ht="16.5" customHeight="1">
      <c r="A223" s="32"/>
      <c r="B223" s="143"/>
      <c r="C223" s="144" t="s">
        <v>540</v>
      </c>
      <c r="D223" s="144" t="s">
        <v>151</v>
      </c>
      <c r="E223" s="145" t="s">
        <v>1334</v>
      </c>
      <c r="F223" s="146" t="s">
        <v>1335</v>
      </c>
      <c r="G223" s="147" t="s">
        <v>323</v>
      </c>
      <c r="H223" s="148">
        <v>0.001</v>
      </c>
      <c r="I223" s="149"/>
      <c r="J223" s="150">
        <f>ROUND(I223*H223,2)</f>
        <v>0</v>
      </c>
      <c r="K223" s="146" t="s">
        <v>1</v>
      </c>
      <c r="L223" s="33"/>
      <c r="M223" s="151" t="s">
        <v>1</v>
      </c>
      <c r="N223" s="152" t="s">
        <v>38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170</v>
      </c>
      <c r="AT223" s="155" t="s">
        <v>151</v>
      </c>
      <c r="AU223" s="155" t="s">
        <v>81</v>
      </c>
      <c r="AY223" s="17" t="s">
        <v>148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81</v>
      </c>
      <c r="BK223" s="156">
        <f>ROUND(I223*H223,2)</f>
        <v>0</v>
      </c>
      <c r="BL223" s="17" t="s">
        <v>170</v>
      </c>
      <c r="BM223" s="155" t="s">
        <v>1100</v>
      </c>
    </row>
    <row r="224" spans="1:47" s="2" customFormat="1" ht="10.2">
      <c r="A224" s="32"/>
      <c r="B224" s="33"/>
      <c r="C224" s="32"/>
      <c r="D224" s="157" t="s">
        <v>158</v>
      </c>
      <c r="E224" s="32"/>
      <c r="F224" s="158" t="s">
        <v>1335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158</v>
      </c>
      <c r="AU224" s="17" t="s">
        <v>81</v>
      </c>
    </row>
    <row r="225" spans="1:47" s="2" customFormat="1" ht="19.2">
      <c r="A225" s="32"/>
      <c r="B225" s="33"/>
      <c r="C225" s="32"/>
      <c r="D225" s="157" t="s">
        <v>1255</v>
      </c>
      <c r="E225" s="32"/>
      <c r="F225" s="202" t="s">
        <v>1336</v>
      </c>
      <c r="G225" s="32"/>
      <c r="H225" s="32"/>
      <c r="I225" s="159"/>
      <c r="J225" s="32"/>
      <c r="K225" s="32"/>
      <c r="L225" s="33"/>
      <c r="M225" s="160"/>
      <c r="N225" s="161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1255</v>
      </c>
      <c r="AU225" s="17" t="s">
        <v>81</v>
      </c>
    </row>
    <row r="226" spans="1:65" s="2" customFormat="1" ht="16.5" customHeight="1">
      <c r="A226" s="32"/>
      <c r="B226" s="143"/>
      <c r="C226" s="144" t="s">
        <v>545</v>
      </c>
      <c r="D226" s="144" t="s">
        <v>151</v>
      </c>
      <c r="E226" s="145" t="s">
        <v>1337</v>
      </c>
      <c r="F226" s="146" t="s">
        <v>1338</v>
      </c>
      <c r="G226" s="147" t="s">
        <v>323</v>
      </c>
      <c r="H226" s="148">
        <v>0.036</v>
      </c>
      <c r="I226" s="149"/>
      <c r="J226" s="150">
        <f>ROUND(I226*H226,2)</f>
        <v>0</v>
      </c>
      <c r="K226" s="146" t="s">
        <v>1</v>
      </c>
      <c r="L226" s="33"/>
      <c r="M226" s="151" t="s">
        <v>1</v>
      </c>
      <c r="N226" s="152" t="s">
        <v>38</v>
      </c>
      <c r="O226" s="58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170</v>
      </c>
      <c r="AT226" s="155" t="s">
        <v>151</v>
      </c>
      <c r="AU226" s="155" t="s">
        <v>81</v>
      </c>
      <c r="AY226" s="17" t="s">
        <v>148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81</v>
      </c>
      <c r="BK226" s="156">
        <f>ROUND(I226*H226,2)</f>
        <v>0</v>
      </c>
      <c r="BL226" s="17" t="s">
        <v>170</v>
      </c>
      <c r="BM226" s="155" t="s">
        <v>1101</v>
      </c>
    </row>
    <row r="227" spans="1:47" s="2" customFormat="1" ht="10.2">
      <c r="A227" s="32"/>
      <c r="B227" s="33"/>
      <c r="C227" s="32"/>
      <c r="D227" s="157" t="s">
        <v>158</v>
      </c>
      <c r="E227" s="32"/>
      <c r="F227" s="158" t="s">
        <v>1338</v>
      </c>
      <c r="G227" s="32"/>
      <c r="H227" s="32"/>
      <c r="I227" s="159"/>
      <c r="J227" s="32"/>
      <c r="K227" s="32"/>
      <c r="L227" s="33"/>
      <c r="M227" s="160"/>
      <c r="N227" s="161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158</v>
      </c>
      <c r="AU227" s="17" t="s">
        <v>81</v>
      </c>
    </row>
    <row r="228" spans="1:47" s="2" customFormat="1" ht="19.2">
      <c r="A228" s="32"/>
      <c r="B228" s="33"/>
      <c r="C228" s="32"/>
      <c r="D228" s="157" t="s">
        <v>1255</v>
      </c>
      <c r="E228" s="32"/>
      <c r="F228" s="202" t="s">
        <v>1339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1255</v>
      </c>
      <c r="AU228" s="17" t="s">
        <v>81</v>
      </c>
    </row>
    <row r="229" spans="1:65" s="2" customFormat="1" ht="16.5" customHeight="1">
      <c r="A229" s="32"/>
      <c r="B229" s="143"/>
      <c r="C229" s="144" t="s">
        <v>554</v>
      </c>
      <c r="D229" s="144" t="s">
        <v>151</v>
      </c>
      <c r="E229" s="145" t="s">
        <v>1340</v>
      </c>
      <c r="F229" s="146" t="s">
        <v>1341</v>
      </c>
      <c r="G229" s="147" t="s">
        <v>400</v>
      </c>
      <c r="H229" s="148">
        <v>1.9</v>
      </c>
      <c r="I229" s="149"/>
      <c r="J229" s="150">
        <f>ROUND(I229*H229,2)</f>
        <v>0</v>
      </c>
      <c r="K229" s="146" t="s">
        <v>1</v>
      </c>
      <c r="L229" s="33"/>
      <c r="M229" s="151" t="s">
        <v>1</v>
      </c>
      <c r="N229" s="152" t="s">
        <v>38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170</v>
      </c>
      <c r="AT229" s="155" t="s">
        <v>151</v>
      </c>
      <c r="AU229" s="155" t="s">
        <v>81</v>
      </c>
      <c r="AY229" s="17" t="s">
        <v>148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81</v>
      </c>
      <c r="BK229" s="156">
        <f>ROUND(I229*H229,2)</f>
        <v>0</v>
      </c>
      <c r="BL229" s="17" t="s">
        <v>170</v>
      </c>
      <c r="BM229" s="155" t="s">
        <v>1102</v>
      </c>
    </row>
    <row r="230" spans="1:47" s="2" customFormat="1" ht="10.2">
      <c r="A230" s="32"/>
      <c r="B230" s="33"/>
      <c r="C230" s="32"/>
      <c r="D230" s="157" t="s">
        <v>158</v>
      </c>
      <c r="E230" s="32"/>
      <c r="F230" s="158" t="s">
        <v>1341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158</v>
      </c>
      <c r="AU230" s="17" t="s">
        <v>81</v>
      </c>
    </row>
    <row r="231" spans="1:47" s="2" customFormat="1" ht="38.4">
      <c r="A231" s="32"/>
      <c r="B231" s="33"/>
      <c r="C231" s="32"/>
      <c r="D231" s="157" t="s">
        <v>1255</v>
      </c>
      <c r="E231" s="32"/>
      <c r="F231" s="202" t="s">
        <v>1342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1255</v>
      </c>
      <c r="AU231" s="17" t="s">
        <v>81</v>
      </c>
    </row>
    <row r="232" spans="1:65" s="2" customFormat="1" ht="22.8">
      <c r="A232" s="32"/>
      <c r="B232" s="143"/>
      <c r="C232" s="144" t="s">
        <v>559</v>
      </c>
      <c r="D232" s="144" t="s">
        <v>151</v>
      </c>
      <c r="E232" s="145" t="s">
        <v>1343</v>
      </c>
      <c r="F232" s="146" t="s">
        <v>1344</v>
      </c>
      <c r="G232" s="147" t="s">
        <v>240</v>
      </c>
      <c r="H232" s="148">
        <v>8</v>
      </c>
      <c r="I232" s="149"/>
      <c r="J232" s="150">
        <f>ROUND(I232*H232,2)</f>
        <v>0</v>
      </c>
      <c r="K232" s="146" t="s">
        <v>1</v>
      </c>
      <c r="L232" s="33"/>
      <c r="M232" s="151" t="s">
        <v>1</v>
      </c>
      <c r="N232" s="152" t="s">
        <v>38</v>
      </c>
      <c r="O232" s="58"/>
      <c r="P232" s="153">
        <f>O232*H232</f>
        <v>0</v>
      </c>
      <c r="Q232" s="153">
        <v>0.08</v>
      </c>
      <c r="R232" s="153">
        <f>Q232*H232</f>
        <v>0.64</v>
      </c>
      <c r="S232" s="153">
        <v>0</v>
      </c>
      <c r="T232" s="15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170</v>
      </c>
      <c r="AT232" s="155" t="s">
        <v>151</v>
      </c>
      <c r="AU232" s="155" t="s">
        <v>81</v>
      </c>
      <c r="AY232" s="17" t="s">
        <v>148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7" t="s">
        <v>81</v>
      </c>
      <c r="BK232" s="156">
        <f>ROUND(I232*H232,2)</f>
        <v>0</v>
      </c>
      <c r="BL232" s="17" t="s">
        <v>170</v>
      </c>
      <c r="BM232" s="155" t="s">
        <v>1105</v>
      </c>
    </row>
    <row r="233" spans="1:47" s="2" customFormat="1" ht="19.2">
      <c r="A233" s="32"/>
      <c r="B233" s="33"/>
      <c r="C233" s="32"/>
      <c r="D233" s="157" t="s">
        <v>158</v>
      </c>
      <c r="E233" s="32"/>
      <c r="F233" s="158" t="s">
        <v>1344</v>
      </c>
      <c r="G233" s="32"/>
      <c r="H233" s="32"/>
      <c r="I233" s="159"/>
      <c r="J233" s="32"/>
      <c r="K233" s="32"/>
      <c r="L233" s="33"/>
      <c r="M233" s="160"/>
      <c r="N233" s="161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158</v>
      </c>
      <c r="AU233" s="17" t="s">
        <v>81</v>
      </c>
    </row>
    <row r="234" spans="1:65" s="2" customFormat="1" ht="22.8">
      <c r="A234" s="32"/>
      <c r="B234" s="143"/>
      <c r="C234" s="144" t="s">
        <v>564</v>
      </c>
      <c r="D234" s="144" t="s">
        <v>151</v>
      </c>
      <c r="E234" s="145" t="s">
        <v>1345</v>
      </c>
      <c r="F234" s="146" t="s">
        <v>1346</v>
      </c>
      <c r="G234" s="147" t="s">
        <v>240</v>
      </c>
      <c r="H234" s="148">
        <v>7</v>
      </c>
      <c r="I234" s="149"/>
      <c r="J234" s="150">
        <f>ROUND(I234*H234,2)</f>
        <v>0</v>
      </c>
      <c r="K234" s="146" t="s">
        <v>1</v>
      </c>
      <c r="L234" s="33"/>
      <c r="M234" s="151" t="s">
        <v>1</v>
      </c>
      <c r="N234" s="152" t="s">
        <v>38</v>
      </c>
      <c r="O234" s="58"/>
      <c r="P234" s="153">
        <f>O234*H234</f>
        <v>0</v>
      </c>
      <c r="Q234" s="153">
        <v>0.08</v>
      </c>
      <c r="R234" s="153">
        <f>Q234*H234</f>
        <v>0.56</v>
      </c>
      <c r="S234" s="153">
        <v>0</v>
      </c>
      <c r="T234" s="154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5" t="s">
        <v>170</v>
      </c>
      <c r="AT234" s="155" t="s">
        <v>151</v>
      </c>
      <c r="AU234" s="155" t="s">
        <v>81</v>
      </c>
      <c r="AY234" s="17" t="s">
        <v>148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7" t="s">
        <v>81</v>
      </c>
      <c r="BK234" s="156">
        <f>ROUND(I234*H234,2)</f>
        <v>0</v>
      </c>
      <c r="BL234" s="17" t="s">
        <v>170</v>
      </c>
      <c r="BM234" s="155" t="s">
        <v>1108</v>
      </c>
    </row>
    <row r="235" spans="1:47" s="2" customFormat="1" ht="10.2">
      <c r="A235" s="32"/>
      <c r="B235" s="33"/>
      <c r="C235" s="32"/>
      <c r="D235" s="157" t="s">
        <v>158</v>
      </c>
      <c r="E235" s="32"/>
      <c r="F235" s="158" t="s">
        <v>1346</v>
      </c>
      <c r="G235" s="32"/>
      <c r="H235" s="32"/>
      <c r="I235" s="159"/>
      <c r="J235" s="32"/>
      <c r="K235" s="32"/>
      <c r="L235" s="33"/>
      <c r="M235" s="160"/>
      <c r="N235" s="161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158</v>
      </c>
      <c r="AU235" s="17" t="s">
        <v>81</v>
      </c>
    </row>
    <row r="236" spans="1:65" s="2" customFormat="1" ht="22.8">
      <c r="A236" s="32"/>
      <c r="B236" s="143"/>
      <c r="C236" s="144" t="s">
        <v>569</v>
      </c>
      <c r="D236" s="144" t="s">
        <v>151</v>
      </c>
      <c r="E236" s="145" t="s">
        <v>1347</v>
      </c>
      <c r="F236" s="146" t="s">
        <v>1348</v>
      </c>
      <c r="G236" s="147" t="s">
        <v>240</v>
      </c>
      <c r="H236" s="148">
        <v>4</v>
      </c>
      <c r="I236" s="149"/>
      <c r="J236" s="150">
        <f>ROUND(I236*H236,2)</f>
        <v>0</v>
      </c>
      <c r="K236" s="146" t="s">
        <v>1</v>
      </c>
      <c r="L236" s="33"/>
      <c r="M236" s="151" t="s">
        <v>1</v>
      </c>
      <c r="N236" s="152" t="s">
        <v>38</v>
      </c>
      <c r="O236" s="58"/>
      <c r="P236" s="153">
        <f>O236*H236</f>
        <v>0</v>
      </c>
      <c r="Q236" s="153">
        <v>0.08</v>
      </c>
      <c r="R236" s="153">
        <f>Q236*H236</f>
        <v>0.32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170</v>
      </c>
      <c r="AT236" s="155" t="s">
        <v>151</v>
      </c>
      <c r="AU236" s="155" t="s">
        <v>81</v>
      </c>
      <c r="AY236" s="17" t="s">
        <v>148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81</v>
      </c>
      <c r="BK236" s="156">
        <f>ROUND(I236*H236,2)</f>
        <v>0</v>
      </c>
      <c r="BL236" s="17" t="s">
        <v>170</v>
      </c>
      <c r="BM236" s="155" t="s">
        <v>1112</v>
      </c>
    </row>
    <row r="237" spans="1:47" s="2" customFormat="1" ht="19.2">
      <c r="A237" s="32"/>
      <c r="B237" s="33"/>
      <c r="C237" s="32"/>
      <c r="D237" s="157" t="s">
        <v>158</v>
      </c>
      <c r="E237" s="32"/>
      <c r="F237" s="158" t="s">
        <v>1348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158</v>
      </c>
      <c r="AU237" s="17" t="s">
        <v>81</v>
      </c>
    </row>
    <row r="238" spans="1:65" s="2" customFormat="1" ht="16.5" customHeight="1">
      <c r="A238" s="32"/>
      <c r="B238" s="143"/>
      <c r="C238" s="144" t="s">
        <v>576</v>
      </c>
      <c r="D238" s="144" t="s">
        <v>151</v>
      </c>
      <c r="E238" s="145" t="s">
        <v>1349</v>
      </c>
      <c r="F238" s="146" t="s">
        <v>1350</v>
      </c>
      <c r="G238" s="147" t="s">
        <v>1351</v>
      </c>
      <c r="H238" s="148">
        <v>4</v>
      </c>
      <c r="I238" s="149"/>
      <c r="J238" s="150">
        <f>ROUND(I238*H238,2)</f>
        <v>0</v>
      </c>
      <c r="K238" s="146" t="s">
        <v>1</v>
      </c>
      <c r="L238" s="33"/>
      <c r="M238" s="151" t="s">
        <v>1</v>
      </c>
      <c r="N238" s="152" t="s">
        <v>38</v>
      </c>
      <c r="O238" s="58"/>
      <c r="P238" s="153">
        <f>O238*H238</f>
        <v>0</v>
      </c>
      <c r="Q238" s="153">
        <v>0.001</v>
      </c>
      <c r="R238" s="153">
        <f>Q238*H238</f>
        <v>0.004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170</v>
      </c>
      <c r="AT238" s="155" t="s">
        <v>151</v>
      </c>
      <c r="AU238" s="155" t="s">
        <v>81</v>
      </c>
      <c r="AY238" s="17" t="s">
        <v>148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81</v>
      </c>
      <c r="BK238" s="156">
        <f>ROUND(I238*H238,2)</f>
        <v>0</v>
      </c>
      <c r="BL238" s="17" t="s">
        <v>170</v>
      </c>
      <c r="BM238" s="155" t="s">
        <v>1115</v>
      </c>
    </row>
    <row r="239" spans="1:47" s="2" customFormat="1" ht="10.2">
      <c r="A239" s="32"/>
      <c r="B239" s="33"/>
      <c r="C239" s="32"/>
      <c r="D239" s="157" t="s">
        <v>158</v>
      </c>
      <c r="E239" s="32"/>
      <c r="F239" s="158" t="s">
        <v>1350</v>
      </c>
      <c r="G239" s="32"/>
      <c r="H239" s="32"/>
      <c r="I239" s="159"/>
      <c r="J239" s="32"/>
      <c r="K239" s="32"/>
      <c r="L239" s="33"/>
      <c r="M239" s="160"/>
      <c r="N239" s="161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158</v>
      </c>
      <c r="AU239" s="17" t="s">
        <v>81</v>
      </c>
    </row>
    <row r="240" spans="1:47" s="2" customFormat="1" ht="28.8">
      <c r="A240" s="32"/>
      <c r="B240" s="33"/>
      <c r="C240" s="32"/>
      <c r="D240" s="157" t="s">
        <v>1255</v>
      </c>
      <c r="E240" s="32"/>
      <c r="F240" s="202" t="s">
        <v>1352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1255</v>
      </c>
      <c r="AU240" s="17" t="s">
        <v>81</v>
      </c>
    </row>
    <row r="241" spans="1:65" s="2" customFormat="1" ht="16.5" customHeight="1">
      <c r="A241" s="32"/>
      <c r="B241" s="143"/>
      <c r="C241" s="144" t="s">
        <v>582</v>
      </c>
      <c r="D241" s="144" t="s">
        <v>151</v>
      </c>
      <c r="E241" s="145" t="s">
        <v>1353</v>
      </c>
      <c r="F241" s="146" t="s">
        <v>1354</v>
      </c>
      <c r="G241" s="147" t="s">
        <v>1111</v>
      </c>
      <c r="H241" s="148">
        <v>54.06</v>
      </c>
      <c r="I241" s="149"/>
      <c r="J241" s="150">
        <f>ROUND(I241*H241,2)</f>
        <v>0</v>
      </c>
      <c r="K241" s="146" t="s">
        <v>1</v>
      </c>
      <c r="L241" s="33"/>
      <c r="M241" s="151" t="s">
        <v>1</v>
      </c>
      <c r="N241" s="152" t="s">
        <v>38</v>
      </c>
      <c r="O241" s="58"/>
      <c r="P241" s="153">
        <f>O241*H241</f>
        <v>0</v>
      </c>
      <c r="Q241" s="153">
        <v>0.00099889012208657</v>
      </c>
      <c r="R241" s="153">
        <f>Q241*H241</f>
        <v>0.05399999999999997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170</v>
      </c>
      <c r="AT241" s="155" t="s">
        <v>151</v>
      </c>
      <c r="AU241" s="155" t="s">
        <v>81</v>
      </c>
      <c r="AY241" s="17" t="s">
        <v>148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81</v>
      </c>
      <c r="BK241" s="156">
        <f>ROUND(I241*H241,2)</f>
        <v>0</v>
      </c>
      <c r="BL241" s="17" t="s">
        <v>170</v>
      </c>
      <c r="BM241" s="155" t="s">
        <v>1118</v>
      </c>
    </row>
    <row r="242" spans="1:47" s="2" customFormat="1" ht="10.2">
      <c r="A242" s="32"/>
      <c r="B242" s="33"/>
      <c r="C242" s="32"/>
      <c r="D242" s="157" t="s">
        <v>158</v>
      </c>
      <c r="E242" s="32"/>
      <c r="F242" s="158" t="s">
        <v>1354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158</v>
      </c>
      <c r="AU242" s="17" t="s">
        <v>81</v>
      </c>
    </row>
    <row r="243" spans="1:47" s="2" customFormat="1" ht="19.2">
      <c r="A243" s="32"/>
      <c r="B243" s="33"/>
      <c r="C243" s="32"/>
      <c r="D243" s="157" t="s">
        <v>1255</v>
      </c>
      <c r="E243" s="32"/>
      <c r="F243" s="202" t="s">
        <v>1355</v>
      </c>
      <c r="G243" s="32"/>
      <c r="H243" s="32"/>
      <c r="I243" s="159"/>
      <c r="J243" s="32"/>
      <c r="K243" s="32"/>
      <c r="L243" s="33"/>
      <c r="M243" s="160"/>
      <c r="N243" s="161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1255</v>
      </c>
      <c r="AU243" s="17" t="s">
        <v>81</v>
      </c>
    </row>
    <row r="244" spans="1:65" s="2" customFormat="1" ht="16.5" customHeight="1">
      <c r="A244" s="32"/>
      <c r="B244" s="143"/>
      <c r="C244" s="144" t="s">
        <v>588</v>
      </c>
      <c r="D244" s="144" t="s">
        <v>151</v>
      </c>
      <c r="E244" s="145" t="s">
        <v>1356</v>
      </c>
      <c r="F244" s="146" t="s">
        <v>1357</v>
      </c>
      <c r="G244" s="147" t="s">
        <v>240</v>
      </c>
      <c r="H244" s="148">
        <v>57</v>
      </c>
      <c r="I244" s="149"/>
      <c r="J244" s="150">
        <f>ROUND(I244*H244,2)</f>
        <v>0</v>
      </c>
      <c r="K244" s="146" t="s">
        <v>1</v>
      </c>
      <c r="L244" s="33"/>
      <c r="M244" s="151" t="s">
        <v>1</v>
      </c>
      <c r="N244" s="152" t="s">
        <v>38</v>
      </c>
      <c r="O244" s="58"/>
      <c r="P244" s="153">
        <f>O244*H244</f>
        <v>0</v>
      </c>
      <c r="Q244" s="153">
        <v>0.007</v>
      </c>
      <c r="R244" s="153">
        <f>Q244*H244</f>
        <v>0.399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170</v>
      </c>
      <c r="AT244" s="155" t="s">
        <v>151</v>
      </c>
      <c r="AU244" s="155" t="s">
        <v>81</v>
      </c>
      <c r="AY244" s="17" t="s">
        <v>148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81</v>
      </c>
      <c r="BK244" s="156">
        <f>ROUND(I244*H244,2)</f>
        <v>0</v>
      </c>
      <c r="BL244" s="17" t="s">
        <v>170</v>
      </c>
      <c r="BM244" s="155" t="s">
        <v>1121</v>
      </c>
    </row>
    <row r="245" spans="1:47" s="2" customFormat="1" ht="10.2">
      <c r="A245" s="32"/>
      <c r="B245" s="33"/>
      <c r="C245" s="32"/>
      <c r="D245" s="157" t="s">
        <v>158</v>
      </c>
      <c r="E245" s="32"/>
      <c r="F245" s="158" t="s">
        <v>1357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158</v>
      </c>
      <c r="AU245" s="17" t="s">
        <v>81</v>
      </c>
    </row>
    <row r="246" spans="1:47" s="2" customFormat="1" ht="19.2">
      <c r="A246" s="32"/>
      <c r="B246" s="33"/>
      <c r="C246" s="32"/>
      <c r="D246" s="157" t="s">
        <v>1255</v>
      </c>
      <c r="E246" s="32"/>
      <c r="F246" s="202" t="s">
        <v>1358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1255</v>
      </c>
      <c r="AU246" s="17" t="s">
        <v>81</v>
      </c>
    </row>
    <row r="247" spans="1:65" s="2" customFormat="1" ht="16.5" customHeight="1">
      <c r="A247" s="32"/>
      <c r="B247" s="143"/>
      <c r="C247" s="144" t="s">
        <v>590</v>
      </c>
      <c r="D247" s="144" t="s">
        <v>151</v>
      </c>
      <c r="E247" s="145" t="s">
        <v>1359</v>
      </c>
      <c r="F247" s="146" t="s">
        <v>1360</v>
      </c>
      <c r="G247" s="147" t="s">
        <v>400</v>
      </c>
      <c r="H247" s="148">
        <v>1.9</v>
      </c>
      <c r="I247" s="149"/>
      <c r="J247" s="150">
        <f>ROUND(I247*H247,2)</f>
        <v>0</v>
      </c>
      <c r="K247" s="146" t="s">
        <v>1</v>
      </c>
      <c r="L247" s="33"/>
      <c r="M247" s="151" t="s">
        <v>1</v>
      </c>
      <c r="N247" s="152" t="s">
        <v>38</v>
      </c>
      <c r="O247" s="58"/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170</v>
      </c>
      <c r="AT247" s="155" t="s">
        <v>151</v>
      </c>
      <c r="AU247" s="155" t="s">
        <v>81</v>
      </c>
      <c r="AY247" s="17" t="s">
        <v>148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81</v>
      </c>
      <c r="BK247" s="156">
        <f>ROUND(I247*H247,2)</f>
        <v>0</v>
      </c>
      <c r="BL247" s="17" t="s">
        <v>170</v>
      </c>
      <c r="BM247" s="155" t="s">
        <v>1124</v>
      </c>
    </row>
    <row r="248" spans="1:47" s="2" customFormat="1" ht="10.2">
      <c r="A248" s="32"/>
      <c r="B248" s="33"/>
      <c r="C248" s="32"/>
      <c r="D248" s="157" t="s">
        <v>158</v>
      </c>
      <c r="E248" s="32"/>
      <c r="F248" s="158" t="s">
        <v>1360</v>
      </c>
      <c r="G248" s="32"/>
      <c r="H248" s="32"/>
      <c r="I248" s="159"/>
      <c r="J248" s="32"/>
      <c r="K248" s="32"/>
      <c r="L248" s="33"/>
      <c r="M248" s="160"/>
      <c r="N248" s="161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158</v>
      </c>
      <c r="AU248" s="17" t="s">
        <v>81</v>
      </c>
    </row>
    <row r="249" spans="1:47" s="2" customFormat="1" ht="19.2">
      <c r="A249" s="32"/>
      <c r="B249" s="33"/>
      <c r="C249" s="32"/>
      <c r="D249" s="157" t="s">
        <v>1255</v>
      </c>
      <c r="E249" s="32"/>
      <c r="F249" s="202" t="s">
        <v>1361</v>
      </c>
      <c r="G249" s="32"/>
      <c r="H249" s="32"/>
      <c r="I249" s="159"/>
      <c r="J249" s="32"/>
      <c r="K249" s="32"/>
      <c r="L249" s="33"/>
      <c r="M249" s="160"/>
      <c r="N249" s="161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1255</v>
      </c>
      <c r="AU249" s="17" t="s">
        <v>81</v>
      </c>
    </row>
    <row r="250" spans="1:65" s="2" customFormat="1" ht="16.5" customHeight="1">
      <c r="A250" s="32"/>
      <c r="B250" s="143"/>
      <c r="C250" s="144" t="s">
        <v>596</v>
      </c>
      <c r="D250" s="144" t="s">
        <v>151</v>
      </c>
      <c r="E250" s="145" t="s">
        <v>1362</v>
      </c>
      <c r="F250" s="146" t="s">
        <v>1363</v>
      </c>
      <c r="G250" s="147" t="s">
        <v>279</v>
      </c>
      <c r="H250" s="148">
        <v>28.5</v>
      </c>
      <c r="I250" s="149"/>
      <c r="J250" s="150">
        <f>ROUND(I250*H250,2)</f>
        <v>0</v>
      </c>
      <c r="K250" s="146" t="s">
        <v>1</v>
      </c>
      <c r="L250" s="33"/>
      <c r="M250" s="151" t="s">
        <v>1</v>
      </c>
      <c r="N250" s="152" t="s">
        <v>38</v>
      </c>
      <c r="O250" s="58"/>
      <c r="P250" s="153">
        <f>O250*H250</f>
        <v>0</v>
      </c>
      <c r="Q250" s="153">
        <v>0.0002</v>
      </c>
      <c r="R250" s="153">
        <f>Q250*H250</f>
        <v>0.0057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170</v>
      </c>
      <c r="AT250" s="155" t="s">
        <v>151</v>
      </c>
      <c r="AU250" s="155" t="s">
        <v>81</v>
      </c>
      <c r="AY250" s="17" t="s">
        <v>148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81</v>
      </c>
      <c r="BK250" s="156">
        <f>ROUND(I250*H250,2)</f>
        <v>0</v>
      </c>
      <c r="BL250" s="17" t="s">
        <v>170</v>
      </c>
      <c r="BM250" s="155" t="s">
        <v>1057</v>
      </c>
    </row>
    <row r="251" spans="1:47" s="2" customFormat="1" ht="10.2">
      <c r="A251" s="32"/>
      <c r="B251" s="33"/>
      <c r="C251" s="32"/>
      <c r="D251" s="157" t="s">
        <v>158</v>
      </c>
      <c r="E251" s="32"/>
      <c r="F251" s="158" t="s">
        <v>1363</v>
      </c>
      <c r="G251" s="32"/>
      <c r="H251" s="32"/>
      <c r="I251" s="159"/>
      <c r="J251" s="32"/>
      <c r="K251" s="32"/>
      <c r="L251" s="33"/>
      <c r="M251" s="160"/>
      <c r="N251" s="161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158</v>
      </c>
      <c r="AU251" s="17" t="s">
        <v>81</v>
      </c>
    </row>
    <row r="252" spans="1:47" s="2" customFormat="1" ht="19.2">
      <c r="A252" s="32"/>
      <c r="B252" s="33"/>
      <c r="C252" s="32"/>
      <c r="D252" s="157" t="s">
        <v>1255</v>
      </c>
      <c r="E252" s="32"/>
      <c r="F252" s="202" t="s">
        <v>1364</v>
      </c>
      <c r="G252" s="32"/>
      <c r="H252" s="32"/>
      <c r="I252" s="159"/>
      <c r="J252" s="32"/>
      <c r="K252" s="32"/>
      <c r="L252" s="33"/>
      <c r="M252" s="160"/>
      <c r="N252" s="161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1255</v>
      </c>
      <c r="AU252" s="17" t="s">
        <v>81</v>
      </c>
    </row>
    <row r="253" spans="1:65" s="2" customFormat="1" ht="16.5" customHeight="1">
      <c r="A253" s="32"/>
      <c r="B253" s="143"/>
      <c r="C253" s="144" t="s">
        <v>602</v>
      </c>
      <c r="D253" s="144" t="s">
        <v>151</v>
      </c>
      <c r="E253" s="145" t="s">
        <v>1365</v>
      </c>
      <c r="F253" s="146" t="s">
        <v>1366</v>
      </c>
      <c r="G253" s="147" t="s">
        <v>286</v>
      </c>
      <c r="H253" s="148">
        <v>9.5</v>
      </c>
      <c r="I253" s="149"/>
      <c r="J253" s="150">
        <f>ROUND(I253*H253,2)</f>
        <v>0</v>
      </c>
      <c r="K253" s="146" t="s">
        <v>1</v>
      </c>
      <c r="L253" s="33"/>
      <c r="M253" s="151" t="s">
        <v>1</v>
      </c>
      <c r="N253" s="152" t="s">
        <v>38</v>
      </c>
      <c r="O253" s="58"/>
      <c r="P253" s="153">
        <f>O253*H253</f>
        <v>0</v>
      </c>
      <c r="Q253" s="153">
        <v>0.001</v>
      </c>
      <c r="R253" s="153">
        <f>Q253*H253</f>
        <v>0.0095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170</v>
      </c>
      <c r="AT253" s="155" t="s">
        <v>151</v>
      </c>
      <c r="AU253" s="155" t="s">
        <v>81</v>
      </c>
      <c r="AY253" s="17" t="s">
        <v>148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81</v>
      </c>
      <c r="BK253" s="156">
        <f>ROUND(I253*H253,2)</f>
        <v>0</v>
      </c>
      <c r="BL253" s="17" t="s">
        <v>170</v>
      </c>
      <c r="BM253" s="155" t="s">
        <v>1129</v>
      </c>
    </row>
    <row r="254" spans="1:47" s="2" customFormat="1" ht="10.2">
      <c r="A254" s="32"/>
      <c r="B254" s="33"/>
      <c r="C254" s="32"/>
      <c r="D254" s="157" t="s">
        <v>158</v>
      </c>
      <c r="E254" s="32"/>
      <c r="F254" s="158" t="s">
        <v>1366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158</v>
      </c>
      <c r="AU254" s="17" t="s">
        <v>81</v>
      </c>
    </row>
    <row r="255" spans="1:47" s="2" customFormat="1" ht="19.2">
      <c r="A255" s="32"/>
      <c r="B255" s="33"/>
      <c r="C255" s="32"/>
      <c r="D255" s="157" t="s">
        <v>1255</v>
      </c>
      <c r="E255" s="32"/>
      <c r="F255" s="202" t="s">
        <v>1367</v>
      </c>
      <c r="G255" s="32"/>
      <c r="H255" s="32"/>
      <c r="I255" s="159"/>
      <c r="J255" s="32"/>
      <c r="K255" s="32"/>
      <c r="L255" s="33"/>
      <c r="M255" s="160"/>
      <c r="N255" s="161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1255</v>
      </c>
      <c r="AU255" s="17" t="s">
        <v>81</v>
      </c>
    </row>
    <row r="256" spans="1:65" s="2" customFormat="1" ht="16.5" customHeight="1">
      <c r="A256" s="32"/>
      <c r="B256" s="143"/>
      <c r="C256" s="144" t="s">
        <v>606</v>
      </c>
      <c r="D256" s="144" t="s">
        <v>151</v>
      </c>
      <c r="E256" s="145" t="s">
        <v>1368</v>
      </c>
      <c r="F256" s="146" t="s">
        <v>1369</v>
      </c>
      <c r="G256" s="147" t="s">
        <v>240</v>
      </c>
      <c r="H256" s="148">
        <v>57</v>
      </c>
      <c r="I256" s="149"/>
      <c r="J256" s="150">
        <f>ROUND(I256*H256,2)</f>
        <v>0</v>
      </c>
      <c r="K256" s="146" t="s">
        <v>1</v>
      </c>
      <c r="L256" s="33"/>
      <c r="M256" s="151" t="s">
        <v>1</v>
      </c>
      <c r="N256" s="152" t="s">
        <v>38</v>
      </c>
      <c r="O256" s="58"/>
      <c r="P256" s="153">
        <f>O256*H256</f>
        <v>0</v>
      </c>
      <c r="Q256" s="153">
        <v>0.0002</v>
      </c>
      <c r="R256" s="153">
        <f>Q256*H256</f>
        <v>0.0114</v>
      </c>
      <c r="S256" s="153">
        <v>0</v>
      </c>
      <c r="T256" s="154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170</v>
      </c>
      <c r="AT256" s="155" t="s">
        <v>151</v>
      </c>
      <c r="AU256" s="155" t="s">
        <v>81</v>
      </c>
      <c r="AY256" s="17" t="s">
        <v>148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7" t="s">
        <v>81</v>
      </c>
      <c r="BK256" s="156">
        <f>ROUND(I256*H256,2)</f>
        <v>0</v>
      </c>
      <c r="BL256" s="17" t="s">
        <v>170</v>
      </c>
      <c r="BM256" s="155" t="s">
        <v>1132</v>
      </c>
    </row>
    <row r="257" spans="1:47" s="2" customFormat="1" ht="10.2">
      <c r="A257" s="32"/>
      <c r="B257" s="33"/>
      <c r="C257" s="32"/>
      <c r="D257" s="157" t="s">
        <v>158</v>
      </c>
      <c r="E257" s="32"/>
      <c r="F257" s="158" t="s">
        <v>1369</v>
      </c>
      <c r="G257" s="32"/>
      <c r="H257" s="32"/>
      <c r="I257" s="159"/>
      <c r="J257" s="32"/>
      <c r="K257" s="32"/>
      <c r="L257" s="33"/>
      <c r="M257" s="160"/>
      <c r="N257" s="161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158</v>
      </c>
      <c r="AU257" s="17" t="s">
        <v>81</v>
      </c>
    </row>
    <row r="258" spans="1:47" s="2" customFormat="1" ht="19.2">
      <c r="A258" s="32"/>
      <c r="B258" s="33"/>
      <c r="C258" s="32"/>
      <c r="D258" s="157" t="s">
        <v>1255</v>
      </c>
      <c r="E258" s="32"/>
      <c r="F258" s="202" t="s">
        <v>1370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1255</v>
      </c>
      <c r="AU258" s="17" t="s">
        <v>81</v>
      </c>
    </row>
    <row r="259" spans="1:65" s="2" customFormat="1" ht="16.5" customHeight="1">
      <c r="A259" s="32"/>
      <c r="B259" s="143"/>
      <c r="C259" s="144" t="s">
        <v>611</v>
      </c>
      <c r="D259" s="144" t="s">
        <v>151</v>
      </c>
      <c r="E259" s="145" t="s">
        <v>1371</v>
      </c>
      <c r="F259" s="146" t="s">
        <v>1372</v>
      </c>
      <c r="G259" s="147" t="s">
        <v>400</v>
      </c>
      <c r="H259" s="148">
        <v>2.85</v>
      </c>
      <c r="I259" s="149"/>
      <c r="J259" s="150">
        <f>ROUND(I259*H259,2)</f>
        <v>0</v>
      </c>
      <c r="K259" s="146" t="s">
        <v>1</v>
      </c>
      <c r="L259" s="33"/>
      <c r="M259" s="151" t="s">
        <v>1</v>
      </c>
      <c r="N259" s="152" t="s">
        <v>38</v>
      </c>
      <c r="O259" s="58"/>
      <c r="P259" s="153">
        <f>O259*H259</f>
        <v>0</v>
      </c>
      <c r="Q259" s="153">
        <v>0.8</v>
      </c>
      <c r="R259" s="153">
        <f>Q259*H259</f>
        <v>2.2800000000000002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170</v>
      </c>
      <c r="AT259" s="155" t="s">
        <v>151</v>
      </c>
      <c r="AU259" s="155" t="s">
        <v>81</v>
      </c>
      <c r="AY259" s="17" t="s">
        <v>148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81</v>
      </c>
      <c r="BK259" s="156">
        <f>ROUND(I259*H259,2)</f>
        <v>0</v>
      </c>
      <c r="BL259" s="17" t="s">
        <v>170</v>
      </c>
      <c r="BM259" s="155" t="s">
        <v>1135</v>
      </c>
    </row>
    <row r="260" spans="1:47" s="2" customFormat="1" ht="10.2">
      <c r="A260" s="32"/>
      <c r="B260" s="33"/>
      <c r="C260" s="32"/>
      <c r="D260" s="157" t="s">
        <v>158</v>
      </c>
      <c r="E260" s="32"/>
      <c r="F260" s="158" t="s">
        <v>1372</v>
      </c>
      <c r="G260" s="32"/>
      <c r="H260" s="32"/>
      <c r="I260" s="159"/>
      <c r="J260" s="32"/>
      <c r="K260" s="32"/>
      <c r="L260" s="33"/>
      <c r="M260" s="160"/>
      <c r="N260" s="161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158</v>
      </c>
      <c r="AU260" s="17" t="s">
        <v>81</v>
      </c>
    </row>
    <row r="261" spans="1:47" s="2" customFormat="1" ht="19.2">
      <c r="A261" s="32"/>
      <c r="B261" s="33"/>
      <c r="C261" s="32"/>
      <c r="D261" s="157" t="s">
        <v>1255</v>
      </c>
      <c r="E261" s="32"/>
      <c r="F261" s="202" t="s">
        <v>1373</v>
      </c>
      <c r="G261" s="32"/>
      <c r="H261" s="32"/>
      <c r="I261" s="159"/>
      <c r="J261" s="32"/>
      <c r="K261" s="32"/>
      <c r="L261" s="33"/>
      <c r="M261" s="160"/>
      <c r="N261" s="161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1255</v>
      </c>
      <c r="AU261" s="17" t="s">
        <v>81</v>
      </c>
    </row>
    <row r="262" spans="1:65" s="2" customFormat="1" ht="16.5" customHeight="1">
      <c r="A262" s="32"/>
      <c r="B262" s="143"/>
      <c r="C262" s="144" t="s">
        <v>617</v>
      </c>
      <c r="D262" s="144" t="s">
        <v>151</v>
      </c>
      <c r="E262" s="145" t="s">
        <v>1374</v>
      </c>
      <c r="F262" s="146" t="s">
        <v>1375</v>
      </c>
      <c r="G262" s="147" t="s">
        <v>400</v>
      </c>
      <c r="H262" s="148">
        <v>1.216</v>
      </c>
      <c r="I262" s="149"/>
      <c r="J262" s="150">
        <f>ROUND(I262*H262,2)</f>
        <v>0</v>
      </c>
      <c r="K262" s="146" t="s">
        <v>1</v>
      </c>
      <c r="L262" s="33"/>
      <c r="M262" s="151" t="s">
        <v>1</v>
      </c>
      <c r="N262" s="152" t="s">
        <v>38</v>
      </c>
      <c r="O262" s="58"/>
      <c r="P262" s="153">
        <f>O262*H262</f>
        <v>0</v>
      </c>
      <c r="Q262" s="153">
        <v>0.5</v>
      </c>
      <c r="R262" s="153">
        <f>Q262*H262</f>
        <v>0.608</v>
      </c>
      <c r="S262" s="153">
        <v>0</v>
      </c>
      <c r="T262" s="154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5" t="s">
        <v>170</v>
      </c>
      <c r="AT262" s="155" t="s">
        <v>151</v>
      </c>
      <c r="AU262" s="155" t="s">
        <v>81</v>
      </c>
      <c r="AY262" s="17" t="s">
        <v>148</v>
      </c>
      <c r="BE262" s="156">
        <f>IF(N262="základní",J262,0)</f>
        <v>0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7" t="s">
        <v>81</v>
      </c>
      <c r="BK262" s="156">
        <f>ROUND(I262*H262,2)</f>
        <v>0</v>
      </c>
      <c r="BL262" s="17" t="s">
        <v>170</v>
      </c>
      <c r="BM262" s="155" t="s">
        <v>1138</v>
      </c>
    </row>
    <row r="263" spans="1:47" s="2" customFormat="1" ht="10.2">
      <c r="A263" s="32"/>
      <c r="B263" s="33"/>
      <c r="C263" s="32"/>
      <c r="D263" s="157" t="s">
        <v>158</v>
      </c>
      <c r="E263" s="32"/>
      <c r="F263" s="158" t="s">
        <v>1375</v>
      </c>
      <c r="G263" s="32"/>
      <c r="H263" s="32"/>
      <c r="I263" s="159"/>
      <c r="J263" s="32"/>
      <c r="K263" s="32"/>
      <c r="L263" s="33"/>
      <c r="M263" s="160"/>
      <c r="N263" s="161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158</v>
      </c>
      <c r="AU263" s="17" t="s">
        <v>81</v>
      </c>
    </row>
    <row r="264" spans="1:47" s="2" customFormat="1" ht="19.2">
      <c r="A264" s="32"/>
      <c r="B264" s="33"/>
      <c r="C264" s="32"/>
      <c r="D264" s="157" t="s">
        <v>1255</v>
      </c>
      <c r="E264" s="32"/>
      <c r="F264" s="202" t="s">
        <v>1376</v>
      </c>
      <c r="G264" s="32"/>
      <c r="H264" s="32"/>
      <c r="I264" s="159"/>
      <c r="J264" s="32"/>
      <c r="K264" s="32"/>
      <c r="L264" s="33"/>
      <c r="M264" s="160"/>
      <c r="N264" s="161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1255</v>
      </c>
      <c r="AU264" s="17" t="s">
        <v>81</v>
      </c>
    </row>
    <row r="265" spans="1:65" s="2" customFormat="1" ht="16.5" customHeight="1">
      <c r="A265" s="32"/>
      <c r="B265" s="143"/>
      <c r="C265" s="144" t="s">
        <v>623</v>
      </c>
      <c r="D265" s="144" t="s">
        <v>151</v>
      </c>
      <c r="E265" s="145" t="s">
        <v>1377</v>
      </c>
      <c r="F265" s="146" t="s">
        <v>1378</v>
      </c>
      <c r="G265" s="147" t="s">
        <v>1111</v>
      </c>
      <c r="H265" s="148">
        <v>36.04</v>
      </c>
      <c r="I265" s="149"/>
      <c r="J265" s="150">
        <f>ROUND(I265*H265,2)</f>
        <v>0</v>
      </c>
      <c r="K265" s="146" t="s">
        <v>1</v>
      </c>
      <c r="L265" s="33"/>
      <c r="M265" s="151" t="s">
        <v>1</v>
      </c>
      <c r="N265" s="152" t="s">
        <v>38</v>
      </c>
      <c r="O265" s="58"/>
      <c r="P265" s="153">
        <f>O265*H265</f>
        <v>0</v>
      </c>
      <c r="Q265" s="153">
        <v>0.00099889012208657</v>
      </c>
      <c r="R265" s="153">
        <f>Q265*H265</f>
        <v>0.035999999999999976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170</v>
      </c>
      <c r="AT265" s="155" t="s">
        <v>151</v>
      </c>
      <c r="AU265" s="155" t="s">
        <v>81</v>
      </c>
      <c r="AY265" s="17" t="s">
        <v>148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81</v>
      </c>
      <c r="BK265" s="156">
        <f>ROUND(I265*H265,2)</f>
        <v>0</v>
      </c>
      <c r="BL265" s="17" t="s">
        <v>170</v>
      </c>
      <c r="BM265" s="155" t="s">
        <v>1141</v>
      </c>
    </row>
    <row r="266" spans="1:47" s="2" customFormat="1" ht="10.2">
      <c r="A266" s="32"/>
      <c r="B266" s="33"/>
      <c r="C266" s="32"/>
      <c r="D266" s="157" t="s">
        <v>158</v>
      </c>
      <c r="E266" s="32"/>
      <c r="F266" s="158" t="s">
        <v>1378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158</v>
      </c>
      <c r="AU266" s="17" t="s">
        <v>81</v>
      </c>
    </row>
    <row r="267" spans="1:47" s="2" customFormat="1" ht="19.2">
      <c r="A267" s="32"/>
      <c r="B267" s="33"/>
      <c r="C267" s="32"/>
      <c r="D267" s="157" t="s">
        <v>1255</v>
      </c>
      <c r="E267" s="32"/>
      <c r="F267" s="202" t="s">
        <v>1379</v>
      </c>
      <c r="G267" s="32"/>
      <c r="H267" s="32"/>
      <c r="I267" s="159"/>
      <c r="J267" s="32"/>
      <c r="K267" s="32"/>
      <c r="L267" s="33"/>
      <c r="M267" s="160"/>
      <c r="N267" s="161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1255</v>
      </c>
      <c r="AU267" s="17" t="s">
        <v>81</v>
      </c>
    </row>
    <row r="268" spans="1:65" s="2" customFormat="1" ht="16.5" customHeight="1">
      <c r="A268" s="32"/>
      <c r="B268" s="143"/>
      <c r="C268" s="144" t="s">
        <v>641</v>
      </c>
      <c r="D268" s="144" t="s">
        <v>151</v>
      </c>
      <c r="E268" s="145" t="s">
        <v>1380</v>
      </c>
      <c r="F268" s="146" t="s">
        <v>1381</v>
      </c>
      <c r="G268" s="147" t="s">
        <v>240</v>
      </c>
      <c r="H268" s="148">
        <v>95</v>
      </c>
      <c r="I268" s="149"/>
      <c r="J268" s="150">
        <f>ROUND(I268*H268,2)</f>
        <v>0</v>
      </c>
      <c r="K268" s="146" t="s">
        <v>1</v>
      </c>
      <c r="L268" s="33"/>
      <c r="M268" s="151" t="s">
        <v>1</v>
      </c>
      <c r="N268" s="152" t="s">
        <v>38</v>
      </c>
      <c r="O268" s="58"/>
      <c r="P268" s="153">
        <f>O268*H268</f>
        <v>0</v>
      </c>
      <c r="Q268" s="153">
        <v>1E-05</v>
      </c>
      <c r="R268" s="153">
        <f>Q268*H268</f>
        <v>0.0009500000000000001</v>
      </c>
      <c r="S268" s="153">
        <v>0</v>
      </c>
      <c r="T268" s="154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5" t="s">
        <v>170</v>
      </c>
      <c r="AT268" s="155" t="s">
        <v>151</v>
      </c>
      <c r="AU268" s="155" t="s">
        <v>81</v>
      </c>
      <c r="AY268" s="17" t="s">
        <v>148</v>
      </c>
      <c r="BE268" s="156">
        <f>IF(N268="základní",J268,0)</f>
        <v>0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7" t="s">
        <v>81</v>
      </c>
      <c r="BK268" s="156">
        <f>ROUND(I268*H268,2)</f>
        <v>0</v>
      </c>
      <c r="BL268" s="17" t="s">
        <v>170</v>
      </c>
      <c r="BM268" s="155" t="s">
        <v>1144</v>
      </c>
    </row>
    <row r="269" spans="1:47" s="2" customFormat="1" ht="10.2">
      <c r="A269" s="32"/>
      <c r="B269" s="33"/>
      <c r="C269" s="32"/>
      <c r="D269" s="157" t="s">
        <v>158</v>
      </c>
      <c r="E269" s="32"/>
      <c r="F269" s="158" t="s">
        <v>1381</v>
      </c>
      <c r="G269" s="32"/>
      <c r="H269" s="32"/>
      <c r="I269" s="159"/>
      <c r="J269" s="32"/>
      <c r="K269" s="32"/>
      <c r="L269" s="33"/>
      <c r="M269" s="160"/>
      <c r="N269" s="161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158</v>
      </c>
      <c r="AU269" s="17" t="s">
        <v>81</v>
      </c>
    </row>
    <row r="270" spans="1:47" s="2" customFormat="1" ht="19.2">
      <c r="A270" s="32"/>
      <c r="B270" s="33"/>
      <c r="C270" s="32"/>
      <c r="D270" s="157" t="s">
        <v>1255</v>
      </c>
      <c r="E270" s="32"/>
      <c r="F270" s="202" t="s">
        <v>1382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1255</v>
      </c>
      <c r="AU270" s="17" t="s">
        <v>81</v>
      </c>
    </row>
    <row r="271" spans="2:63" s="12" customFormat="1" ht="25.95" customHeight="1">
      <c r="B271" s="130"/>
      <c r="D271" s="131" t="s">
        <v>72</v>
      </c>
      <c r="E271" s="132" t="s">
        <v>1383</v>
      </c>
      <c r="F271" s="132" t="s">
        <v>1384</v>
      </c>
      <c r="I271" s="133"/>
      <c r="J271" s="134">
        <f>BK271</f>
        <v>0</v>
      </c>
      <c r="L271" s="130"/>
      <c r="M271" s="135"/>
      <c r="N271" s="136"/>
      <c r="O271" s="136"/>
      <c r="P271" s="137">
        <f>SUM(P272:P273)</f>
        <v>0</v>
      </c>
      <c r="Q271" s="136"/>
      <c r="R271" s="137">
        <f>SUM(R272:R273)</f>
        <v>0</v>
      </c>
      <c r="S271" s="136"/>
      <c r="T271" s="138">
        <f>SUM(T272:T273)</f>
        <v>0</v>
      </c>
      <c r="AR271" s="131" t="s">
        <v>81</v>
      </c>
      <c r="AT271" s="139" t="s">
        <v>72</v>
      </c>
      <c r="AU271" s="139" t="s">
        <v>73</v>
      </c>
      <c r="AY271" s="131" t="s">
        <v>148</v>
      </c>
      <c r="BK271" s="140">
        <f>SUM(BK272:BK273)</f>
        <v>0</v>
      </c>
    </row>
    <row r="272" spans="1:65" s="2" customFormat="1" ht="21.75" customHeight="1">
      <c r="A272" s="32"/>
      <c r="B272" s="143"/>
      <c r="C272" s="144" t="s">
        <v>660</v>
      </c>
      <c r="D272" s="144" t="s">
        <v>151</v>
      </c>
      <c r="E272" s="145" t="s">
        <v>1385</v>
      </c>
      <c r="F272" s="146" t="s">
        <v>1386</v>
      </c>
      <c r="G272" s="147" t="s">
        <v>323</v>
      </c>
      <c r="H272" s="148">
        <v>4.929</v>
      </c>
      <c r="I272" s="149"/>
      <c r="J272" s="150">
        <f>ROUND(I272*H272,2)</f>
        <v>0</v>
      </c>
      <c r="K272" s="146" t="s">
        <v>1</v>
      </c>
      <c r="L272" s="33"/>
      <c r="M272" s="151" t="s">
        <v>1</v>
      </c>
      <c r="N272" s="152" t="s">
        <v>38</v>
      </c>
      <c r="O272" s="58"/>
      <c r="P272" s="153">
        <f>O272*H272</f>
        <v>0</v>
      </c>
      <c r="Q272" s="153">
        <v>0</v>
      </c>
      <c r="R272" s="153">
        <f>Q272*H272</f>
        <v>0</v>
      </c>
      <c r="S272" s="153">
        <v>0</v>
      </c>
      <c r="T272" s="154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5" t="s">
        <v>170</v>
      </c>
      <c r="AT272" s="155" t="s">
        <v>151</v>
      </c>
      <c r="AU272" s="155" t="s">
        <v>81</v>
      </c>
      <c r="AY272" s="17" t="s">
        <v>148</v>
      </c>
      <c r="BE272" s="156">
        <f>IF(N272="základní",J272,0)</f>
        <v>0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7" t="s">
        <v>81</v>
      </c>
      <c r="BK272" s="156">
        <f>ROUND(I272*H272,2)</f>
        <v>0</v>
      </c>
      <c r="BL272" s="17" t="s">
        <v>170</v>
      </c>
      <c r="BM272" s="155" t="s">
        <v>1146</v>
      </c>
    </row>
    <row r="273" spans="1:47" s="2" customFormat="1" ht="10.2">
      <c r="A273" s="32"/>
      <c r="B273" s="33"/>
      <c r="C273" s="32"/>
      <c r="D273" s="157" t="s">
        <v>158</v>
      </c>
      <c r="E273" s="32"/>
      <c r="F273" s="158" t="s">
        <v>1386</v>
      </c>
      <c r="G273" s="32"/>
      <c r="H273" s="32"/>
      <c r="I273" s="159"/>
      <c r="J273" s="32"/>
      <c r="K273" s="32"/>
      <c r="L273" s="33"/>
      <c r="M273" s="198"/>
      <c r="N273" s="199"/>
      <c r="O273" s="200"/>
      <c r="P273" s="200"/>
      <c r="Q273" s="200"/>
      <c r="R273" s="200"/>
      <c r="S273" s="200"/>
      <c r="T273" s="201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158</v>
      </c>
      <c r="AU273" s="17" t="s">
        <v>81</v>
      </c>
    </row>
    <row r="274" spans="1:31" s="2" customFormat="1" ht="6.9" customHeight="1">
      <c r="A274" s="32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33"/>
      <c r="M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</row>
  </sheetData>
  <autoFilter ref="C118:K27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116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30" customHeight="1">
      <c r="A9" s="32"/>
      <c r="B9" s="33"/>
      <c r="C9" s="32"/>
      <c r="D9" s="32"/>
      <c r="E9" s="207" t="s">
        <v>1387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ROUND((SUM(BE118:BE151)),2)</f>
        <v>0</v>
      </c>
      <c r="G33" s="32"/>
      <c r="H33" s="32"/>
      <c r="I33" s="100">
        <v>0.21</v>
      </c>
      <c r="J33" s="99">
        <f>ROUND(((SUM(BE118:BE151))*I33),2)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ROUND((SUM(BF118:BF151)),2)</f>
        <v>0</v>
      </c>
      <c r="G34" s="32"/>
      <c r="H34" s="32"/>
      <c r="I34" s="100">
        <v>0.15</v>
      </c>
      <c r="J34" s="99">
        <f>ROUND(((SUM(BF118:BF151))*I34),2)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ROUND((SUM(BG118:BG151)),2)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ROUND((SUM(BH118:BH151)),2)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ROUND((SUM(BI118:BI151)),2)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30" customHeight="1">
      <c r="A87" s="32"/>
      <c r="B87" s="33"/>
      <c r="C87" s="32"/>
      <c r="D87" s="32"/>
      <c r="E87" s="207" t="str">
        <f>E9</f>
        <v>SO 800.2 - Sadové úpravy - část B. - neuznatelné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1388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9" customFormat="1" ht="24.9" customHeight="1">
      <c r="B98" s="112"/>
      <c r="D98" s="113" t="s">
        <v>1252</v>
      </c>
      <c r="E98" s="114"/>
      <c r="F98" s="114"/>
      <c r="G98" s="114"/>
      <c r="H98" s="114"/>
      <c r="I98" s="114"/>
      <c r="J98" s="115">
        <f>J149</f>
        <v>0</v>
      </c>
      <c r="L98" s="112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133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42" t="str">
        <f>E7</f>
        <v>Revitalizace ul. Šumavská - III. etapa - část B</v>
      </c>
      <c r="F108" s="243"/>
      <c r="G108" s="243"/>
      <c r="H108" s="24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121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30" customHeight="1">
      <c r="A110" s="32"/>
      <c r="B110" s="33"/>
      <c r="C110" s="32"/>
      <c r="D110" s="32"/>
      <c r="E110" s="207" t="str">
        <f>E9</f>
        <v>SO 800.2 - Sadové úpravy - část B. - neuznatelné náklady</v>
      </c>
      <c r="F110" s="244"/>
      <c r="G110" s="244"/>
      <c r="H110" s="244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27" t="s">
        <v>22</v>
      </c>
      <c r="J112" s="55" t="str">
        <f>IF(J12="","",J12)</f>
        <v>29. 11. 2020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2"/>
      <c r="E114" s="32"/>
      <c r="F114" s="25" t="str">
        <f>E15</f>
        <v xml:space="preserve"> </v>
      </c>
      <c r="G114" s="32"/>
      <c r="H114" s="32"/>
      <c r="I114" s="27" t="s">
        <v>29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27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134</v>
      </c>
      <c r="D117" s="123" t="s">
        <v>58</v>
      </c>
      <c r="E117" s="123" t="s">
        <v>54</v>
      </c>
      <c r="F117" s="123" t="s">
        <v>55</v>
      </c>
      <c r="G117" s="123" t="s">
        <v>135</v>
      </c>
      <c r="H117" s="123" t="s">
        <v>136</v>
      </c>
      <c r="I117" s="123" t="s">
        <v>137</v>
      </c>
      <c r="J117" s="123" t="s">
        <v>125</v>
      </c>
      <c r="K117" s="124" t="s">
        <v>138</v>
      </c>
      <c r="L117" s="125"/>
      <c r="M117" s="62" t="s">
        <v>1</v>
      </c>
      <c r="N117" s="63" t="s">
        <v>37</v>
      </c>
      <c r="O117" s="63" t="s">
        <v>139</v>
      </c>
      <c r="P117" s="63" t="s">
        <v>140</v>
      </c>
      <c r="Q117" s="63" t="s">
        <v>141</v>
      </c>
      <c r="R117" s="63" t="s">
        <v>142</v>
      </c>
      <c r="S117" s="63" t="s">
        <v>143</v>
      </c>
      <c r="T117" s="64" t="s">
        <v>144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8" customHeight="1">
      <c r="A118" s="32"/>
      <c r="B118" s="33"/>
      <c r="C118" s="69" t="s">
        <v>145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5"/>
      <c r="N118" s="56"/>
      <c r="O118" s="66"/>
      <c r="P118" s="127">
        <f>P119+P149</f>
        <v>0</v>
      </c>
      <c r="Q118" s="66"/>
      <c r="R118" s="127">
        <f>R119+R149</f>
        <v>1.52</v>
      </c>
      <c r="S118" s="66"/>
      <c r="T118" s="128">
        <f>T119+T149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72</v>
      </c>
      <c r="AU118" s="17" t="s">
        <v>127</v>
      </c>
      <c r="BK118" s="129">
        <f>BK119+BK149</f>
        <v>0</v>
      </c>
    </row>
    <row r="119" spans="2:63" s="12" customFormat="1" ht="25.95" customHeight="1">
      <c r="B119" s="130"/>
      <c r="D119" s="131" t="s">
        <v>72</v>
      </c>
      <c r="E119" s="132" t="s">
        <v>1141</v>
      </c>
      <c r="F119" s="132" t="s">
        <v>1389</v>
      </c>
      <c r="I119" s="133"/>
      <c r="J119" s="134">
        <f>BK119</f>
        <v>0</v>
      </c>
      <c r="L119" s="130"/>
      <c r="M119" s="135"/>
      <c r="N119" s="136"/>
      <c r="O119" s="136"/>
      <c r="P119" s="137">
        <f>SUM(P120:P148)</f>
        <v>0</v>
      </c>
      <c r="Q119" s="136"/>
      <c r="R119" s="137">
        <f>SUM(R120:R148)</f>
        <v>1.52</v>
      </c>
      <c r="S119" s="136"/>
      <c r="T119" s="138">
        <f>SUM(T120:T148)</f>
        <v>0</v>
      </c>
      <c r="AR119" s="131" t="s">
        <v>81</v>
      </c>
      <c r="AT119" s="139" t="s">
        <v>72</v>
      </c>
      <c r="AU119" s="139" t="s">
        <v>73</v>
      </c>
      <c r="AY119" s="131" t="s">
        <v>148</v>
      </c>
      <c r="BK119" s="140">
        <f>SUM(BK120:BK148)</f>
        <v>0</v>
      </c>
    </row>
    <row r="120" spans="1:65" s="2" customFormat="1" ht="16.5" customHeight="1">
      <c r="A120" s="32"/>
      <c r="B120" s="143"/>
      <c r="C120" s="144" t="s">
        <v>81</v>
      </c>
      <c r="D120" s="144" t="s">
        <v>151</v>
      </c>
      <c r="E120" s="145" t="s">
        <v>1390</v>
      </c>
      <c r="F120" s="146" t="s">
        <v>1391</v>
      </c>
      <c r="G120" s="147" t="s">
        <v>1351</v>
      </c>
      <c r="H120" s="148">
        <v>95</v>
      </c>
      <c r="I120" s="149"/>
      <c r="J120" s="150">
        <f>ROUND(I120*H120,2)</f>
        <v>0</v>
      </c>
      <c r="K120" s="146" t="s">
        <v>1</v>
      </c>
      <c r="L120" s="33"/>
      <c r="M120" s="151" t="s">
        <v>1</v>
      </c>
      <c r="N120" s="152" t="s">
        <v>38</v>
      </c>
      <c r="O120" s="58"/>
      <c r="P120" s="153">
        <f>O120*H120</f>
        <v>0</v>
      </c>
      <c r="Q120" s="153">
        <v>0</v>
      </c>
      <c r="R120" s="153">
        <f>Q120*H120</f>
        <v>0</v>
      </c>
      <c r="S120" s="153">
        <v>0</v>
      </c>
      <c r="T120" s="154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5" t="s">
        <v>170</v>
      </c>
      <c r="AT120" s="155" t="s">
        <v>151</v>
      </c>
      <c r="AU120" s="155" t="s">
        <v>81</v>
      </c>
      <c r="AY120" s="17" t="s">
        <v>148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7" t="s">
        <v>81</v>
      </c>
      <c r="BK120" s="156">
        <f>ROUND(I120*H120,2)</f>
        <v>0</v>
      </c>
      <c r="BL120" s="17" t="s">
        <v>170</v>
      </c>
      <c r="BM120" s="155" t="s">
        <v>83</v>
      </c>
    </row>
    <row r="121" spans="1:47" s="2" customFormat="1" ht="10.2">
      <c r="A121" s="32"/>
      <c r="B121" s="33"/>
      <c r="C121" s="32"/>
      <c r="D121" s="157" t="s">
        <v>158</v>
      </c>
      <c r="E121" s="32"/>
      <c r="F121" s="158" t="s">
        <v>1391</v>
      </c>
      <c r="G121" s="32"/>
      <c r="H121" s="32"/>
      <c r="I121" s="159"/>
      <c r="J121" s="32"/>
      <c r="K121" s="32"/>
      <c r="L121" s="33"/>
      <c r="M121" s="160"/>
      <c r="N121" s="161"/>
      <c r="O121" s="58"/>
      <c r="P121" s="58"/>
      <c r="Q121" s="58"/>
      <c r="R121" s="58"/>
      <c r="S121" s="58"/>
      <c r="T121" s="59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158</v>
      </c>
      <c r="AU121" s="17" t="s">
        <v>81</v>
      </c>
    </row>
    <row r="122" spans="1:47" s="2" customFormat="1" ht="19.2">
      <c r="A122" s="32"/>
      <c r="B122" s="33"/>
      <c r="C122" s="32"/>
      <c r="D122" s="157" t="s">
        <v>1255</v>
      </c>
      <c r="E122" s="32"/>
      <c r="F122" s="202" t="s">
        <v>1392</v>
      </c>
      <c r="G122" s="32"/>
      <c r="H122" s="32"/>
      <c r="I122" s="159"/>
      <c r="J122" s="32"/>
      <c r="K122" s="32"/>
      <c r="L122" s="33"/>
      <c r="M122" s="160"/>
      <c r="N122" s="161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1255</v>
      </c>
      <c r="AU122" s="17" t="s">
        <v>81</v>
      </c>
    </row>
    <row r="123" spans="1:65" s="2" customFormat="1" ht="16.5" customHeight="1">
      <c r="A123" s="32"/>
      <c r="B123" s="143"/>
      <c r="C123" s="144" t="s">
        <v>83</v>
      </c>
      <c r="D123" s="144" t="s">
        <v>151</v>
      </c>
      <c r="E123" s="145" t="s">
        <v>1393</v>
      </c>
      <c r="F123" s="146" t="s">
        <v>1394</v>
      </c>
      <c r="G123" s="147" t="s">
        <v>286</v>
      </c>
      <c r="H123" s="148">
        <v>121.6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38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170</v>
      </c>
      <c r="AT123" s="155" t="s">
        <v>151</v>
      </c>
      <c r="AU123" s="155" t="s">
        <v>81</v>
      </c>
      <c r="AY123" s="17" t="s">
        <v>148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81</v>
      </c>
      <c r="BK123" s="156">
        <f>ROUND(I123*H123,2)</f>
        <v>0</v>
      </c>
      <c r="BL123" s="17" t="s">
        <v>170</v>
      </c>
      <c r="BM123" s="155" t="s">
        <v>170</v>
      </c>
    </row>
    <row r="124" spans="1:47" s="2" customFormat="1" ht="10.2">
      <c r="A124" s="32"/>
      <c r="B124" s="33"/>
      <c r="C124" s="32"/>
      <c r="D124" s="157" t="s">
        <v>158</v>
      </c>
      <c r="E124" s="32"/>
      <c r="F124" s="158" t="s">
        <v>1394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158</v>
      </c>
      <c r="AU124" s="17" t="s">
        <v>81</v>
      </c>
    </row>
    <row r="125" spans="1:47" s="2" customFormat="1" ht="19.2">
      <c r="A125" s="32"/>
      <c r="B125" s="33"/>
      <c r="C125" s="32"/>
      <c r="D125" s="157" t="s">
        <v>1255</v>
      </c>
      <c r="E125" s="32"/>
      <c r="F125" s="202" t="s">
        <v>1395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1255</v>
      </c>
      <c r="AU125" s="17" t="s">
        <v>81</v>
      </c>
    </row>
    <row r="126" spans="1:65" s="2" customFormat="1" ht="16.5" customHeight="1">
      <c r="A126" s="32"/>
      <c r="B126" s="143"/>
      <c r="C126" s="144" t="s">
        <v>165</v>
      </c>
      <c r="D126" s="144" t="s">
        <v>151</v>
      </c>
      <c r="E126" s="145" t="s">
        <v>1396</v>
      </c>
      <c r="F126" s="146" t="s">
        <v>1397</v>
      </c>
      <c r="G126" s="147" t="s">
        <v>400</v>
      </c>
      <c r="H126" s="148">
        <v>76</v>
      </c>
      <c r="I126" s="149"/>
      <c r="J126" s="150">
        <f>ROUND(I126*H126,2)</f>
        <v>0</v>
      </c>
      <c r="K126" s="146" t="s">
        <v>1</v>
      </c>
      <c r="L126" s="33"/>
      <c r="M126" s="151" t="s">
        <v>1</v>
      </c>
      <c r="N126" s="152" t="s">
        <v>38</v>
      </c>
      <c r="O126" s="58"/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5" t="s">
        <v>170</v>
      </c>
      <c r="AT126" s="155" t="s">
        <v>151</v>
      </c>
      <c r="AU126" s="155" t="s">
        <v>81</v>
      </c>
      <c r="AY126" s="17" t="s">
        <v>148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7" t="s">
        <v>81</v>
      </c>
      <c r="BK126" s="156">
        <f>ROUND(I126*H126,2)</f>
        <v>0</v>
      </c>
      <c r="BL126" s="17" t="s">
        <v>170</v>
      </c>
      <c r="BM126" s="155" t="s">
        <v>180</v>
      </c>
    </row>
    <row r="127" spans="1:47" s="2" customFormat="1" ht="10.2">
      <c r="A127" s="32"/>
      <c r="B127" s="33"/>
      <c r="C127" s="32"/>
      <c r="D127" s="157" t="s">
        <v>158</v>
      </c>
      <c r="E127" s="32"/>
      <c r="F127" s="158" t="s">
        <v>1397</v>
      </c>
      <c r="G127" s="32"/>
      <c r="H127" s="32"/>
      <c r="I127" s="159"/>
      <c r="J127" s="32"/>
      <c r="K127" s="32"/>
      <c r="L127" s="33"/>
      <c r="M127" s="160"/>
      <c r="N127" s="161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158</v>
      </c>
      <c r="AU127" s="17" t="s">
        <v>81</v>
      </c>
    </row>
    <row r="128" spans="1:47" s="2" customFormat="1" ht="19.2">
      <c r="A128" s="32"/>
      <c r="B128" s="33"/>
      <c r="C128" s="32"/>
      <c r="D128" s="157" t="s">
        <v>1255</v>
      </c>
      <c r="E128" s="32"/>
      <c r="F128" s="202" t="s">
        <v>1398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1255</v>
      </c>
      <c r="AU128" s="17" t="s">
        <v>81</v>
      </c>
    </row>
    <row r="129" spans="1:65" s="2" customFormat="1" ht="16.5" customHeight="1">
      <c r="A129" s="32"/>
      <c r="B129" s="143"/>
      <c r="C129" s="144" t="s">
        <v>170</v>
      </c>
      <c r="D129" s="144" t="s">
        <v>151</v>
      </c>
      <c r="E129" s="145" t="s">
        <v>1340</v>
      </c>
      <c r="F129" s="146" t="s">
        <v>1341</v>
      </c>
      <c r="G129" s="147" t="s">
        <v>400</v>
      </c>
      <c r="H129" s="148">
        <v>76</v>
      </c>
      <c r="I129" s="149"/>
      <c r="J129" s="150">
        <f>ROUND(I129*H129,2)</f>
        <v>0</v>
      </c>
      <c r="K129" s="146" t="s">
        <v>1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170</v>
      </c>
      <c r="AT129" s="155" t="s">
        <v>151</v>
      </c>
      <c r="AU129" s="155" t="s">
        <v>81</v>
      </c>
      <c r="AY129" s="17" t="s">
        <v>148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170</v>
      </c>
      <c r="BM129" s="155" t="s">
        <v>191</v>
      </c>
    </row>
    <row r="130" spans="1:47" s="2" customFormat="1" ht="10.2">
      <c r="A130" s="32"/>
      <c r="B130" s="33"/>
      <c r="C130" s="32"/>
      <c r="D130" s="157" t="s">
        <v>158</v>
      </c>
      <c r="E130" s="32"/>
      <c r="F130" s="158" t="s">
        <v>1341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158</v>
      </c>
      <c r="AU130" s="17" t="s">
        <v>81</v>
      </c>
    </row>
    <row r="131" spans="1:47" s="2" customFormat="1" ht="19.2">
      <c r="A131" s="32"/>
      <c r="B131" s="33"/>
      <c r="C131" s="32"/>
      <c r="D131" s="157" t="s">
        <v>1255</v>
      </c>
      <c r="E131" s="32"/>
      <c r="F131" s="202" t="s">
        <v>1398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1255</v>
      </c>
      <c r="AU131" s="17" t="s">
        <v>81</v>
      </c>
    </row>
    <row r="132" spans="1:65" s="2" customFormat="1" ht="16.5" customHeight="1">
      <c r="A132" s="32"/>
      <c r="B132" s="143"/>
      <c r="C132" s="144" t="s">
        <v>147</v>
      </c>
      <c r="D132" s="144" t="s">
        <v>151</v>
      </c>
      <c r="E132" s="145" t="s">
        <v>1359</v>
      </c>
      <c r="F132" s="146" t="s">
        <v>1360</v>
      </c>
      <c r="G132" s="147" t="s">
        <v>400</v>
      </c>
      <c r="H132" s="148">
        <v>76</v>
      </c>
      <c r="I132" s="149"/>
      <c r="J132" s="150">
        <f>ROUND(I132*H132,2)</f>
        <v>0</v>
      </c>
      <c r="K132" s="146" t="s">
        <v>1</v>
      </c>
      <c r="L132" s="33"/>
      <c r="M132" s="151" t="s">
        <v>1</v>
      </c>
      <c r="N132" s="152" t="s">
        <v>38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170</v>
      </c>
      <c r="AT132" s="155" t="s">
        <v>151</v>
      </c>
      <c r="AU132" s="155" t="s">
        <v>81</v>
      </c>
      <c r="AY132" s="17" t="s">
        <v>148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81</v>
      </c>
      <c r="BK132" s="156">
        <f>ROUND(I132*H132,2)</f>
        <v>0</v>
      </c>
      <c r="BL132" s="17" t="s">
        <v>170</v>
      </c>
      <c r="BM132" s="155" t="s">
        <v>201</v>
      </c>
    </row>
    <row r="133" spans="1:47" s="2" customFormat="1" ht="10.2">
      <c r="A133" s="32"/>
      <c r="B133" s="33"/>
      <c r="C133" s="32"/>
      <c r="D133" s="157" t="s">
        <v>158</v>
      </c>
      <c r="E133" s="32"/>
      <c r="F133" s="158" t="s">
        <v>1360</v>
      </c>
      <c r="G133" s="32"/>
      <c r="H133" s="32"/>
      <c r="I133" s="159"/>
      <c r="J133" s="32"/>
      <c r="K133" s="32"/>
      <c r="L133" s="33"/>
      <c r="M133" s="160"/>
      <c r="N133" s="161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158</v>
      </c>
      <c r="AU133" s="17" t="s">
        <v>81</v>
      </c>
    </row>
    <row r="134" spans="1:65" s="2" customFormat="1" ht="16.5" customHeight="1">
      <c r="A134" s="32"/>
      <c r="B134" s="143"/>
      <c r="C134" s="144" t="s">
        <v>180</v>
      </c>
      <c r="D134" s="144" t="s">
        <v>151</v>
      </c>
      <c r="E134" s="145" t="s">
        <v>1257</v>
      </c>
      <c r="F134" s="146" t="s">
        <v>1399</v>
      </c>
      <c r="G134" s="147" t="s">
        <v>1351</v>
      </c>
      <c r="H134" s="148">
        <v>19</v>
      </c>
      <c r="I134" s="149"/>
      <c r="J134" s="150">
        <f>ROUND(I134*H134,2)</f>
        <v>0</v>
      </c>
      <c r="K134" s="146" t="s">
        <v>1</v>
      </c>
      <c r="L134" s="33"/>
      <c r="M134" s="151" t="s">
        <v>1</v>
      </c>
      <c r="N134" s="152" t="s">
        <v>38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170</v>
      </c>
      <c r="AT134" s="155" t="s">
        <v>151</v>
      </c>
      <c r="AU134" s="155" t="s">
        <v>81</v>
      </c>
      <c r="AY134" s="17" t="s">
        <v>148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170</v>
      </c>
      <c r="BM134" s="155" t="s">
        <v>213</v>
      </c>
    </row>
    <row r="135" spans="1:47" s="2" customFormat="1" ht="10.2">
      <c r="A135" s="32"/>
      <c r="B135" s="33"/>
      <c r="C135" s="32"/>
      <c r="D135" s="157" t="s">
        <v>158</v>
      </c>
      <c r="E135" s="32"/>
      <c r="F135" s="158" t="s">
        <v>1399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158</v>
      </c>
      <c r="AU135" s="17" t="s">
        <v>81</v>
      </c>
    </row>
    <row r="136" spans="1:47" s="2" customFormat="1" ht="19.2">
      <c r="A136" s="32"/>
      <c r="B136" s="33"/>
      <c r="C136" s="32"/>
      <c r="D136" s="157" t="s">
        <v>1255</v>
      </c>
      <c r="E136" s="32"/>
      <c r="F136" s="202" t="s">
        <v>1400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1255</v>
      </c>
      <c r="AU136" s="17" t="s">
        <v>81</v>
      </c>
    </row>
    <row r="137" spans="1:65" s="2" customFormat="1" ht="22.8">
      <c r="A137" s="32"/>
      <c r="B137" s="143"/>
      <c r="C137" s="144" t="s">
        <v>186</v>
      </c>
      <c r="D137" s="144" t="s">
        <v>151</v>
      </c>
      <c r="E137" s="145" t="s">
        <v>1331</v>
      </c>
      <c r="F137" s="146" t="s">
        <v>1401</v>
      </c>
      <c r="G137" s="147" t="s">
        <v>286</v>
      </c>
      <c r="H137" s="148">
        <v>60.8</v>
      </c>
      <c r="I137" s="149"/>
      <c r="J137" s="150">
        <f>ROUND(I137*H137,2)</f>
        <v>0</v>
      </c>
      <c r="K137" s="146" t="s">
        <v>1</v>
      </c>
      <c r="L137" s="33"/>
      <c r="M137" s="151" t="s">
        <v>1</v>
      </c>
      <c r="N137" s="152" t="s">
        <v>38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170</v>
      </c>
      <c r="AT137" s="155" t="s">
        <v>151</v>
      </c>
      <c r="AU137" s="155" t="s">
        <v>81</v>
      </c>
      <c r="AY137" s="17" t="s">
        <v>148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81</v>
      </c>
      <c r="BK137" s="156">
        <f>ROUND(I137*H137,2)</f>
        <v>0</v>
      </c>
      <c r="BL137" s="17" t="s">
        <v>170</v>
      </c>
      <c r="BM137" s="155" t="s">
        <v>225</v>
      </c>
    </row>
    <row r="138" spans="1:47" s="2" customFormat="1" ht="10.2">
      <c r="A138" s="32"/>
      <c r="B138" s="33"/>
      <c r="C138" s="32"/>
      <c r="D138" s="157" t="s">
        <v>158</v>
      </c>
      <c r="E138" s="32"/>
      <c r="F138" s="158" t="s">
        <v>1401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158</v>
      </c>
      <c r="AU138" s="17" t="s">
        <v>81</v>
      </c>
    </row>
    <row r="139" spans="1:47" s="2" customFormat="1" ht="19.2">
      <c r="A139" s="32"/>
      <c r="B139" s="33"/>
      <c r="C139" s="32"/>
      <c r="D139" s="157" t="s">
        <v>1255</v>
      </c>
      <c r="E139" s="32"/>
      <c r="F139" s="202" t="s">
        <v>1402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1255</v>
      </c>
      <c r="AU139" s="17" t="s">
        <v>81</v>
      </c>
    </row>
    <row r="140" spans="1:65" s="2" customFormat="1" ht="16.5" customHeight="1">
      <c r="A140" s="32"/>
      <c r="B140" s="143"/>
      <c r="C140" s="144" t="s">
        <v>191</v>
      </c>
      <c r="D140" s="144" t="s">
        <v>151</v>
      </c>
      <c r="E140" s="145" t="s">
        <v>1301</v>
      </c>
      <c r="F140" s="146" t="s">
        <v>1375</v>
      </c>
      <c r="G140" s="147" t="s">
        <v>400</v>
      </c>
      <c r="H140" s="148">
        <v>3.04</v>
      </c>
      <c r="I140" s="149"/>
      <c r="J140" s="150">
        <f>ROUND(I140*H140,2)</f>
        <v>0</v>
      </c>
      <c r="K140" s="146" t="s">
        <v>1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0.5</v>
      </c>
      <c r="R140" s="153">
        <f>Q140*H140</f>
        <v>1.52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170</v>
      </c>
      <c r="AT140" s="155" t="s">
        <v>151</v>
      </c>
      <c r="AU140" s="155" t="s">
        <v>81</v>
      </c>
      <c r="AY140" s="17" t="s">
        <v>148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170</v>
      </c>
      <c r="BM140" s="155" t="s">
        <v>306</v>
      </c>
    </row>
    <row r="141" spans="1:47" s="2" customFormat="1" ht="10.2">
      <c r="A141" s="32"/>
      <c r="B141" s="33"/>
      <c r="C141" s="32"/>
      <c r="D141" s="157" t="s">
        <v>158</v>
      </c>
      <c r="E141" s="32"/>
      <c r="F141" s="158" t="s">
        <v>1375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158</v>
      </c>
      <c r="AU141" s="17" t="s">
        <v>81</v>
      </c>
    </row>
    <row r="142" spans="1:47" s="2" customFormat="1" ht="19.2">
      <c r="A142" s="32"/>
      <c r="B142" s="33"/>
      <c r="C142" s="32"/>
      <c r="D142" s="157" t="s">
        <v>1255</v>
      </c>
      <c r="E142" s="32"/>
      <c r="F142" s="202" t="s">
        <v>1403</v>
      </c>
      <c r="G142" s="32"/>
      <c r="H142" s="32"/>
      <c r="I142" s="159"/>
      <c r="J142" s="32"/>
      <c r="K142" s="32"/>
      <c r="L142" s="33"/>
      <c r="M142" s="160"/>
      <c r="N142" s="161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1255</v>
      </c>
      <c r="AU142" s="17" t="s">
        <v>81</v>
      </c>
    </row>
    <row r="143" spans="1:65" s="2" customFormat="1" ht="22.8">
      <c r="A143" s="32"/>
      <c r="B143" s="143"/>
      <c r="C143" s="144" t="s">
        <v>196</v>
      </c>
      <c r="D143" s="144" t="s">
        <v>151</v>
      </c>
      <c r="E143" s="145" t="s">
        <v>1309</v>
      </c>
      <c r="F143" s="146" t="s">
        <v>1404</v>
      </c>
      <c r="G143" s="147" t="s">
        <v>1351</v>
      </c>
      <c r="H143" s="148">
        <v>95</v>
      </c>
      <c r="I143" s="149"/>
      <c r="J143" s="150">
        <f>ROUND(I143*H143,2)</f>
        <v>0</v>
      </c>
      <c r="K143" s="146" t="s">
        <v>1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170</v>
      </c>
      <c r="AT143" s="155" t="s">
        <v>151</v>
      </c>
      <c r="AU143" s="155" t="s">
        <v>81</v>
      </c>
      <c r="AY143" s="17" t="s">
        <v>148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170</v>
      </c>
      <c r="BM143" s="155" t="s">
        <v>320</v>
      </c>
    </row>
    <row r="144" spans="1:47" s="2" customFormat="1" ht="19.2">
      <c r="A144" s="32"/>
      <c r="B144" s="33"/>
      <c r="C144" s="32"/>
      <c r="D144" s="157" t="s">
        <v>158</v>
      </c>
      <c r="E144" s="32"/>
      <c r="F144" s="158" t="s">
        <v>1404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158</v>
      </c>
      <c r="AU144" s="17" t="s">
        <v>81</v>
      </c>
    </row>
    <row r="145" spans="1:47" s="2" customFormat="1" ht="19.2">
      <c r="A145" s="32"/>
      <c r="B145" s="33"/>
      <c r="C145" s="32"/>
      <c r="D145" s="157" t="s">
        <v>1255</v>
      </c>
      <c r="E145" s="32"/>
      <c r="F145" s="202" t="s">
        <v>1405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1255</v>
      </c>
      <c r="AU145" s="17" t="s">
        <v>81</v>
      </c>
    </row>
    <row r="146" spans="1:65" s="2" customFormat="1" ht="16.5" customHeight="1">
      <c r="A146" s="32"/>
      <c r="B146" s="143"/>
      <c r="C146" s="144" t="s">
        <v>201</v>
      </c>
      <c r="D146" s="144" t="s">
        <v>151</v>
      </c>
      <c r="E146" s="145" t="s">
        <v>1349</v>
      </c>
      <c r="F146" s="146" t="s">
        <v>1406</v>
      </c>
      <c r="G146" s="147" t="s">
        <v>1351</v>
      </c>
      <c r="H146" s="148">
        <v>95</v>
      </c>
      <c r="I146" s="149"/>
      <c r="J146" s="150">
        <f>ROUND(I146*H146,2)</f>
        <v>0</v>
      </c>
      <c r="K146" s="146" t="s">
        <v>1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170</v>
      </c>
      <c r="AT146" s="155" t="s">
        <v>151</v>
      </c>
      <c r="AU146" s="155" t="s">
        <v>81</v>
      </c>
      <c r="AY146" s="17" t="s">
        <v>148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170</v>
      </c>
      <c r="BM146" s="155" t="s">
        <v>444</v>
      </c>
    </row>
    <row r="147" spans="1:47" s="2" customFormat="1" ht="10.2">
      <c r="A147" s="32"/>
      <c r="B147" s="33"/>
      <c r="C147" s="32"/>
      <c r="D147" s="157" t="s">
        <v>158</v>
      </c>
      <c r="E147" s="32"/>
      <c r="F147" s="158" t="s">
        <v>1406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158</v>
      </c>
      <c r="AU147" s="17" t="s">
        <v>81</v>
      </c>
    </row>
    <row r="148" spans="1:47" s="2" customFormat="1" ht="19.2">
      <c r="A148" s="32"/>
      <c r="B148" s="33"/>
      <c r="C148" s="32"/>
      <c r="D148" s="157" t="s">
        <v>1255</v>
      </c>
      <c r="E148" s="32"/>
      <c r="F148" s="202" t="s">
        <v>1407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1255</v>
      </c>
      <c r="AU148" s="17" t="s">
        <v>81</v>
      </c>
    </row>
    <row r="149" spans="2:63" s="12" customFormat="1" ht="25.95" customHeight="1">
      <c r="B149" s="130"/>
      <c r="D149" s="131" t="s">
        <v>72</v>
      </c>
      <c r="E149" s="132" t="s">
        <v>1383</v>
      </c>
      <c r="F149" s="132" t="s">
        <v>1384</v>
      </c>
      <c r="I149" s="133"/>
      <c r="J149" s="134">
        <f>BK149</f>
        <v>0</v>
      </c>
      <c r="L149" s="130"/>
      <c r="M149" s="135"/>
      <c r="N149" s="136"/>
      <c r="O149" s="136"/>
      <c r="P149" s="137">
        <f>SUM(P150:P151)</f>
        <v>0</v>
      </c>
      <c r="Q149" s="136"/>
      <c r="R149" s="137">
        <f>SUM(R150:R151)</f>
        <v>0</v>
      </c>
      <c r="S149" s="136"/>
      <c r="T149" s="138">
        <f>SUM(T150:T151)</f>
        <v>0</v>
      </c>
      <c r="AR149" s="131" t="s">
        <v>81</v>
      </c>
      <c r="AT149" s="139" t="s">
        <v>72</v>
      </c>
      <c r="AU149" s="139" t="s">
        <v>73</v>
      </c>
      <c r="AY149" s="131" t="s">
        <v>148</v>
      </c>
      <c r="BK149" s="140">
        <f>SUM(BK150:BK151)</f>
        <v>0</v>
      </c>
    </row>
    <row r="150" spans="1:65" s="2" customFormat="1" ht="21.75" customHeight="1">
      <c r="A150" s="32"/>
      <c r="B150" s="143"/>
      <c r="C150" s="144" t="s">
        <v>207</v>
      </c>
      <c r="D150" s="144" t="s">
        <v>151</v>
      </c>
      <c r="E150" s="145" t="s">
        <v>1385</v>
      </c>
      <c r="F150" s="146" t="s">
        <v>1386</v>
      </c>
      <c r="G150" s="147" t="s">
        <v>323</v>
      </c>
      <c r="H150" s="148">
        <v>1.52</v>
      </c>
      <c r="I150" s="149"/>
      <c r="J150" s="150">
        <f>ROUND(I150*H150,2)</f>
        <v>0</v>
      </c>
      <c r="K150" s="146" t="s">
        <v>1</v>
      </c>
      <c r="L150" s="33"/>
      <c r="M150" s="151" t="s">
        <v>1</v>
      </c>
      <c r="N150" s="152" t="s">
        <v>38</v>
      </c>
      <c r="O150" s="58"/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170</v>
      </c>
      <c r="AT150" s="155" t="s">
        <v>151</v>
      </c>
      <c r="AU150" s="155" t="s">
        <v>81</v>
      </c>
      <c r="AY150" s="17" t="s">
        <v>148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7" t="s">
        <v>81</v>
      </c>
      <c r="BK150" s="156">
        <f>ROUND(I150*H150,2)</f>
        <v>0</v>
      </c>
      <c r="BL150" s="17" t="s">
        <v>170</v>
      </c>
      <c r="BM150" s="155" t="s">
        <v>457</v>
      </c>
    </row>
    <row r="151" spans="1:47" s="2" customFormat="1" ht="10.2">
      <c r="A151" s="32"/>
      <c r="B151" s="33"/>
      <c r="C151" s="32"/>
      <c r="D151" s="157" t="s">
        <v>158</v>
      </c>
      <c r="E151" s="32"/>
      <c r="F151" s="158" t="s">
        <v>1386</v>
      </c>
      <c r="G151" s="32"/>
      <c r="H151" s="32"/>
      <c r="I151" s="159"/>
      <c r="J151" s="32"/>
      <c r="K151" s="32"/>
      <c r="L151" s="33"/>
      <c r="M151" s="198"/>
      <c r="N151" s="199"/>
      <c r="O151" s="200"/>
      <c r="P151" s="200"/>
      <c r="Q151" s="200"/>
      <c r="R151" s="200"/>
      <c r="S151" s="200"/>
      <c r="T151" s="201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158</v>
      </c>
      <c r="AU151" s="17" t="s">
        <v>81</v>
      </c>
    </row>
    <row r="152" spans="1:31" s="2" customFormat="1" ht="6.9" customHeight="1">
      <c r="A152" s="32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3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autoFilter ref="C117:K15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1408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ROUND((SUM(BE122:BE180)),2)</f>
        <v>0</v>
      </c>
      <c r="G33" s="32"/>
      <c r="H33" s="32"/>
      <c r="I33" s="100">
        <v>0.21</v>
      </c>
      <c r="J33" s="99">
        <f>ROUND(((SUM(BE122:BE180))*I33),2)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ROUND((SUM(BF122:BF180)),2)</f>
        <v>0</v>
      </c>
      <c r="G34" s="32"/>
      <c r="H34" s="32"/>
      <c r="I34" s="100">
        <v>0.15</v>
      </c>
      <c r="J34" s="99">
        <f>ROUND(((SUM(BF122:BF180))*I34),2)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ROUND((SUM(BG122:BG180)),2)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ROUND((SUM(BH122:BH180)),2)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ROUND((SUM(BI122:BI180)),2)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970, 971 - Podzemní kontejnery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5" customHeight="1">
      <c r="B99" s="116"/>
      <c r="D99" s="117" t="s">
        <v>757</v>
      </c>
      <c r="E99" s="118"/>
      <c r="F99" s="118"/>
      <c r="G99" s="118"/>
      <c r="H99" s="118"/>
      <c r="I99" s="118"/>
      <c r="J99" s="119">
        <f>J155</f>
        <v>0</v>
      </c>
      <c r="L99" s="116"/>
    </row>
    <row r="100" spans="2:12" s="10" customFormat="1" ht="19.95" customHeight="1">
      <c r="B100" s="116"/>
      <c r="D100" s="117" t="s">
        <v>336</v>
      </c>
      <c r="E100" s="118"/>
      <c r="F100" s="118"/>
      <c r="G100" s="118"/>
      <c r="H100" s="118"/>
      <c r="I100" s="118"/>
      <c r="J100" s="119">
        <f>J159</f>
        <v>0</v>
      </c>
      <c r="L100" s="116"/>
    </row>
    <row r="101" spans="2:12" s="10" customFormat="1" ht="19.95" customHeight="1">
      <c r="B101" s="116"/>
      <c r="D101" s="117" t="s">
        <v>337</v>
      </c>
      <c r="E101" s="118"/>
      <c r="F101" s="118"/>
      <c r="G101" s="118"/>
      <c r="H101" s="118"/>
      <c r="I101" s="118"/>
      <c r="J101" s="119">
        <f>J169</f>
        <v>0</v>
      </c>
      <c r="L101" s="116"/>
    </row>
    <row r="102" spans="2:12" s="10" customFormat="1" ht="19.95" customHeight="1">
      <c r="B102" s="116"/>
      <c r="D102" s="117" t="s">
        <v>338</v>
      </c>
      <c r="E102" s="118"/>
      <c r="F102" s="118"/>
      <c r="G102" s="118"/>
      <c r="H102" s="118"/>
      <c r="I102" s="118"/>
      <c r="J102" s="119">
        <f>J178</f>
        <v>0</v>
      </c>
      <c r="L102" s="11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133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2" t="str">
        <f>E7</f>
        <v>Revitalizace ul. Šumavská - III. etapa - část B</v>
      </c>
      <c r="F112" s="243"/>
      <c r="G112" s="243"/>
      <c r="H112" s="243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121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7" t="str">
        <f>E9</f>
        <v>SO 970, 971 - Podzemní kontejnery</v>
      </c>
      <c r="F114" s="244"/>
      <c r="G114" s="244"/>
      <c r="H114" s="244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 xml:space="preserve"> </v>
      </c>
      <c r="G116" s="32"/>
      <c r="H116" s="32"/>
      <c r="I116" s="27" t="s">
        <v>22</v>
      </c>
      <c r="J116" s="55" t="str">
        <f>IF(J12="","",J12)</f>
        <v>29. 11. 2020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2"/>
      <c r="E118" s="32"/>
      <c r="F118" s="25" t="str">
        <f>E15</f>
        <v xml:space="preserve"> </v>
      </c>
      <c r="G118" s="32"/>
      <c r="H118" s="32"/>
      <c r="I118" s="27" t="s">
        <v>29</v>
      </c>
      <c r="J118" s="30" t="str">
        <f>E21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134</v>
      </c>
      <c r="D121" s="123" t="s">
        <v>58</v>
      </c>
      <c r="E121" s="123" t="s">
        <v>54</v>
      </c>
      <c r="F121" s="123" t="s">
        <v>55</v>
      </c>
      <c r="G121" s="123" t="s">
        <v>135</v>
      </c>
      <c r="H121" s="123" t="s">
        <v>136</v>
      </c>
      <c r="I121" s="123" t="s">
        <v>137</v>
      </c>
      <c r="J121" s="123" t="s">
        <v>125</v>
      </c>
      <c r="K121" s="124" t="s">
        <v>138</v>
      </c>
      <c r="L121" s="125"/>
      <c r="M121" s="62" t="s">
        <v>1</v>
      </c>
      <c r="N121" s="63" t="s">
        <v>37</v>
      </c>
      <c r="O121" s="63" t="s">
        <v>139</v>
      </c>
      <c r="P121" s="63" t="s">
        <v>140</v>
      </c>
      <c r="Q121" s="63" t="s">
        <v>141</v>
      </c>
      <c r="R121" s="63" t="s">
        <v>142</v>
      </c>
      <c r="S121" s="63" t="s">
        <v>143</v>
      </c>
      <c r="T121" s="64" t="s">
        <v>144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8" customHeight="1">
      <c r="A122" s="32"/>
      <c r="B122" s="33"/>
      <c r="C122" s="69" t="s">
        <v>145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</f>
        <v>0</v>
      </c>
      <c r="Q122" s="66"/>
      <c r="R122" s="127">
        <f>R123</f>
        <v>78.96329999999999</v>
      </c>
      <c r="S122" s="66"/>
      <c r="T122" s="128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127</v>
      </c>
      <c r="BK122" s="129">
        <f>BK123</f>
        <v>0</v>
      </c>
    </row>
    <row r="123" spans="2:63" s="12" customFormat="1" ht="25.95" customHeight="1">
      <c r="B123" s="130"/>
      <c r="D123" s="131" t="s">
        <v>72</v>
      </c>
      <c r="E123" s="132" t="s">
        <v>235</v>
      </c>
      <c r="F123" s="132" t="s">
        <v>236</v>
      </c>
      <c r="I123" s="133"/>
      <c r="J123" s="134">
        <f>BK123</f>
        <v>0</v>
      </c>
      <c r="L123" s="130"/>
      <c r="M123" s="135"/>
      <c r="N123" s="136"/>
      <c r="O123" s="136"/>
      <c r="P123" s="137">
        <f>P124+P155+P159+P169+P178</f>
        <v>0</v>
      </c>
      <c r="Q123" s="136"/>
      <c r="R123" s="137">
        <f>R124+R155+R159+R169+R178</f>
        <v>78.96329999999999</v>
      </c>
      <c r="S123" s="136"/>
      <c r="T123" s="138">
        <f>T124+T155+T159+T169+T178</f>
        <v>0</v>
      </c>
      <c r="AR123" s="131" t="s">
        <v>81</v>
      </c>
      <c r="AT123" s="139" t="s">
        <v>72</v>
      </c>
      <c r="AU123" s="139" t="s">
        <v>73</v>
      </c>
      <c r="AY123" s="131" t="s">
        <v>148</v>
      </c>
      <c r="BK123" s="140">
        <f>BK124+BK155+BK159+BK169+BK178</f>
        <v>0</v>
      </c>
    </row>
    <row r="124" spans="2:63" s="12" customFormat="1" ht="22.8" customHeight="1">
      <c r="B124" s="130"/>
      <c r="D124" s="131" t="s">
        <v>72</v>
      </c>
      <c r="E124" s="141" t="s">
        <v>81</v>
      </c>
      <c r="F124" s="141" t="s">
        <v>339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SUM(P125:P154)</f>
        <v>0</v>
      </c>
      <c r="Q124" s="136"/>
      <c r="R124" s="137">
        <f>SUM(R125:R154)</f>
        <v>46</v>
      </c>
      <c r="S124" s="136"/>
      <c r="T124" s="138">
        <f>SUM(T125:T154)</f>
        <v>0</v>
      </c>
      <c r="AR124" s="131" t="s">
        <v>81</v>
      </c>
      <c r="AT124" s="139" t="s">
        <v>72</v>
      </c>
      <c r="AU124" s="139" t="s">
        <v>81</v>
      </c>
      <c r="AY124" s="131" t="s">
        <v>148</v>
      </c>
      <c r="BK124" s="140">
        <f>SUM(BK125:BK154)</f>
        <v>0</v>
      </c>
    </row>
    <row r="125" spans="1:65" s="2" customFormat="1" ht="33" customHeight="1">
      <c r="A125" s="32"/>
      <c r="B125" s="143"/>
      <c r="C125" s="144" t="s">
        <v>81</v>
      </c>
      <c r="D125" s="144" t="s">
        <v>151</v>
      </c>
      <c r="E125" s="145" t="s">
        <v>398</v>
      </c>
      <c r="F125" s="146" t="s">
        <v>399</v>
      </c>
      <c r="G125" s="147" t="s">
        <v>400</v>
      </c>
      <c r="H125" s="148">
        <v>58</v>
      </c>
      <c r="I125" s="149"/>
      <c r="J125" s="150">
        <f>ROUND(I125*H125,2)</f>
        <v>0</v>
      </c>
      <c r="K125" s="146" t="s">
        <v>155</v>
      </c>
      <c r="L125" s="33"/>
      <c r="M125" s="151" t="s">
        <v>1</v>
      </c>
      <c r="N125" s="152" t="s">
        <v>38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170</v>
      </c>
      <c r="AT125" s="155" t="s">
        <v>151</v>
      </c>
      <c r="AU125" s="155" t="s">
        <v>83</v>
      </c>
      <c r="AY125" s="17" t="s">
        <v>148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81</v>
      </c>
      <c r="BK125" s="156">
        <f>ROUND(I125*H125,2)</f>
        <v>0</v>
      </c>
      <c r="BL125" s="17" t="s">
        <v>170</v>
      </c>
      <c r="BM125" s="155" t="s">
        <v>1409</v>
      </c>
    </row>
    <row r="126" spans="1:47" s="2" customFormat="1" ht="19.2">
      <c r="A126" s="32"/>
      <c r="B126" s="33"/>
      <c r="C126" s="32"/>
      <c r="D126" s="157" t="s">
        <v>158</v>
      </c>
      <c r="E126" s="32"/>
      <c r="F126" s="158" t="s">
        <v>402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158</v>
      </c>
      <c r="AU126" s="17" t="s">
        <v>83</v>
      </c>
    </row>
    <row r="127" spans="2:51" s="13" customFormat="1" ht="10.2">
      <c r="B127" s="162"/>
      <c r="D127" s="157" t="s">
        <v>159</v>
      </c>
      <c r="E127" s="163" t="s">
        <v>1</v>
      </c>
      <c r="F127" s="164" t="s">
        <v>1410</v>
      </c>
      <c r="H127" s="165">
        <v>58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159</v>
      </c>
      <c r="AU127" s="163" t="s">
        <v>83</v>
      </c>
      <c r="AV127" s="13" t="s">
        <v>83</v>
      </c>
      <c r="AW127" s="13" t="s">
        <v>30</v>
      </c>
      <c r="AX127" s="13" t="s">
        <v>73</v>
      </c>
      <c r="AY127" s="163" t="s">
        <v>148</v>
      </c>
    </row>
    <row r="128" spans="2:51" s="15" customFormat="1" ht="10.2">
      <c r="B128" s="180"/>
      <c r="D128" s="157" t="s">
        <v>159</v>
      </c>
      <c r="E128" s="181" t="s">
        <v>1</v>
      </c>
      <c r="F128" s="182" t="s">
        <v>249</v>
      </c>
      <c r="H128" s="183">
        <v>58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1" t="s">
        <v>159</v>
      </c>
      <c r="AU128" s="181" t="s">
        <v>83</v>
      </c>
      <c r="AV128" s="15" t="s">
        <v>170</v>
      </c>
      <c r="AW128" s="15" t="s">
        <v>30</v>
      </c>
      <c r="AX128" s="15" t="s">
        <v>81</v>
      </c>
      <c r="AY128" s="181" t="s">
        <v>148</v>
      </c>
    </row>
    <row r="129" spans="1:65" s="2" customFormat="1" ht="33" customHeight="1">
      <c r="A129" s="32"/>
      <c r="B129" s="143"/>
      <c r="C129" s="144" t="s">
        <v>83</v>
      </c>
      <c r="D129" s="144" t="s">
        <v>151</v>
      </c>
      <c r="E129" s="145" t="s">
        <v>423</v>
      </c>
      <c r="F129" s="146" t="s">
        <v>424</v>
      </c>
      <c r="G129" s="147" t="s">
        <v>400</v>
      </c>
      <c r="H129" s="148">
        <v>58</v>
      </c>
      <c r="I129" s="149"/>
      <c r="J129" s="150">
        <f>ROUND(I129*H129,2)</f>
        <v>0</v>
      </c>
      <c r="K129" s="146" t="s">
        <v>155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170</v>
      </c>
      <c r="AT129" s="155" t="s">
        <v>151</v>
      </c>
      <c r="AU129" s="155" t="s">
        <v>83</v>
      </c>
      <c r="AY129" s="17" t="s">
        <v>148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170</v>
      </c>
      <c r="BM129" s="155" t="s">
        <v>1411</v>
      </c>
    </row>
    <row r="130" spans="1:47" s="2" customFormat="1" ht="38.4">
      <c r="A130" s="32"/>
      <c r="B130" s="33"/>
      <c r="C130" s="32"/>
      <c r="D130" s="157" t="s">
        <v>158</v>
      </c>
      <c r="E130" s="32"/>
      <c r="F130" s="158" t="s">
        <v>426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158</v>
      </c>
      <c r="AU130" s="17" t="s">
        <v>83</v>
      </c>
    </row>
    <row r="131" spans="2:51" s="14" customFormat="1" ht="10.2">
      <c r="B131" s="173"/>
      <c r="D131" s="157" t="s">
        <v>159</v>
      </c>
      <c r="E131" s="174" t="s">
        <v>1</v>
      </c>
      <c r="F131" s="175" t="s">
        <v>427</v>
      </c>
      <c r="H131" s="174" t="s">
        <v>1</v>
      </c>
      <c r="I131" s="176"/>
      <c r="L131" s="173"/>
      <c r="M131" s="177"/>
      <c r="N131" s="178"/>
      <c r="O131" s="178"/>
      <c r="P131" s="178"/>
      <c r="Q131" s="178"/>
      <c r="R131" s="178"/>
      <c r="S131" s="178"/>
      <c r="T131" s="179"/>
      <c r="AT131" s="174" t="s">
        <v>159</v>
      </c>
      <c r="AU131" s="174" t="s">
        <v>83</v>
      </c>
      <c r="AV131" s="14" t="s">
        <v>81</v>
      </c>
      <c r="AW131" s="14" t="s">
        <v>30</v>
      </c>
      <c r="AX131" s="14" t="s">
        <v>73</v>
      </c>
      <c r="AY131" s="174" t="s">
        <v>148</v>
      </c>
    </row>
    <row r="132" spans="2:51" s="13" customFormat="1" ht="10.2">
      <c r="B132" s="162"/>
      <c r="D132" s="157" t="s">
        <v>159</v>
      </c>
      <c r="E132" s="163" t="s">
        <v>1</v>
      </c>
      <c r="F132" s="164" t="s">
        <v>1412</v>
      </c>
      <c r="H132" s="165">
        <v>58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159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148</v>
      </c>
    </row>
    <row r="133" spans="1:65" s="2" customFormat="1" ht="34.2">
      <c r="A133" s="32"/>
      <c r="B133" s="143"/>
      <c r="C133" s="144" t="s">
        <v>165</v>
      </c>
      <c r="D133" s="144" t="s">
        <v>151</v>
      </c>
      <c r="E133" s="145" t="s">
        <v>429</v>
      </c>
      <c r="F133" s="146" t="s">
        <v>430</v>
      </c>
      <c r="G133" s="147" t="s">
        <v>400</v>
      </c>
      <c r="H133" s="148">
        <v>580</v>
      </c>
      <c r="I133" s="149"/>
      <c r="J133" s="150">
        <f>ROUND(I133*H133,2)</f>
        <v>0</v>
      </c>
      <c r="K133" s="146" t="s">
        <v>155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170</v>
      </c>
      <c r="AT133" s="155" t="s">
        <v>151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1413</v>
      </c>
    </row>
    <row r="134" spans="1:47" s="2" customFormat="1" ht="48">
      <c r="A134" s="32"/>
      <c r="B134" s="33"/>
      <c r="C134" s="32"/>
      <c r="D134" s="157" t="s">
        <v>158</v>
      </c>
      <c r="E134" s="32"/>
      <c r="F134" s="158" t="s">
        <v>432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3" customFormat="1" ht="10.2">
      <c r="B135" s="162"/>
      <c r="D135" s="157" t="s">
        <v>159</v>
      </c>
      <c r="E135" s="163" t="s">
        <v>1</v>
      </c>
      <c r="F135" s="164" t="s">
        <v>1414</v>
      </c>
      <c r="H135" s="165">
        <v>580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159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148</v>
      </c>
    </row>
    <row r="136" spans="1:65" s="2" customFormat="1" ht="22.8">
      <c r="A136" s="32"/>
      <c r="B136" s="143"/>
      <c r="C136" s="144" t="s">
        <v>170</v>
      </c>
      <c r="D136" s="144" t="s">
        <v>151</v>
      </c>
      <c r="E136" s="145" t="s">
        <v>439</v>
      </c>
      <c r="F136" s="146" t="s">
        <v>440</v>
      </c>
      <c r="G136" s="147" t="s">
        <v>400</v>
      </c>
      <c r="H136" s="148">
        <v>7</v>
      </c>
      <c r="I136" s="149"/>
      <c r="J136" s="150">
        <f>ROUND(I136*H136,2)</f>
        <v>0</v>
      </c>
      <c r="K136" s="146" t="s">
        <v>155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170</v>
      </c>
      <c r="AT136" s="155" t="s">
        <v>151</v>
      </c>
      <c r="AU136" s="155" t="s">
        <v>83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170</v>
      </c>
      <c r="BM136" s="155" t="s">
        <v>1415</v>
      </c>
    </row>
    <row r="137" spans="1:47" s="2" customFormat="1" ht="28.8">
      <c r="A137" s="32"/>
      <c r="B137" s="33"/>
      <c r="C137" s="32"/>
      <c r="D137" s="157" t="s">
        <v>158</v>
      </c>
      <c r="E137" s="32"/>
      <c r="F137" s="158" t="s">
        <v>442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83</v>
      </c>
    </row>
    <row r="138" spans="2:51" s="13" customFormat="1" ht="10.2">
      <c r="B138" s="162"/>
      <c r="D138" s="157" t="s">
        <v>159</v>
      </c>
      <c r="E138" s="163" t="s">
        <v>1</v>
      </c>
      <c r="F138" s="164" t="s">
        <v>1416</v>
      </c>
      <c r="H138" s="165">
        <v>7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159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148</v>
      </c>
    </row>
    <row r="139" spans="1:65" s="2" customFormat="1" ht="16.5" customHeight="1">
      <c r="A139" s="32"/>
      <c r="B139" s="143"/>
      <c r="C139" s="188" t="s">
        <v>147</v>
      </c>
      <c r="D139" s="188" t="s">
        <v>250</v>
      </c>
      <c r="E139" s="189" t="s">
        <v>1417</v>
      </c>
      <c r="F139" s="190" t="s">
        <v>1418</v>
      </c>
      <c r="G139" s="191" t="s">
        <v>323</v>
      </c>
      <c r="H139" s="192">
        <v>14</v>
      </c>
      <c r="I139" s="193"/>
      <c r="J139" s="194">
        <f>ROUND(I139*H139,2)</f>
        <v>0</v>
      </c>
      <c r="K139" s="190" t="s">
        <v>155</v>
      </c>
      <c r="L139" s="195"/>
      <c r="M139" s="196" t="s">
        <v>1</v>
      </c>
      <c r="N139" s="197" t="s">
        <v>38</v>
      </c>
      <c r="O139" s="58"/>
      <c r="P139" s="153">
        <f>O139*H139</f>
        <v>0</v>
      </c>
      <c r="Q139" s="153">
        <v>1</v>
      </c>
      <c r="R139" s="153">
        <f>Q139*H139</f>
        <v>14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191</v>
      </c>
      <c r="AT139" s="155" t="s">
        <v>250</v>
      </c>
      <c r="AU139" s="155" t="s">
        <v>83</v>
      </c>
      <c r="AY139" s="17" t="s">
        <v>148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170</v>
      </c>
      <c r="BM139" s="155" t="s">
        <v>1419</v>
      </c>
    </row>
    <row r="140" spans="1:47" s="2" customFormat="1" ht="10.2">
      <c r="A140" s="32"/>
      <c r="B140" s="33"/>
      <c r="C140" s="32"/>
      <c r="D140" s="157" t="s">
        <v>158</v>
      </c>
      <c r="E140" s="32"/>
      <c r="F140" s="158" t="s">
        <v>1418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158</v>
      </c>
      <c r="AU140" s="17" t="s">
        <v>83</v>
      </c>
    </row>
    <row r="141" spans="2:51" s="13" customFormat="1" ht="10.2">
      <c r="B141" s="162"/>
      <c r="D141" s="157" t="s">
        <v>159</v>
      </c>
      <c r="F141" s="164" t="s">
        <v>1420</v>
      </c>
      <c r="H141" s="165">
        <v>14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159</v>
      </c>
      <c r="AU141" s="163" t="s">
        <v>83</v>
      </c>
      <c r="AV141" s="13" t="s">
        <v>83</v>
      </c>
      <c r="AW141" s="13" t="s">
        <v>3</v>
      </c>
      <c r="AX141" s="13" t="s">
        <v>81</v>
      </c>
      <c r="AY141" s="163" t="s">
        <v>148</v>
      </c>
    </row>
    <row r="142" spans="1:65" s="2" customFormat="1" ht="22.8">
      <c r="A142" s="32"/>
      <c r="B142" s="143"/>
      <c r="C142" s="144" t="s">
        <v>180</v>
      </c>
      <c r="D142" s="144" t="s">
        <v>151</v>
      </c>
      <c r="E142" s="145" t="s">
        <v>445</v>
      </c>
      <c r="F142" s="146" t="s">
        <v>446</v>
      </c>
      <c r="G142" s="147" t="s">
        <v>323</v>
      </c>
      <c r="H142" s="148">
        <v>98.6</v>
      </c>
      <c r="I142" s="149"/>
      <c r="J142" s="150">
        <f>ROUND(I142*H142,2)</f>
        <v>0</v>
      </c>
      <c r="K142" s="146" t="s">
        <v>155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170</v>
      </c>
      <c r="AT142" s="155" t="s">
        <v>151</v>
      </c>
      <c r="AU142" s="155" t="s">
        <v>83</v>
      </c>
      <c r="AY142" s="17" t="s">
        <v>148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170</v>
      </c>
      <c r="BM142" s="155" t="s">
        <v>1421</v>
      </c>
    </row>
    <row r="143" spans="1:47" s="2" customFormat="1" ht="28.8">
      <c r="A143" s="32"/>
      <c r="B143" s="33"/>
      <c r="C143" s="32"/>
      <c r="D143" s="157" t="s">
        <v>158</v>
      </c>
      <c r="E143" s="32"/>
      <c r="F143" s="158" t="s">
        <v>448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158</v>
      </c>
      <c r="AU143" s="17" t="s">
        <v>83</v>
      </c>
    </row>
    <row r="144" spans="2:51" s="13" customFormat="1" ht="10.2">
      <c r="B144" s="162"/>
      <c r="D144" s="157" t="s">
        <v>159</v>
      </c>
      <c r="E144" s="163" t="s">
        <v>1</v>
      </c>
      <c r="F144" s="164" t="s">
        <v>1422</v>
      </c>
      <c r="H144" s="165">
        <v>98.6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159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148</v>
      </c>
    </row>
    <row r="145" spans="1:65" s="2" customFormat="1" ht="16.5" customHeight="1">
      <c r="A145" s="32"/>
      <c r="B145" s="143"/>
      <c r="C145" s="144" t="s">
        <v>186</v>
      </c>
      <c r="D145" s="144" t="s">
        <v>151</v>
      </c>
      <c r="E145" s="145" t="s">
        <v>450</v>
      </c>
      <c r="F145" s="146" t="s">
        <v>451</v>
      </c>
      <c r="G145" s="147" t="s">
        <v>400</v>
      </c>
      <c r="H145" s="148">
        <v>58</v>
      </c>
      <c r="I145" s="149"/>
      <c r="J145" s="150">
        <f>ROUND(I145*H145,2)</f>
        <v>0</v>
      </c>
      <c r="K145" s="146" t="s">
        <v>155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170</v>
      </c>
      <c r="AT145" s="155" t="s">
        <v>151</v>
      </c>
      <c r="AU145" s="155" t="s">
        <v>83</v>
      </c>
      <c r="AY145" s="17" t="s">
        <v>148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170</v>
      </c>
      <c r="BM145" s="155" t="s">
        <v>1423</v>
      </c>
    </row>
    <row r="146" spans="1:47" s="2" customFormat="1" ht="19.2">
      <c r="A146" s="32"/>
      <c r="B146" s="33"/>
      <c r="C146" s="32"/>
      <c r="D146" s="157" t="s">
        <v>158</v>
      </c>
      <c r="E146" s="32"/>
      <c r="F146" s="158" t="s">
        <v>453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158</v>
      </c>
      <c r="AU146" s="17" t="s">
        <v>83</v>
      </c>
    </row>
    <row r="147" spans="2:51" s="13" customFormat="1" ht="10.2">
      <c r="B147" s="162"/>
      <c r="D147" s="157" t="s">
        <v>159</v>
      </c>
      <c r="E147" s="163" t="s">
        <v>1</v>
      </c>
      <c r="F147" s="164" t="s">
        <v>1424</v>
      </c>
      <c r="H147" s="165">
        <v>58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159</v>
      </c>
      <c r="AU147" s="163" t="s">
        <v>83</v>
      </c>
      <c r="AV147" s="13" t="s">
        <v>83</v>
      </c>
      <c r="AW147" s="13" t="s">
        <v>30</v>
      </c>
      <c r="AX147" s="13" t="s">
        <v>73</v>
      </c>
      <c r="AY147" s="163" t="s">
        <v>148</v>
      </c>
    </row>
    <row r="148" spans="2:51" s="15" customFormat="1" ht="10.2">
      <c r="B148" s="180"/>
      <c r="D148" s="157" t="s">
        <v>159</v>
      </c>
      <c r="E148" s="181" t="s">
        <v>1</v>
      </c>
      <c r="F148" s="182" t="s">
        <v>249</v>
      </c>
      <c r="H148" s="183">
        <v>58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159</v>
      </c>
      <c r="AU148" s="181" t="s">
        <v>83</v>
      </c>
      <c r="AV148" s="15" t="s">
        <v>170</v>
      </c>
      <c r="AW148" s="15" t="s">
        <v>30</v>
      </c>
      <c r="AX148" s="15" t="s">
        <v>81</v>
      </c>
      <c r="AY148" s="181" t="s">
        <v>148</v>
      </c>
    </row>
    <row r="149" spans="1:65" s="2" customFormat="1" ht="22.8">
      <c r="A149" s="32"/>
      <c r="B149" s="143"/>
      <c r="C149" s="144" t="s">
        <v>191</v>
      </c>
      <c r="D149" s="144" t="s">
        <v>151</v>
      </c>
      <c r="E149" s="145" t="s">
        <v>458</v>
      </c>
      <c r="F149" s="146" t="s">
        <v>459</v>
      </c>
      <c r="G149" s="147" t="s">
        <v>400</v>
      </c>
      <c r="H149" s="148">
        <v>16</v>
      </c>
      <c r="I149" s="149"/>
      <c r="J149" s="150">
        <f>ROUND(I149*H149,2)</f>
        <v>0</v>
      </c>
      <c r="K149" s="146" t="s">
        <v>155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170</v>
      </c>
      <c r="AT149" s="155" t="s">
        <v>151</v>
      </c>
      <c r="AU149" s="155" t="s">
        <v>83</v>
      </c>
      <c r="AY149" s="17" t="s">
        <v>148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170</v>
      </c>
      <c r="BM149" s="155" t="s">
        <v>1425</v>
      </c>
    </row>
    <row r="150" spans="1:47" s="2" customFormat="1" ht="28.8">
      <c r="A150" s="32"/>
      <c r="B150" s="33"/>
      <c r="C150" s="32"/>
      <c r="D150" s="157" t="s">
        <v>158</v>
      </c>
      <c r="E150" s="32"/>
      <c r="F150" s="158" t="s">
        <v>461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158</v>
      </c>
      <c r="AU150" s="17" t="s">
        <v>83</v>
      </c>
    </row>
    <row r="151" spans="2:51" s="13" customFormat="1" ht="10.2">
      <c r="B151" s="162"/>
      <c r="D151" s="157" t="s">
        <v>159</v>
      </c>
      <c r="E151" s="163" t="s">
        <v>1</v>
      </c>
      <c r="F151" s="164" t="s">
        <v>1426</v>
      </c>
      <c r="H151" s="165">
        <v>16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159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148</v>
      </c>
    </row>
    <row r="152" spans="1:65" s="2" customFormat="1" ht="16.5" customHeight="1">
      <c r="A152" s="32"/>
      <c r="B152" s="143"/>
      <c r="C152" s="188" t="s">
        <v>196</v>
      </c>
      <c r="D152" s="188" t="s">
        <v>250</v>
      </c>
      <c r="E152" s="189" t="s">
        <v>1427</v>
      </c>
      <c r="F152" s="190" t="s">
        <v>1428</v>
      </c>
      <c r="G152" s="191" t="s">
        <v>323</v>
      </c>
      <c r="H152" s="192">
        <v>32</v>
      </c>
      <c r="I152" s="193"/>
      <c r="J152" s="194">
        <f>ROUND(I152*H152,2)</f>
        <v>0</v>
      </c>
      <c r="K152" s="190" t="s">
        <v>155</v>
      </c>
      <c r="L152" s="195"/>
      <c r="M152" s="196" t="s">
        <v>1</v>
      </c>
      <c r="N152" s="197" t="s">
        <v>38</v>
      </c>
      <c r="O152" s="58"/>
      <c r="P152" s="153">
        <f>O152*H152</f>
        <v>0</v>
      </c>
      <c r="Q152" s="153">
        <v>1</v>
      </c>
      <c r="R152" s="153">
        <f>Q152*H152</f>
        <v>32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191</v>
      </c>
      <c r="AT152" s="155" t="s">
        <v>250</v>
      </c>
      <c r="AU152" s="155" t="s">
        <v>83</v>
      </c>
      <c r="AY152" s="17" t="s">
        <v>148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170</v>
      </c>
      <c r="BM152" s="155" t="s">
        <v>1429</v>
      </c>
    </row>
    <row r="153" spans="1:47" s="2" customFormat="1" ht="10.2">
      <c r="A153" s="32"/>
      <c r="B153" s="33"/>
      <c r="C153" s="32"/>
      <c r="D153" s="157" t="s">
        <v>158</v>
      </c>
      <c r="E153" s="32"/>
      <c r="F153" s="158" t="s">
        <v>1428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158</v>
      </c>
      <c r="AU153" s="17" t="s">
        <v>83</v>
      </c>
    </row>
    <row r="154" spans="2:51" s="13" customFormat="1" ht="10.2">
      <c r="B154" s="162"/>
      <c r="D154" s="157" t="s">
        <v>159</v>
      </c>
      <c r="F154" s="164" t="s">
        <v>1430</v>
      </c>
      <c r="H154" s="165">
        <v>32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159</v>
      </c>
      <c r="AU154" s="163" t="s">
        <v>83</v>
      </c>
      <c r="AV154" s="13" t="s">
        <v>83</v>
      </c>
      <c r="AW154" s="13" t="s">
        <v>3</v>
      </c>
      <c r="AX154" s="13" t="s">
        <v>81</v>
      </c>
      <c r="AY154" s="163" t="s">
        <v>148</v>
      </c>
    </row>
    <row r="155" spans="2:63" s="12" customFormat="1" ht="22.8" customHeight="1">
      <c r="B155" s="130"/>
      <c r="D155" s="131" t="s">
        <v>72</v>
      </c>
      <c r="E155" s="141" t="s">
        <v>170</v>
      </c>
      <c r="F155" s="141" t="s">
        <v>800</v>
      </c>
      <c r="I155" s="133"/>
      <c r="J155" s="142">
        <f>BK155</f>
        <v>0</v>
      </c>
      <c r="L155" s="130"/>
      <c r="M155" s="135"/>
      <c r="N155" s="136"/>
      <c r="O155" s="136"/>
      <c r="P155" s="137">
        <f>SUM(P156:P158)</f>
        <v>0</v>
      </c>
      <c r="Q155" s="136"/>
      <c r="R155" s="137">
        <f>SUM(R156:R158)</f>
        <v>11.34462</v>
      </c>
      <c r="S155" s="136"/>
      <c r="T155" s="138">
        <f>SUM(T156:T158)</f>
        <v>0</v>
      </c>
      <c r="AR155" s="131" t="s">
        <v>81</v>
      </c>
      <c r="AT155" s="139" t="s">
        <v>72</v>
      </c>
      <c r="AU155" s="139" t="s">
        <v>81</v>
      </c>
      <c r="AY155" s="131" t="s">
        <v>148</v>
      </c>
      <c r="BK155" s="140">
        <f>SUM(BK156:BK158)</f>
        <v>0</v>
      </c>
    </row>
    <row r="156" spans="1:65" s="2" customFormat="1" ht="16.5" customHeight="1">
      <c r="A156" s="32"/>
      <c r="B156" s="143"/>
      <c r="C156" s="144" t="s">
        <v>201</v>
      </c>
      <c r="D156" s="144" t="s">
        <v>151</v>
      </c>
      <c r="E156" s="145" t="s">
        <v>1431</v>
      </c>
      <c r="F156" s="146" t="s">
        <v>1432</v>
      </c>
      <c r="G156" s="147" t="s">
        <v>400</v>
      </c>
      <c r="H156" s="148">
        <v>6</v>
      </c>
      <c r="I156" s="149"/>
      <c r="J156" s="150">
        <f>ROUND(I156*H156,2)</f>
        <v>0</v>
      </c>
      <c r="K156" s="146" t="s">
        <v>155</v>
      </c>
      <c r="L156" s="33"/>
      <c r="M156" s="151" t="s">
        <v>1</v>
      </c>
      <c r="N156" s="152" t="s">
        <v>38</v>
      </c>
      <c r="O156" s="58"/>
      <c r="P156" s="153">
        <f>O156*H156</f>
        <v>0</v>
      </c>
      <c r="Q156" s="153">
        <v>1.89077</v>
      </c>
      <c r="R156" s="153">
        <f>Q156*H156</f>
        <v>11.34462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170</v>
      </c>
      <c r="AT156" s="155" t="s">
        <v>151</v>
      </c>
      <c r="AU156" s="155" t="s">
        <v>83</v>
      </c>
      <c r="AY156" s="17" t="s">
        <v>148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81</v>
      </c>
      <c r="BK156" s="156">
        <f>ROUND(I156*H156,2)</f>
        <v>0</v>
      </c>
      <c r="BL156" s="17" t="s">
        <v>170</v>
      </c>
      <c r="BM156" s="155" t="s">
        <v>1433</v>
      </c>
    </row>
    <row r="157" spans="1:47" s="2" customFormat="1" ht="19.2">
      <c r="A157" s="32"/>
      <c r="B157" s="33"/>
      <c r="C157" s="32"/>
      <c r="D157" s="157" t="s">
        <v>158</v>
      </c>
      <c r="E157" s="32"/>
      <c r="F157" s="158" t="s">
        <v>1434</v>
      </c>
      <c r="G157" s="32"/>
      <c r="H157" s="32"/>
      <c r="I157" s="159"/>
      <c r="J157" s="32"/>
      <c r="K157" s="32"/>
      <c r="L157" s="33"/>
      <c r="M157" s="160"/>
      <c r="N157" s="161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158</v>
      </c>
      <c r="AU157" s="17" t="s">
        <v>83</v>
      </c>
    </row>
    <row r="158" spans="2:51" s="13" customFormat="1" ht="10.2">
      <c r="B158" s="162"/>
      <c r="D158" s="157" t="s">
        <v>159</v>
      </c>
      <c r="E158" s="163" t="s">
        <v>1</v>
      </c>
      <c r="F158" s="164" t="s">
        <v>1435</v>
      </c>
      <c r="H158" s="165">
        <v>6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159</v>
      </c>
      <c r="AU158" s="163" t="s">
        <v>83</v>
      </c>
      <c r="AV158" s="13" t="s">
        <v>83</v>
      </c>
      <c r="AW158" s="13" t="s">
        <v>30</v>
      </c>
      <c r="AX158" s="13" t="s">
        <v>81</v>
      </c>
      <c r="AY158" s="163" t="s">
        <v>148</v>
      </c>
    </row>
    <row r="159" spans="2:63" s="12" customFormat="1" ht="22.8" customHeight="1">
      <c r="B159" s="130"/>
      <c r="D159" s="131" t="s">
        <v>72</v>
      </c>
      <c r="E159" s="141" t="s">
        <v>147</v>
      </c>
      <c r="F159" s="141" t="s">
        <v>489</v>
      </c>
      <c r="I159" s="133"/>
      <c r="J159" s="142">
        <f>BK159</f>
        <v>0</v>
      </c>
      <c r="L159" s="130"/>
      <c r="M159" s="135"/>
      <c r="N159" s="136"/>
      <c r="O159" s="136"/>
      <c r="P159" s="137">
        <f>SUM(P160:P168)</f>
        <v>0</v>
      </c>
      <c r="Q159" s="136"/>
      <c r="R159" s="137">
        <f>SUM(R160:R168)</f>
        <v>17.48958</v>
      </c>
      <c r="S159" s="136"/>
      <c r="T159" s="138">
        <f>SUM(T160:T168)</f>
        <v>0</v>
      </c>
      <c r="AR159" s="131" t="s">
        <v>81</v>
      </c>
      <c r="AT159" s="139" t="s">
        <v>72</v>
      </c>
      <c r="AU159" s="139" t="s">
        <v>81</v>
      </c>
      <c r="AY159" s="131" t="s">
        <v>148</v>
      </c>
      <c r="BK159" s="140">
        <f>SUM(BK160:BK168)</f>
        <v>0</v>
      </c>
    </row>
    <row r="160" spans="1:65" s="2" customFormat="1" ht="16.5" customHeight="1">
      <c r="A160" s="32"/>
      <c r="B160" s="143"/>
      <c r="C160" s="144" t="s">
        <v>207</v>
      </c>
      <c r="D160" s="144" t="s">
        <v>151</v>
      </c>
      <c r="E160" s="145" t="s">
        <v>698</v>
      </c>
      <c r="F160" s="146" t="s">
        <v>699</v>
      </c>
      <c r="G160" s="147" t="s">
        <v>286</v>
      </c>
      <c r="H160" s="148">
        <v>31</v>
      </c>
      <c r="I160" s="149"/>
      <c r="J160" s="150">
        <f>ROUND(I160*H160,2)</f>
        <v>0</v>
      </c>
      <c r="K160" s="146" t="s">
        <v>155</v>
      </c>
      <c r="L160" s="33"/>
      <c r="M160" s="151" t="s">
        <v>1</v>
      </c>
      <c r="N160" s="152" t="s">
        <v>38</v>
      </c>
      <c r="O160" s="58"/>
      <c r="P160" s="153">
        <f>O160*H160</f>
        <v>0</v>
      </c>
      <c r="Q160" s="153">
        <v>0.345</v>
      </c>
      <c r="R160" s="153">
        <f>Q160*H160</f>
        <v>10.694999999999999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170</v>
      </c>
      <c r="AT160" s="155" t="s">
        <v>151</v>
      </c>
      <c r="AU160" s="155" t="s">
        <v>83</v>
      </c>
      <c r="AY160" s="17" t="s">
        <v>148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81</v>
      </c>
      <c r="BK160" s="156">
        <f>ROUND(I160*H160,2)</f>
        <v>0</v>
      </c>
      <c r="BL160" s="17" t="s">
        <v>170</v>
      </c>
      <c r="BM160" s="155" t="s">
        <v>1436</v>
      </c>
    </row>
    <row r="161" spans="1:47" s="2" customFormat="1" ht="19.2">
      <c r="A161" s="32"/>
      <c r="B161" s="33"/>
      <c r="C161" s="32"/>
      <c r="D161" s="157" t="s">
        <v>158</v>
      </c>
      <c r="E161" s="32"/>
      <c r="F161" s="158" t="s">
        <v>701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158</v>
      </c>
      <c r="AU161" s="17" t="s">
        <v>83</v>
      </c>
    </row>
    <row r="162" spans="2:51" s="13" customFormat="1" ht="10.2">
      <c r="B162" s="162"/>
      <c r="D162" s="157" t="s">
        <v>159</v>
      </c>
      <c r="E162" s="163" t="s">
        <v>1</v>
      </c>
      <c r="F162" s="164" t="s">
        <v>1437</v>
      </c>
      <c r="H162" s="165">
        <v>31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159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148</v>
      </c>
    </row>
    <row r="163" spans="1:65" s="2" customFormat="1" ht="22.8">
      <c r="A163" s="32"/>
      <c r="B163" s="143"/>
      <c r="C163" s="144" t="s">
        <v>213</v>
      </c>
      <c r="D163" s="144" t="s">
        <v>151</v>
      </c>
      <c r="E163" s="145" t="s">
        <v>703</v>
      </c>
      <c r="F163" s="146" t="s">
        <v>704</v>
      </c>
      <c r="G163" s="147" t="s">
        <v>286</v>
      </c>
      <c r="H163" s="148">
        <v>31</v>
      </c>
      <c r="I163" s="149"/>
      <c r="J163" s="150">
        <f>ROUND(I163*H163,2)</f>
        <v>0</v>
      </c>
      <c r="K163" s="146" t="s">
        <v>155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0.08425</v>
      </c>
      <c r="R163" s="153">
        <f>Q163*H163</f>
        <v>2.6117500000000002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170</v>
      </c>
      <c r="AT163" s="155" t="s">
        <v>151</v>
      </c>
      <c r="AU163" s="155" t="s">
        <v>83</v>
      </c>
      <c r="AY163" s="17" t="s">
        <v>148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170</v>
      </c>
      <c r="BM163" s="155" t="s">
        <v>1438</v>
      </c>
    </row>
    <row r="164" spans="1:47" s="2" customFormat="1" ht="48">
      <c r="A164" s="32"/>
      <c r="B164" s="33"/>
      <c r="C164" s="32"/>
      <c r="D164" s="157" t="s">
        <v>158</v>
      </c>
      <c r="E164" s="32"/>
      <c r="F164" s="158" t="s">
        <v>706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158</v>
      </c>
      <c r="AU164" s="17" t="s">
        <v>83</v>
      </c>
    </row>
    <row r="165" spans="2:51" s="13" customFormat="1" ht="10.2">
      <c r="B165" s="162"/>
      <c r="D165" s="157" t="s">
        <v>159</v>
      </c>
      <c r="E165" s="163" t="s">
        <v>1</v>
      </c>
      <c r="F165" s="164" t="s">
        <v>1439</v>
      </c>
      <c r="H165" s="165">
        <v>31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159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148</v>
      </c>
    </row>
    <row r="166" spans="1:65" s="2" customFormat="1" ht="21.75" customHeight="1">
      <c r="A166" s="32"/>
      <c r="B166" s="143"/>
      <c r="C166" s="188" t="s">
        <v>218</v>
      </c>
      <c r="D166" s="188" t="s">
        <v>250</v>
      </c>
      <c r="E166" s="189" t="s">
        <v>708</v>
      </c>
      <c r="F166" s="190" t="s">
        <v>709</v>
      </c>
      <c r="G166" s="191" t="s">
        <v>286</v>
      </c>
      <c r="H166" s="192">
        <v>31.93</v>
      </c>
      <c r="I166" s="193"/>
      <c r="J166" s="194">
        <f>ROUND(I166*H166,2)</f>
        <v>0</v>
      </c>
      <c r="K166" s="190" t="s">
        <v>155</v>
      </c>
      <c r="L166" s="195"/>
      <c r="M166" s="196" t="s">
        <v>1</v>
      </c>
      <c r="N166" s="197" t="s">
        <v>38</v>
      </c>
      <c r="O166" s="58"/>
      <c r="P166" s="153">
        <f>O166*H166</f>
        <v>0</v>
      </c>
      <c r="Q166" s="153">
        <v>0.131</v>
      </c>
      <c r="R166" s="153">
        <f>Q166*H166</f>
        <v>4.18283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191</v>
      </c>
      <c r="AT166" s="155" t="s">
        <v>250</v>
      </c>
      <c r="AU166" s="155" t="s">
        <v>83</v>
      </c>
      <c r="AY166" s="17" t="s">
        <v>148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81</v>
      </c>
      <c r="BK166" s="156">
        <f>ROUND(I166*H166,2)</f>
        <v>0</v>
      </c>
      <c r="BL166" s="17" t="s">
        <v>170</v>
      </c>
      <c r="BM166" s="155" t="s">
        <v>1440</v>
      </c>
    </row>
    <row r="167" spans="1:47" s="2" customFormat="1" ht="10.2">
      <c r="A167" s="32"/>
      <c r="B167" s="33"/>
      <c r="C167" s="32"/>
      <c r="D167" s="157" t="s">
        <v>158</v>
      </c>
      <c r="E167" s="32"/>
      <c r="F167" s="158" t="s">
        <v>709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158</v>
      </c>
      <c r="AU167" s="17" t="s">
        <v>83</v>
      </c>
    </row>
    <row r="168" spans="2:51" s="13" customFormat="1" ht="10.2">
      <c r="B168" s="162"/>
      <c r="D168" s="157" t="s">
        <v>159</v>
      </c>
      <c r="E168" s="163" t="s">
        <v>1</v>
      </c>
      <c r="F168" s="164" t="s">
        <v>1441</v>
      </c>
      <c r="H168" s="165">
        <v>31.93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159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148</v>
      </c>
    </row>
    <row r="169" spans="2:63" s="12" customFormat="1" ht="22.8" customHeight="1">
      <c r="B169" s="130"/>
      <c r="D169" s="131" t="s">
        <v>72</v>
      </c>
      <c r="E169" s="141" t="s">
        <v>191</v>
      </c>
      <c r="F169" s="141" t="s">
        <v>539</v>
      </c>
      <c r="I169" s="133"/>
      <c r="J169" s="142">
        <f>BK169</f>
        <v>0</v>
      </c>
      <c r="L169" s="130"/>
      <c r="M169" s="135"/>
      <c r="N169" s="136"/>
      <c r="O169" s="136"/>
      <c r="P169" s="137">
        <f>SUM(P170:P177)</f>
        <v>0</v>
      </c>
      <c r="Q169" s="136"/>
      <c r="R169" s="137">
        <f>SUM(R170:R177)</f>
        <v>4.129099999999999</v>
      </c>
      <c r="S169" s="136"/>
      <c r="T169" s="138">
        <f>SUM(T170:T177)</f>
        <v>0</v>
      </c>
      <c r="AR169" s="131" t="s">
        <v>81</v>
      </c>
      <c r="AT169" s="139" t="s">
        <v>72</v>
      </c>
      <c r="AU169" s="139" t="s">
        <v>81</v>
      </c>
      <c r="AY169" s="131" t="s">
        <v>148</v>
      </c>
      <c r="BK169" s="140">
        <f>SUM(BK170:BK177)</f>
        <v>0</v>
      </c>
    </row>
    <row r="170" spans="1:65" s="2" customFormat="1" ht="16.5" customHeight="1">
      <c r="A170" s="32"/>
      <c r="B170" s="143"/>
      <c r="C170" s="144" t="s">
        <v>225</v>
      </c>
      <c r="D170" s="144" t="s">
        <v>151</v>
      </c>
      <c r="E170" s="145" t="s">
        <v>1442</v>
      </c>
      <c r="F170" s="146" t="s">
        <v>1443</v>
      </c>
      <c r="G170" s="147" t="s">
        <v>400</v>
      </c>
      <c r="H170" s="148">
        <v>18</v>
      </c>
      <c r="I170" s="149"/>
      <c r="J170" s="150">
        <f>ROUND(I170*H170,2)</f>
        <v>0</v>
      </c>
      <c r="K170" s="146" t="s">
        <v>1</v>
      </c>
      <c r="L170" s="33"/>
      <c r="M170" s="151" t="s">
        <v>1</v>
      </c>
      <c r="N170" s="152" t="s">
        <v>38</v>
      </c>
      <c r="O170" s="58"/>
      <c r="P170" s="153">
        <f>O170*H170</f>
        <v>0</v>
      </c>
      <c r="Q170" s="153">
        <v>0.06445</v>
      </c>
      <c r="R170" s="153">
        <f>Q170*H170</f>
        <v>1.1601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170</v>
      </c>
      <c r="AT170" s="155" t="s">
        <v>151</v>
      </c>
      <c r="AU170" s="155" t="s">
        <v>83</v>
      </c>
      <c r="AY170" s="17" t="s">
        <v>148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170</v>
      </c>
      <c r="BM170" s="155" t="s">
        <v>1444</v>
      </c>
    </row>
    <row r="171" spans="1:47" s="2" customFormat="1" ht="10.2">
      <c r="A171" s="32"/>
      <c r="B171" s="33"/>
      <c r="C171" s="32"/>
      <c r="D171" s="157" t="s">
        <v>158</v>
      </c>
      <c r="E171" s="32"/>
      <c r="F171" s="158" t="s">
        <v>1443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158</v>
      </c>
      <c r="AU171" s="17" t="s">
        <v>83</v>
      </c>
    </row>
    <row r="172" spans="2:51" s="14" customFormat="1" ht="20.4">
      <c r="B172" s="173"/>
      <c r="D172" s="157" t="s">
        <v>159</v>
      </c>
      <c r="E172" s="174" t="s">
        <v>1</v>
      </c>
      <c r="F172" s="175" t="s">
        <v>1445</v>
      </c>
      <c r="H172" s="174" t="s">
        <v>1</v>
      </c>
      <c r="I172" s="176"/>
      <c r="L172" s="173"/>
      <c r="M172" s="177"/>
      <c r="N172" s="178"/>
      <c r="O172" s="178"/>
      <c r="P172" s="178"/>
      <c r="Q172" s="178"/>
      <c r="R172" s="178"/>
      <c r="S172" s="178"/>
      <c r="T172" s="179"/>
      <c r="AT172" s="174" t="s">
        <v>159</v>
      </c>
      <c r="AU172" s="174" t="s">
        <v>83</v>
      </c>
      <c r="AV172" s="14" t="s">
        <v>81</v>
      </c>
      <c r="AW172" s="14" t="s">
        <v>30</v>
      </c>
      <c r="AX172" s="14" t="s">
        <v>73</v>
      </c>
      <c r="AY172" s="174" t="s">
        <v>148</v>
      </c>
    </row>
    <row r="173" spans="2:51" s="13" customFormat="1" ht="10.2">
      <c r="B173" s="162"/>
      <c r="D173" s="157" t="s">
        <v>159</v>
      </c>
      <c r="E173" s="163" t="s">
        <v>1</v>
      </c>
      <c r="F173" s="164" t="s">
        <v>1446</v>
      </c>
      <c r="H173" s="165">
        <v>15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159</v>
      </c>
      <c r="AU173" s="163" t="s">
        <v>83</v>
      </c>
      <c r="AV173" s="13" t="s">
        <v>83</v>
      </c>
      <c r="AW173" s="13" t="s">
        <v>30</v>
      </c>
      <c r="AX173" s="13" t="s">
        <v>73</v>
      </c>
      <c r="AY173" s="163" t="s">
        <v>148</v>
      </c>
    </row>
    <row r="174" spans="2:51" s="13" customFormat="1" ht="10.2">
      <c r="B174" s="162"/>
      <c r="D174" s="157" t="s">
        <v>159</v>
      </c>
      <c r="E174" s="163" t="s">
        <v>1</v>
      </c>
      <c r="F174" s="164" t="s">
        <v>1447</v>
      </c>
      <c r="H174" s="165">
        <v>3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3" t="s">
        <v>159</v>
      </c>
      <c r="AU174" s="163" t="s">
        <v>83</v>
      </c>
      <c r="AV174" s="13" t="s">
        <v>83</v>
      </c>
      <c r="AW174" s="13" t="s">
        <v>30</v>
      </c>
      <c r="AX174" s="13" t="s">
        <v>73</v>
      </c>
      <c r="AY174" s="163" t="s">
        <v>148</v>
      </c>
    </row>
    <row r="175" spans="2:51" s="15" customFormat="1" ht="10.2">
      <c r="B175" s="180"/>
      <c r="D175" s="157" t="s">
        <v>159</v>
      </c>
      <c r="E175" s="181" t="s">
        <v>1</v>
      </c>
      <c r="F175" s="182" t="s">
        <v>249</v>
      </c>
      <c r="H175" s="183">
        <v>18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159</v>
      </c>
      <c r="AU175" s="181" t="s">
        <v>83</v>
      </c>
      <c r="AV175" s="15" t="s">
        <v>170</v>
      </c>
      <c r="AW175" s="15" t="s">
        <v>30</v>
      </c>
      <c r="AX175" s="15" t="s">
        <v>81</v>
      </c>
      <c r="AY175" s="181" t="s">
        <v>148</v>
      </c>
    </row>
    <row r="176" spans="1:65" s="2" customFormat="1" ht="22.8">
      <c r="A176" s="32"/>
      <c r="B176" s="143"/>
      <c r="C176" s="188" t="s">
        <v>8</v>
      </c>
      <c r="D176" s="188" t="s">
        <v>250</v>
      </c>
      <c r="E176" s="189" t="s">
        <v>1448</v>
      </c>
      <c r="F176" s="190" t="s">
        <v>1449</v>
      </c>
      <c r="G176" s="191" t="s">
        <v>240</v>
      </c>
      <c r="H176" s="192">
        <v>1</v>
      </c>
      <c r="I176" s="193"/>
      <c r="J176" s="194">
        <f>ROUND(I176*H176,2)</f>
        <v>0</v>
      </c>
      <c r="K176" s="190" t="s">
        <v>1</v>
      </c>
      <c r="L176" s="195"/>
      <c r="M176" s="196" t="s">
        <v>1</v>
      </c>
      <c r="N176" s="197" t="s">
        <v>38</v>
      </c>
      <c r="O176" s="58"/>
      <c r="P176" s="153">
        <f>O176*H176</f>
        <v>0</v>
      </c>
      <c r="Q176" s="153">
        <v>0.464</v>
      </c>
      <c r="R176" s="153">
        <f>Q176*H176</f>
        <v>0.464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191</v>
      </c>
      <c r="AT176" s="155" t="s">
        <v>250</v>
      </c>
      <c r="AU176" s="155" t="s">
        <v>83</v>
      </c>
      <c r="AY176" s="17" t="s">
        <v>148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170</v>
      </c>
      <c r="BM176" s="155" t="s">
        <v>1450</v>
      </c>
    </row>
    <row r="177" spans="1:65" s="2" customFormat="1" ht="22.8">
      <c r="A177" s="32"/>
      <c r="B177" s="143"/>
      <c r="C177" s="188" t="s">
        <v>306</v>
      </c>
      <c r="D177" s="188" t="s">
        <v>250</v>
      </c>
      <c r="E177" s="189" t="s">
        <v>1451</v>
      </c>
      <c r="F177" s="190" t="s">
        <v>1452</v>
      </c>
      <c r="G177" s="191" t="s">
        <v>240</v>
      </c>
      <c r="H177" s="192">
        <v>3</v>
      </c>
      <c r="I177" s="193"/>
      <c r="J177" s="194">
        <f>ROUND(I177*H177,2)</f>
        <v>0</v>
      </c>
      <c r="K177" s="190" t="s">
        <v>1</v>
      </c>
      <c r="L177" s="195"/>
      <c r="M177" s="196" t="s">
        <v>1</v>
      </c>
      <c r="N177" s="197" t="s">
        <v>38</v>
      </c>
      <c r="O177" s="58"/>
      <c r="P177" s="153">
        <f>O177*H177</f>
        <v>0</v>
      </c>
      <c r="Q177" s="153">
        <v>0.835</v>
      </c>
      <c r="R177" s="153">
        <f>Q177*H177</f>
        <v>2.505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191</v>
      </c>
      <c r="AT177" s="155" t="s">
        <v>250</v>
      </c>
      <c r="AU177" s="155" t="s">
        <v>83</v>
      </c>
      <c r="AY177" s="17" t="s">
        <v>148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81</v>
      </c>
      <c r="BK177" s="156">
        <f>ROUND(I177*H177,2)</f>
        <v>0</v>
      </c>
      <c r="BL177" s="17" t="s">
        <v>170</v>
      </c>
      <c r="BM177" s="155" t="s">
        <v>1453</v>
      </c>
    </row>
    <row r="178" spans="2:63" s="12" customFormat="1" ht="22.8" customHeight="1">
      <c r="B178" s="130"/>
      <c r="D178" s="131" t="s">
        <v>72</v>
      </c>
      <c r="E178" s="141" t="s">
        <v>689</v>
      </c>
      <c r="F178" s="141" t="s">
        <v>690</v>
      </c>
      <c r="I178" s="133"/>
      <c r="J178" s="142">
        <f>BK178</f>
        <v>0</v>
      </c>
      <c r="L178" s="130"/>
      <c r="M178" s="135"/>
      <c r="N178" s="136"/>
      <c r="O178" s="136"/>
      <c r="P178" s="137">
        <f>SUM(P179:P180)</f>
        <v>0</v>
      </c>
      <c r="Q178" s="136"/>
      <c r="R178" s="137">
        <f>SUM(R179:R180)</f>
        <v>0</v>
      </c>
      <c r="S178" s="136"/>
      <c r="T178" s="138">
        <f>SUM(T179:T180)</f>
        <v>0</v>
      </c>
      <c r="AR178" s="131" t="s">
        <v>81</v>
      </c>
      <c r="AT178" s="139" t="s">
        <v>72</v>
      </c>
      <c r="AU178" s="139" t="s">
        <v>81</v>
      </c>
      <c r="AY178" s="131" t="s">
        <v>148</v>
      </c>
      <c r="BK178" s="140">
        <f>SUM(BK179:BK180)</f>
        <v>0</v>
      </c>
    </row>
    <row r="179" spans="1:65" s="2" customFormat="1" ht="22.8">
      <c r="A179" s="32"/>
      <c r="B179" s="143"/>
      <c r="C179" s="144" t="s">
        <v>312</v>
      </c>
      <c r="D179" s="144" t="s">
        <v>151</v>
      </c>
      <c r="E179" s="145" t="s">
        <v>751</v>
      </c>
      <c r="F179" s="146" t="s">
        <v>752</v>
      </c>
      <c r="G179" s="147" t="s">
        <v>323</v>
      </c>
      <c r="H179" s="148">
        <v>78.963</v>
      </c>
      <c r="I179" s="149"/>
      <c r="J179" s="150">
        <f>ROUND(I179*H179,2)</f>
        <v>0</v>
      </c>
      <c r="K179" s="146" t="s">
        <v>155</v>
      </c>
      <c r="L179" s="33"/>
      <c r="M179" s="151" t="s">
        <v>1</v>
      </c>
      <c r="N179" s="152" t="s">
        <v>38</v>
      </c>
      <c r="O179" s="58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170</v>
      </c>
      <c r="AT179" s="155" t="s">
        <v>151</v>
      </c>
      <c r="AU179" s="155" t="s">
        <v>83</v>
      </c>
      <c r="AY179" s="17" t="s">
        <v>148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81</v>
      </c>
      <c r="BK179" s="156">
        <f>ROUND(I179*H179,2)</f>
        <v>0</v>
      </c>
      <c r="BL179" s="17" t="s">
        <v>170</v>
      </c>
      <c r="BM179" s="155" t="s">
        <v>1454</v>
      </c>
    </row>
    <row r="180" spans="1:47" s="2" customFormat="1" ht="19.2">
      <c r="A180" s="32"/>
      <c r="B180" s="33"/>
      <c r="C180" s="32"/>
      <c r="D180" s="157" t="s">
        <v>158</v>
      </c>
      <c r="E180" s="32"/>
      <c r="F180" s="158" t="s">
        <v>754</v>
      </c>
      <c r="G180" s="32"/>
      <c r="H180" s="32"/>
      <c r="I180" s="159"/>
      <c r="J180" s="32"/>
      <c r="K180" s="32"/>
      <c r="L180" s="33"/>
      <c r="M180" s="198"/>
      <c r="N180" s="199"/>
      <c r="O180" s="200"/>
      <c r="P180" s="200"/>
      <c r="Q180" s="200"/>
      <c r="R180" s="200"/>
      <c r="S180" s="200"/>
      <c r="T180" s="201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158</v>
      </c>
      <c r="AU180" s="17" t="s">
        <v>83</v>
      </c>
    </row>
    <row r="181" spans="1:31" s="2" customFormat="1" ht="6.9" customHeight="1">
      <c r="A181" s="32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3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autoFilter ref="C121:K18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82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122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ROUND((SUM(BE121:BE166)),2)</f>
        <v>0</v>
      </c>
      <c r="G33" s="32"/>
      <c r="H33" s="32"/>
      <c r="I33" s="100">
        <v>0.21</v>
      </c>
      <c r="J33" s="99">
        <f>ROUND(((SUM(BE121:BE166))*I33),2)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ROUND((SUM(BF121:BF166)),2)</f>
        <v>0</v>
      </c>
      <c r="G34" s="32"/>
      <c r="H34" s="32"/>
      <c r="I34" s="100">
        <v>0.15</v>
      </c>
      <c r="J34" s="99">
        <f>ROUND(((SUM(BF121:BF166))*I34),2)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ROUND((SUM(BG121:BG166)),2)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ROUND((SUM(BH121:BH166)),2)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ROUND((SUM(BI121:BI166)),2)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001 - Vedlejší rozpočtové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128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10" customFormat="1" ht="19.95" customHeight="1">
      <c r="B98" s="116"/>
      <c r="D98" s="117" t="s">
        <v>129</v>
      </c>
      <c r="E98" s="118"/>
      <c r="F98" s="118"/>
      <c r="G98" s="118"/>
      <c r="H98" s="118"/>
      <c r="I98" s="118"/>
      <c r="J98" s="119">
        <f>J123</f>
        <v>0</v>
      </c>
      <c r="L98" s="116"/>
    </row>
    <row r="99" spans="2:12" s="10" customFormat="1" ht="19.95" customHeight="1">
      <c r="B99" s="116"/>
      <c r="D99" s="117" t="s">
        <v>130</v>
      </c>
      <c r="E99" s="118"/>
      <c r="F99" s="118"/>
      <c r="G99" s="118"/>
      <c r="H99" s="118"/>
      <c r="I99" s="118"/>
      <c r="J99" s="119">
        <f>J141</f>
        <v>0</v>
      </c>
      <c r="L99" s="116"/>
    </row>
    <row r="100" spans="2:12" s="10" customFormat="1" ht="19.95" customHeight="1">
      <c r="B100" s="116"/>
      <c r="D100" s="117" t="s">
        <v>131</v>
      </c>
      <c r="E100" s="118"/>
      <c r="F100" s="118"/>
      <c r="G100" s="118"/>
      <c r="H100" s="118"/>
      <c r="I100" s="118"/>
      <c r="J100" s="119">
        <f>J153</f>
        <v>0</v>
      </c>
      <c r="L100" s="116"/>
    </row>
    <row r="101" spans="2:12" s="10" customFormat="1" ht="19.95" customHeight="1">
      <c r="B101" s="116"/>
      <c r="D101" s="117" t="s">
        <v>132</v>
      </c>
      <c r="E101" s="118"/>
      <c r="F101" s="118"/>
      <c r="G101" s="118"/>
      <c r="H101" s="118"/>
      <c r="I101" s="118"/>
      <c r="J101" s="119">
        <f>J163</f>
        <v>0</v>
      </c>
      <c r="L101" s="11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" customHeight="1">
      <c r="A108" s="32"/>
      <c r="B108" s="33"/>
      <c r="C108" s="21" t="s">
        <v>133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2" t="str">
        <f>E7</f>
        <v>Revitalizace ul. Šumavská - III. etapa - část B</v>
      </c>
      <c r="F111" s="243"/>
      <c r="G111" s="243"/>
      <c r="H111" s="243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121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07" t="str">
        <f>E9</f>
        <v>SO 001 - Vedlejší rozpočtové náklady</v>
      </c>
      <c r="F113" s="244"/>
      <c r="G113" s="244"/>
      <c r="H113" s="244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27" t="s">
        <v>22</v>
      </c>
      <c r="J115" s="55" t="str">
        <f>IF(J12="","",J12)</f>
        <v>29. 11. 2020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7" t="s">
        <v>24</v>
      </c>
      <c r="D117" s="32"/>
      <c r="E117" s="32"/>
      <c r="F117" s="25" t="str">
        <f>E15</f>
        <v xml:space="preserve"> </v>
      </c>
      <c r="G117" s="32"/>
      <c r="H117" s="32"/>
      <c r="I117" s="27" t="s">
        <v>29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27</v>
      </c>
      <c r="D118" s="32"/>
      <c r="E118" s="32"/>
      <c r="F118" s="25" t="str">
        <f>IF(E18="","",E18)</f>
        <v>Vyplň údaj</v>
      </c>
      <c r="G118" s="32"/>
      <c r="H118" s="32"/>
      <c r="I118" s="27" t="s">
        <v>31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20"/>
      <c r="B120" s="121"/>
      <c r="C120" s="122" t="s">
        <v>134</v>
      </c>
      <c r="D120" s="123" t="s">
        <v>58</v>
      </c>
      <c r="E120" s="123" t="s">
        <v>54</v>
      </c>
      <c r="F120" s="123" t="s">
        <v>55</v>
      </c>
      <c r="G120" s="123" t="s">
        <v>135</v>
      </c>
      <c r="H120" s="123" t="s">
        <v>136</v>
      </c>
      <c r="I120" s="123" t="s">
        <v>137</v>
      </c>
      <c r="J120" s="123" t="s">
        <v>125</v>
      </c>
      <c r="K120" s="124" t="s">
        <v>138</v>
      </c>
      <c r="L120" s="125"/>
      <c r="M120" s="62" t="s">
        <v>1</v>
      </c>
      <c r="N120" s="63" t="s">
        <v>37</v>
      </c>
      <c r="O120" s="63" t="s">
        <v>139</v>
      </c>
      <c r="P120" s="63" t="s">
        <v>140</v>
      </c>
      <c r="Q120" s="63" t="s">
        <v>141</v>
      </c>
      <c r="R120" s="63" t="s">
        <v>142</v>
      </c>
      <c r="S120" s="63" t="s">
        <v>143</v>
      </c>
      <c r="T120" s="64" t="s">
        <v>144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3" s="2" customFormat="1" ht="22.8" customHeight="1">
      <c r="A121" s="32"/>
      <c r="B121" s="33"/>
      <c r="C121" s="69" t="s">
        <v>145</v>
      </c>
      <c r="D121" s="32"/>
      <c r="E121" s="32"/>
      <c r="F121" s="32"/>
      <c r="G121" s="32"/>
      <c r="H121" s="32"/>
      <c r="I121" s="32"/>
      <c r="J121" s="126">
        <f>BK121</f>
        <v>0</v>
      </c>
      <c r="K121" s="32"/>
      <c r="L121" s="33"/>
      <c r="M121" s="65"/>
      <c r="N121" s="56"/>
      <c r="O121" s="66"/>
      <c r="P121" s="127">
        <f>P122</f>
        <v>0</v>
      </c>
      <c r="Q121" s="66"/>
      <c r="R121" s="127">
        <f>R122</f>
        <v>0</v>
      </c>
      <c r="S121" s="66"/>
      <c r="T121" s="128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72</v>
      </c>
      <c r="AU121" s="17" t="s">
        <v>127</v>
      </c>
      <c r="BK121" s="129">
        <f>BK122</f>
        <v>0</v>
      </c>
    </row>
    <row r="122" spans="2:63" s="12" customFormat="1" ht="25.95" customHeight="1">
      <c r="B122" s="130"/>
      <c r="D122" s="131" t="s">
        <v>72</v>
      </c>
      <c r="E122" s="132" t="s">
        <v>146</v>
      </c>
      <c r="F122" s="132" t="s">
        <v>79</v>
      </c>
      <c r="I122" s="133"/>
      <c r="J122" s="134">
        <f>BK122</f>
        <v>0</v>
      </c>
      <c r="L122" s="130"/>
      <c r="M122" s="135"/>
      <c r="N122" s="136"/>
      <c r="O122" s="136"/>
      <c r="P122" s="137">
        <f>P123+P141+P153+P163</f>
        <v>0</v>
      </c>
      <c r="Q122" s="136"/>
      <c r="R122" s="137">
        <f>R123+R141+R153+R163</f>
        <v>0</v>
      </c>
      <c r="S122" s="136"/>
      <c r="T122" s="138">
        <f>T123+T141+T153+T163</f>
        <v>0</v>
      </c>
      <c r="AR122" s="131" t="s">
        <v>147</v>
      </c>
      <c r="AT122" s="139" t="s">
        <v>72</v>
      </c>
      <c r="AU122" s="139" t="s">
        <v>73</v>
      </c>
      <c r="AY122" s="131" t="s">
        <v>148</v>
      </c>
      <c r="BK122" s="140">
        <f>BK123+BK141+BK153+BK163</f>
        <v>0</v>
      </c>
    </row>
    <row r="123" spans="2:63" s="12" customFormat="1" ht="22.8" customHeight="1">
      <c r="B123" s="130"/>
      <c r="D123" s="131" t="s">
        <v>72</v>
      </c>
      <c r="E123" s="141" t="s">
        <v>149</v>
      </c>
      <c r="F123" s="141" t="s">
        <v>150</v>
      </c>
      <c r="I123" s="133"/>
      <c r="J123" s="142">
        <f>BK123</f>
        <v>0</v>
      </c>
      <c r="L123" s="130"/>
      <c r="M123" s="135"/>
      <c r="N123" s="136"/>
      <c r="O123" s="136"/>
      <c r="P123" s="137">
        <f>SUM(P124:P140)</f>
        <v>0</v>
      </c>
      <c r="Q123" s="136"/>
      <c r="R123" s="137">
        <f>SUM(R124:R140)</f>
        <v>0</v>
      </c>
      <c r="S123" s="136"/>
      <c r="T123" s="138">
        <f>SUM(T124:T140)</f>
        <v>0</v>
      </c>
      <c r="AR123" s="131" t="s">
        <v>147</v>
      </c>
      <c r="AT123" s="139" t="s">
        <v>72</v>
      </c>
      <c r="AU123" s="139" t="s">
        <v>81</v>
      </c>
      <c r="AY123" s="131" t="s">
        <v>148</v>
      </c>
      <c r="BK123" s="140">
        <f>SUM(BK124:BK140)</f>
        <v>0</v>
      </c>
    </row>
    <row r="124" spans="1:65" s="2" customFormat="1" ht="16.5" customHeight="1">
      <c r="A124" s="32"/>
      <c r="B124" s="143"/>
      <c r="C124" s="144" t="s">
        <v>81</v>
      </c>
      <c r="D124" s="144" t="s">
        <v>151</v>
      </c>
      <c r="E124" s="145" t="s">
        <v>152</v>
      </c>
      <c r="F124" s="146" t="s">
        <v>153</v>
      </c>
      <c r="G124" s="147" t="s">
        <v>154</v>
      </c>
      <c r="H124" s="148">
        <v>1</v>
      </c>
      <c r="I124" s="149"/>
      <c r="J124" s="150">
        <f>ROUND(I124*H124,2)</f>
        <v>0</v>
      </c>
      <c r="K124" s="146" t="s">
        <v>155</v>
      </c>
      <c r="L124" s="33"/>
      <c r="M124" s="151" t="s">
        <v>1</v>
      </c>
      <c r="N124" s="152" t="s">
        <v>38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156</v>
      </c>
      <c r="AT124" s="155" t="s">
        <v>151</v>
      </c>
      <c r="AU124" s="155" t="s">
        <v>83</v>
      </c>
      <c r="AY124" s="17" t="s">
        <v>148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81</v>
      </c>
      <c r="BK124" s="156">
        <f>ROUND(I124*H124,2)</f>
        <v>0</v>
      </c>
      <c r="BL124" s="17" t="s">
        <v>156</v>
      </c>
      <c r="BM124" s="155" t="s">
        <v>157</v>
      </c>
    </row>
    <row r="125" spans="1:47" s="2" customFormat="1" ht="10.2">
      <c r="A125" s="32"/>
      <c r="B125" s="33"/>
      <c r="C125" s="32"/>
      <c r="D125" s="157" t="s">
        <v>158</v>
      </c>
      <c r="E125" s="32"/>
      <c r="F125" s="158" t="s">
        <v>153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158</v>
      </c>
      <c r="AU125" s="17" t="s">
        <v>83</v>
      </c>
    </row>
    <row r="126" spans="2:51" s="13" customFormat="1" ht="10.2">
      <c r="B126" s="162"/>
      <c r="D126" s="157" t="s">
        <v>159</v>
      </c>
      <c r="E126" s="163" t="s">
        <v>1</v>
      </c>
      <c r="F126" s="164" t="s">
        <v>160</v>
      </c>
      <c r="H126" s="165">
        <v>1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159</v>
      </c>
      <c r="AU126" s="163" t="s">
        <v>83</v>
      </c>
      <c r="AV126" s="13" t="s">
        <v>83</v>
      </c>
      <c r="AW126" s="13" t="s">
        <v>30</v>
      </c>
      <c r="AX126" s="13" t="s">
        <v>81</v>
      </c>
      <c r="AY126" s="163" t="s">
        <v>148</v>
      </c>
    </row>
    <row r="127" spans="1:65" s="2" customFormat="1" ht="16.5" customHeight="1">
      <c r="A127" s="32"/>
      <c r="B127" s="143"/>
      <c r="C127" s="144" t="s">
        <v>83</v>
      </c>
      <c r="D127" s="144" t="s">
        <v>151</v>
      </c>
      <c r="E127" s="145" t="s">
        <v>161</v>
      </c>
      <c r="F127" s="146" t="s">
        <v>162</v>
      </c>
      <c r="G127" s="147" t="s">
        <v>154</v>
      </c>
      <c r="H127" s="148">
        <v>1</v>
      </c>
      <c r="I127" s="149"/>
      <c r="J127" s="150">
        <f>ROUND(I127*H127,2)</f>
        <v>0</v>
      </c>
      <c r="K127" s="146" t="s">
        <v>155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156</v>
      </c>
      <c r="AT127" s="155" t="s">
        <v>151</v>
      </c>
      <c r="AU127" s="155" t="s">
        <v>83</v>
      </c>
      <c r="AY127" s="17" t="s">
        <v>148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156</v>
      </c>
      <c r="BM127" s="155" t="s">
        <v>163</v>
      </c>
    </row>
    <row r="128" spans="1:47" s="2" customFormat="1" ht="10.2">
      <c r="A128" s="32"/>
      <c r="B128" s="33"/>
      <c r="C128" s="32"/>
      <c r="D128" s="157" t="s">
        <v>158</v>
      </c>
      <c r="E128" s="32"/>
      <c r="F128" s="158" t="s">
        <v>162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158</v>
      </c>
      <c r="AU128" s="17" t="s">
        <v>83</v>
      </c>
    </row>
    <row r="129" spans="2:51" s="13" customFormat="1" ht="10.2">
      <c r="B129" s="162"/>
      <c r="D129" s="157" t="s">
        <v>159</v>
      </c>
      <c r="E129" s="163" t="s">
        <v>1</v>
      </c>
      <c r="F129" s="164" t="s">
        <v>164</v>
      </c>
      <c r="H129" s="165">
        <v>1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159</v>
      </c>
      <c r="AU129" s="163" t="s">
        <v>83</v>
      </c>
      <c r="AV129" s="13" t="s">
        <v>83</v>
      </c>
      <c r="AW129" s="13" t="s">
        <v>30</v>
      </c>
      <c r="AX129" s="13" t="s">
        <v>81</v>
      </c>
      <c r="AY129" s="163" t="s">
        <v>148</v>
      </c>
    </row>
    <row r="130" spans="1:65" s="2" customFormat="1" ht="16.5" customHeight="1">
      <c r="A130" s="32"/>
      <c r="B130" s="143"/>
      <c r="C130" s="144" t="s">
        <v>165</v>
      </c>
      <c r="D130" s="144" t="s">
        <v>151</v>
      </c>
      <c r="E130" s="145" t="s">
        <v>166</v>
      </c>
      <c r="F130" s="146" t="s">
        <v>167</v>
      </c>
      <c r="G130" s="147" t="s">
        <v>154</v>
      </c>
      <c r="H130" s="148">
        <v>1</v>
      </c>
      <c r="I130" s="149"/>
      <c r="J130" s="150">
        <f>ROUND(I130*H130,2)</f>
        <v>0</v>
      </c>
      <c r="K130" s="146" t="s">
        <v>155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156</v>
      </c>
      <c r="AT130" s="155" t="s">
        <v>151</v>
      </c>
      <c r="AU130" s="155" t="s">
        <v>83</v>
      </c>
      <c r="AY130" s="17" t="s">
        <v>148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156</v>
      </c>
      <c r="BM130" s="155" t="s">
        <v>168</v>
      </c>
    </row>
    <row r="131" spans="1:47" s="2" customFormat="1" ht="10.2">
      <c r="A131" s="32"/>
      <c r="B131" s="33"/>
      <c r="C131" s="32"/>
      <c r="D131" s="157" t="s">
        <v>158</v>
      </c>
      <c r="E131" s="32"/>
      <c r="F131" s="158" t="s">
        <v>167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158</v>
      </c>
      <c r="AU131" s="17" t="s">
        <v>83</v>
      </c>
    </row>
    <row r="132" spans="2:51" s="13" customFormat="1" ht="10.2">
      <c r="B132" s="162"/>
      <c r="D132" s="157" t="s">
        <v>159</v>
      </c>
      <c r="E132" s="163" t="s">
        <v>1</v>
      </c>
      <c r="F132" s="164" t="s">
        <v>169</v>
      </c>
      <c r="H132" s="165">
        <v>1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159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148</v>
      </c>
    </row>
    <row r="133" spans="1:65" s="2" customFormat="1" ht="16.5" customHeight="1">
      <c r="A133" s="32"/>
      <c r="B133" s="143"/>
      <c r="C133" s="144" t="s">
        <v>170</v>
      </c>
      <c r="D133" s="144" t="s">
        <v>151</v>
      </c>
      <c r="E133" s="145" t="s">
        <v>171</v>
      </c>
      <c r="F133" s="146" t="s">
        <v>172</v>
      </c>
      <c r="G133" s="147" t="s">
        <v>173</v>
      </c>
      <c r="H133" s="148">
        <v>1</v>
      </c>
      <c r="I133" s="149"/>
      <c r="J133" s="150">
        <f>ROUND(I133*H133,2)</f>
        <v>0</v>
      </c>
      <c r="K133" s="146" t="s">
        <v>155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156</v>
      </c>
      <c r="AT133" s="155" t="s">
        <v>151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156</v>
      </c>
      <c r="BM133" s="155" t="s">
        <v>174</v>
      </c>
    </row>
    <row r="134" spans="1:47" s="2" customFormat="1" ht="10.2">
      <c r="A134" s="32"/>
      <c r="B134" s="33"/>
      <c r="C134" s="32"/>
      <c r="D134" s="157" t="s">
        <v>158</v>
      </c>
      <c r="E134" s="32"/>
      <c r="F134" s="158" t="s">
        <v>172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3" customFormat="1" ht="10.2">
      <c r="B135" s="162"/>
      <c r="D135" s="157" t="s">
        <v>159</v>
      </c>
      <c r="E135" s="163" t="s">
        <v>1</v>
      </c>
      <c r="F135" s="164" t="s">
        <v>175</v>
      </c>
      <c r="H135" s="165">
        <v>1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159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148</v>
      </c>
    </row>
    <row r="136" spans="1:65" s="2" customFormat="1" ht="16.5" customHeight="1">
      <c r="A136" s="32"/>
      <c r="B136" s="143"/>
      <c r="C136" s="144" t="s">
        <v>147</v>
      </c>
      <c r="D136" s="144" t="s">
        <v>151</v>
      </c>
      <c r="E136" s="145" t="s">
        <v>176</v>
      </c>
      <c r="F136" s="146" t="s">
        <v>177</v>
      </c>
      <c r="G136" s="147" t="s">
        <v>154</v>
      </c>
      <c r="H136" s="148">
        <v>1</v>
      </c>
      <c r="I136" s="149"/>
      <c r="J136" s="150">
        <f>ROUND(I136*H136,2)</f>
        <v>0</v>
      </c>
      <c r="K136" s="146" t="s">
        <v>155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156</v>
      </c>
      <c r="AT136" s="155" t="s">
        <v>151</v>
      </c>
      <c r="AU136" s="155" t="s">
        <v>83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156</v>
      </c>
      <c r="BM136" s="155" t="s">
        <v>178</v>
      </c>
    </row>
    <row r="137" spans="1:47" s="2" customFormat="1" ht="10.2">
      <c r="A137" s="32"/>
      <c r="B137" s="33"/>
      <c r="C137" s="32"/>
      <c r="D137" s="157" t="s">
        <v>158</v>
      </c>
      <c r="E137" s="32"/>
      <c r="F137" s="158" t="s">
        <v>177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83</v>
      </c>
    </row>
    <row r="138" spans="2:51" s="13" customFormat="1" ht="10.2">
      <c r="B138" s="162"/>
      <c r="D138" s="157" t="s">
        <v>159</v>
      </c>
      <c r="E138" s="163" t="s">
        <v>1</v>
      </c>
      <c r="F138" s="164" t="s">
        <v>179</v>
      </c>
      <c r="H138" s="165">
        <v>1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159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148</v>
      </c>
    </row>
    <row r="139" spans="1:65" s="2" customFormat="1" ht="16.5" customHeight="1">
      <c r="A139" s="32"/>
      <c r="B139" s="143"/>
      <c r="C139" s="144" t="s">
        <v>180</v>
      </c>
      <c r="D139" s="144" t="s">
        <v>151</v>
      </c>
      <c r="E139" s="145" t="s">
        <v>181</v>
      </c>
      <c r="F139" s="146" t="s">
        <v>182</v>
      </c>
      <c r="G139" s="147" t="s">
        <v>154</v>
      </c>
      <c r="H139" s="148">
        <v>1</v>
      </c>
      <c r="I139" s="149"/>
      <c r="J139" s="150">
        <f>ROUND(I139*H139,2)</f>
        <v>0</v>
      </c>
      <c r="K139" s="146" t="s">
        <v>155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156</v>
      </c>
      <c r="AT139" s="155" t="s">
        <v>151</v>
      </c>
      <c r="AU139" s="155" t="s">
        <v>83</v>
      </c>
      <c r="AY139" s="17" t="s">
        <v>148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156</v>
      </c>
      <c r="BM139" s="155" t="s">
        <v>183</v>
      </c>
    </row>
    <row r="140" spans="1:47" s="2" customFormat="1" ht="10.2">
      <c r="A140" s="32"/>
      <c r="B140" s="33"/>
      <c r="C140" s="32"/>
      <c r="D140" s="157" t="s">
        <v>158</v>
      </c>
      <c r="E140" s="32"/>
      <c r="F140" s="158" t="s">
        <v>182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158</v>
      </c>
      <c r="AU140" s="17" t="s">
        <v>83</v>
      </c>
    </row>
    <row r="141" spans="2:63" s="12" customFormat="1" ht="22.8" customHeight="1">
      <c r="B141" s="130"/>
      <c r="D141" s="131" t="s">
        <v>72</v>
      </c>
      <c r="E141" s="141" t="s">
        <v>184</v>
      </c>
      <c r="F141" s="141" t="s">
        <v>185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SUM(P142:P152)</f>
        <v>0</v>
      </c>
      <c r="Q141" s="136"/>
      <c r="R141" s="137">
        <f>SUM(R142:R152)</f>
        <v>0</v>
      </c>
      <c r="S141" s="136"/>
      <c r="T141" s="138">
        <f>SUM(T142:T152)</f>
        <v>0</v>
      </c>
      <c r="AR141" s="131" t="s">
        <v>147</v>
      </c>
      <c r="AT141" s="139" t="s">
        <v>72</v>
      </c>
      <c r="AU141" s="139" t="s">
        <v>81</v>
      </c>
      <c r="AY141" s="131" t="s">
        <v>148</v>
      </c>
      <c r="BK141" s="140">
        <f>SUM(BK142:BK152)</f>
        <v>0</v>
      </c>
    </row>
    <row r="142" spans="1:65" s="2" customFormat="1" ht="16.5" customHeight="1">
      <c r="A142" s="32"/>
      <c r="B142" s="143"/>
      <c r="C142" s="144" t="s">
        <v>186</v>
      </c>
      <c r="D142" s="144" t="s">
        <v>151</v>
      </c>
      <c r="E142" s="145" t="s">
        <v>187</v>
      </c>
      <c r="F142" s="146" t="s">
        <v>188</v>
      </c>
      <c r="G142" s="147" t="s">
        <v>154</v>
      </c>
      <c r="H142" s="148">
        <v>1</v>
      </c>
      <c r="I142" s="149"/>
      <c r="J142" s="150">
        <f>ROUND(I142*H142,2)</f>
        <v>0</v>
      </c>
      <c r="K142" s="146" t="s">
        <v>155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156</v>
      </c>
      <c r="AT142" s="155" t="s">
        <v>151</v>
      </c>
      <c r="AU142" s="155" t="s">
        <v>83</v>
      </c>
      <c r="AY142" s="17" t="s">
        <v>148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156</v>
      </c>
      <c r="BM142" s="155" t="s">
        <v>189</v>
      </c>
    </row>
    <row r="143" spans="1:47" s="2" customFormat="1" ht="10.2">
      <c r="A143" s="32"/>
      <c r="B143" s="33"/>
      <c r="C143" s="32"/>
      <c r="D143" s="157" t="s">
        <v>158</v>
      </c>
      <c r="E143" s="32"/>
      <c r="F143" s="158" t="s">
        <v>188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158</v>
      </c>
      <c r="AU143" s="17" t="s">
        <v>83</v>
      </c>
    </row>
    <row r="144" spans="2:51" s="13" customFormat="1" ht="20.4">
      <c r="B144" s="162"/>
      <c r="D144" s="157" t="s">
        <v>159</v>
      </c>
      <c r="E144" s="163" t="s">
        <v>1</v>
      </c>
      <c r="F144" s="164" t="s">
        <v>190</v>
      </c>
      <c r="H144" s="165">
        <v>1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159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148</v>
      </c>
    </row>
    <row r="145" spans="1:65" s="2" customFormat="1" ht="16.5" customHeight="1">
      <c r="A145" s="32"/>
      <c r="B145" s="143"/>
      <c r="C145" s="144" t="s">
        <v>191</v>
      </c>
      <c r="D145" s="144" t="s">
        <v>151</v>
      </c>
      <c r="E145" s="145" t="s">
        <v>192</v>
      </c>
      <c r="F145" s="146" t="s">
        <v>193</v>
      </c>
      <c r="G145" s="147" t="s">
        <v>154</v>
      </c>
      <c r="H145" s="148">
        <v>1</v>
      </c>
      <c r="I145" s="149"/>
      <c r="J145" s="150">
        <f>ROUND(I145*H145,2)</f>
        <v>0</v>
      </c>
      <c r="K145" s="146" t="s">
        <v>155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156</v>
      </c>
      <c r="AT145" s="155" t="s">
        <v>151</v>
      </c>
      <c r="AU145" s="155" t="s">
        <v>83</v>
      </c>
      <c r="AY145" s="17" t="s">
        <v>148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156</v>
      </c>
      <c r="BM145" s="155" t="s">
        <v>194</v>
      </c>
    </row>
    <row r="146" spans="1:47" s="2" customFormat="1" ht="10.2">
      <c r="A146" s="32"/>
      <c r="B146" s="33"/>
      <c r="C146" s="32"/>
      <c r="D146" s="157" t="s">
        <v>158</v>
      </c>
      <c r="E146" s="32"/>
      <c r="F146" s="158" t="s">
        <v>193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158</v>
      </c>
      <c r="AU146" s="17" t="s">
        <v>83</v>
      </c>
    </row>
    <row r="147" spans="2:51" s="13" customFormat="1" ht="10.2">
      <c r="B147" s="162"/>
      <c r="D147" s="157" t="s">
        <v>159</v>
      </c>
      <c r="E147" s="163" t="s">
        <v>1</v>
      </c>
      <c r="F147" s="164" t="s">
        <v>195</v>
      </c>
      <c r="H147" s="165">
        <v>1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159</v>
      </c>
      <c r="AU147" s="163" t="s">
        <v>83</v>
      </c>
      <c r="AV147" s="13" t="s">
        <v>83</v>
      </c>
      <c r="AW147" s="13" t="s">
        <v>30</v>
      </c>
      <c r="AX147" s="13" t="s">
        <v>81</v>
      </c>
      <c r="AY147" s="163" t="s">
        <v>148</v>
      </c>
    </row>
    <row r="148" spans="1:65" s="2" customFormat="1" ht="16.5" customHeight="1">
      <c r="A148" s="32"/>
      <c r="B148" s="143"/>
      <c r="C148" s="144" t="s">
        <v>196</v>
      </c>
      <c r="D148" s="144" t="s">
        <v>151</v>
      </c>
      <c r="E148" s="145" t="s">
        <v>197</v>
      </c>
      <c r="F148" s="146" t="s">
        <v>198</v>
      </c>
      <c r="G148" s="147" t="s">
        <v>154</v>
      </c>
      <c r="H148" s="148">
        <v>1</v>
      </c>
      <c r="I148" s="149"/>
      <c r="J148" s="150">
        <f>ROUND(I148*H148,2)</f>
        <v>0</v>
      </c>
      <c r="K148" s="146" t="s">
        <v>155</v>
      </c>
      <c r="L148" s="33"/>
      <c r="M148" s="151" t="s">
        <v>1</v>
      </c>
      <c r="N148" s="152" t="s">
        <v>38</v>
      </c>
      <c r="O148" s="58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156</v>
      </c>
      <c r="AT148" s="155" t="s">
        <v>151</v>
      </c>
      <c r="AU148" s="155" t="s">
        <v>83</v>
      </c>
      <c r="AY148" s="17" t="s">
        <v>148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156</v>
      </c>
      <c r="BM148" s="155" t="s">
        <v>199</v>
      </c>
    </row>
    <row r="149" spans="1:47" s="2" customFormat="1" ht="10.2">
      <c r="A149" s="32"/>
      <c r="B149" s="33"/>
      <c r="C149" s="32"/>
      <c r="D149" s="157" t="s">
        <v>158</v>
      </c>
      <c r="E149" s="32"/>
      <c r="F149" s="158" t="s">
        <v>198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158</v>
      </c>
      <c r="AU149" s="17" t="s">
        <v>83</v>
      </c>
    </row>
    <row r="150" spans="2:51" s="13" customFormat="1" ht="20.4">
      <c r="B150" s="162"/>
      <c r="D150" s="157" t="s">
        <v>159</v>
      </c>
      <c r="E150" s="163" t="s">
        <v>1</v>
      </c>
      <c r="F150" s="164" t="s">
        <v>200</v>
      </c>
      <c r="H150" s="165">
        <v>1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159</v>
      </c>
      <c r="AU150" s="163" t="s">
        <v>83</v>
      </c>
      <c r="AV150" s="13" t="s">
        <v>83</v>
      </c>
      <c r="AW150" s="13" t="s">
        <v>30</v>
      </c>
      <c r="AX150" s="13" t="s">
        <v>81</v>
      </c>
      <c r="AY150" s="163" t="s">
        <v>148</v>
      </c>
    </row>
    <row r="151" spans="1:65" s="2" customFormat="1" ht="16.5" customHeight="1">
      <c r="A151" s="32"/>
      <c r="B151" s="143"/>
      <c r="C151" s="144" t="s">
        <v>201</v>
      </c>
      <c r="D151" s="144" t="s">
        <v>151</v>
      </c>
      <c r="E151" s="145" t="s">
        <v>202</v>
      </c>
      <c r="F151" s="146" t="s">
        <v>203</v>
      </c>
      <c r="G151" s="147" t="s">
        <v>154</v>
      </c>
      <c r="H151" s="148">
        <v>2</v>
      </c>
      <c r="I151" s="149"/>
      <c r="J151" s="150">
        <f>ROUND(I151*H151,2)</f>
        <v>0</v>
      </c>
      <c r="K151" s="146" t="s">
        <v>155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156</v>
      </c>
      <c r="AT151" s="155" t="s">
        <v>151</v>
      </c>
      <c r="AU151" s="155" t="s">
        <v>83</v>
      </c>
      <c r="AY151" s="17" t="s">
        <v>148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156</v>
      </c>
      <c r="BM151" s="155" t="s">
        <v>204</v>
      </c>
    </row>
    <row r="152" spans="1:47" s="2" customFormat="1" ht="10.2">
      <c r="A152" s="32"/>
      <c r="B152" s="33"/>
      <c r="C152" s="32"/>
      <c r="D152" s="157" t="s">
        <v>158</v>
      </c>
      <c r="E152" s="32"/>
      <c r="F152" s="158" t="s">
        <v>203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158</v>
      </c>
      <c r="AU152" s="17" t="s">
        <v>83</v>
      </c>
    </row>
    <row r="153" spans="2:63" s="12" customFormat="1" ht="22.8" customHeight="1">
      <c r="B153" s="130"/>
      <c r="D153" s="131" t="s">
        <v>72</v>
      </c>
      <c r="E153" s="141" t="s">
        <v>205</v>
      </c>
      <c r="F153" s="141" t="s">
        <v>206</v>
      </c>
      <c r="I153" s="133"/>
      <c r="J153" s="142">
        <f>BK153</f>
        <v>0</v>
      </c>
      <c r="L153" s="130"/>
      <c r="M153" s="135"/>
      <c r="N153" s="136"/>
      <c r="O153" s="136"/>
      <c r="P153" s="137">
        <f>SUM(P154:P162)</f>
        <v>0</v>
      </c>
      <c r="Q153" s="136"/>
      <c r="R153" s="137">
        <f>SUM(R154:R162)</f>
        <v>0</v>
      </c>
      <c r="S153" s="136"/>
      <c r="T153" s="138">
        <f>SUM(T154:T162)</f>
        <v>0</v>
      </c>
      <c r="AR153" s="131" t="s">
        <v>147</v>
      </c>
      <c r="AT153" s="139" t="s">
        <v>72</v>
      </c>
      <c r="AU153" s="139" t="s">
        <v>81</v>
      </c>
      <c r="AY153" s="131" t="s">
        <v>148</v>
      </c>
      <c r="BK153" s="140">
        <f>SUM(BK154:BK162)</f>
        <v>0</v>
      </c>
    </row>
    <row r="154" spans="1:65" s="2" customFormat="1" ht="16.5" customHeight="1">
      <c r="A154" s="32"/>
      <c r="B154" s="143"/>
      <c r="C154" s="144" t="s">
        <v>207</v>
      </c>
      <c r="D154" s="144" t="s">
        <v>151</v>
      </c>
      <c r="E154" s="145" t="s">
        <v>208</v>
      </c>
      <c r="F154" s="146" t="s">
        <v>209</v>
      </c>
      <c r="G154" s="147" t="s">
        <v>154</v>
      </c>
      <c r="H154" s="148">
        <v>1</v>
      </c>
      <c r="I154" s="149"/>
      <c r="J154" s="150">
        <f>ROUND(I154*H154,2)</f>
        <v>0</v>
      </c>
      <c r="K154" s="146" t="s">
        <v>210</v>
      </c>
      <c r="L154" s="33"/>
      <c r="M154" s="151" t="s">
        <v>1</v>
      </c>
      <c r="N154" s="152" t="s">
        <v>38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156</v>
      </c>
      <c r="AT154" s="155" t="s">
        <v>151</v>
      </c>
      <c r="AU154" s="155" t="s">
        <v>83</v>
      </c>
      <c r="AY154" s="17" t="s">
        <v>148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81</v>
      </c>
      <c r="BK154" s="156">
        <f>ROUND(I154*H154,2)</f>
        <v>0</v>
      </c>
      <c r="BL154" s="17" t="s">
        <v>156</v>
      </c>
      <c r="BM154" s="155" t="s">
        <v>211</v>
      </c>
    </row>
    <row r="155" spans="1:47" s="2" customFormat="1" ht="10.2">
      <c r="A155" s="32"/>
      <c r="B155" s="33"/>
      <c r="C155" s="32"/>
      <c r="D155" s="157" t="s">
        <v>158</v>
      </c>
      <c r="E155" s="32"/>
      <c r="F155" s="158" t="s">
        <v>209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158</v>
      </c>
      <c r="AU155" s="17" t="s">
        <v>83</v>
      </c>
    </row>
    <row r="156" spans="2:51" s="13" customFormat="1" ht="20.4">
      <c r="B156" s="162"/>
      <c r="D156" s="157" t="s">
        <v>159</v>
      </c>
      <c r="E156" s="163" t="s">
        <v>1</v>
      </c>
      <c r="F156" s="164" t="s">
        <v>212</v>
      </c>
      <c r="H156" s="165">
        <v>1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159</v>
      </c>
      <c r="AU156" s="163" t="s">
        <v>83</v>
      </c>
      <c r="AV156" s="13" t="s">
        <v>83</v>
      </c>
      <c r="AW156" s="13" t="s">
        <v>30</v>
      </c>
      <c r="AX156" s="13" t="s">
        <v>81</v>
      </c>
      <c r="AY156" s="163" t="s">
        <v>148</v>
      </c>
    </row>
    <row r="157" spans="1:65" s="2" customFormat="1" ht="16.5" customHeight="1">
      <c r="A157" s="32"/>
      <c r="B157" s="143"/>
      <c r="C157" s="144" t="s">
        <v>213</v>
      </c>
      <c r="D157" s="144" t="s">
        <v>151</v>
      </c>
      <c r="E157" s="145" t="s">
        <v>214</v>
      </c>
      <c r="F157" s="146" t="s">
        <v>215</v>
      </c>
      <c r="G157" s="147" t="s">
        <v>154</v>
      </c>
      <c r="H157" s="148">
        <v>1</v>
      </c>
      <c r="I157" s="149"/>
      <c r="J157" s="150">
        <f>ROUND(I157*H157,2)</f>
        <v>0</v>
      </c>
      <c r="K157" s="146" t="s">
        <v>155</v>
      </c>
      <c r="L157" s="33"/>
      <c r="M157" s="151" t="s">
        <v>1</v>
      </c>
      <c r="N157" s="152" t="s">
        <v>38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156</v>
      </c>
      <c r="AT157" s="155" t="s">
        <v>151</v>
      </c>
      <c r="AU157" s="155" t="s">
        <v>83</v>
      </c>
      <c r="AY157" s="17" t="s">
        <v>148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81</v>
      </c>
      <c r="BK157" s="156">
        <f>ROUND(I157*H157,2)</f>
        <v>0</v>
      </c>
      <c r="BL157" s="17" t="s">
        <v>156</v>
      </c>
      <c r="BM157" s="155" t="s">
        <v>216</v>
      </c>
    </row>
    <row r="158" spans="1:47" s="2" customFormat="1" ht="10.2">
      <c r="A158" s="32"/>
      <c r="B158" s="33"/>
      <c r="C158" s="32"/>
      <c r="D158" s="157" t="s">
        <v>158</v>
      </c>
      <c r="E158" s="32"/>
      <c r="F158" s="158" t="s">
        <v>215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158</v>
      </c>
      <c r="AU158" s="17" t="s">
        <v>83</v>
      </c>
    </row>
    <row r="159" spans="2:51" s="13" customFormat="1" ht="20.4">
      <c r="B159" s="162"/>
      <c r="D159" s="157" t="s">
        <v>159</v>
      </c>
      <c r="E159" s="163" t="s">
        <v>1</v>
      </c>
      <c r="F159" s="164" t="s">
        <v>217</v>
      </c>
      <c r="H159" s="165">
        <v>1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159</v>
      </c>
      <c r="AU159" s="163" t="s">
        <v>83</v>
      </c>
      <c r="AV159" s="13" t="s">
        <v>83</v>
      </c>
      <c r="AW159" s="13" t="s">
        <v>30</v>
      </c>
      <c r="AX159" s="13" t="s">
        <v>81</v>
      </c>
      <c r="AY159" s="163" t="s">
        <v>148</v>
      </c>
    </row>
    <row r="160" spans="1:65" s="2" customFormat="1" ht="16.5" customHeight="1">
      <c r="A160" s="32"/>
      <c r="B160" s="143"/>
      <c r="C160" s="144" t="s">
        <v>218</v>
      </c>
      <c r="D160" s="144" t="s">
        <v>151</v>
      </c>
      <c r="E160" s="145" t="s">
        <v>219</v>
      </c>
      <c r="F160" s="146" t="s">
        <v>220</v>
      </c>
      <c r="G160" s="147" t="s">
        <v>154</v>
      </c>
      <c r="H160" s="148">
        <v>1</v>
      </c>
      <c r="I160" s="149"/>
      <c r="J160" s="150">
        <f>ROUND(I160*H160,2)</f>
        <v>0</v>
      </c>
      <c r="K160" s="146" t="s">
        <v>155</v>
      </c>
      <c r="L160" s="33"/>
      <c r="M160" s="151" t="s">
        <v>1</v>
      </c>
      <c r="N160" s="152" t="s">
        <v>38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156</v>
      </c>
      <c r="AT160" s="155" t="s">
        <v>151</v>
      </c>
      <c r="AU160" s="155" t="s">
        <v>83</v>
      </c>
      <c r="AY160" s="17" t="s">
        <v>148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81</v>
      </c>
      <c r="BK160" s="156">
        <f>ROUND(I160*H160,2)</f>
        <v>0</v>
      </c>
      <c r="BL160" s="17" t="s">
        <v>156</v>
      </c>
      <c r="BM160" s="155" t="s">
        <v>221</v>
      </c>
    </row>
    <row r="161" spans="1:47" s="2" customFormat="1" ht="10.2">
      <c r="A161" s="32"/>
      <c r="B161" s="33"/>
      <c r="C161" s="32"/>
      <c r="D161" s="157" t="s">
        <v>158</v>
      </c>
      <c r="E161" s="32"/>
      <c r="F161" s="158" t="s">
        <v>220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158</v>
      </c>
      <c r="AU161" s="17" t="s">
        <v>83</v>
      </c>
    </row>
    <row r="162" spans="2:51" s="13" customFormat="1" ht="10.2">
      <c r="B162" s="162"/>
      <c r="D162" s="157" t="s">
        <v>159</v>
      </c>
      <c r="F162" s="164" t="s">
        <v>222</v>
      </c>
      <c r="H162" s="165">
        <v>1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159</v>
      </c>
      <c r="AU162" s="163" t="s">
        <v>83</v>
      </c>
      <c r="AV162" s="13" t="s">
        <v>83</v>
      </c>
      <c r="AW162" s="13" t="s">
        <v>3</v>
      </c>
      <c r="AX162" s="13" t="s">
        <v>81</v>
      </c>
      <c r="AY162" s="163" t="s">
        <v>148</v>
      </c>
    </row>
    <row r="163" spans="2:63" s="12" customFormat="1" ht="22.8" customHeight="1">
      <c r="B163" s="130"/>
      <c r="D163" s="131" t="s">
        <v>72</v>
      </c>
      <c r="E163" s="141" t="s">
        <v>223</v>
      </c>
      <c r="F163" s="141" t="s">
        <v>224</v>
      </c>
      <c r="I163" s="133"/>
      <c r="J163" s="142">
        <f>BK163</f>
        <v>0</v>
      </c>
      <c r="L163" s="130"/>
      <c r="M163" s="135"/>
      <c r="N163" s="136"/>
      <c r="O163" s="136"/>
      <c r="P163" s="137">
        <f>SUM(P164:P166)</f>
        <v>0</v>
      </c>
      <c r="Q163" s="136"/>
      <c r="R163" s="137">
        <f>SUM(R164:R166)</f>
        <v>0</v>
      </c>
      <c r="S163" s="136"/>
      <c r="T163" s="138">
        <f>SUM(T164:T166)</f>
        <v>0</v>
      </c>
      <c r="AR163" s="131" t="s">
        <v>147</v>
      </c>
      <c r="AT163" s="139" t="s">
        <v>72</v>
      </c>
      <c r="AU163" s="139" t="s">
        <v>81</v>
      </c>
      <c r="AY163" s="131" t="s">
        <v>148</v>
      </c>
      <c r="BK163" s="140">
        <f>SUM(BK164:BK166)</f>
        <v>0</v>
      </c>
    </row>
    <row r="164" spans="1:65" s="2" customFormat="1" ht="16.5" customHeight="1">
      <c r="A164" s="32"/>
      <c r="B164" s="143"/>
      <c r="C164" s="144" t="s">
        <v>225</v>
      </c>
      <c r="D164" s="144" t="s">
        <v>151</v>
      </c>
      <c r="E164" s="145" t="s">
        <v>226</v>
      </c>
      <c r="F164" s="146" t="s">
        <v>227</v>
      </c>
      <c r="G164" s="147" t="s">
        <v>154</v>
      </c>
      <c r="H164" s="148">
        <v>1</v>
      </c>
      <c r="I164" s="149"/>
      <c r="J164" s="150">
        <f>ROUND(I164*H164,2)</f>
        <v>0</v>
      </c>
      <c r="K164" s="146" t="s">
        <v>210</v>
      </c>
      <c r="L164" s="33"/>
      <c r="M164" s="151" t="s">
        <v>1</v>
      </c>
      <c r="N164" s="152" t="s">
        <v>38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156</v>
      </c>
      <c r="AT164" s="155" t="s">
        <v>151</v>
      </c>
      <c r="AU164" s="155" t="s">
        <v>83</v>
      </c>
      <c r="AY164" s="17" t="s">
        <v>148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81</v>
      </c>
      <c r="BK164" s="156">
        <f>ROUND(I164*H164,2)</f>
        <v>0</v>
      </c>
      <c r="BL164" s="17" t="s">
        <v>156</v>
      </c>
      <c r="BM164" s="155" t="s">
        <v>228</v>
      </c>
    </row>
    <row r="165" spans="1:47" s="2" customFormat="1" ht="10.2">
      <c r="A165" s="32"/>
      <c r="B165" s="33"/>
      <c r="C165" s="32"/>
      <c r="D165" s="157" t="s">
        <v>158</v>
      </c>
      <c r="E165" s="32"/>
      <c r="F165" s="158" t="s">
        <v>229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158</v>
      </c>
      <c r="AU165" s="17" t="s">
        <v>83</v>
      </c>
    </row>
    <row r="166" spans="2:51" s="13" customFormat="1" ht="20.4">
      <c r="B166" s="162"/>
      <c r="D166" s="157" t="s">
        <v>159</v>
      </c>
      <c r="E166" s="163" t="s">
        <v>1</v>
      </c>
      <c r="F166" s="164" t="s">
        <v>230</v>
      </c>
      <c r="H166" s="165">
        <v>1</v>
      </c>
      <c r="I166" s="166"/>
      <c r="L166" s="162"/>
      <c r="M166" s="170"/>
      <c r="N166" s="171"/>
      <c r="O166" s="171"/>
      <c r="P166" s="171"/>
      <c r="Q166" s="171"/>
      <c r="R166" s="171"/>
      <c r="S166" s="171"/>
      <c r="T166" s="172"/>
      <c r="AT166" s="163" t="s">
        <v>159</v>
      </c>
      <c r="AU166" s="163" t="s">
        <v>83</v>
      </c>
      <c r="AV166" s="13" t="s">
        <v>83</v>
      </c>
      <c r="AW166" s="13" t="s">
        <v>30</v>
      </c>
      <c r="AX166" s="13" t="s">
        <v>81</v>
      </c>
      <c r="AY166" s="163" t="s">
        <v>148</v>
      </c>
    </row>
    <row r="167" spans="1:31" s="2" customFormat="1" ht="6.9" customHeight="1">
      <c r="A167" s="32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3"/>
      <c r="M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</sheetData>
  <autoFilter ref="C120:K16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86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231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ROUND((SUM(BE119:BE191)),2)</f>
        <v>0</v>
      </c>
      <c r="G33" s="32"/>
      <c r="H33" s="32"/>
      <c r="I33" s="100">
        <v>0.21</v>
      </c>
      <c r="J33" s="99">
        <f>ROUND(((SUM(BE119:BE191))*I33),2)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ROUND((SUM(BF119:BF191)),2)</f>
        <v>0</v>
      </c>
      <c r="G34" s="32"/>
      <c r="H34" s="32"/>
      <c r="I34" s="100">
        <v>0.15</v>
      </c>
      <c r="J34" s="99">
        <f>ROUND(((SUM(BF119:BF191))*I34),2)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ROUND((SUM(BG119:BG191)),2)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ROUND((SUM(BH119:BH191)),2)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ROUND((SUM(BI119:BI191)),2)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100 - Dopravní značení - celé řešené území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10" customFormat="1" ht="19.95" customHeight="1">
      <c r="B98" s="116"/>
      <c r="D98" s="117" t="s">
        <v>233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2:12" s="10" customFormat="1" ht="19.95" customHeight="1">
      <c r="B99" s="116"/>
      <c r="D99" s="117" t="s">
        <v>234</v>
      </c>
      <c r="E99" s="118"/>
      <c r="F99" s="118"/>
      <c r="G99" s="118"/>
      <c r="H99" s="118"/>
      <c r="I99" s="118"/>
      <c r="J99" s="119">
        <f>J185</f>
        <v>0</v>
      </c>
      <c r="L99" s="11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" customHeight="1">
      <c r="A106" s="32"/>
      <c r="B106" s="33"/>
      <c r="C106" s="21" t="s">
        <v>133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2" t="str">
        <f>E7</f>
        <v>Revitalizace ul. Šumavská - III. etapa - část B</v>
      </c>
      <c r="F109" s="243"/>
      <c r="G109" s="243"/>
      <c r="H109" s="243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121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07" t="str">
        <f>E9</f>
        <v>SO 100 - Dopravní značení - celé řešené území</v>
      </c>
      <c r="F111" s="244"/>
      <c r="G111" s="244"/>
      <c r="H111" s="244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27" t="s">
        <v>22</v>
      </c>
      <c r="J113" s="55" t="str">
        <f>IF(J12="","",J12)</f>
        <v>29. 11. 2020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24</v>
      </c>
      <c r="D115" s="32"/>
      <c r="E115" s="32"/>
      <c r="F115" s="25" t="str">
        <f>E15</f>
        <v xml:space="preserve"> </v>
      </c>
      <c r="G115" s="32"/>
      <c r="H115" s="32"/>
      <c r="I115" s="27" t="s">
        <v>29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15" customHeight="1">
      <c r="A116" s="32"/>
      <c r="B116" s="33"/>
      <c r="C116" s="27" t="s">
        <v>27</v>
      </c>
      <c r="D116" s="32"/>
      <c r="E116" s="32"/>
      <c r="F116" s="25" t="str">
        <f>IF(E18="","",E18)</f>
        <v>Vyplň údaj</v>
      </c>
      <c r="G116" s="32"/>
      <c r="H116" s="32"/>
      <c r="I116" s="27" t="s">
        <v>31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134</v>
      </c>
      <c r="D118" s="123" t="s">
        <v>58</v>
      </c>
      <c r="E118" s="123" t="s">
        <v>54</v>
      </c>
      <c r="F118" s="123" t="s">
        <v>55</v>
      </c>
      <c r="G118" s="123" t="s">
        <v>135</v>
      </c>
      <c r="H118" s="123" t="s">
        <v>136</v>
      </c>
      <c r="I118" s="123" t="s">
        <v>137</v>
      </c>
      <c r="J118" s="123" t="s">
        <v>125</v>
      </c>
      <c r="K118" s="124" t="s">
        <v>138</v>
      </c>
      <c r="L118" s="125"/>
      <c r="M118" s="62" t="s">
        <v>1</v>
      </c>
      <c r="N118" s="63" t="s">
        <v>37</v>
      </c>
      <c r="O118" s="63" t="s">
        <v>139</v>
      </c>
      <c r="P118" s="63" t="s">
        <v>140</v>
      </c>
      <c r="Q118" s="63" t="s">
        <v>141</v>
      </c>
      <c r="R118" s="63" t="s">
        <v>142</v>
      </c>
      <c r="S118" s="63" t="s">
        <v>143</v>
      </c>
      <c r="T118" s="64" t="s">
        <v>144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8" customHeight="1">
      <c r="A119" s="32"/>
      <c r="B119" s="33"/>
      <c r="C119" s="69" t="s">
        <v>145</v>
      </c>
      <c r="D119" s="32"/>
      <c r="E119" s="32"/>
      <c r="F119" s="32"/>
      <c r="G119" s="32"/>
      <c r="H119" s="32"/>
      <c r="I119" s="32"/>
      <c r="J119" s="126">
        <f>BK119</f>
        <v>0</v>
      </c>
      <c r="K119" s="32"/>
      <c r="L119" s="33"/>
      <c r="M119" s="65"/>
      <c r="N119" s="56"/>
      <c r="O119" s="66"/>
      <c r="P119" s="127">
        <f>P120</f>
        <v>0</v>
      </c>
      <c r="Q119" s="66"/>
      <c r="R119" s="127">
        <f>R120</f>
        <v>0.9319620000000001</v>
      </c>
      <c r="S119" s="66"/>
      <c r="T119" s="128">
        <f>T120</f>
        <v>0.34400000000000003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72</v>
      </c>
      <c r="AU119" s="17" t="s">
        <v>127</v>
      </c>
      <c r="BK119" s="129">
        <f>BK120</f>
        <v>0</v>
      </c>
    </row>
    <row r="120" spans="2:63" s="12" customFormat="1" ht="25.95" customHeight="1">
      <c r="B120" s="130"/>
      <c r="D120" s="131" t="s">
        <v>72</v>
      </c>
      <c r="E120" s="132" t="s">
        <v>235</v>
      </c>
      <c r="F120" s="132" t="s">
        <v>236</v>
      </c>
      <c r="I120" s="133"/>
      <c r="J120" s="134">
        <f>BK120</f>
        <v>0</v>
      </c>
      <c r="L120" s="130"/>
      <c r="M120" s="135"/>
      <c r="N120" s="136"/>
      <c r="O120" s="136"/>
      <c r="P120" s="137">
        <f>P121+P185</f>
        <v>0</v>
      </c>
      <c r="Q120" s="136"/>
      <c r="R120" s="137">
        <f>R121+R185</f>
        <v>0.9319620000000001</v>
      </c>
      <c r="S120" s="136"/>
      <c r="T120" s="138">
        <f>T121+T185</f>
        <v>0.34400000000000003</v>
      </c>
      <c r="AR120" s="131" t="s">
        <v>81</v>
      </c>
      <c r="AT120" s="139" t="s">
        <v>72</v>
      </c>
      <c r="AU120" s="139" t="s">
        <v>73</v>
      </c>
      <c r="AY120" s="131" t="s">
        <v>148</v>
      </c>
      <c r="BK120" s="140">
        <f>BK121+BK185</f>
        <v>0</v>
      </c>
    </row>
    <row r="121" spans="2:63" s="12" customFormat="1" ht="22.8" customHeight="1">
      <c r="B121" s="130"/>
      <c r="D121" s="131" t="s">
        <v>72</v>
      </c>
      <c r="E121" s="141" t="s">
        <v>196</v>
      </c>
      <c r="F121" s="141" t="s">
        <v>237</v>
      </c>
      <c r="I121" s="133"/>
      <c r="J121" s="142">
        <f>BK121</f>
        <v>0</v>
      </c>
      <c r="L121" s="130"/>
      <c r="M121" s="135"/>
      <c r="N121" s="136"/>
      <c r="O121" s="136"/>
      <c r="P121" s="137">
        <f>SUM(P122:P184)</f>
        <v>0</v>
      </c>
      <c r="Q121" s="136"/>
      <c r="R121" s="137">
        <f>SUM(R122:R184)</f>
        <v>0.9319620000000001</v>
      </c>
      <c r="S121" s="136"/>
      <c r="T121" s="138">
        <f>SUM(T122:T184)</f>
        <v>0.34400000000000003</v>
      </c>
      <c r="AR121" s="131" t="s">
        <v>81</v>
      </c>
      <c r="AT121" s="139" t="s">
        <v>72</v>
      </c>
      <c r="AU121" s="139" t="s">
        <v>81</v>
      </c>
      <c r="AY121" s="131" t="s">
        <v>148</v>
      </c>
      <c r="BK121" s="140">
        <f>SUM(BK122:BK184)</f>
        <v>0</v>
      </c>
    </row>
    <row r="122" spans="1:65" s="2" customFormat="1" ht="22.8">
      <c r="A122" s="32"/>
      <c r="B122" s="143"/>
      <c r="C122" s="144" t="s">
        <v>81</v>
      </c>
      <c r="D122" s="144" t="s">
        <v>151</v>
      </c>
      <c r="E122" s="145" t="s">
        <v>238</v>
      </c>
      <c r="F122" s="146" t="s">
        <v>239</v>
      </c>
      <c r="G122" s="147" t="s">
        <v>240</v>
      </c>
      <c r="H122" s="148">
        <v>14</v>
      </c>
      <c r="I122" s="149"/>
      <c r="J122" s="150">
        <f>ROUND(I122*H122,2)</f>
        <v>0</v>
      </c>
      <c r="K122" s="146" t="s">
        <v>155</v>
      </c>
      <c r="L122" s="33"/>
      <c r="M122" s="151" t="s">
        <v>1</v>
      </c>
      <c r="N122" s="152" t="s">
        <v>38</v>
      </c>
      <c r="O122" s="58"/>
      <c r="P122" s="153">
        <f>O122*H122</f>
        <v>0</v>
      </c>
      <c r="Q122" s="153">
        <v>0.0007</v>
      </c>
      <c r="R122" s="153">
        <f>Q122*H122</f>
        <v>0.0098</v>
      </c>
      <c r="S122" s="153">
        <v>0</v>
      </c>
      <c r="T122" s="154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5" t="s">
        <v>170</v>
      </c>
      <c r="AT122" s="155" t="s">
        <v>151</v>
      </c>
      <c r="AU122" s="155" t="s">
        <v>83</v>
      </c>
      <c r="AY122" s="17" t="s">
        <v>148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7" t="s">
        <v>81</v>
      </c>
      <c r="BK122" s="156">
        <f>ROUND(I122*H122,2)</f>
        <v>0</v>
      </c>
      <c r="BL122" s="17" t="s">
        <v>170</v>
      </c>
      <c r="BM122" s="155" t="s">
        <v>241</v>
      </c>
    </row>
    <row r="123" spans="1:47" s="2" customFormat="1" ht="19.2">
      <c r="A123" s="32"/>
      <c r="B123" s="33"/>
      <c r="C123" s="32"/>
      <c r="D123" s="157" t="s">
        <v>158</v>
      </c>
      <c r="E123" s="32"/>
      <c r="F123" s="158" t="s">
        <v>242</v>
      </c>
      <c r="G123" s="32"/>
      <c r="H123" s="32"/>
      <c r="I123" s="159"/>
      <c r="J123" s="32"/>
      <c r="K123" s="32"/>
      <c r="L123" s="33"/>
      <c r="M123" s="160"/>
      <c r="N123" s="161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158</v>
      </c>
      <c r="AU123" s="17" t="s">
        <v>83</v>
      </c>
    </row>
    <row r="124" spans="2:51" s="14" customFormat="1" ht="10.2">
      <c r="B124" s="173"/>
      <c r="D124" s="157" t="s">
        <v>159</v>
      </c>
      <c r="E124" s="174" t="s">
        <v>1</v>
      </c>
      <c r="F124" s="175" t="s">
        <v>243</v>
      </c>
      <c r="H124" s="174" t="s">
        <v>1</v>
      </c>
      <c r="I124" s="176"/>
      <c r="L124" s="173"/>
      <c r="M124" s="177"/>
      <c r="N124" s="178"/>
      <c r="O124" s="178"/>
      <c r="P124" s="178"/>
      <c r="Q124" s="178"/>
      <c r="R124" s="178"/>
      <c r="S124" s="178"/>
      <c r="T124" s="179"/>
      <c r="AT124" s="174" t="s">
        <v>159</v>
      </c>
      <c r="AU124" s="174" t="s">
        <v>83</v>
      </c>
      <c r="AV124" s="14" t="s">
        <v>81</v>
      </c>
      <c r="AW124" s="14" t="s">
        <v>30</v>
      </c>
      <c r="AX124" s="14" t="s">
        <v>73</v>
      </c>
      <c r="AY124" s="174" t="s">
        <v>148</v>
      </c>
    </row>
    <row r="125" spans="2:51" s="14" customFormat="1" ht="10.2">
      <c r="B125" s="173"/>
      <c r="D125" s="157" t="s">
        <v>159</v>
      </c>
      <c r="E125" s="174" t="s">
        <v>1</v>
      </c>
      <c r="F125" s="175" t="s">
        <v>244</v>
      </c>
      <c r="H125" s="174" t="s">
        <v>1</v>
      </c>
      <c r="I125" s="176"/>
      <c r="L125" s="173"/>
      <c r="M125" s="177"/>
      <c r="N125" s="178"/>
      <c r="O125" s="178"/>
      <c r="P125" s="178"/>
      <c r="Q125" s="178"/>
      <c r="R125" s="178"/>
      <c r="S125" s="178"/>
      <c r="T125" s="179"/>
      <c r="AT125" s="174" t="s">
        <v>159</v>
      </c>
      <c r="AU125" s="174" t="s">
        <v>83</v>
      </c>
      <c r="AV125" s="14" t="s">
        <v>81</v>
      </c>
      <c r="AW125" s="14" t="s">
        <v>30</v>
      </c>
      <c r="AX125" s="14" t="s">
        <v>73</v>
      </c>
      <c r="AY125" s="174" t="s">
        <v>148</v>
      </c>
    </row>
    <row r="126" spans="2:51" s="13" customFormat="1" ht="10.2">
      <c r="B126" s="162"/>
      <c r="D126" s="157" t="s">
        <v>159</v>
      </c>
      <c r="E126" s="163" t="s">
        <v>1</v>
      </c>
      <c r="F126" s="164" t="s">
        <v>245</v>
      </c>
      <c r="H126" s="165">
        <v>10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159</v>
      </c>
      <c r="AU126" s="163" t="s">
        <v>83</v>
      </c>
      <c r="AV126" s="13" t="s">
        <v>83</v>
      </c>
      <c r="AW126" s="13" t="s">
        <v>30</v>
      </c>
      <c r="AX126" s="13" t="s">
        <v>73</v>
      </c>
      <c r="AY126" s="163" t="s">
        <v>148</v>
      </c>
    </row>
    <row r="127" spans="2:51" s="14" customFormat="1" ht="10.2">
      <c r="B127" s="173"/>
      <c r="D127" s="157" t="s">
        <v>159</v>
      </c>
      <c r="E127" s="174" t="s">
        <v>1</v>
      </c>
      <c r="F127" s="175" t="s">
        <v>246</v>
      </c>
      <c r="H127" s="174" t="s">
        <v>1</v>
      </c>
      <c r="I127" s="176"/>
      <c r="L127" s="173"/>
      <c r="M127" s="177"/>
      <c r="N127" s="178"/>
      <c r="O127" s="178"/>
      <c r="P127" s="178"/>
      <c r="Q127" s="178"/>
      <c r="R127" s="178"/>
      <c r="S127" s="178"/>
      <c r="T127" s="179"/>
      <c r="AT127" s="174" t="s">
        <v>159</v>
      </c>
      <c r="AU127" s="174" t="s">
        <v>83</v>
      </c>
      <c r="AV127" s="14" t="s">
        <v>81</v>
      </c>
      <c r="AW127" s="14" t="s">
        <v>30</v>
      </c>
      <c r="AX127" s="14" t="s">
        <v>73</v>
      </c>
      <c r="AY127" s="174" t="s">
        <v>148</v>
      </c>
    </row>
    <row r="128" spans="2:51" s="13" customFormat="1" ht="10.2">
      <c r="B128" s="162"/>
      <c r="D128" s="157" t="s">
        <v>159</v>
      </c>
      <c r="E128" s="163" t="s">
        <v>1</v>
      </c>
      <c r="F128" s="164" t="s">
        <v>247</v>
      </c>
      <c r="H128" s="165">
        <v>2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159</v>
      </c>
      <c r="AU128" s="163" t="s">
        <v>83</v>
      </c>
      <c r="AV128" s="13" t="s">
        <v>83</v>
      </c>
      <c r="AW128" s="13" t="s">
        <v>30</v>
      </c>
      <c r="AX128" s="13" t="s">
        <v>73</v>
      </c>
      <c r="AY128" s="163" t="s">
        <v>148</v>
      </c>
    </row>
    <row r="129" spans="2:51" s="13" customFormat="1" ht="10.2">
      <c r="B129" s="162"/>
      <c r="D129" s="157" t="s">
        <v>159</v>
      </c>
      <c r="E129" s="163" t="s">
        <v>1</v>
      </c>
      <c r="F129" s="164" t="s">
        <v>248</v>
      </c>
      <c r="H129" s="165">
        <v>2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159</v>
      </c>
      <c r="AU129" s="163" t="s">
        <v>83</v>
      </c>
      <c r="AV129" s="13" t="s">
        <v>83</v>
      </c>
      <c r="AW129" s="13" t="s">
        <v>30</v>
      </c>
      <c r="AX129" s="13" t="s">
        <v>73</v>
      </c>
      <c r="AY129" s="163" t="s">
        <v>148</v>
      </c>
    </row>
    <row r="130" spans="2:51" s="15" customFormat="1" ht="10.2">
      <c r="B130" s="180"/>
      <c r="D130" s="157" t="s">
        <v>159</v>
      </c>
      <c r="E130" s="181" t="s">
        <v>1</v>
      </c>
      <c r="F130" s="182" t="s">
        <v>249</v>
      </c>
      <c r="H130" s="183">
        <v>14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159</v>
      </c>
      <c r="AU130" s="181" t="s">
        <v>83</v>
      </c>
      <c r="AV130" s="15" t="s">
        <v>170</v>
      </c>
      <c r="AW130" s="15" t="s">
        <v>30</v>
      </c>
      <c r="AX130" s="15" t="s">
        <v>81</v>
      </c>
      <c r="AY130" s="181" t="s">
        <v>148</v>
      </c>
    </row>
    <row r="131" spans="1:65" s="2" customFormat="1" ht="22.8">
      <c r="A131" s="32"/>
      <c r="B131" s="143"/>
      <c r="C131" s="188" t="s">
        <v>83</v>
      </c>
      <c r="D131" s="188" t="s">
        <v>250</v>
      </c>
      <c r="E131" s="189" t="s">
        <v>251</v>
      </c>
      <c r="F131" s="190" t="s">
        <v>252</v>
      </c>
      <c r="G131" s="191" t="s">
        <v>240</v>
      </c>
      <c r="H131" s="192">
        <v>10</v>
      </c>
      <c r="I131" s="193"/>
      <c r="J131" s="194">
        <f>ROUND(I131*H131,2)</f>
        <v>0</v>
      </c>
      <c r="K131" s="190" t="s">
        <v>155</v>
      </c>
      <c r="L131" s="195"/>
      <c r="M131" s="196" t="s">
        <v>1</v>
      </c>
      <c r="N131" s="197" t="s">
        <v>38</v>
      </c>
      <c r="O131" s="58"/>
      <c r="P131" s="153">
        <f>O131*H131</f>
        <v>0</v>
      </c>
      <c r="Q131" s="153">
        <v>0.0025</v>
      </c>
      <c r="R131" s="153">
        <f>Q131*H131</f>
        <v>0.025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191</v>
      </c>
      <c r="AT131" s="155" t="s">
        <v>250</v>
      </c>
      <c r="AU131" s="155" t="s">
        <v>83</v>
      </c>
      <c r="AY131" s="17" t="s">
        <v>148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81</v>
      </c>
      <c r="BK131" s="156">
        <f>ROUND(I131*H131,2)</f>
        <v>0</v>
      </c>
      <c r="BL131" s="17" t="s">
        <v>170</v>
      </c>
      <c r="BM131" s="155" t="s">
        <v>253</v>
      </c>
    </row>
    <row r="132" spans="1:47" s="2" customFormat="1" ht="10.2">
      <c r="A132" s="32"/>
      <c r="B132" s="33"/>
      <c r="C132" s="32"/>
      <c r="D132" s="157" t="s">
        <v>158</v>
      </c>
      <c r="E132" s="32"/>
      <c r="F132" s="158" t="s">
        <v>252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158</v>
      </c>
      <c r="AU132" s="17" t="s">
        <v>83</v>
      </c>
    </row>
    <row r="133" spans="2:51" s="13" customFormat="1" ht="10.2">
      <c r="B133" s="162"/>
      <c r="D133" s="157" t="s">
        <v>159</v>
      </c>
      <c r="E133" s="163" t="s">
        <v>1</v>
      </c>
      <c r="F133" s="164" t="s">
        <v>245</v>
      </c>
      <c r="H133" s="165">
        <v>10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159</v>
      </c>
      <c r="AU133" s="163" t="s">
        <v>83</v>
      </c>
      <c r="AV133" s="13" t="s">
        <v>83</v>
      </c>
      <c r="AW133" s="13" t="s">
        <v>30</v>
      </c>
      <c r="AX133" s="13" t="s">
        <v>81</v>
      </c>
      <c r="AY133" s="163" t="s">
        <v>148</v>
      </c>
    </row>
    <row r="134" spans="1:65" s="2" customFormat="1" ht="22.8">
      <c r="A134" s="32"/>
      <c r="B134" s="143"/>
      <c r="C134" s="188" t="s">
        <v>165</v>
      </c>
      <c r="D134" s="188" t="s">
        <v>250</v>
      </c>
      <c r="E134" s="189" t="s">
        <v>254</v>
      </c>
      <c r="F134" s="190" t="s">
        <v>255</v>
      </c>
      <c r="G134" s="191" t="s">
        <v>240</v>
      </c>
      <c r="H134" s="192">
        <v>2</v>
      </c>
      <c r="I134" s="193"/>
      <c r="J134" s="194">
        <f>ROUND(I134*H134,2)</f>
        <v>0</v>
      </c>
      <c r="K134" s="190" t="s">
        <v>155</v>
      </c>
      <c r="L134" s="195"/>
      <c r="M134" s="196" t="s">
        <v>1</v>
      </c>
      <c r="N134" s="197" t="s">
        <v>38</v>
      </c>
      <c r="O134" s="58"/>
      <c r="P134" s="153">
        <f>O134*H134</f>
        <v>0</v>
      </c>
      <c r="Q134" s="153">
        <v>0.0035</v>
      </c>
      <c r="R134" s="153">
        <f>Q134*H134</f>
        <v>0.007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191</v>
      </c>
      <c r="AT134" s="155" t="s">
        <v>250</v>
      </c>
      <c r="AU134" s="155" t="s">
        <v>83</v>
      </c>
      <c r="AY134" s="17" t="s">
        <v>148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170</v>
      </c>
      <c r="BM134" s="155" t="s">
        <v>256</v>
      </c>
    </row>
    <row r="135" spans="1:47" s="2" customFormat="1" ht="10.2">
      <c r="A135" s="32"/>
      <c r="B135" s="33"/>
      <c r="C135" s="32"/>
      <c r="D135" s="157" t="s">
        <v>158</v>
      </c>
      <c r="E135" s="32"/>
      <c r="F135" s="158" t="s">
        <v>255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158</v>
      </c>
      <c r="AU135" s="17" t="s">
        <v>83</v>
      </c>
    </row>
    <row r="136" spans="2:51" s="14" customFormat="1" ht="10.2">
      <c r="B136" s="173"/>
      <c r="D136" s="157" t="s">
        <v>159</v>
      </c>
      <c r="E136" s="174" t="s">
        <v>1</v>
      </c>
      <c r="F136" s="175" t="s">
        <v>246</v>
      </c>
      <c r="H136" s="174" t="s">
        <v>1</v>
      </c>
      <c r="I136" s="176"/>
      <c r="L136" s="173"/>
      <c r="M136" s="177"/>
      <c r="N136" s="178"/>
      <c r="O136" s="178"/>
      <c r="P136" s="178"/>
      <c r="Q136" s="178"/>
      <c r="R136" s="178"/>
      <c r="S136" s="178"/>
      <c r="T136" s="179"/>
      <c r="AT136" s="174" t="s">
        <v>159</v>
      </c>
      <c r="AU136" s="174" t="s">
        <v>83</v>
      </c>
      <c r="AV136" s="14" t="s">
        <v>81</v>
      </c>
      <c r="AW136" s="14" t="s">
        <v>30</v>
      </c>
      <c r="AX136" s="14" t="s">
        <v>73</v>
      </c>
      <c r="AY136" s="174" t="s">
        <v>148</v>
      </c>
    </row>
    <row r="137" spans="2:51" s="13" customFormat="1" ht="10.2">
      <c r="B137" s="162"/>
      <c r="D137" s="157" t="s">
        <v>159</v>
      </c>
      <c r="E137" s="163" t="s">
        <v>1</v>
      </c>
      <c r="F137" s="164" t="s">
        <v>247</v>
      </c>
      <c r="H137" s="165">
        <v>2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159</v>
      </c>
      <c r="AU137" s="163" t="s">
        <v>83</v>
      </c>
      <c r="AV137" s="13" t="s">
        <v>83</v>
      </c>
      <c r="AW137" s="13" t="s">
        <v>30</v>
      </c>
      <c r="AX137" s="13" t="s">
        <v>73</v>
      </c>
      <c r="AY137" s="163" t="s">
        <v>148</v>
      </c>
    </row>
    <row r="138" spans="2:51" s="15" customFormat="1" ht="10.2">
      <c r="B138" s="180"/>
      <c r="D138" s="157" t="s">
        <v>159</v>
      </c>
      <c r="E138" s="181" t="s">
        <v>1</v>
      </c>
      <c r="F138" s="182" t="s">
        <v>249</v>
      </c>
      <c r="H138" s="183">
        <v>2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159</v>
      </c>
      <c r="AU138" s="181" t="s">
        <v>83</v>
      </c>
      <c r="AV138" s="15" t="s">
        <v>170</v>
      </c>
      <c r="AW138" s="15" t="s">
        <v>30</v>
      </c>
      <c r="AX138" s="15" t="s">
        <v>81</v>
      </c>
      <c r="AY138" s="181" t="s">
        <v>148</v>
      </c>
    </row>
    <row r="139" spans="1:65" s="2" customFormat="1" ht="16.5" customHeight="1">
      <c r="A139" s="32"/>
      <c r="B139" s="143"/>
      <c r="C139" s="188" t="s">
        <v>170</v>
      </c>
      <c r="D139" s="188" t="s">
        <v>250</v>
      </c>
      <c r="E139" s="189" t="s">
        <v>257</v>
      </c>
      <c r="F139" s="190" t="s">
        <v>258</v>
      </c>
      <c r="G139" s="191" t="s">
        <v>240</v>
      </c>
      <c r="H139" s="192">
        <v>2</v>
      </c>
      <c r="I139" s="193"/>
      <c r="J139" s="194">
        <f>ROUND(I139*H139,2)</f>
        <v>0</v>
      </c>
      <c r="K139" s="190" t="s">
        <v>155</v>
      </c>
      <c r="L139" s="195"/>
      <c r="M139" s="196" t="s">
        <v>1</v>
      </c>
      <c r="N139" s="197" t="s">
        <v>38</v>
      </c>
      <c r="O139" s="58"/>
      <c r="P139" s="153">
        <f>O139*H139</f>
        <v>0</v>
      </c>
      <c r="Q139" s="153">
        <v>0.0017</v>
      </c>
      <c r="R139" s="153">
        <f>Q139*H139</f>
        <v>0.0034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191</v>
      </c>
      <c r="AT139" s="155" t="s">
        <v>250</v>
      </c>
      <c r="AU139" s="155" t="s">
        <v>83</v>
      </c>
      <c r="AY139" s="17" t="s">
        <v>148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170</v>
      </c>
      <c r="BM139" s="155" t="s">
        <v>259</v>
      </c>
    </row>
    <row r="140" spans="1:47" s="2" customFormat="1" ht="10.2">
      <c r="A140" s="32"/>
      <c r="B140" s="33"/>
      <c r="C140" s="32"/>
      <c r="D140" s="157" t="s">
        <v>158</v>
      </c>
      <c r="E140" s="32"/>
      <c r="F140" s="158" t="s">
        <v>258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158</v>
      </c>
      <c r="AU140" s="17" t="s">
        <v>83</v>
      </c>
    </row>
    <row r="141" spans="2:51" s="14" customFormat="1" ht="10.2">
      <c r="B141" s="173"/>
      <c r="D141" s="157" t="s">
        <v>159</v>
      </c>
      <c r="E141" s="174" t="s">
        <v>1</v>
      </c>
      <c r="F141" s="175" t="s">
        <v>246</v>
      </c>
      <c r="H141" s="174" t="s">
        <v>1</v>
      </c>
      <c r="I141" s="176"/>
      <c r="L141" s="173"/>
      <c r="M141" s="177"/>
      <c r="N141" s="178"/>
      <c r="O141" s="178"/>
      <c r="P141" s="178"/>
      <c r="Q141" s="178"/>
      <c r="R141" s="178"/>
      <c r="S141" s="178"/>
      <c r="T141" s="179"/>
      <c r="AT141" s="174" t="s">
        <v>159</v>
      </c>
      <c r="AU141" s="174" t="s">
        <v>83</v>
      </c>
      <c r="AV141" s="14" t="s">
        <v>81</v>
      </c>
      <c r="AW141" s="14" t="s">
        <v>30</v>
      </c>
      <c r="AX141" s="14" t="s">
        <v>73</v>
      </c>
      <c r="AY141" s="174" t="s">
        <v>148</v>
      </c>
    </row>
    <row r="142" spans="2:51" s="13" customFormat="1" ht="10.2">
      <c r="B142" s="162"/>
      <c r="D142" s="157" t="s">
        <v>159</v>
      </c>
      <c r="E142" s="163" t="s">
        <v>1</v>
      </c>
      <c r="F142" s="164" t="s">
        <v>248</v>
      </c>
      <c r="H142" s="165">
        <v>2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159</v>
      </c>
      <c r="AU142" s="163" t="s">
        <v>83</v>
      </c>
      <c r="AV142" s="13" t="s">
        <v>83</v>
      </c>
      <c r="AW142" s="13" t="s">
        <v>30</v>
      </c>
      <c r="AX142" s="13" t="s">
        <v>81</v>
      </c>
      <c r="AY142" s="163" t="s">
        <v>148</v>
      </c>
    </row>
    <row r="143" spans="1:65" s="2" customFormat="1" ht="22.8">
      <c r="A143" s="32"/>
      <c r="B143" s="143"/>
      <c r="C143" s="144" t="s">
        <v>147</v>
      </c>
      <c r="D143" s="144" t="s">
        <v>151</v>
      </c>
      <c r="E143" s="145" t="s">
        <v>260</v>
      </c>
      <c r="F143" s="146" t="s">
        <v>261</v>
      </c>
      <c r="G143" s="147" t="s">
        <v>240</v>
      </c>
      <c r="H143" s="148">
        <v>7</v>
      </c>
      <c r="I143" s="149"/>
      <c r="J143" s="150">
        <f>ROUND(I143*H143,2)</f>
        <v>0</v>
      </c>
      <c r="K143" s="146" t="s">
        <v>155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0.11241</v>
      </c>
      <c r="R143" s="153">
        <f>Q143*H143</f>
        <v>0.78687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170</v>
      </c>
      <c r="AT143" s="155" t="s">
        <v>151</v>
      </c>
      <c r="AU143" s="155" t="s">
        <v>83</v>
      </c>
      <c r="AY143" s="17" t="s">
        <v>148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170</v>
      </c>
      <c r="BM143" s="155" t="s">
        <v>262</v>
      </c>
    </row>
    <row r="144" spans="1:47" s="2" customFormat="1" ht="19.2">
      <c r="A144" s="32"/>
      <c r="B144" s="33"/>
      <c r="C144" s="32"/>
      <c r="D144" s="157" t="s">
        <v>158</v>
      </c>
      <c r="E144" s="32"/>
      <c r="F144" s="158" t="s">
        <v>263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158</v>
      </c>
      <c r="AU144" s="17" t="s">
        <v>83</v>
      </c>
    </row>
    <row r="145" spans="2:51" s="13" customFormat="1" ht="10.2">
      <c r="B145" s="162"/>
      <c r="D145" s="157" t="s">
        <v>159</v>
      </c>
      <c r="E145" s="163" t="s">
        <v>1</v>
      </c>
      <c r="F145" s="164" t="s">
        <v>264</v>
      </c>
      <c r="H145" s="165">
        <v>7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159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148</v>
      </c>
    </row>
    <row r="146" spans="1:65" s="2" customFormat="1" ht="21.75" customHeight="1">
      <c r="A146" s="32"/>
      <c r="B146" s="143"/>
      <c r="C146" s="188" t="s">
        <v>180</v>
      </c>
      <c r="D146" s="188" t="s">
        <v>250</v>
      </c>
      <c r="E146" s="189" t="s">
        <v>265</v>
      </c>
      <c r="F146" s="190" t="s">
        <v>266</v>
      </c>
      <c r="G146" s="191" t="s">
        <v>240</v>
      </c>
      <c r="H146" s="192">
        <v>7</v>
      </c>
      <c r="I146" s="193"/>
      <c r="J146" s="194">
        <f>ROUND(I146*H146,2)</f>
        <v>0</v>
      </c>
      <c r="K146" s="190" t="s">
        <v>155</v>
      </c>
      <c r="L146" s="195"/>
      <c r="M146" s="196" t="s">
        <v>1</v>
      </c>
      <c r="N146" s="197" t="s">
        <v>38</v>
      </c>
      <c r="O146" s="58"/>
      <c r="P146" s="153">
        <f>O146*H146</f>
        <v>0</v>
      </c>
      <c r="Q146" s="153">
        <v>0.0061</v>
      </c>
      <c r="R146" s="153">
        <f>Q146*H146</f>
        <v>0.0427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191</v>
      </c>
      <c r="AT146" s="155" t="s">
        <v>250</v>
      </c>
      <c r="AU146" s="155" t="s">
        <v>83</v>
      </c>
      <c r="AY146" s="17" t="s">
        <v>148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170</v>
      </c>
      <c r="BM146" s="155" t="s">
        <v>267</v>
      </c>
    </row>
    <row r="147" spans="1:47" s="2" customFormat="1" ht="10.2">
      <c r="A147" s="32"/>
      <c r="B147" s="33"/>
      <c r="C147" s="32"/>
      <c r="D147" s="157" t="s">
        <v>158</v>
      </c>
      <c r="E147" s="32"/>
      <c r="F147" s="158" t="s">
        <v>266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158</v>
      </c>
      <c r="AU147" s="17" t="s">
        <v>83</v>
      </c>
    </row>
    <row r="148" spans="1:65" s="2" customFormat="1" ht="16.5" customHeight="1">
      <c r="A148" s="32"/>
      <c r="B148" s="143"/>
      <c r="C148" s="188" t="s">
        <v>186</v>
      </c>
      <c r="D148" s="188" t="s">
        <v>250</v>
      </c>
      <c r="E148" s="189" t="s">
        <v>268</v>
      </c>
      <c r="F148" s="190" t="s">
        <v>269</v>
      </c>
      <c r="G148" s="191" t="s">
        <v>240</v>
      </c>
      <c r="H148" s="192">
        <v>7</v>
      </c>
      <c r="I148" s="193"/>
      <c r="J148" s="194">
        <f>ROUND(I148*H148,2)</f>
        <v>0</v>
      </c>
      <c r="K148" s="190" t="s">
        <v>155</v>
      </c>
      <c r="L148" s="195"/>
      <c r="M148" s="196" t="s">
        <v>1</v>
      </c>
      <c r="N148" s="197" t="s">
        <v>38</v>
      </c>
      <c r="O148" s="58"/>
      <c r="P148" s="153">
        <f>O148*H148</f>
        <v>0</v>
      </c>
      <c r="Q148" s="153">
        <v>0.003</v>
      </c>
      <c r="R148" s="153">
        <f>Q148*H148</f>
        <v>0.021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191</v>
      </c>
      <c r="AT148" s="155" t="s">
        <v>250</v>
      </c>
      <c r="AU148" s="155" t="s">
        <v>83</v>
      </c>
      <c r="AY148" s="17" t="s">
        <v>148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170</v>
      </c>
      <c r="BM148" s="155" t="s">
        <v>270</v>
      </c>
    </row>
    <row r="149" spans="1:47" s="2" customFormat="1" ht="10.2">
      <c r="A149" s="32"/>
      <c r="B149" s="33"/>
      <c r="C149" s="32"/>
      <c r="D149" s="157" t="s">
        <v>158</v>
      </c>
      <c r="E149" s="32"/>
      <c r="F149" s="158" t="s">
        <v>269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158</v>
      </c>
      <c r="AU149" s="17" t="s">
        <v>83</v>
      </c>
    </row>
    <row r="150" spans="1:65" s="2" customFormat="1" ht="21.75" customHeight="1">
      <c r="A150" s="32"/>
      <c r="B150" s="143"/>
      <c r="C150" s="188" t="s">
        <v>191</v>
      </c>
      <c r="D150" s="188" t="s">
        <v>250</v>
      </c>
      <c r="E150" s="189" t="s">
        <v>271</v>
      </c>
      <c r="F150" s="190" t="s">
        <v>272</v>
      </c>
      <c r="G150" s="191" t="s">
        <v>240</v>
      </c>
      <c r="H150" s="192">
        <v>14</v>
      </c>
      <c r="I150" s="193"/>
      <c r="J150" s="194">
        <f>ROUND(I150*H150,2)</f>
        <v>0</v>
      </c>
      <c r="K150" s="190" t="s">
        <v>155</v>
      </c>
      <c r="L150" s="195"/>
      <c r="M150" s="196" t="s">
        <v>1</v>
      </c>
      <c r="N150" s="197" t="s">
        <v>38</v>
      </c>
      <c r="O150" s="58"/>
      <c r="P150" s="153">
        <f>O150*H150</f>
        <v>0</v>
      </c>
      <c r="Q150" s="153">
        <v>0.00035</v>
      </c>
      <c r="R150" s="153">
        <f>Q150*H150</f>
        <v>0.0049</v>
      </c>
      <c r="S150" s="153">
        <v>0</v>
      </c>
      <c r="T150" s="154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191</v>
      </c>
      <c r="AT150" s="155" t="s">
        <v>250</v>
      </c>
      <c r="AU150" s="155" t="s">
        <v>83</v>
      </c>
      <c r="AY150" s="17" t="s">
        <v>148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7" t="s">
        <v>81</v>
      </c>
      <c r="BK150" s="156">
        <f>ROUND(I150*H150,2)</f>
        <v>0</v>
      </c>
      <c r="BL150" s="17" t="s">
        <v>170</v>
      </c>
      <c r="BM150" s="155" t="s">
        <v>273</v>
      </c>
    </row>
    <row r="151" spans="1:47" s="2" customFormat="1" ht="10.2">
      <c r="A151" s="32"/>
      <c r="B151" s="33"/>
      <c r="C151" s="32"/>
      <c r="D151" s="157" t="s">
        <v>158</v>
      </c>
      <c r="E151" s="32"/>
      <c r="F151" s="158" t="s">
        <v>272</v>
      </c>
      <c r="G151" s="32"/>
      <c r="H151" s="32"/>
      <c r="I151" s="159"/>
      <c r="J151" s="32"/>
      <c r="K151" s="32"/>
      <c r="L151" s="33"/>
      <c r="M151" s="160"/>
      <c r="N151" s="161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158</v>
      </c>
      <c r="AU151" s="17" t="s">
        <v>83</v>
      </c>
    </row>
    <row r="152" spans="1:65" s="2" customFormat="1" ht="16.5" customHeight="1">
      <c r="A152" s="32"/>
      <c r="B152" s="143"/>
      <c r="C152" s="188" t="s">
        <v>196</v>
      </c>
      <c r="D152" s="188" t="s">
        <v>250</v>
      </c>
      <c r="E152" s="189" t="s">
        <v>274</v>
      </c>
      <c r="F152" s="190" t="s">
        <v>275</v>
      </c>
      <c r="G152" s="191" t="s">
        <v>240</v>
      </c>
      <c r="H152" s="192">
        <v>7</v>
      </c>
      <c r="I152" s="193"/>
      <c r="J152" s="194">
        <f>ROUND(I152*H152,2)</f>
        <v>0</v>
      </c>
      <c r="K152" s="190" t="s">
        <v>155</v>
      </c>
      <c r="L152" s="195"/>
      <c r="M152" s="196" t="s">
        <v>1</v>
      </c>
      <c r="N152" s="197" t="s">
        <v>38</v>
      </c>
      <c r="O152" s="58"/>
      <c r="P152" s="153">
        <f>O152*H152</f>
        <v>0</v>
      </c>
      <c r="Q152" s="153">
        <v>0.0001</v>
      </c>
      <c r="R152" s="153">
        <f>Q152*H152</f>
        <v>0.0007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191</v>
      </c>
      <c r="AT152" s="155" t="s">
        <v>250</v>
      </c>
      <c r="AU152" s="155" t="s">
        <v>83</v>
      </c>
      <c r="AY152" s="17" t="s">
        <v>148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170</v>
      </c>
      <c r="BM152" s="155" t="s">
        <v>276</v>
      </c>
    </row>
    <row r="153" spans="1:47" s="2" customFormat="1" ht="10.2">
      <c r="A153" s="32"/>
      <c r="B153" s="33"/>
      <c r="C153" s="32"/>
      <c r="D153" s="157" t="s">
        <v>158</v>
      </c>
      <c r="E153" s="32"/>
      <c r="F153" s="158" t="s">
        <v>275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158</v>
      </c>
      <c r="AU153" s="17" t="s">
        <v>83</v>
      </c>
    </row>
    <row r="154" spans="1:65" s="2" customFormat="1" ht="22.8">
      <c r="A154" s="32"/>
      <c r="B154" s="143"/>
      <c r="C154" s="144" t="s">
        <v>201</v>
      </c>
      <c r="D154" s="144" t="s">
        <v>151</v>
      </c>
      <c r="E154" s="145" t="s">
        <v>277</v>
      </c>
      <c r="F154" s="146" t="s">
        <v>278</v>
      </c>
      <c r="G154" s="147" t="s">
        <v>279</v>
      </c>
      <c r="H154" s="148">
        <v>53.8</v>
      </c>
      <c r="I154" s="149"/>
      <c r="J154" s="150">
        <f>ROUND(I154*H154,2)</f>
        <v>0</v>
      </c>
      <c r="K154" s="146" t="s">
        <v>155</v>
      </c>
      <c r="L154" s="33"/>
      <c r="M154" s="151" t="s">
        <v>1</v>
      </c>
      <c r="N154" s="152" t="s">
        <v>38</v>
      </c>
      <c r="O154" s="58"/>
      <c r="P154" s="153">
        <f>O154*H154</f>
        <v>0</v>
      </c>
      <c r="Q154" s="153">
        <v>0.00011</v>
      </c>
      <c r="R154" s="153">
        <f>Q154*H154</f>
        <v>0.005918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170</v>
      </c>
      <c r="AT154" s="155" t="s">
        <v>151</v>
      </c>
      <c r="AU154" s="155" t="s">
        <v>83</v>
      </c>
      <c r="AY154" s="17" t="s">
        <v>148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81</v>
      </c>
      <c r="BK154" s="156">
        <f>ROUND(I154*H154,2)</f>
        <v>0</v>
      </c>
      <c r="BL154" s="17" t="s">
        <v>170</v>
      </c>
      <c r="BM154" s="155" t="s">
        <v>280</v>
      </c>
    </row>
    <row r="155" spans="1:47" s="2" customFormat="1" ht="19.2">
      <c r="A155" s="32"/>
      <c r="B155" s="33"/>
      <c r="C155" s="32"/>
      <c r="D155" s="157" t="s">
        <v>158</v>
      </c>
      <c r="E155" s="32"/>
      <c r="F155" s="158" t="s">
        <v>281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158</v>
      </c>
      <c r="AU155" s="17" t="s">
        <v>83</v>
      </c>
    </row>
    <row r="156" spans="2:51" s="13" customFormat="1" ht="10.2">
      <c r="B156" s="162"/>
      <c r="D156" s="157" t="s">
        <v>159</v>
      </c>
      <c r="E156" s="163" t="s">
        <v>1</v>
      </c>
      <c r="F156" s="164" t="s">
        <v>282</v>
      </c>
      <c r="H156" s="165">
        <v>22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159</v>
      </c>
      <c r="AU156" s="163" t="s">
        <v>83</v>
      </c>
      <c r="AV156" s="13" t="s">
        <v>83</v>
      </c>
      <c r="AW156" s="13" t="s">
        <v>30</v>
      </c>
      <c r="AX156" s="13" t="s">
        <v>73</v>
      </c>
      <c r="AY156" s="163" t="s">
        <v>148</v>
      </c>
    </row>
    <row r="157" spans="2:51" s="13" customFormat="1" ht="10.2">
      <c r="B157" s="162"/>
      <c r="D157" s="157" t="s">
        <v>159</v>
      </c>
      <c r="E157" s="163" t="s">
        <v>1</v>
      </c>
      <c r="F157" s="164" t="s">
        <v>283</v>
      </c>
      <c r="H157" s="165">
        <v>31.8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159</v>
      </c>
      <c r="AU157" s="163" t="s">
        <v>83</v>
      </c>
      <c r="AV157" s="13" t="s">
        <v>83</v>
      </c>
      <c r="AW157" s="13" t="s">
        <v>30</v>
      </c>
      <c r="AX157" s="13" t="s">
        <v>73</v>
      </c>
      <c r="AY157" s="163" t="s">
        <v>148</v>
      </c>
    </row>
    <row r="158" spans="2:51" s="15" customFormat="1" ht="10.2">
      <c r="B158" s="180"/>
      <c r="D158" s="157" t="s">
        <v>159</v>
      </c>
      <c r="E158" s="181" t="s">
        <v>1</v>
      </c>
      <c r="F158" s="182" t="s">
        <v>249</v>
      </c>
      <c r="H158" s="183">
        <v>53.8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159</v>
      </c>
      <c r="AU158" s="181" t="s">
        <v>83</v>
      </c>
      <c r="AV158" s="15" t="s">
        <v>170</v>
      </c>
      <c r="AW158" s="15" t="s">
        <v>30</v>
      </c>
      <c r="AX158" s="15" t="s">
        <v>81</v>
      </c>
      <c r="AY158" s="181" t="s">
        <v>148</v>
      </c>
    </row>
    <row r="159" spans="1:65" s="2" customFormat="1" ht="22.8">
      <c r="A159" s="32"/>
      <c r="B159" s="143"/>
      <c r="C159" s="144" t="s">
        <v>207</v>
      </c>
      <c r="D159" s="144" t="s">
        <v>151</v>
      </c>
      <c r="E159" s="145" t="s">
        <v>284</v>
      </c>
      <c r="F159" s="146" t="s">
        <v>285</v>
      </c>
      <c r="G159" s="147" t="s">
        <v>286</v>
      </c>
      <c r="H159" s="148">
        <v>2</v>
      </c>
      <c r="I159" s="149"/>
      <c r="J159" s="150">
        <f>ROUND(I159*H159,2)</f>
        <v>0</v>
      </c>
      <c r="K159" s="146" t="s">
        <v>155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0.00085</v>
      </c>
      <c r="R159" s="153">
        <f>Q159*H159</f>
        <v>0.0017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170</v>
      </c>
      <c r="AT159" s="155" t="s">
        <v>151</v>
      </c>
      <c r="AU159" s="155" t="s">
        <v>83</v>
      </c>
      <c r="AY159" s="17" t="s">
        <v>148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170</v>
      </c>
      <c r="BM159" s="155" t="s">
        <v>287</v>
      </c>
    </row>
    <row r="160" spans="1:47" s="2" customFormat="1" ht="19.2">
      <c r="A160" s="32"/>
      <c r="B160" s="33"/>
      <c r="C160" s="32"/>
      <c r="D160" s="157" t="s">
        <v>158</v>
      </c>
      <c r="E160" s="32"/>
      <c r="F160" s="158" t="s">
        <v>288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158</v>
      </c>
      <c r="AU160" s="17" t="s">
        <v>83</v>
      </c>
    </row>
    <row r="161" spans="2:51" s="13" customFormat="1" ht="10.2">
      <c r="B161" s="162"/>
      <c r="D161" s="157" t="s">
        <v>159</v>
      </c>
      <c r="E161" s="163" t="s">
        <v>1</v>
      </c>
      <c r="F161" s="164" t="s">
        <v>289</v>
      </c>
      <c r="H161" s="165">
        <v>2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159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148</v>
      </c>
    </row>
    <row r="162" spans="1:65" s="2" customFormat="1" ht="22.8">
      <c r="A162" s="32"/>
      <c r="B162" s="143"/>
      <c r="C162" s="144" t="s">
        <v>213</v>
      </c>
      <c r="D162" s="144" t="s">
        <v>151</v>
      </c>
      <c r="E162" s="145" t="s">
        <v>290</v>
      </c>
      <c r="F162" s="146" t="s">
        <v>291</v>
      </c>
      <c r="G162" s="147" t="s">
        <v>279</v>
      </c>
      <c r="H162" s="148">
        <v>53.8</v>
      </c>
      <c r="I162" s="149"/>
      <c r="J162" s="150">
        <f>ROUND(I162*H162,2)</f>
        <v>0</v>
      </c>
      <c r="K162" s="146" t="s">
        <v>155</v>
      </c>
      <c r="L162" s="33"/>
      <c r="M162" s="151" t="s">
        <v>1</v>
      </c>
      <c r="N162" s="152" t="s">
        <v>38</v>
      </c>
      <c r="O162" s="58"/>
      <c r="P162" s="153">
        <f>O162*H162</f>
        <v>0</v>
      </c>
      <c r="Q162" s="153">
        <v>0.00033</v>
      </c>
      <c r="R162" s="153">
        <f>Q162*H162</f>
        <v>0.017754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170</v>
      </c>
      <c r="AT162" s="155" t="s">
        <v>151</v>
      </c>
      <c r="AU162" s="155" t="s">
        <v>83</v>
      </c>
      <c r="AY162" s="17" t="s">
        <v>148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81</v>
      </c>
      <c r="BK162" s="156">
        <f>ROUND(I162*H162,2)</f>
        <v>0</v>
      </c>
      <c r="BL162" s="17" t="s">
        <v>170</v>
      </c>
      <c r="BM162" s="155" t="s">
        <v>292</v>
      </c>
    </row>
    <row r="163" spans="1:47" s="2" customFormat="1" ht="19.2">
      <c r="A163" s="32"/>
      <c r="B163" s="33"/>
      <c r="C163" s="32"/>
      <c r="D163" s="157" t="s">
        <v>158</v>
      </c>
      <c r="E163" s="32"/>
      <c r="F163" s="158" t="s">
        <v>293</v>
      </c>
      <c r="G163" s="32"/>
      <c r="H163" s="32"/>
      <c r="I163" s="159"/>
      <c r="J163" s="32"/>
      <c r="K163" s="32"/>
      <c r="L163" s="33"/>
      <c r="M163" s="160"/>
      <c r="N163" s="161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158</v>
      </c>
      <c r="AU163" s="17" t="s">
        <v>83</v>
      </c>
    </row>
    <row r="164" spans="2:51" s="13" customFormat="1" ht="10.2">
      <c r="B164" s="162"/>
      <c r="D164" s="157" t="s">
        <v>159</v>
      </c>
      <c r="E164" s="163" t="s">
        <v>1</v>
      </c>
      <c r="F164" s="164" t="s">
        <v>282</v>
      </c>
      <c r="H164" s="165">
        <v>22</v>
      </c>
      <c r="I164" s="166"/>
      <c r="L164" s="162"/>
      <c r="M164" s="167"/>
      <c r="N164" s="168"/>
      <c r="O164" s="168"/>
      <c r="P164" s="168"/>
      <c r="Q164" s="168"/>
      <c r="R164" s="168"/>
      <c r="S164" s="168"/>
      <c r="T164" s="169"/>
      <c r="AT164" s="163" t="s">
        <v>159</v>
      </c>
      <c r="AU164" s="163" t="s">
        <v>83</v>
      </c>
      <c r="AV164" s="13" t="s">
        <v>83</v>
      </c>
      <c r="AW164" s="13" t="s">
        <v>30</v>
      </c>
      <c r="AX164" s="13" t="s">
        <v>73</v>
      </c>
      <c r="AY164" s="163" t="s">
        <v>148</v>
      </c>
    </row>
    <row r="165" spans="2:51" s="13" customFormat="1" ht="10.2">
      <c r="B165" s="162"/>
      <c r="D165" s="157" t="s">
        <v>159</v>
      </c>
      <c r="E165" s="163" t="s">
        <v>1</v>
      </c>
      <c r="F165" s="164" t="s">
        <v>283</v>
      </c>
      <c r="H165" s="165">
        <v>31.8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159</v>
      </c>
      <c r="AU165" s="163" t="s">
        <v>83</v>
      </c>
      <c r="AV165" s="13" t="s">
        <v>83</v>
      </c>
      <c r="AW165" s="13" t="s">
        <v>30</v>
      </c>
      <c r="AX165" s="13" t="s">
        <v>73</v>
      </c>
      <c r="AY165" s="163" t="s">
        <v>148</v>
      </c>
    </row>
    <row r="166" spans="2:51" s="15" customFormat="1" ht="10.2">
      <c r="B166" s="180"/>
      <c r="D166" s="157" t="s">
        <v>159</v>
      </c>
      <c r="E166" s="181" t="s">
        <v>1</v>
      </c>
      <c r="F166" s="182" t="s">
        <v>249</v>
      </c>
      <c r="H166" s="183">
        <v>53.8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159</v>
      </c>
      <c r="AU166" s="181" t="s">
        <v>83</v>
      </c>
      <c r="AV166" s="15" t="s">
        <v>170</v>
      </c>
      <c r="AW166" s="15" t="s">
        <v>30</v>
      </c>
      <c r="AX166" s="15" t="s">
        <v>81</v>
      </c>
      <c r="AY166" s="181" t="s">
        <v>148</v>
      </c>
    </row>
    <row r="167" spans="1:65" s="2" customFormat="1" ht="22.8">
      <c r="A167" s="32"/>
      <c r="B167" s="143"/>
      <c r="C167" s="144" t="s">
        <v>218</v>
      </c>
      <c r="D167" s="144" t="s">
        <v>151</v>
      </c>
      <c r="E167" s="145" t="s">
        <v>294</v>
      </c>
      <c r="F167" s="146" t="s">
        <v>295</v>
      </c>
      <c r="G167" s="147" t="s">
        <v>286</v>
      </c>
      <c r="H167" s="148">
        <v>2</v>
      </c>
      <c r="I167" s="149"/>
      <c r="J167" s="150">
        <f>ROUND(I167*H167,2)</f>
        <v>0</v>
      </c>
      <c r="K167" s="146" t="s">
        <v>155</v>
      </c>
      <c r="L167" s="33"/>
      <c r="M167" s="151" t="s">
        <v>1</v>
      </c>
      <c r="N167" s="152" t="s">
        <v>38</v>
      </c>
      <c r="O167" s="58"/>
      <c r="P167" s="153">
        <f>O167*H167</f>
        <v>0</v>
      </c>
      <c r="Q167" s="153">
        <v>0.0026</v>
      </c>
      <c r="R167" s="153">
        <f>Q167*H167</f>
        <v>0.0052</v>
      </c>
      <c r="S167" s="153">
        <v>0</v>
      </c>
      <c r="T167" s="15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170</v>
      </c>
      <c r="AT167" s="155" t="s">
        <v>151</v>
      </c>
      <c r="AU167" s="155" t="s">
        <v>83</v>
      </c>
      <c r="AY167" s="17" t="s">
        <v>148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7" t="s">
        <v>81</v>
      </c>
      <c r="BK167" s="156">
        <f>ROUND(I167*H167,2)</f>
        <v>0</v>
      </c>
      <c r="BL167" s="17" t="s">
        <v>170</v>
      </c>
      <c r="BM167" s="155" t="s">
        <v>296</v>
      </c>
    </row>
    <row r="168" spans="1:47" s="2" customFormat="1" ht="19.2">
      <c r="A168" s="32"/>
      <c r="B168" s="33"/>
      <c r="C168" s="32"/>
      <c r="D168" s="157" t="s">
        <v>158</v>
      </c>
      <c r="E168" s="32"/>
      <c r="F168" s="158" t="s">
        <v>297</v>
      </c>
      <c r="G168" s="32"/>
      <c r="H168" s="32"/>
      <c r="I168" s="159"/>
      <c r="J168" s="32"/>
      <c r="K168" s="32"/>
      <c r="L168" s="33"/>
      <c r="M168" s="160"/>
      <c r="N168" s="161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158</v>
      </c>
      <c r="AU168" s="17" t="s">
        <v>83</v>
      </c>
    </row>
    <row r="169" spans="2:51" s="13" customFormat="1" ht="10.2">
      <c r="B169" s="162"/>
      <c r="D169" s="157" t="s">
        <v>159</v>
      </c>
      <c r="E169" s="163" t="s">
        <v>1</v>
      </c>
      <c r="F169" s="164" t="s">
        <v>289</v>
      </c>
      <c r="H169" s="165">
        <v>2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159</v>
      </c>
      <c r="AU169" s="163" t="s">
        <v>83</v>
      </c>
      <c r="AV169" s="13" t="s">
        <v>83</v>
      </c>
      <c r="AW169" s="13" t="s">
        <v>30</v>
      </c>
      <c r="AX169" s="13" t="s">
        <v>81</v>
      </c>
      <c r="AY169" s="163" t="s">
        <v>148</v>
      </c>
    </row>
    <row r="170" spans="1:65" s="2" customFormat="1" ht="16.5" customHeight="1">
      <c r="A170" s="32"/>
      <c r="B170" s="143"/>
      <c r="C170" s="144" t="s">
        <v>225</v>
      </c>
      <c r="D170" s="144" t="s">
        <v>151</v>
      </c>
      <c r="E170" s="145" t="s">
        <v>298</v>
      </c>
      <c r="F170" s="146" t="s">
        <v>299</v>
      </c>
      <c r="G170" s="147" t="s">
        <v>279</v>
      </c>
      <c r="H170" s="148">
        <v>53.8</v>
      </c>
      <c r="I170" s="149"/>
      <c r="J170" s="150">
        <f>ROUND(I170*H170,2)</f>
        <v>0</v>
      </c>
      <c r="K170" s="146" t="s">
        <v>155</v>
      </c>
      <c r="L170" s="33"/>
      <c r="M170" s="151" t="s">
        <v>1</v>
      </c>
      <c r="N170" s="152" t="s">
        <v>38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170</v>
      </c>
      <c r="AT170" s="155" t="s">
        <v>151</v>
      </c>
      <c r="AU170" s="155" t="s">
        <v>83</v>
      </c>
      <c r="AY170" s="17" t="s">
        <v>148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170</v>
      </c>
      <c r="BM170" s="155" t="s">
        <v>300</v>
      </c>
    </row>
    <row r="171" spans="1:47" s="2" customFormat="1" ht="19.2">
      <c r="A171" s="32"/>
      <c r="B171" s="33"/>
      <c r="C171" s="32"/>
      <c r="D171" s="157" t="s">
        <v>158</v>
      </c>
      <c r="E171" s="32"/>
      <c r="F171" s="158" t="s">
        <v>301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158</v>
      </c>
      <c r="AU171" s="17" t="s">
        <v>83</v>
      </c>
    </row>
    <row r="172" spans="2:51" s="13" customFormat="1" ht="10.2">
      <c r="B172" s="162"/>
      <c r="D172" s="157" t="s">
        <v>159</v>
      </c>
      <c r="E172" s="163" t="s">
        <v>1</v>
      </c>
      <c r="F172" s="164" t="s">
        <v>282</v>
      </c>
      <c r="H172" s="165">
        <v>22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159</v>
      </c>
      <c r="AU172" s="163" t="s">
        <v>83</v>
      </c>
      <c r="AV172" s="13" t="s">
        <v>83</v>
      </c>
      <c r="AW172" s="13" t="s">
        <v>30</v>
      </c>
      <c r="AX172" s="13" t="s">
        <v>73</v>
      </c>
      <c r="AY172" s="163" t="s">
        <v>148</v>
      </c>
    </row>
    <row r="173" spans="2:51" s="13" customFormat="1" ht="10.2">
      <c r="B173" s="162"/>
      <c r="D173" s="157" t="s">
        <v>159</v>
      </c>
      <c r="E173" s="163" t="s">
        <v>1</v>
      </c>
      <c r="F173" s="164" t="s">
        <v>283</v>
      </c>
      <c r="H173" s="165">
        <v>31.8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159</v>
      </c>
      <c r="AU173" s="163" t="s">
        <v>83</v>
      </c>
      <c r="AV173" s="13" t="s">
        <v>83</v>
      </c>
      <c r="AW173" s="13" t="s">
        <v>30</v>
      </c>
      <c r="AX173" s="13" t="s">
        <v>73</v>
      </c>
      <c r="AY173" s="163" t="s">
        <v>148</v>
      </c>
    </row>
    <row r="174" spans="2:51" s="15" customFormat="1" ht="10.2">
      <c r="B174" s="180"/>
      <c r="D174" s="157" t="s">
        <v>159</v>
      </c>
      <c r="E174" s="181" t="s">
        <v>1</v>
      </c>
      <c r="F174" s="182" t="s">
        <v>249</v>
      </c>
      <c r="H174" s="183">
        <v>53.8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159</v>
      </c>
      <c r="AU174" s="181" t="s">
        <v>83</v>
      </c>
      <c r="AV174" s="15" t="s">
        <v>170</v>
      </c>
      <c r="AW174" s="15" t="s">
        <v>30</v>
      </c>
      <c r="AX174" s="15" t="s">
        <v>81</v>
      </c>
      <c r="AY174" s="181" t="s">
        <v>148</v>
      </c>
    </row>
    <row r="175" spans="1:65" s="2" customFormat="1" ht="16.5" customHeight="1">
      <c r="A175" s="32"/>
      <c r="B175" s="143"/>
      <c r="C175" s="144" t="s">
        <v>8</v>
      </c>
      <c r="D175" s="144" t="s">
        <v>151</v>
      </c>
      <c r="E175" s="145" t="s">
        <v>302</v>
      </c>
      <c r="F175" s="146" t="s">
        <v>303</v>
      </c>
      <c r="G175" s="147" t="s">
        <v>286</v>
      </c>
      <c r="H175" s="148">
        <v>2</v>
      </c>
      <c r="I175" s="149"/>
      <c r="J175" s="150">
        <f>ROUND(I175*H175,2)</f>
        <v>0</v>
      </c>
      <c r="K175" s="146" t="s">
        <v>155</v>
      </c>
      <c r="L175" s="33"/>
      <c r="M175" s="151" t="s">
        <v>1</v>
      </c>
      <c r="N175" s="152" t="s">
        <v>38</v>
      </c>
      <c r="O175" s="58"/>
      <c r="P175" s="153">
        <f>O175*H175</f>
        <v>0</v>
      </c>
      <c r="Q175" s="153">
        <v>1E-05</v>
      </c>
      <c r="R175" s="153">
        <f>Q175*H175</f>
        <v>2E-05</v>
      </c>
      <c r="S175" s="153">
        <v>0</v>
      </c>
      <c r="T175" s="154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5" t="s">
        <v>170</v>
      </c>
      <c r="AT175" s="155" t="s">
        <v>151</v>
      </c>
      <c r="AU175" s="155" t="s">
        <v>83</v>
      </c>
      <c r="AY175" s="17" t="s">
        <v>148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7" t="s">
        <v>81</v>
      </c>
      <c r="BK175" s="156">
        <f>ROUND(I175*H175,2)</f>
        <v>0</v>
      </c>
      <c r="BL175" s="17" t="s">
        <v>170</v>
      </c>
      <c r="BM175" s="155" t="s">
        <v>304</v>
      </c>
    </row>
    <row r="176" spans="1:47" s="2" customFormat="1" ht="19.2">
      <c r="A176" s="32"/>
      <c r="B176" s="33"/>
      <c r="C176" s="32"/>
      <c r="D176" s="157" t="s">
        <v>158</v>
      </c>
      <c r="E176" s="32"/>
      <c r="F176" s="158" t="s">
        <v>305</v>
      </c>
      <c r="G176" s="32"/>
      <c r="H176" s="32"/>
      <c r="I176" s="159"/>
      <c r="J176" s="32"/>
      <c r="K176" s="32"/>
      <c r="L176" s="33"/>
      <c r="M176" s="160"/>
      <c r="N176" s="161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158</v>
      </c>
      <c r="AU176" s="17" t="s">
        <v>83</v>
      </c>
    </row>
    <row r="177" spans="2:51" s="13" customFormat="1" ht="10.2">
      <c r="B177" s="162"/>
      <c r="D177" s="157" t="s">
        <v>159</v>
      </c>
      <c r="E177" s="163" t="s">
        <v>1</v>
      </c>
      <c r="F177" s="164" t="s">
        <v>289</v>
      </c>
      <c r="H177" s="165">
        <v>2</v>
      </c>
      <c r="I177" s="166"/>
      <c r="L177" s="162"/>
      <c r="M177" s="167"/>
      <c r="N177" s="168"/>
      <c r="O177" s="168"/>
      <c r="P177" s="168"/>
      <c r="Q177" s="168"/>
      <c r="R177" s="168"/>
      <c r="S177" s="168"/>
      <c r="T177" s="169"/>
      <c r="AT177" s="163" t="s">
        <v>159</v>
      </c>
      <c r="AU177" s="163" t="s">
        <v>83</v>
      </c>
      <c r="AV177" s="13" t="s">
        <v>83</v>
      </c>
      <c r="AW177" s="13" t="s">
        <v>30</v>
      </c>
      <c r="AX177" s="13" t="s">
        <v>81</v>
      </c>
      <c r="AY177" s="163" t="s">
        <v>148</v>
      </c>
    </row>
    <row r="178" spans="1:65" s="2" customFormat="1" ht="22.8">
      <c r="A178" s="32"/>
      <c r="B178" s="143"/>
      <c r="C178" s="144" t="s">
        <v>306</v>
      </c>
      <c r="D178" s="144" t="s">
        <v>151</v>
      </c>
      <c r="E178" s="145" t="s">
        <v>307</v>
      </c>
      <c r="F178" s="146" t="s">
        <v>308</v>
      </c>
      <c r="G178" s="147" t="s">
        <v>240</v>
      </c>
      <c r="H178" s="148">
        <v>4</v>
      </c>
      <c r="I178" s="149"/>
      <c r="J178" s="150">
        <f>ROUND(I178*H178,2)</f>
        <v>0</v>
      </c>
      <c r="K178" s="146" t="s">
        <v>155</v>
      </c>
      <c r="L178" s="33"/>
      <c r="M178" s="151" t="s">
        <v>1</v>
      </c>
      <c r="N178" s="152" t="s">
        <v>38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0.082</v>
      </c>
      <c r="T178" s="154">
        <f>S178*H178</f>
        <v>0.328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170</v>
      </c>
      <c r="AT178" s="155" t="s">
        <v>151</v>
      </c>
      <c r="AU178" s="155" t="s">
        <v>83</v>
      </c>
      <c r="AY178" s="17" t="s">
        <v>148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81</v>
      </c>
      <c r="BK178" s="156">
        <f>ROUND(I178*H178,2)</f>
        <v>0</v>
      </c>
      <c r="BL178" s="17" t="s">
        <v>170</v>
      </c>
      <c r="BM178" s="155" t="s">
        <v>309</v>
      </c>
    </row>
    <row r="179" spans="1:47" s="2" customFormat="1" ht="38.4">
      <c r="A179" s="32"/>
      <c r="B179" s="33"/>
      <c r="C179" s="32"/>
      <c r="D179" s="157" t="s">
        <v>158</v>
      </c>
      <c r="E179" s="32"/>
      <c r="F179" s="158" t="s">
        <v>310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158</v>
      </c>
      <c r="AU179" s="17" t="s">
        <v>83</v>
      </c>
    </row>
    <row r="180" spans="2:51" s="13" customFormat="1" ht="10.2">
      <c r="B180" s="162"/>
      <c r="D180" s="157" t="s">
        <v>159</v>
      </c>
      <c r="E180" s="163" t="s">
        <v>1</v>
      </c>
      <c r="F180" s="164" t="s">
        <v>311</v>
      </c>
      <c r="H180" s="165">
        <v>4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159</v>
      </c>
      <c r="AU180" s="163" t="s">
        <v>83</v>
      </c>
      <c r="AV180" s="13" t="s">
        <v>83</v>
      </c>
      <c r="AW180" s="13" t="s">
        <v>30</v>
      </c>
      <c r="AX180" s="13" t="s">
        <v>81</v>
      </c>
      <c r="AY180" s="163" t="s">
        <v>148</v>
      </c>
    </row>
    <row r="181" spans="1:65" s="2" customFormat="1" ht="22.8">
      <c r="A181" s="32"/>
      <c r="B181" s="143"/>
      <c r="C181" s="144" t="s">
        <v>312</v>
      </c>
      <c r="D181" s="144" t="s">
        <v>151</v>
      </c>
      <c r="E181" s="145" t="s">
        <v>313</v>
      </c>
      <c r="F181" s="146" t="s">
        <v>314</v>
      </c>
      <c r="G181" s="147" t="s">
        <v>240</v>
      </c>
      <c r="H181" s="148">
        <v>4</v>
      </c>
      <c r="I181" s="149"/>
      <c r="J181" s="150">
        <f>ROUND(I181*H181,2)</f>
        <v>0</v>
      </c>
      <c r="K181" s="146" t="s">
        <v>155</v>
      </c>
      <c r="L181" s="33"/>
      <c r="M181" s="151" t="s">
        <v>1</v>
      </c>
      <c r="N181" s="152" t="s">
        <v>38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0.004</v>
      </c>
      <c r="T181" s="154">
        <f>S181*H181</f>
        <v>0.016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170</v>
      </c>
      <c r="AT181" s="155" t="s">
        <v>151</v>
      </c>
      <c r="AU181" s="155" t="s">
        <v>83</v>
      </c>
      <c r="AY181" s="17" t="s">
        <v>148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81</v>
      </c>
      <c r="BK181" s="156">
        <f>ROUND(I181*H181,2)</f>
        <v>0</v>
      </c>
      <c r="BL181" s="17" t="s">
        <v>170</v>
      </c>
      <c r="BM181" s="155" t="s">
        <v>315</v>
      </c>
    </row>
    <row r="182" spans="1:47" s="2" customFormat="1" ht="38.4">
      <c r="A182" s="32"/>
      <c r="B182" s="33"/>
      <c r="C182" s="32"/>
      <c r="D182" s="157" t="s">
        <v>158</v>
      </c>
      <c r="E182" s="32"/>
      <c r="F182" s="158" t="s">
        <v>316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158</v>
      </c>
      <c r="AU182" s="17" t="s">
        <v>83</v>
      </c>
    </row>
    <row r="183" spans="2:51" s="13" customFormat="1" ht="10.2">
      <c r="B183" s="162"/>
      <c r="D183" s="157" t="s">
        <v>159</v>
      </c>
      <c r="E183" s="163" t="s">
        <v>1</v>
      </c>
      <c r="F183" s="164" t="s">
        <v>317</v>
      </c>
      <c r="H183" s="165">
        <v>4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159</v>
      </c>
      <c r="AU183" s="163" t="s">
        <v>83</v>
      </c>
      <c r="AV183" s="13" t="s">
        <v>83</v>
      </c>
      <c r="AW183" s="13" t="s">
        <v>30</v>
      </c>
      <c r="AX183" s="13" t="s">
        <v>73</v>
      </c>
      <c r="AY183" s="163" t="s">
        <v>148</v>
      </c>
    </row>
    <row r="184" spans="2:51" s="15" customFormat="1" ht="10.2">
      <c r="B184" s="180"/>
      <c r="D184" s="157" t="s">
        <v>159</v>
      </c>
      <c r="E184" s="181" t="s">
        <v>1</v>
      </c>
      <c r="F184" s="182" t="s">
        <v>249</v>
      </c>
      <c r="H184" s="183">
        <v>4</v>
      </c>
      <c r="I184" s="184"/>
      <c r="L184" s="180"/>
      <c r="M184" s="185"/>
      <c r="N184" s="186"/>
      <c r="O184" s="186"/>
      <c r="P184" s="186"/>
      <c r="Q184" s="186"/>
      <c r="R184" s="186"/>
      <c r="S184" s="186"/>
      <c r="T184" s="187"/>
      <c r="AT184" s="181" t="s">
        <v>159</v>
      </c>
      <c r="AU184" s="181" t="s">
        <v>83</v>
      </c>
      <c r="AV184" s="15" t="s">
        <v>170</v>
      </c>
      <c r="AW184" s="15" t="s">
        <v>30</v>
      </c>
      <c r="AX184" s="15" t="s">
        <v>81</v>
      </c>
      <c r="AY184" s="181" t="s">
        <v>148</v>
      </c>
    </row>
    <row r="185" spans="2:63" s="12" customFormat="1" ht="22.8" customHeight="1">
      <c r="B185" s="130"/>
      <c r="D185" s="131" t="s">
        <v>72</v>
      </c>
      <c r="E185" s="141" t="s">
        <v>318</v>
      </c>
      <c r="F185" s="141" t="s">
        <v>319</v>
      </c>
      <c r="I185" s="133"/>
      <c r="J185" s="142">
        <f>BK185</f>
        <v>0</v>
      </c>
      <c r="L185" s="130"/>
      <c r="M185" s="135"/>
      <c r="N185" s="136"/>
      <c r="O185" s="136"/>
      <c r="P185" s="137">
        <f>SUM(P186:P191)</f>
        <v>0</v>
      </c>
      <c r="Q185" s="136"/>
      <c r="R185" s="137">
        <f>SUM(R186:R191)</f>
        <v>0</v>
      </c>
      <c r="S185" s="136"/>
      <c r="T185" s="138">
        <f>SUM(T186:T191)</f>
        <v>0</v>
      </c>
      <c r="AR185" s="131" t="s">
        <v>81</v>
      </c>
      <c r="AT185" s="139" t="s">
        <v>72</v>
      </c>
      <c r="AU185" s="139" t="s">
        <v>81</v>
      </c>
      <c r="AY185" s="131" t="s">
        <v>148</v>
      </c>
      <c r="BK185" s="140">
        <f>SUM(BK186:BK191)</f>
        <v>0</v>
      </c>
    </row>
    <row r="186" spans="1:65" s="2" customFormat="1" ht="16.5" customHeight="1">
      <c r="A186" s="32"/>
      <c r="B186" s="143"/>
      <c r="C186" s="144" t="s">
        <v>320</v>
      </c>
      <c r="D186" s="144" t="s">
        <v>151</v>
      </c>
      <c r="E186" s="145" t="s">
        <v>321</v>
      </c>
      <c r="F186" s="146" t="s">
        <v>322</v>
      </c>
      <c r="G186" s="147" t="s">
        <v>323</v>
      </c>
      <c r="H186" s="148">
        <v>0.344</v>
      </c>
      <c r="I186" s="149"/>
      <c r="J186" s="150">
        <f>ROUND(I186*H186,2)</f>
        <v>0</v>
      </c>
      <c r="K186" s="146" t="s">
        <v>155</v>
      </c>
      <c r="L186" s="33"/>
      <c r="M186" s="151" t="s">
        <v>1</v>
      </c>
      <c r="N186" s="152" t="s">
        <v>38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170</v>
      </c>
      <c r="AT186" s="155" t="s">
        <v>151</v>
      </c>
      <c r="AU186" s="155" t="s">
        <v>83</v>
      </c>
      <c r="AY186" s="17" t="s">
        <v>148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81</v>
      </c>
      <c r="BK186" s="156">
        <f>ROUND(I186*H186,2)</f>
        <v>0</v>
      </c>
      <c r="BL186" s="17" t="s">
        <v>170</v>
      </c>
      <c r="BM186" s="155" t="s">
        <v>324</v>
      </c>
    </row>
    <row r="187" spans="1:47" s="2" customFormat="1" ht="19.2">
      <c r="A187" s="32"/>
      <c r="B187" s="33"/>
      <c r="C187" s="32"/>
      <c r="D187" s="157" t="s">
        <v>158</v>
      </c>
      <c r="E187" s="32"/>
      <c r="F187" s="158" t="s">
        <v>325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158</v>
      </c>
      <c r="AU187" s="17" t="s">
        <v>83</v>
      </c>
    </row>
    <row r="188" spans="2:51" s="13" customFormat="1" ht="10.2">
      <c r="B188" s="162"/>
      <c r="D188" s="157" t="s">
        <v>159</v>
      </c>
      <c r="E188" s="163" t="s">
        <v>1</v>
      </c>
      <c r="F188" s="164" t="s">
        <v>326</v>
      </c>
      <c r="H188" s="165">
        <v>0.344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159</v>
      </c>
      <c r="AU188" s="163" t="s">
        <v>83</v>
      </c>
      <c r="AV188" s="13" t="s">
        <v>83</v>
      </c>
      <c r="AW188" s="13" t="s">
        <v>30</v>
      </c>
      <c r="AX188" s="13" t="s">
        <v>81</v>
      </c>
      <c r="AY188" s="163" t="s">
        <v>148</v>
      </c>
    </row>
    <row r="189" spans="1:65" s="2" customFormat="1" ht="22.8">
      <c r="A189" s="32"/>
      <c r="B189" s="143"/>
      <c r="C189" s="144" t="s">
        <v>327</v>
      </c>
      <c r="D189" s="144" t="s">
        <v>151</v>
      </c>
      <c r="E189" s="145" t="s">
        <v>328</v>
      </c>
      <c r="F189" s="146" t="s">
        <v>329</v>
      </c>
      <c r="G189" s="147" t="s">
        <v>323</v>
      </c>
      <c r="H189" s="148">
        <v>6.536</v>
      </c>
      <c r="I189" s="149"/>
      <c r="J189" s="150">
        <f>ROUND(I189*H189,2)</f>
        <v>0</v>
      </c>
      <c r="K189" s="146" t="s">
        <v>155</v>
      </c>
      <c r="L189" s="33"/>
      <c r="M189" s="151" t="s">
        <v>1</v>
      </c>
      <c r="N189" s="152" t="s">
        <v>38</v>
      </c>
      <c r="O189" s="58"/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5" t="s">
        <v>170</v>
      </c>
      <c r="AT189" s="155" t="s">
        <v>151</v>
      </c>
      <c r="AU189" s="155" t="s">
        <v>83</v>
      </c>
      <c r="AY189" s="17" t="s">
        <v>148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7" t="s">
        <v>81</v>
      </c>
      <c r="BK189" s="156">
        <f>ROUND(I189*H189,2)</f>
        <v>0</v>
      </c>
      <c r="BL189" s="17" t="s">
        <v>170</v>
      </c>
      <c r="BM189" s="155" t="s">
        <v>330</v>
      </c>
    </row>
    <row r="190" spans="1:47" s="2" customFormat="1" ht="28.8">
      <c r="A190" s="32"/>
      <c r="B190" s="33"/>
      <c r="C190" s="32"/>
      <c r="D190" s="157" t="s">
        <v>158</v>
      </c>
      <c r="E190" s="32"/>
      <c r="F190" s="158" t="s">
        <v>331</v>
      </c>
      <c r="G190" s="32"/>
      <c r="H190" s="32"/>
      <c r="I190" s="159"/>
      <c r="J190" s="32"/>
      <c r="K190" s="32"/>
      <c r="L190" s="33"/>
      <c r="M190" s="160"/>
      <c r="N190" s="161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158</v>
      </c>
      <c r="AU190" s="17" t="s">
        <v>83</v>
      </c>
    </row>
    <row r="191" spans="2:51" s="13" customFormat="1" ht="10.2">
      <c r="B191" s="162"/>
      <c r="D191" s="157" t="s">
        <v>159</v>
      </c>
      <c r="E191" s="163" t="s">
        <v>1</v>
      </c>
      <c r="F191" s="164" t="s">
        <v>332</v>
      </c>
      <c r="H191" s="165">
        <v>6.536</v>
      </c>
      <c r="I191" s="166"/>
      <c r="L191" s="162"/>
      <c r="M191" s="170"/>
      <c r="N191" s="171"/>
      <c r="O191" s="171"/>
      <c r="P191" s="171"/>
      <c r="Q191" s="171"/>
      <c r="R191" s="171"/>
      <c r="S191" s="171"/>
      <c r="T191" s="172"/>
      <c r="AT191" s="163" t="s">
        <v>159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148</v>
      </c>
    </row>
    <row r="192" spans="1:31" s="2" customFormat="1" ht="6.9" customHeight="1">
      <c r="A192" s="32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3"/>
      <c r="M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</sheetData>
  <autoFilter ref="C118:K19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333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ROUND((SUM(BE124:BE375)),2)</f>
        <v>0</v>
      </c>
      <c r="G33" s="32"/>
      <c r="H33" s="32"/>
      <c r="I33" s="100">
        <v>0.21</v>
      </c>
      <c r="J33" s="99">
        <f>ROUND(((SUM(BE124:BE375))*I33),2)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ROUND((SUM(BF124:BF375)),2)</f>
        <v>0</v>
      </c>
      <c r="G34" s="32"/>
      <c r="H34" s="32"/>
      <c r="I34" s="100">
        <v>0.15</v>
      </c>
      <c r="J34" s="99">
        <f>ROUND(((SUM(BF124:BF375))*I34),2)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ROUND((SUM(BG124:BG375)),2)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ROUND((SUM(BH124:BH375)),2)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ROUND((SUM(BI124:BI375)),2)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170 - Komunikace a bourací práce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2:12" s="10" customFormat="1" ht="19.95" customHeight="1">
      <c r="B99" s="116"/>
      <c r="D99" s="117" t="s">
        <v>335</v>
      </c>
      <c r="E99" s="118"/>
      <c r="F99" s="118"/>
      <c r="G99" s="118"/>
      <c r="H99" s="118"/>
      <c r="I99" s="118"/>
      <c r="J99" s="119">
        <f>J222</f>
        <v>0</v>
      </c>
      <c r="L99" s="116"/>
    </row>
    <row r="100" spans="2:12" s="10" customFormat="1" ht="19.95" customHeight="1">
      <c r="B100" s="116"/>
      <c r="D100" s="117" t="s">
        <v>336</v>
      </c>
      <c r="E100" s="118"/>
      <c r="F100" s="118"/>
      <c r="G100" s="118"/>
      <c r="H100" s="118"/>
      <c r="I100" s="118"/>
      <c r="J100" s="119">
        <f>J226</f>
        <v>0</v>
      </c>
      <c r="L100" s="116"/>
    </row>
    <row r="101" spans="2:12" s="10" customFormat="1" ht="19.95" customHeight="1">
      <c r="B101" s="116"/>
      <c r="D101" s="117" t="s">
        <v>337</v>
      </c>
      <c r="E101" s="118"/>
      <c r="F101" s="118"/>
      <c r="G101" s="118"/>
      <c r="H101" s="118"/>
      <c r="I101" s="118"/>
      <c r="J101" s="119">
        <f>J265</f>
        <v>0</v>
      </c>
      <c r="L101" s="116"/>
    </row>
    <row r="102" spans="2:12" s="10" customFormat="1" ht="19.95" customHeight="1">
      <c r="B102" s="116"/>
      <c r="D102" s="117" t="s">
        <v>233</v>
      </c>
      <c r="E102" s="118"/>
      <c r="F102" s="118"/>
      <c r="G102" s="118"/>
      <c r="H102" s="118"/>
      <c r="I102" s="118"/>
      <c r="J102" s="119">
        <f>J268</f>
        <v>0</v>
      </c>
      <c r="L102" s="116"/>
    </row>
    <row r="103" spans="2:12" s="10" customFormat="1" ht="19.95" customHeight="1">
      <c r="B103" s="116"/>
      <c r="D103" s="117" t="s">
        <v>234</v>
      </c>
      <c r="E103" s="118"/>
      <c r="F103" s="118"/>
      <c r="G103" s="118"/>
      <c r="H103" s="118"/>
      <c r="I103" s="118"/>
      <c r="J103" s="119">
        <f>J316</f>
        <v>0</v>
      </c>
      <c r="L103" s="116"/>
    </row>
    <row r="104" spans="2:12" s="10" customFormat="1" ht="19.95" customHeight="1">
      <c r="B104" s="116"/>
      <c r="D104" s="117" t="s">
        <v>338</v>
      </c>
      <c r="E104" s="118"/>
      <c r="F104" s="118"/>
      <c r="G104" s="118"/>
      <c r="H104" s="118"/>
      <c r="I104" s="118"/>
      <c r="J104" s="119">
        <f>J373</f>
        <v>0</v>
      </c>
      <c r="L104" s="116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>
      <c r="A111" s="32"/>
      <c r="B111" s="33"/>
      <c r="C111" s="21" t="s">
        <v>133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42" t="str">
        <f>E7</f>
        <v>Revitalizace ul. Šumavská - III. etapa - část B</v>
      </c>
      <c r="F114" s="243"/>
      <c r="G114" s="243"/>
      <c r="H114" s="24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121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07" t="str">
        <f>E9</f>
        <v>SO 170 - Komunikace a bourací práce</v>
      </c>
      <c r="F116" s="244"/>
      <c r="G116" s="244"/>
      <c r="H116" s="244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2"/>
      <c r="E118" s="32"/>
      <c r="F118" s="25" t="str">
        <f>F12</f>
        <v xml:space="preserve"> </v>
      </c>
      <c r="G118" s="32"/>
      <c r="H118" s="32"/>
      <c r="I118" s="27" t="s">
        <v>22</v>
      </c>
      <c r="J118" s="55" t="str">
        <f>IF(J12="","",J12)</f>
        <v>29. 11. 2020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24</v>
      </c>
      <c r="D120" s="32"/>
      <c r="E120" s="32"/>
      <c r="F120" s="25" t="str">
        <f>E15</f>
        <v xml:space="preserve"> </v>
      </c>
      <c r="G120" s="32"/>
      <c r="H120" s="32"/>
      <c r="I120" s="27" t="s">
        <v>29</v>
      </c>
      <c r="J120" s="30" t="str">
        <f>E21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7" t="s">
        <v>27</v>
      </c>
      <c r="D121" s="32"/>
      <c r="E121" s="32"/>
      <c r="F121" s="25" t="str">
        <f>IF(E18="","",E18)</f>
        <v>Vyplň údaj</v>
      </c>
      <c r="G121" s="32"/>
      <c r="H121" s="32"/>
      <c r="I121" s="27" t="s">
        <v>31</v>
      </c>
      <c r="J121" s="30" t="str">
        <f>E24</f>
        <v xml:space="preserve"> 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20"/>
      <c r="B123" s="121"/>
      <c r="C123" s="122" t="s">
        <v>134</v>
      </c>
      <c r="D123" s="123" t="s">
        <v>58</v>
      </c>
      <c r="E123" s="123" t="s">
        <v>54</v>
      </c>
      <c r="F123" s="123" t="s">
        <v>55</v>
      </c>
      <c r="G123" s="123" t="s">
        <v>135</v>
      </c>
      <c r="H123" s="123" t="s">
        <v>136</v>
      </c>
      <c r="I123" s="123" t="s">
        <v>137</v>
      </c>
      <c r="J123" s="123" t="s">
        <v>125</v>
      </c>
      <c r="K123" s="124" t="s">
        <v>138</v>
      </c>
      <c r="L123" s="125"/>
      <c r="M123" s="62" t="s">
        <v>1</v>
      </c>
      <c r="N123" s="63" t="s">
        <v>37</v>
      </c>
      <c r="O123" s="63" t="s">
        <v>139</v>
      </c>
      <c r="P123" s="63" t="s">
        <v>140</v>
      </c>
      <c r="Q123" s="63" t="s">
        <v>141</v>
      </c>
      <c r="R123" s="63" t="s">
        <v>142</v>
      </c>
      <c r="S123" s="63" t="s">
        <v>143</v>
      </c>
      <c r="T123" s="64" t="s">
        <v>144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3" s="2" customFormat="1" ht="22.8" customHeight="1">
      <c r="A124" s="32"/>
      <c r="B124" s="33"/>
      <c r="C124" s="69" t="s">
        <v>145</v>
      </c>
      <c r="D124" s="32"/>
      <c r="E124" s="32"/>
      <c r="F124" s="32"/>
      <c r="G124" s="32"/>
      <c r="H124" s="32"/>
      <c r="I124" s="32"/>
      <c r="J124" s="126">
        <f>BK124</f>
        <v>0</v>
      </c>
      <c r="K124" s="32"/>
      <c r="L124" s="33"/>
      <c r="M124" s="65"/>
      <c r="N124" s="56"/>
      <c r="O124" s="66"/>
      <c r="P124" s="127">
        <f>P125</f>
        <v>0</v>
      </c>
      <c r="Q124" s="66"/>
      <c r="R124" s="127">
        <f>R125</f>
        <v>952.4726192</v>
      </c>
      <c r="S124" s="66"/>
      <c r="T124" s="128">
        <f>T125</f>
        <v>1002.9429999999999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72</v>
      </c>
      <c r="AU124" s="17" t="s">
        <v>127</v>
      </c>
      <c r="BK124" s="129">
        <f>BK125</f>
        <v>0</v>
      </c>
    </row>
    <row r="125" spans="2:63" s="12" customFormat="1" ht="25.95" customHeight="1">
      <c r="B125" s="130"/>
      <c r="D125" s="131" t="s">
        <v>72</v>
      </c>
      <c r="E125" s="132" t="s">
        <v>235</v>
      </c>
      <c r="F125" s="132" t="s">
        <v>236</v>
      </c>
      <c r="I125" s="133"/>
      <c r="J125" s="134">
        <f>BK125</f>
        <v>0</v>
      </c>
      <c r="L125" s="130"/>
      <c r="M125" s="135"/>
      <c r="N125" s="136"/>
      <c r="O125" s="136"/>
      <c r="P125" s="137">
        <f>P126+P222+P226+P265+P268+P316+P373</f>
        <v>0</v>
      </c>
      <c r="Q125" s="136"/>
      <c r="R125" s="137">
        <f>R126+R222+R226+R265+R268+R316+R373</f>
        <v>952.4726192</v>
      </c>
      <c r="S125" s="136"/>
      <c r="T125" s="138">
        <f>T126+T222+T226+T265+T268+T316+T373</f>
        <v>1002.9429999999999</v>
      </c>
      <c r="AR125" s="131" t="s">
        <v>81</v>
      </c>
      <c r="AT125" s="139" t="s">
        <v>72</v>
      </c>
      <c r="AU125" s="139" t="s">
        <v>73</v>
      </c>
      <c r="AY125" s="131" t="s">
        <v>148</v>
      </c>
      <c r="BK125" s="140">
        <f>BK126+BK222+BK226+BK265+BK268+BK316+BK373</f>
        <v>0</v>
      </c>
    </row>
    <row r="126" spans="2:63" s="12" customFormat="1" ht="22.8" customHeight="1">
      <c r="B126" s="130"/>
      <c r="D126" s="131" t="s">
        <v>72</v>
      </c>
      <c r="E126" s="141" t="s">
        <v>81</v>
      </c>
      <c r="F126" s="141" t="s">
        <v>339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SUM(P127:P221)</f>
        <v>0</v>
      </c>
      <c r="Q126" s="136"/>
      <c r="R126" s="137">
        <f>SUM(R127:R221)</f>
        <v>45.07145</v>
      </c>
      <c r="S126" s="136"/>
      <c r="T126" s="138">
        <f>SUM(T127:T221)</f>
        <v>984.56</v>
      </c>
      <c r="AR126" s="131" t="s">
        <v>81</v>
      </c>
      <c r="AT126" s="139" t="s">
        <v>72</v>
      </c>
      <c r="AU126" s="139" t="s">
        <v>81</v>
      </c>
      <c r="AY126" s="131" t="s">
        <v>148</v>
      </c>
      <c r="BK126" s="140">
        <f>SUM(BK127:BK221)</f>
        <v>0</v>
      </c>
    </row>
    <row r="127" spans="1:65" s="2" customFormat="1" ht="22.8">
      <c r="A127" s="32"/>
      <c r="B127" s="143"/>
      <c r="C127" s="144" t="s">
        <v>81</v>
      </c>
      <c r="D127" s="144" t="s">
        <v>151</v>
      </c>
      <c r="E127" s="145" t="s">
        <v>340</v>
      </c>
      <c r="F127" s="146" t="s">
        <v>341</v>
      </c>
      <c r="G127" s="147" t="s">
        <v>286</v>
      </c>
      <c r="H127" s="148">
        <v>455</v>
      </c>
      <c r="I127" s="149"/>
      <c r="J127" s="150">
        <f>ROUND(I127*H127,2)</f>
        <v>0</v>
      </c>
      <c r="K127" s="146" t="s">
        <v>155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0.26</v>
      </c>
      <c r="T127" s="154">
        <f>S127*H127</f>
        <v>118.3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170</v>
      </c>
      <c r="AT127" s="155" t="s">
        <v>151</v>
      </c>
      <c r="AU127" s="155" t="s">
        <v>83</v>
      </c>
      <c r="AY127" s="17" t="s">
        <v>148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170</v>
      </c>
      <c r="BM127" s="155" t="s">
        <v>342</v>
      </c>
    </row>
    <row r="128" spans="1:47" s="2" customFormat="1" ht="48">
      <c r="A128" s="32"/>
      <c r="B128" s="33"/>
      <c r="C128" s="32"/>
      <c r="D128" s="157" t="s">
        <v>158</v>
      </c>
      <c r="E128" s="32"/>
      <c r="F128" s="158" t="s">
        <v>343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158</v>
      </c>
      <c r="AU128" s="17" t="s">
        <v>83</v>
      </c>
    </row>
    <row r="129" spans="2:51" s="13" customFormat="1" ht="10.2">
      <c r="B129" s="162"/>
      <c r="D129" s="157" t="s">
        <v>159</v>
      </c>
      <c r="E129" s="163" t="s">
        <v>1</v>
      </c>
      <c r="F129" s="164" t="s">
        <v>344</v>
      </c>
      <c r="H129" s="165">
        <v>455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159</v>
      </c>
      <c r="AU129" s="163" t="s">
        <v>83</v>
      </c>
      <c r="AV129" s="13" t="s">
        <v>83</v>
      </c>
      <c r="AW129" s="13" t="s">
        <v>30</v>
      </c>
      <c r="AX129" s="13" t="s">
        <v>81</v>
      </c>
      <c r="AY129" s="163" t="s">
        <v>148</v>
      </c>
    </row>
    <row r="130" spans="1:65" s="2" customFormat="1" ht="33" customHeight="1">
      <c r="A130" s="32"/>
      <c r="B130" s="143"/>
      <c r="C130" s="144" t="s">
        <v>83</v>
      </c>
      <c r="D130" s="144" t="s">
        <v>151</v>
      </c>
      <c r="E130" s="145" t="s">
        <v>345</v>
      </c>
      <c r="F130" s="146" t="s">
        <v>346</v>
      </c>
      <c r="G130" s="147" t="s">
        <v>286</v>
      </c>
      <c r="H130" s="148">
        <v>16</v>
      </c>
      <c r="I130" s="149"/>
      <c r="J130" s="150">
        <f>ROUND(I130*H130,2)</f>
        <v>0</v>
      </c>
      <c r="K130" s="146" t="s">
        <v>155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0.295</v>
      </c>
      <c r="T130" s="154">
        <f>S130*H130</f>
        <v>4.72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170</v>
      </c>
      <c r="AT130" s="155" t="s">
        <v>151</v>
      </c>
      <c r="AU130" s="155" t="s">
        <v>83</v>
      </c>
      <c r="AY130" s="17" t="s">
        <v>148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170</v>
      </c>
      <c r="BM130" s="155" t="s">
        <v>347</v>
      </c>
    </row>
    <row r="131" spans="1:47" s="2" customFormat="1" ht="48">
      <c r="A131" s="32"/>
      <c r="B131" s="33"/>
      <c r="C131" s="32"/>
      <c r="D131" s="157" t="s">
        <v>158</v>
      </c>
      <c r="E131" s="32"/>
      <c r="F131" s="158" t="s">
        <v>348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158</v>
      </c>
      <c r="AU131" s="17" t="s">
        <v>83</v>
      </c>
    </row>
    <row r="132" spans="2:51" s="13" customFormat="1" ht="10.2">
      <c r="B132" s="162"/>
      <c r="D132" s="157" t="s">
        <v>159</v>
      </c>
      <c r="E132" s="163" t="s">
        <v>1</v>
      </c>
      <c r="F132" s="164" t="s">
        <v>349</v>
      </c>
      <c r="H132" s="165">
        <v>16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159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148</v>
      </c>
    </row>
    <row r="133" spans="1:65" s="2" customFormat="1" ht="22.8">
      <c r="A133" s="32"/>
      <c r="B133" s="143"/>
      <c r="C133" s="144" t="s">
        <v>165</v>
      </c>
      <c r="D133" s="144" t="s">
        <v>151</v>
      </c>
      <c r="E133" s="145" t="s">
        <v>350</v>
      </c>
      <c r="F133" s="146" t="s">
        <v>351</v>
      </c>
      <c r="G133" s="147" t="s">
        <v>286</v>
      </c>
      <c r="H133" s="148">
        <v>16</v>
      </c>
      <c r="I133" s="149"/>
      <c r="J133" s="150">
        <f>ROUND(I133*H133,2)</f>
        <v>0</v>
      </c>
      <c r="K133" s="146" t="s">
        <v>155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0.58</v>
      </c>
      <c r="T133" s="154">
        <f>S133*H133</f>
        <v>9.28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170</v>
      </c>
      <c r="AT133" s="155" t="s">
        <v>151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352</v>
      </c>
    </row>
    <row r="134" spans="1:47" s="2" customFormat="1" ht="48">
      <c r="A134" s="32"/>
      <c r="B134" s="33"/>
      <c r="C134" s="32"/>
      <c r="D134" s="157" t="s">
        <v>158</v>
      </c>
      <c r="E134" s="32"/>
      <c r="F134" s="158" t="s">
        <v>353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3" customFormat="1" ht="10.2">
      <c r="B135" s="162"/>
      <c r="D135" s="157" t="s">
        <v>159</v>
      </c>
      <c r="E135" s="163" t="s">
        <v>1</v>
      </c>
      <c r="F135" s="164" t="s">
        <v>354</v>
      </c>
      <c r="H135" s="165">
        <v>16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159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148</v>
      </c>
    </row>
    <row r="136" spans="1:65" s="2" customFormat="1" ht="22.8">
      <c r="A136" s="32"/>
      <c r="B136" s="143"/>
      <c r="C136" s="144" t="s">
        <v>170</v>
      </c>
      <c r="D136" s="144" t="s">
        <v>151</v>
      </c>
      <c r="E136" s="145" t="s">
        <v>355</v>
      </c>
      <c r="F136" s="146" t="s">
        <v>356</v>
      </c>
      <c r="G136" s="147" t="s">
        <v>286</v>
      </c>
      <c r="H136" s="148">
        <v>1273</v>
      </c>
      <c r="I136" s="149"/>
      <c r="J136" s="150">
        <f>ROUND(I136*H136,2)</f>
        <v>0</v>
      </c>
      <c r="K136" s="146" t="s">
        <v>155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0.29</v>
      </c>
      <c r="T136" s="154">
        <f>S136*H136</f>
        <v>369.16999999999996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170</v>
      </c>
      <c r="AT136" s="155" t="s">
        <v>151</v>
      </c>
      <c r="AU136" s="155" t="s">
        <v>83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170</v>
      </c>
      <c r="BM136" s="155" t="s">
        <v>357</v>
      </c>
    </row>
    <row r="137" spans="1:47" s="2" customFormat="1" ht="38.4">
      <c r="A137" s="32"/>
      <c r="B137" s="33"/>
      <c r="C137" s="32"/>
      <c r="D137" s="157" t="s">
        <v>158</v>
      </c>
      <c r="E137" s="32"/>
      <c r="F137" s="158" t="s">
        <v>358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83</v>
      </c>
    </row>
    <row r="138" spans="2:51" s="13" customFormat="1" ht="20.4">
      <c r="B138" s="162"/>
      <c r="D138" s="157" t="s">
        <v>159</v>
      </c>
      <c r="E138" s="163" t="s">
        <v>1</v>
      </c>
      <c r="F138" s="164" t="s">
        <v>359</v>
      </c>
      <c r="H138" s="165">
        <v>857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159</v>
      </c>
      <c r="AU138" s="163" t="s">
        <v>83</v>
      </c>
      <c r="AV138" s="13" t="s">
        <v>83</v>
      </c>
      <c r="AW138" s="13" t="s">
        <v>30</v>
      </c>
      <c r="AX138" s="13" t="s">
        <v>73</v>
      </c>
      <c r="AY138" s="163" t="s">
        <v>148</v>
      </c>
    </row>
    <row r="139" spans="2:51" s="13" customFormat="1" ht="10.2">
      <c r="B139" s="162"/>
      <c r="D139" s="157" t="s">
        <v>159</v>
      </c>
      <c r="E139" s="163" t="s">
        <v>1</v>
      </c>
      <c r="F139" s="164" t="s">
        <v>360</v>
      </c>
      <c r="H139" s="165">
        <v>416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159</v>
      </c>
      <c r="AU139" s="163" t="s">
        <v>83</v>
      </c>
      <c r="AV139" s="13" t="s">
        <v>83</v>
      </c>
      <c r="AW139" s="13" t="s">
        <v>30</v>
      </c>
      <c r="AX139" s="13" t="s">
        <v>73</v>
      </c>
      <c r="AY139" s="163" t="s">
        <v>148</v>
      </c>
    </row>
    <row r="140" spans="2:51" s="15" customFormat="1" ht="10.2">
      <c r="B140" s="180"/>
      <c r="D140" s="157" t="s">
        <v>159</v>
      </c>
      <c r="E140" s="181" t="s">
        <v>1</v>
      </c>
      <c r="F140" s="182" t="s">
        <v>249</v>
      </c>
      <c r="H140" s="183">
        <v>1273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159</v>
      </c>
      <c r="AU140" s="181" t="s">
        <v>83</v>
      </c>
      <c r="AV140" s="15" t="s">
        <v>170</v>
      </c>
      <c r="AW140" s="15" t="s">
        <v>30</v>
      </c>
      <c r="AX140" s="15" t="s">
        <v>81</v>
      </c>
      <c r="AY140" s="181" t="s">
        <v>148</v>
      </c>
    </row>
    <row r="141" spans="1:65" s="2" customFormat="1" ht="22.8">
      <c r="A141" s="32"/>
      <c r="B141" s="143"/>
      <c r="C141" s="144" t="s">
        <v>147</v>
      </c>
      <c r="D141" s="144" t="s">
        <v>151</v>
      </c>
      <c r="E141" s="145" t="s">
        <v>361</v>
      </c>
      <c r="F141" s="146" t="s">
        <v>362</v>
      </c>
      <c r="G141" s="147" t="s">
        <v>286</v>
      </c>
      <c r="H141" s="148">
        <v>395</v>
      </c>
      <c r="I141" s="149"/>
      <c r="J141" s="150">
        <f>ROUND(I141*H141,2)</f>
        <v>0</v>
      </c>
      <c r="K141" s="146" t="s">
        <v>155</v>
      </c>
      <c r="L141" s="33"/>
      <c r="M141" s="151" t="s">
        <v>1</v>
      </c>
      <c r="N141" s="152" t="s">
        <v>38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0.325</v>
      </c>
      <c r="T141" s="154">
        <f>S141*H141</f>
        <v>128.375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170</v>
      </c>
      <c r="AT141" s="155" t="s">
        <v>151</v>
      </c>
      <c r="AU141" s="155" t="s">
        <v>83</v>
      </c>
      <c r="AY141" s="17" t="s">
        <v>148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81</v>
      </c>
      <c r="BK141" s="156">
        <f>ROUND(I141*H141,2)</f>
        <v>0</v>
      </c>
      <c r="BL141" s="17" t="s">
        <v>170</v>
      </c>
      <c r="BM141" s="155" t="s">
        <v>363</v>
      </c>
    </row>
    <row r="142" spans="1:47" s="2" customFormat="1" ht="38.4">
      <c r="A142" s="32"/>
      <c r="B142" s="33"/>
      <c r="C142" s="32"/>
      <c r="D142" s="157" t="s">
        <v>158</v>
      </c>
      <c r="E142" s="32"/>
      <c r="F142" s="158" t="s">
        <v>364</v>
      </c>
      <c r="G142" s="32"/>
      <c r="H142" s="32"/>
      <c r="I142" s="159"/>
      <c r="J142" s="32"/>
      <c r="K142" s="32"/>
      <c r="L142" s="33"/>
      <c r="M142" s="160"/>
      <c r="N142" s="161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158</v>
      </c>
      <c r="AU142" s="17" t="s">
        <v>83</v>
      </c>
    </row>
    <row r="143" spans="2:51" s="13" customFormat="1" ht="20.4">
      <c r="B143" s="162"/>
      <c r="D143" s="157" t="s">
        <v>159</v>
      </c>
      <c r="E143" s="163" t="s">
        <v>1</v>
      </c>
      <c r="F143" s="164" t="s">
        <v>365</v>
      </c>
      <c r="H143" s="165">
        <v>395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159</v>
      </c>
      <c r="AU143" s="163" t="s">
        <v>83</v>
      </c>
      <c r="AV143" s="13" t="s">
        <v>83</v>
      </c>
      <c r="AW143" s="13" t="s">
        <v>30</v>
      </c>
      <c r="AX143" s="13" t="s">
        <v>81</v>
      </c>
      <c r="AY143" s="163" t="s">
        <v>148</v>
      </c>
    </row>
    <row r="144" spans="1:65" s="2" customFormat="1" ht="22.8">
      <c r="A144" s="32"/>
      <c r="B144" s="143"/>
      <c r="C144" s="144" t="s">
        <v>180</v>
      </c>
      <c r="D144" s="144" t="s">
        <v>151</v>
      </c>
      <c r="E144" s="145" t="s">
        <v>366</v>
      </c>
      <c r="F144" s="146" t="s">
        <v>367</v>
      </c>
      <c r="G144" s="147" t="s">
        <v>286</v>
      </c>
      <c r="H144" s="148">
        <v>402</v>
      </c>
      <c r="I144" s="149"/>
      <c r="J144" s="150">
        <f>ROUND(I144*H144,2)</f>
        <v>0</v>
      </c>
      <c r="K144" s="146" t="s">
        <v>155</v>
      </c>
      <c r="L144" s="33"/>
      <c r="M144" s="151" t="s">
        <v>1</v>
      </c>
      <c r="N144" s="152" t="s">
        <v>38</v>
      </c>
      <c r="O144" s="58"/>
      <c r="P144" s="153">
        <f>O144*H144</f>
        <v>0</v>
      </c>
      <c r="Q144" s="153">
        <v>5E-05</v>
      </c>
      <c r="R144" s="153">
        <f>Q144*H144</f>
        <v>0.0201</v>
      </c>
      <c r="S144" s="153">
        <v>0.115</v>
      </c>
      <c r="T144" s="154">
        <f>S144*H144</f>
        <v>46.230000000000004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170</v>
      </c>
      <c r="AT144" s="155" t="s">
        <v>151</v>
      </c>
      <c r="AU144" s="155" t="s">
        <v>83</v>
      </c>
      <c r="AY144" s="17" t="s">
        <v>148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81</v>
      </c>
      <c r="BK144" s="156">
        <f>ROUND(I144*H144,2)</f>
        <v>0</v>
      </c>
      <c r="BL144" s="17" t="s">
        <v>170</v>
      </c>
      <c r="BM144" s="155" t="s">
        <v>368</v>
      </c>
    </row>
    <row r="145" spans="1:47" s="2" customFormat="1" ht="28.8">
      <c r="A145" s="32"/>
      <c r="B145" s="33"/>
      <c r="C145" s="32"/>
      <c r="D145" s="157" t="s">
        <v>158</v>
      </c>
      <c r="E145" s="32"/>
      <c r="F145" s="158" t="s">
        <v>369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158</v>
      </c>
      <c r="AU145" s="17" t="s">
        <v>83</v>
      </c>
    </row>
    <row r="146" spans="2:51" s="13" customFormat="1" ht="10.2">
      <c r="B146" s="162"/>
      <c r="D146" s="157" t="s">
        <v>159</v>
      </c>
      <c r="E146" s="163" t="s">
        <v>1</v>
      </c>
      <c r="F146" s="164" t="s">
        <v>370</v>
      </c>
      <c r="H146" s="165">
        <v>402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159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148</v>
      </c>
    </row>
    <row r="147" spans="1:65" s="2" customFormat="1" ht="22.8">
      <c r="A147" s="32"/>
      <c r="B147" s="143"/>
      <c r="C147" s="144" t="s">
        <v>186</v>
      </c>
      <c r="D147" s="144" t="s">
        <v>151</v>
      </c>
      <c r="E147" s="145" t="s">
        <v>371</v>
      </c>
      <c r="F147" s="146" t="s">
        <v>372</v>
      </c>
      <c r="G147" s="147" t="s">
        <v>286</v>
      </c>
      <c r="H147" s="148">
        <v>395</v>
      </c>
      <c r="I147" s="149"/>
      <c r="J147" s="150">
        <f>ROUND(I147*H147,2)</f>
        <v>0</v>
      </c>
      <c r="K147" s="146" t="s">
        <v>155</v>
      </c>
      <c r="L147" s="33"/>
      <c r="M147" s="151" t="s">
        <v>1</v>
      </c>
      <c r="N147" s="152" t="s">
        <v>38</v>
      </c>
      <c r="O147" s="58"/>
      <c r="P147" s="153">
        <f>O147*H147</f>
        <v>0</v>
      </c>
      <c r="Q147" s="153">
        <v>4E-05</v>
      </c>
      <c r="R147" s="153">
        <f>Q147*H147</f>
        <v>0.0158</v>
      </c>
      <c r="S147" s="153">
        <v>0.092</v>
      </c>
      <c r="T147" s="154">
        <f>S147*H147</f>
        <v>36.339999999999996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170</v>
      </c>
      <c r="AT147" s="155" t="s">
        <v>151</v>
      </c>
      <c r="AU147" s="155" t="s">
        <v>83</v>
      </c>
      <c r="AY147" s="17" t="s">
        <v>148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81</v>
      </c>
      <c r="BK147" s="156">
        <f>ROUND(I147*H147,2)</f>
        <v>0</v>
      </c>
      <c r="BL147" s="17" t="s">
        <v>170</v>
      </c>
      <c r="BM147" s="155" t="s">
        <v>373</v>
      </c>
    </row>
    <row r="148" spans="1:47" s="2" customFormat="1" ht="28.8">
      <c r="A148" s="32"/>
      <c r="B148" s="33"/>
      <c r="C148" s="32"/>
      <c r="D148" s="157" t="s">
        <v>158</v>
      </c>
      <c r="E148" s="32"/>
      <c r="F148" s="158" t="s">
        <v>374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158</v>
      </c>
      <c r="AU148" s="17" t="s">
        <v>83</v>
      </c>
    </row>
    <row r="149" spans="2:51" s="13" customFormat="1" ht="10.2">
      <c r="B149" s="162"/>
      <c r="D149" s="157" t="s">
        <v>159</v>
      </c>
      <c r="E149" s="163" t="s">
        <v>1</v>
      </c>
      <c r="F149" s="164" t="s">
        <v>375</v>
      </c>
      <c r="H149" s="165">
        <v>395</v>
      </c>
      <c r="I149" s="166"/>
      <c r="L149" s="162"/>
      <c r="M149" s="167"/>
      <c r="N149" s="168"/>
      <c r="O149" s="168"/>
      <c r="P149" s="168"/>
      <c r="Q149" s="168"/>
      <c r="R149" s="168"/>
      <c r="S149" s="168"/>
      <c r="T149" s="169"/>
      <c r="AT149" s="163" t="s">
        <v>159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148</v>
      </c>
    </row>
    <row r="150" spans="1:65" s="2" customFormat="1" ht="22.8">
      <c r="A150" s="32"/>
      <c r="B150" s="143"/>
      <c r="C150" s="144" t="s">
        <v>191</v>
      </c>
      <c r="D150" s="144" t="s">
        <v>151</v>
      </c>
      <c r="E150" s="145" t="s">
        <v>376</v>
      </c>
      <c r="F150" s="146" t="s">
        <v>377</v>
      </c>
      <c r="G150" s="147" t="s">
        <v>286</v>
      </c>
      <c r="H150" s="148">
        <v>395</v>
      </c>
      <c r="I150" s="149"/>
      <c r="J150" s="150">
        <f>ROUND(I150*H150,2)</f>
        <v>0</v>
      </c>
      <c r="K150" s="146" t="s">
        <v>155</v>
      </c>
      <c r="L150" s="33"/>
      <c r="M150" s="151" t="s">
        <v>1</v>
      </c>
      <c r="N150" s="152" t="s">
        <v>38</v>
      </c>
      <c r="O150" s="58"/>
      <c r="P150" s="153">
        <f>O150*H150</f>
        <v>0</v>
      </c>
      <c r="Q150" s="153">
        <v>9E-05</v>
      </c>
      <c r="R150" s="153">
        <f>Q150*H150</f>
        <v>0.035550000000000005</v>
      </c>
      <c r="S150" s="153">
        <v>0.23</v>
      </c>
      <c r="T150" s="154">
        <f>S150*H150</f>
        <v>90.85000000000001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170</v>
      </c>
      <c r="AT150" s="155" t="s">
        <v>151</v>
      </c>
      <c r="AU150" s="155" t="s">
        <v>83</v>
      </c>
      <c r="AY150" s="17" t="s">
        <v>148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7" t="s">
        <v>81</v>
      </c>
      <c r="BK150" s="156">
        <f>ROUND(I150*H150,2)</f>
        <v>0</v>
      </c>
      <c r="BL150" s="17" t="s">
        <v>170</v>
      </c>
      <c r="BM150" s="155" t="s">
        <v>378</v>
      </c>
    </row>
    <row r="151" spans="1:47" s="2" customFormat="1" ht="28.8">
      <c r="A151" s="32"/>
      <c r="B151" s="33"/>
      <c r="C151" s="32"/>
      <c r="D151" s="157" t="s">
        <v>158</v>
      </c>
      <c r="E151" s="32"/>
      <c r="F151" s="158" t="s">
        <v>379</v>
      </c>
      <c r="G151" s="32"/>
      <c r="H151" s="32"/>
      <c r="I151" s="159"/>
      <c r="J151" s="32"/>
      <c r="K151" s="32"/>
      <c r="L151" s="33"/>
      <c r="M151" s="160"/>
      <c r="N151" s="161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158</v>
      </c>
      <c r="AU151" s="17" t="s">
        <v>83</v>
      </c>
    </row>
    <row r="152" spans="2:51" s="13" customFormat="1" ht="10.2">
      <c r="B152" s="162"/>
      <c r="D152" s="157" t="s">
        <v>159</v>
      </c>
      <c r="E152" s="163" t="s">
        <v>1</v>
      </c>
      <c r="F152" s="164" t="s">
        <v>380</v>
      </c>
      <c r="H152" s="165">
        <v>395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159</v>
      </c>
      <c r="AU152" s="163" t="s">
        <v>83</v>
      </c>
      <c r="AV152" s="13" t="s">
        <v>83</v>
      </c>
      <c r="AW152" s="13" t="s">
        <v>30</v>
      </c>
      <c r="AX152" s="13" t="s">
        <v>81</v>
      </c>
      <c r="AY152" s="163" t="s">
        <v>148</v>
      </c>
    </row>
    <row r="153" spans="1:65" s="2" customFormat="1" ht="16.5" customHeight="1">
      <c r="A153" s="32"/>
      <c r="B153" s="143"/>
      <c r="C153" s="144" t="s">
        <v>196</v>
      </c>
      <c r="D153" s="144" t="s">
        <v>151</v>
      </c>
      <c r="E153" s="145" t="s">
        <v>381</v>
      </c>
      <c r="F153" s="146" t="s">
        <v>382</v>
      </c>
      <c r="G153" s="147" t="s">
        <v>279</v>
      </c>
      <c r="H153" s="148">
        <v>766</v>
      </c>
      <c r="I153" s="149"/>
      <c r="J153" s="150">
        <f>ROUND(I153*H153,2)</f>
        <v>0</v>
      </c>
      <c r="K153" s="146" t="s">
        <v>155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0.205</v>
      </c>
      <c r="T153" s="154">
        <f>S153*H153</f>
        <v>157.03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170</v>
      </c>
      <c r="AT153" s="155" t="s">
        <v>151</v>
      </c>
      <c r="AU153" s="155" t="s">
        <v>83</v>
      </c>
      <c r="AY153" s="17" t="s">
        <v>148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170</v>
      </c>
      <c r="BM153" s="155" t="s">
        <v>383</v>
      </c>
    </row>
    <row r="154" spans="1:47" s="2" customFormat="1" ht="28.8">
      <c r="A154" s="32"/>
      <c r="B154" s="33"/>
      <c r="C154" s="32"/>
      <c r="D154" s="157" t="s">
        <v>158</v>
      </c>
      <c r="E154" s="32"/>
      <c r="F154" s="158" t="s">
        <v>384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158</v>
      </c>
      <c r="AU154" s="17" t="s">
        <v>83</v>
      </c>
    </row>
    <row r="155" spans="2:51" s="13" customFormat="1" ht="10.2">
      <c r="B155" s="162"/>
      <c r="D155" s="157" t="s">
        <v>159</v>
      </c>
      <c r="E155" s="163" t="s">
        <v>1</v>
      </c>
      <c r="F155" s="164" t="s">
        <v>385</v>
      </c>
      <c r="H155" s="165">
        <v>766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159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148</v>
      </c>
    </row>
    <row r="156" spans="1:65" s="2" customFormat="1" ht="16.5" customHeight="1">
      <c r="A156" s="32"/>
      <c r="B156" s="143"/>
      <c r="C156" s="144" t="s">
        <v>201</v>
      </c>
      <c r="D156" s="144" t="s">
        <v>151</v>
      </c>
      <c r="E156" s="145" t="s">
        <v>386</v>
      </c>
      <c r="F156" s="146" t="s">
        <v>387</v>
      </c>
      <c r="G156" s="147" t="s">
        <v>279</v>
      </c>
      <c r="H156" s="148">
        <v>211</v>
      </c>
      <c r="I156" s="149"/>
      <c r="J156" s="150">
        <f>ROUND(I156*H156,2)</f>
        <v>0</v>
      </c>
      <c r="K156" s="146" t="s">
        <v>155</v>
      </c>
      <c r="L156" s="33"/>
      <c r="M156" s="151" t="s">
        <v>1</v>
      </c>
      <c r="N156" s="152" t="s">
        <v>38</v>
      </c>
      <c r="O156" s="58"/>
      <c r="P156" s="153">
        <f>O156*H156</f>
        <v>0</v>
      </c>
      <c r="Q156" s="153">
        <v>0</v>
      </c>
      <c r="R156" s="153">
        <f>Q156*H156</f>
        <v>0</v>
      </c>
      <c r="S156" s="153">
        <v>0.115</v>
      </c>
      <c r="T156" s="154">
        <f>S156*H156</f>
        <v>24.265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170</v>
      </c>
      <c r="AT156" s="155" t="s">
        <v>151</v>
      </c>
      <c r="AU156" s="155" t="s">
        <v>83</v>
      </c>
      <c r="AY156" s="17" t="s">
        <v>148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81</v>
      </c>
      <c r="BK156" s="156">
        <f>ROUND(I156*H156,2)</f>
        <v>0</v>
      </c>
      <c r="BL156" s="17" t="s">
        <v>170</v>
      </c>
      <c r="BM156" s="155" t="s">
        <v>388</v>
      </c>
    </row>
    <row r="157" spans="1:47" s="2" customFormat="1" ht="28.8">
      <c r="A157" s="32"/>
      <c r="B157" s="33"/>
      <c r="C157" s="32"/>
      <c r="D157" s="157" t="s">
        <v>158</v>
      </c>
      <c r="E157" s="32"/>
      <c r="F157" s="158" t="s">
        <v>389</v>
      </c>
      <c r="G157" s="32"/>
      <c r="H157" s="32"/>
      <c r="I157" s="159"/>
      <c r="J157" s="32"/>
      <c r="K157" s="32"/>
      <c r="L157" s="33"/>
      <c r="M157" s="160"/>
      <c r="N157" s="161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158</v>
      </c>
      <c r="AU157" s="17" t="s">
        <v>83</v>
      </c>
    </row>
    <row r="158" spans="2:51" s="13" customFormat="1" ht="20.4">
      <c r="B158" s="162"/>
      <c r="D158" s="157" t="s">
        <v>159</v>
      </c>
      <c r="E158" s="163" t="s">
        <v>1</v>
      </c>
      <c r="F158" s="164" t="s">
        <v>390</v>
      </c>
      <c r="H158" s="165">
        <v>211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159</v>
      </c>
      <c r="AU158" s="163" t="s">
        <v>83</v>
      </c>
      <c r="AV158" s="13" t="s">
        <v>83</v>
      </c>
      <c r="AW158" s="13" t="s">
        <v>30</v>
      </c>
      <c r="AX158" s="13" t="s">
        <v>81</v>
      </c>
      <c r="AY158" s="163" t="s">
        <v>148</v>
      </c>
    </row>
    <row r="159" spans="1:65" s="2" customFormat="1" ht="22.8">
      <c r="A159" s="32"/>
      <c r="B159" s="143"/>
      <c r="C159" s="144" t="s">
        <v>207</v>
      </c>
      <c r="D159" s="144" t="s">
        <v>151</v>
      </c>
      <c r="E159" s="145" t="s">
        <v>391</v>
      </c>
      <c r="F159" s="146" t="s">
        <v>392</v>
      </c>
      <c r="G159" s="147" t="s">
        <v>286</v>
      </c>
      <c r="H159" s="148">
        <v>2626</v>
      </c>
      <c r="I159" s="149"/>
      <c r="J159" s="150">
        <f>ROUND(I159*H159,2)</f>
        <v>0</v>
      </c>
      <c r="K159" s="146" t="s">
        <v>155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170</v>
      </c>
      <c r="AT159" s="155" t="s">
        <v>151</v>
      </c>
      <c r="AU159" s="155" t="s">
        <v>83</v>
      </c>
      <c r="AY159" s="17" t="s">
        <v>148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170</v>
      </c>
      <c r="BM159" s="155" t="s">
        <v>393</v>
      </c>
    </row>
    <row r="160" spans="1:47" s="2" customFormat="1" ht="19.2">
      <c r="A160" s="32"/>
      <c r="B160" s="33"/>
      <c r="C160" s="32"/>
      <c r="D160" s="157" t="s">
        <v>158</v>
      </c>
      <c r="E160" s="32"/>
      <c r="F160" s="158" t="s">
        <v>394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158</v>
      </c>
      <c r="AU160" s="17" t="s">
        <v>83</v>
      </c>
    </row>
    <row r="161" spans="2:51" s="13" customFormat="1" ht="10.2">
      <c r="B161" s="162"/>
      <c r="D161" s="157" t="s">
        <v>159</v>
      </c>
      <c r="E161" s="163" t="s">
        <v>1</v>
      </c>
      <c r="F161" s="164" t="s">
        <v>395</v>
      </c>
      <c r="H161" s="165">
        <v>791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159</v>
      </c>
      <c r="AU161" s="163" t="s">
        <v>83</v>
      </c>
      <c r="AV161" s="13" t="s">
        <v>83</v>
      </c>
      <c r="AW161" s="13" t="s">
        <v>30</v>
      </c>
      <c r="AX161" s="13" t="s">
        <v>73</v>
      </c>
      <c r="AY161" s="163" t="s">
        <v>148</v>
      </c>
    </row>
    <row r="162" spans="2:51" s="13" customFormat="1" ht="10.2">
      <c r="B162" s="162"/>
      <c r="D162" s="157" t="s">
        <v>159</v>
      </c>
      <c r="E162" s="163" t="s">
        <v>1</v>
      </c>
      <c r="F162" s="164" t="s">
        <v>396</v>
      </c>
      <c r="H162" s="165">
        <v>1835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159</v>
      </c>
      <c r="AU162" s="163" t="s">
        <v>83</v>
      </c>
      <c r="AV162" s="13" t="s">
        <v>83</v>
      </c>
      <c r="AW162" s="13" t="s">
        <v>30</v>
      </c>
      <c r="AX162" s="13" t="s">
        <v>73</v>
      </c>
      <c r="AY162" s="163" t="s">
        <v>148</v>
      </c>
    </row>
    <row r="163" spans="2:51" s="14" customFormat="1" ht="10.2">
      <c r="B163" s="173"/>
      <c r="D163" s="157" t="s">
        <v>159</v>
      </c>
      <c r="E163" s="174" t="s">
        <v>1</v>
      </c>
      <c r="F163" s="175" t="s">
        <v>397</v>
      </c>
      <c r="H163" s="174" t="s">
        <v>1</v>
      </c>
      <c r="I163" s="176"/>
      <c r="L163" s="173"/>
      <c r="M163" s="177"/>
      <c r="N163" s="178"/>
      <c r="O163" s="178"/>
      <c r="P163" s="178"/>
      <c r="Q163" s="178"/>
      <c r="R163" s="178"/>
      <c r="S163" s="178"/>
      <c r="T163" s="179"/>
      <c r="AT163" s="174" t="s">
        <v>159</v>
      </c>
      <c r="AU163" s="174" t="s">
        <v>83</v>
      </c>
      <c r="AV163" s="14" t="s">
        <v>81</v>
      </c>
      <c r="AW163" s="14" t="s">
        <v>30</v>
      </c>
      <c r="AX163" s="14" t="s">
        <v>73</v>
      </c>
      <c r="AY163" s="174" t="s">
        <v>148</v>
      </c>
    </row>
    <row r="164" spans="2:51" s="15" customFormat="1" ht="10.2">
      <c r="B164" s="180"/>
      <c r="D164" s="157" t="s">
        <v>159</v>
      </c>
      <c r="E164" s="181" t="s">
        <v>1</v>
      </c>
      <c r="F164" s="182" t="s">
        <v>249</v>
      </c>
      <c r="H164" s="183">
        <v>2626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159</v>
      </c>
      <c r="AU164" s="181" t="s">
        <v>83</v>
      </c>
      <c r="AV164" s="15" t="s">
        <v>170</v>
      </c>
      <c r="AW164" s="15" t="s">
        <v>30</v>
      </c>
      <c r="AX164" s="15" t="s">
        <v>81</v>
      </c>
      <c r="AY164" s="181" t="s">
        <v>148</v>
      </c>
    </row>
    <row r="165" spans="1:65" s="2" customFormat="1" ht="33" customHeight="1">
      <c r="A165" s="32"/>
      <c r="B165" s="143"/>
      <c r="C165" s="144" t="s">
        <v>213</v>
      </c>
      <c r="D165" s="144" t="s">
        <v>151</v>
      </c>
      <c r="E165" s="145" t="s">
        <v>398</v>
      </c>
      <c r="F165" s="146" t="s">
        <v>399</v>
      </c>
      <c r="G165" s="147" t="s">
        <v>400</v>
      </c>
      <c r="H165" s="148">
        <v>909</v>
      </c>
      <c r="I165" s="149"/>
      <c r="J165" s="150">
        <f>ROUND(I165*H165,2)</f>
        <v>0</v>
      </c>
      <c r="K165" s="146" t="s">
        <v>155</v>
      </c>
      <c r="L165" s="33"/>
      <c r="M165" s="151" t="s">
        <v>1</v>
      </c>
      <c r="N165" s="152" t="s">
        <v>38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170</v>
      </c>
      <c r="AT165" s="155" t="s">
        <v>151</v>
      </c>
      <c r="AU165" s="155" t="s">
        <v>83</v>
      </c>
      <c r="AY165" s="17" t="s">
        <v>148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81</v>
      </c>
      <c r="BK165" s="156">
        <f>ROUND(I165*H165,2)</f>
        <v>0</v>
      </c>
      <c r="BL165" s="17" t="s">
        <v>170</v>
      </c>
      <c r="BM165" s="155" t="s">
        <v>401</v>
      </c>
    </row>
    <row r="166" spans="1:47" s="2" customFormat="1" ht="19.2">
      <c r="A166" s="32"/>
      <c r="B166" s="33"/>
      <c r="C166" s="32"/>
      <c r="D166" s="157" t="s">
        <v>158</v>
      </c>
      <c r="E166" s="32"/>
      <c r="F166" s="158" t="s">
        <v>402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158</v>
      </c>
      <c r="AU166" s="17" t="s">
        <v>83</v>
      </c>
    </row>
    <row r="167" spans="2:51" s="13" customFormat="1" ht="10.2">
      <c r="B167" s="162"/>
      <c r="D167" s="157" t="s">
        <v>159</v>
      </c>
      <c r="E167" s="163" t="s">
        <v>1</v>
      </c>
      <c r="F167" s="164" t="s">
        <v>403</v>
      </c>
      <c r="H167" s="165">
        <v>667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159</v>
      </c>
      <c r="AU167" s="163" t="s">
        <v>83</v>
      </c>
      <c r="AV167" s="13" t="s">
        <v>83</v>
      </c>
      <c r="AW167" s="13" t="s">
        <v>30</v>
      </c>
      <c r="AX167" s="13" t="s">
        <v>73</v>
      </c>
      <c r="AY167" s="163" t="s">
        <v>148</v>
      </c>
    </row>
    <row r="168" spans="2:51" s="13" customFormat="1" ht="10.2">
      <c r="B168" s="162"/>
      <c r="D168" s="157" t="s">
        <v>159</v>
      </c>
      <c r="E168" s="163" t="s">
        <v>1</v>
      </c>
      <c r="F168" s="164" t="s">
        <v>404</v>
      </c>
      <c r="H168" s="165">
        <v>242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159</v>
      </c>
      <c r="AU168" s="163" t="s">
        <v>83</v>
      </c>
      <c r="AV168" s="13" t="s">
        <v>83</v>
      </c>
      <c r="AW168" s="13" t="s">
        <v>30</v>
      </c>
      <c r="AX168" s="13" t="s">
        <v>73</v>
      </c>
      <c r="AY168" s="163" t="s">
        <v>148</v>
      </c>
    </row>
    <row r="169" spans="2:51" s="15" customFormat="1" ht="10.2">
      <c r="B169" s="180"/>
      <c r="D169" s="157" t="s">
        <v>159</v>
      </c>
      <c r="E169" s="181" t="s">
        <v>1</v>
      </c>
      <c r="F169" s="182" t="s">
        <v>249</v>
      </c>
      <c r="H169" s="183">
        <v>909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159</v>
      </c>
      <c r="AU169" s="181" t="s">
        <v>83</v>
      </c>
      <c r="AV169" s="15" t="s">
        <v>170</v>
      </c>
      <c r="AW169" s="15" t="s">
        <v>30</v>
      </c>
      <c r="AX169" s="15" t="s">
        <v>81</v>
      </c>
      <c r="AY169" s="181" t="s">
        <v>148</v>
      </c>
    </row>
    <row r="170" spans="1:65" s="2" customFormat="1" ht="33" customHeight="1">
      <c r="A170" s="32"/>
      <c r="B170" s="143"/>
      <c r="C170" s="144" t="s">
        <v>218</v>
      </c>
      <c r="D170" s="144" t="s">
        <v>151</v>
      </c>
      <c r="E170" s="145" t="s">
        <v>405</v>
      </c>
      <c r="F170" s="146" t="s">
        <v>406</v>
      </c>
      <c r="G170" s="147" t="s">
        <v>400</v>
      </c>
      <c r="H170" s="148">
        <v>27</v>
      </c>
      <c r="I170" s="149"/>
      <c r="J170" s="150">
        <f>ROUND(I170*H170,2)</f>
        <v>0</v>
      </c>
      <c r="K170" s="146" t="s">
        <v>155</v>
      </c>
      <c r="L170" s="33"/>
      <c r="M170" s="151" t="s">
        <v>1</v>
      </c>
      <c r="N170" s="152" t="s">
        <v>38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170</v>
      </c>
      <c r="AT170" s="155" t="s">
        <v>151</v>
      </c>
      <c r="AU170" s="155" t="s">
        <v>83</v>
      </c>
      <c r="AY170" s="17" t="s">
        <v>148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170</v>
      </c>
      <c r="BM170" s="155" t="s">
        <v>407</v>
      </c>
    </row>
    <row r="171" spans="1:47" s="2" customFormat="1" ht="28.8">
      <c r="A171" s="32"/>
      <c r="B171" s="33"/>
      <c r="C171" s="32"/>
      <c r="D171" s="157" t="s">
        <v>158</v>
      </c>
      <c r="E171" s="32"/>
      <c r="F171" s="158" t="s">
        <v>408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158</v>
      </c>
      <c r="AU171" s="17" t="s">
        <v>83</v>
      </c>
    </row>
    <row r="172" spans="2:51" s="14" customFormat="1" ht="10.2">
      <c r="B172" s="173"/>
      <c r="D172" s="157" t="s">
        <v>159</v>
      </c>
      <c r="E172" s="174" t="s">
        <v>1</v>
      </c>
      <c r="F172" s="175" t="s">
        <v>409</v>
      </c>
      <c r="H172" s="174" t="s">
        <v>1</v>
      </c>
      <c r="I172" s="176"/>
      <c r="L172" s="173"/>
      <c r="M172" s="177"/>
      <c r="N172" s="178"/>
      <c r="O172" s="178"/>
      <c r="P172" s="178"/>
      <c r="Q172" s="178"/>
      <c r="R172" s="178"/>
      <c r="S172" s="178"/>
      <c r="T172" s="179"/>
      <c r="AT172" s="174" t="s">
        <v>159</v>
      </c>
      <c r="AU172" s="174" t="s">
        <v>83</v>
      </c>
      <c r="AV172" s="14" t="s">
        <v>81</v>
      </c>
      <c r="AW172" s="14" t="s">
        <v>30</v>
      </c>
      <c r="AX172" s="14" t="s">
        <v>73</v>
      </c>
      <c r="AY172" s="174" t="s">
        <v>148</v>
      </c>
    </row>
    <row r="173" spans="2:51" s="13" customFormat="1" ht="10.2">
      <c r="B173" s="162"/>
      <c r="D173" s="157" t="s">
        <v>159</v>
      </c>
      <c r="E173" s="163" t="s">
        <v>1</v>
      </c>
      <c r="F173" s="164" t="s">
        <v>410</v>
      </c>
      <c r="H173" s="165">
        <v>13.5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159</v>
      </c>
      <c r="AU173" s="163" t="s">
        <v>83</v>
      </c>
      <c r="AV173" s="13" t="s">
        <v>83</v>
      </c>
      <c r="AW173" s="13" t="s">
        <v>30</v>
      </c>
      <c r="AX173" s="13" t="s">
        <v>73</v>
      </c>
      <c r="AY173" s="163" t="s">
        <v>148</v>
      </c>
    </row>
    <row r="174" spans="2:51" s="13" customFormat="1" ht="10.2">
      <c r="B174" s="162"/>
      <c r="D174" s="157" t="s">
        <v>159</v>
      </c>
      <c r="E174" s="163" t="s">
        <v>1</v>
      </c>
      <c r="F174" s="164" t="s">
        <v>411</v>
      </c>
      <c r="H174" s="165">
        <v>13.5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3" t="s">
        <v>159</v>
      </c>
      <c r="AU174" s="163" t="s">
        <v>83</v>
      </c>
      <c r="AV174" s="13" t="s">
        <v>83</v>
      </c>
      <c r="AW174" s="13" t="s">
        <v>30</v>
      </c>
      <c r="AX174" s="13" t="s">
        <v>73</v>
      </c>
      <c r="AY174" s="163" t="s">
        <v>148</v>
      </c>
    </row>
    <row r="175" spans="2:51" s="15" customFormat="1" ht="10.2">
      <c r="B175" s="180"/>
      <c r="D175" s="157" t="s">
        <v>159</v>
      </c>
      <c r="E175" s="181" t="s">
        <v>1</v>
      </c>
      <c r="F175" s="182" t="s">
        <v>249</v>
      </c>
      <c r="H175" s="183">
        <v>27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159</v>
      </c>
      <c r="AU175" s="181" t="s">
        <v>83</v>
      </c>
      <c r="AV175" s="15" t="s">
        <v>170</v>
      </c>
      <c r="AW175" s="15" t="s">
        <v>30</v>
      </c>
      <c r="AX175" s="15" t="s">
        <v>81</v>
      </c>
      <c r="AY175" s="181" t="s">
        <v>148</v>
      </c>
    </row>
    <row r="176" spans="1:65" s="2" customFormat="1" ht="33" customHeight="1">
      <c r="A176" s="32"/>
      <c r="B176" s="143"/>
      <c r="C176" s="144" t="s">
        <v>225</v>
      </c>
      <c r="D176" s="144" t="s">
        <v>151</v>
      </c>
      <c r="E176" s="145" t="s">
        <v>412</v>
      </c>
      <c r="F176" s="146" t="s">
        <v>413</v>
      </c>
      <c r="G176" s="147" t="s">
        <v>400</v>
      </c>
      <c r="H176" s="148">
        <v>314.2</v>
      </c>
      <c r="I176" s="149"/>
      <c r="J176" s="150">
        <f>ROUND(I176*H176,2)</f>
        <v>0</v>
      </c>
      <c r="K176" s="146" t="s">
        <v>155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170</v>
      </c>
      <c r="AT176" s="155" t="s">
        <v>151</v>
      </c>
      <c r="AU176" s="155" t="s">
        <v>83</v>
      </c>
      <c r="AY176" s="17" t="s">
        <v>148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170</v>
      </c>
      <c r="BM176" s="155" t="s">
        <v>414</v>
      </c>
    </row>
    <row r="177" spans="1:47" s="2" customFormat="1" ht="38.4">
      <c r="A177" s="32"/>
      <c r="B177" s="33"/>
      <c r="C177" s="32"/>
      <c r="D177" s="157" t="s">
        <v>158</v>
      </c>
      <c r="E177" s="32"/>
      <c r="F177" s="158" t="s">
        <v>415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158</v>
      </c>
      <c r="AU177" s="17" t="s">
        <v>83</v>
      </c>
    </row>
    <row r="178" spans="2:51" s="13" customFormat="1" ht="20.4">
      <c r="B178" s="162"/>
      <c r="D178" s="157" t="s">
        <v>159</v>
      </c>
      <c r="E178" s="163" t="s">
        <v>1</v>
      </c>
      <c r="F178" s="164" t="s">
        <v>416</v>
      </c>
      <c r="H178" s="165">
        <v>158.2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159</v>
      </c>
      <c r="AU178" s="163" t="s">
        <v>83</v>
      </c>
      <c r="AV178" s="13" t="s">
        <v>83</v>
      </c>
      <c r="AW178" s="13" t="s">
        <v>30</v>
      </c>
      <c r="AX178" s="13" t="s">
        <v>73</v>
      </c>
      <c r="AY178" s="163" t="s">
        <v>148</v>
      </c>
    </row>
    <row r="179" spans="2:51" s="13" customFormat="1" ht="10.2">
      <c r="B179" s="162"/>
      <c r="D179" s="157" t="s">
        <v>159</v>
      </c>
      <c r="E179" s="163" t="s">
        <v>1</v>
      </c>
      <c r="F179" s="164" t="s">
        <v>417</v>
      </c>
      <c r="H179" s="165">
        <v>156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159</v>
      </c>
      <c r="AU179" s="163" t="s">
        <v>83</v>
      </c>
      <c r="AV179" s="13" t="s">
        <v>83</v>
      </c>
      <c r="AW179" s="13" t="s">
        <v>30</v>
      </c>
      <c r="AX179" s="13" t="s">
        <v>73</v>
      </c>
      <c r="AY179" s="163" t="s">
        <v>148</v>
      </c>
    </row>
    <row r="180" spans="2:51" s="15" customFormat="1" ht="10.2">
      <c r="B180" s="180"/>
      <c r="D180" s="157" t="s">
        <v>159</v>
      </c>
      <c r="E180" s="181" t="s">
        <v>1</v>
      </c>
      <c r="F180" s="182" t="s">
        <v>249</v>
      </c>
      <c r="H180" s="183">
        <v>314.2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1" t="s">
        <v>159</v>
      </c>
      <c r="AU180" s="181" t="s">
        <v>83</v>
      </c>
      <c r="AV180" s="15" t="s">
        <v>170</v>
      </c>
      <c r="AW180" s="15" t="s">
        <v>30</v>
      </c>
      <c r="AX180" s="15" t="s">
        <v>81</v>
      </c>
      <c r="AY180" s="181" t="s">
        <v>148</v>
      </c>
    </row>
    <row r="181" spans="1:65" s="2" customFormat="1" ht="33" customHeight="1">
      <c r="A181" s="32"/>
      <c r="B181" s="143"/>
      <c r="C181" s="144" t="s">
        <v>8</v>
      </c>
      <c r="D181" s="144" t="s">
        <v>151</v>
      </c>
      <c r="E181" s="145" t="s">
        <v>418</v>
      </c>
      <c r="F181" s="146" t="s">
        <v>419</v>
      </c>
      <c r="G181" s="147" t="s">
        <v>400</v>
      </c>
      <c r="H181" s="148">
        <v>158.2</v>
      </c>
      <c r="I181" s="149"/>
      <c r="J181" s="150">
        <f>ROUND(I181*H181,2)</f>
        <v>0</v>
      </c>
      <c r="K181" s="146" t="s">
        <v>155</v>
      </c>
      <c r="L181" s="33"/>
      <c r="M181" s="151" t="s">
        <v>1</v>
      </c>
      <c r="N181" s="152" t="s">
        <v>38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170</v>
      </c>
      <c r="AT181" s="155" t="s">
        <v>151</v>
      </c>
      <c r="AU181" s="155" t="s">
        <v>83</v>
      </c>
      <c r="AY181" s="17" t="s">
        <v>148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81</v>
      </c>
      <c r="BK181" s="156">
        <f>ROUND(I181*H181,2)</f>
        <v>0</v>
      </c>
      <c r="BL181" s="17" t="s">
        <v>170</v>
      </c>
      <c r="BM181" s="155" t="s">
        <v>420</v>
      </c>
    </row>
    <row r="182" spans="1:47" s="2" customFormat="1" ht="38.4">
      <c r="A182" s="32"/>
      <c r="B182" s="33"/>
      <c r="C182" s="32"/>
      <c r="D182" s="157" t="s">
        <v>158</v>
      </c>
      <c r="E182" s="32"/>
      <c r="F182" s="158" t="s">
        <v>421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158</v>
      </c>
      <c r="AU182" s="17" t="s">
        <v>83</v>
      </c>
    </row>
    <row r="183" spans="2:51" s="13" customFormat="1" ht="20.4">
      <c r="B183" s="162"/>
      <c r="D183" s="157" t="s">
        <v>159</v>
      </c>
      <c r="E183" s="163" t="s">
        <v>1</v>
      </c>
      <c r="F183" s="164" t="s">
        <v>422</v>
      </c>
      <c r="H183" s="165">
        <v>158.2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159</v>
      </c>
      <c r="AU183" s="163" t="s">
        <v>83</v>
      </c>
      <c r="AV183" s="13" t="s">
        <v>83</v>
      </c>
      <c r="AW183" s="13" t="s">
        <v>30</v>
      </c>
      <c r="AX183" s="13" t="s">
        <v>81</v>
      </c>
      <c r="AY183" s="163" t="s">
        <v>148</v>
      </c>
    </row>
    <row r="184" spans="1:65" s="2" customFormat="1" ht="33" customHeight="1">
      <c r="A184" s="32"/>
      <c r="B184" s="143"/>
      <c r="C184" s="144" t="s">
        <v>306</v>
      </c>
      <c r="D184" s="144" t="s">
        <v>151</v>
      </c>
      <c r="E184" s="145" t="s">
        <v>423</v>
      </c>
      <c r="F184" s="146" t="s">
        <v>424</v>
      </c>
      <c r="G184" s="147" t="s">
        <v>400</v>
      </c>
      <c r="H184" s="148">
        <v>1135</v>
      </c>
      <c r="I184" s="149"/>
      <c r="J184" s="150">
        <f>ROUND(I184*H184,2)</f>
        <v>0</v>
      </c>
      <c r="K184" s="146" t="s">
        <v>155</v>
      </c>
      <c r="L184" s="33"/>
      <c r="M184" s="151" t="s">
        <v>1</v>
      </c>
      <c r="N184" s="152" t="s">
        <v>38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170</v>
      </c>
      <c r="AT184" s="155" t="s">
        <v>151</v>
      </c>
      <c r="AU184" s="155" t="s">
        <v>83</v>
      </c>
      <c r="AY184" s="17" t="s">
        <v>148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81</v>
      </c>
      <c r="BK184" s="156">
        <f>ROUND(I184*H184,2)</f>
        <v>0</v>
      </c>
      <c r="BL184" s="17" t="s">
        <v>170</v>
      </c>
      <c r="BM184" s="155" t="s">
        <v>425</v>
      </c>
    </row>
    <row r="185" spans="1:47" s="2" customFormat="1" ht="38.4">
      <c r="A185" s="32"/>
      <c r="B185" s="33"/>
      <c r="C185" s="32"/>
      <c r="D185" s="157" t="s">
        <v>158</v>
      </c>
      <c r="E185" s="32"/>
      <c r="F185" s="158" t="s">
        <v>426</v>
      </c>
      <c r="G185" s="32"/>
      <c r="H185" s="32"/>
      <c r="I185" s="159"/>
      <c r="J185" s="32"/>
      <c r="K185" s="32"/>
      <c r="L185" s="33"/>
      <c r="M185" s="160"/>
      <c r="N185" s="161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158</v>
      </c>
      <c r="AU185" s="17" t="s">
        <v>83</v>
      </c>
    </row>
    <row r="186" spans="2:51" s="14" customFormat="1" ht="10.2">
      <c r="B186" s="173"/>
      <c r="D186" s="157" t="s">
        <v>159</v>
      </c>
      <c r="E186" s="174" t="s">
        <v>1</v>
      </c>
      <c r="F186" s="175" t="s">
        <v>427</v>
      </c>
      <c r="H186" s="174" t="s">
        <v>1</v>
      </c>
      <c r="I186" s="176"/>
      <c r="L186" s="173"/>
      <c r="M186" s="177"/>
      <c r="N186" s="178"/>
      <c r="O186" s="178"/>
      <c r="P186" s="178"/>
      <c r="Q186" s="178"/>
      <c r="R186" s="178"/>
      <c r="S186" s="178"/>
      <c r="T186" s="179"/>
      <c r="AT186" s="174" t="s">
        <v>159</v>
      </c>
      <c r="AU186" s="174" t="s">
        <v>83</v>
      </c>
      <c r="AV186" s="14" t="s">
        <v>81</v>
      </c>
      <c r="AW186" s="14" t="s">
        <v>30</v>
      </c>
      <c r="AX186" s="14" t="s">
        <v>73</v>
      </c>
      <c r="AY186" s="174" t="s">
        <v>148</v>
      </c>
    </row>
    <row r="187" spans="2:51" s="13" customFormat="1" ht="10.2">
      <c r="B187" s="162"/>
      <c r="D187" s="157" t="s">
        <v>159</v>
      </c>
      <c r="E187" s="163" t="s">
        <v>1</v>
      </c>
      <c r="F187" s="164" t="s">
        <v>428</v>
      </c>
      <c r="H187" s="165">
        <v>1135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159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148</v>
      </c>
    </row>
    <row r="188" spans="1:65" s="2" customFormat="1" ht="34.2">
      <c r="A188" s="32"/>
      <c r="B188" s="143"/>
      <c r="C188" s="144" t="s">
        <v>312</v>
      </c>
      <c r="D188" s="144" t="s">
        <v>151</v>
      </c>
      <c r="E188" s="145" t="s">
        <v>429</v>
      </c>
      <c r="F188" s="146" t="s">
        <v>430</v>
      </c>
      <c r="G188" s="147" t="s">
        <v>400</v>
      </c>
      <c r="H188" s="148">
        <v>11350</v>
      </c>
      <c r="I188" s="149"/>
      <c r="J188" s="150">
        <f>ROUND(I188*H188,2)</f>
        <v>0</v>
      </c>
      <c r="K188" s="146" t="s">
        <v>155</v>
      </c>
      <c r="L188" s="33"/>
      <c r="M188" s="151" t="s">
        <v>1</v>
      </c>
      <c r="N188" s="152" t="s">
        <v>38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170</v>
      </c>
      <c r="AT188" s="155" t="s">
        <v>151</v>
      </c>
      <c r="AU188" s="155" t="s">
        <v>83</v>
      </c>
      <c r="AY188" s="17" t="s">
        <v>148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81</v>
      </c>
      <c r="BK188" s="156">
        <f>ROUND(I188*H188,2)</f>
        <v>0</v>
      </c>
      <c r="BL188" s="17" t="s">
        <v>170</v>
      </c>
      <c r="BM188" s="155" t="s">
        <v>431</v>
      </c>
    </row>
    <row r="189" spans="1:47" s="2" customFormat="1" ht="48">
      <c r="A189" s="32"/>
      <c r="B189" s="33"/>
      <c r="C189" s="32"/>
      <c r="D189" s="157" t="s">
        <v>158</v>
      </c>
      <c r="E189" s="32"/>
      <c r="F189" s="158" t="s">
        <v>432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158</v>
      </c>
      <c r="AU189" s="17" t="s">
        <v>83</v>
      </c>
    </row>
    <row r="190" spans="2:51" s="13" customFormat="1" ht="10.2">
      <c r="B190" s="162"/>
      <c r="D190" s="157" t="s">
        <v>159</v>
      </c>
      <c r="E190" s="163" t="s">
        <v>1</v>
      </c>
      <c r="F190" s="164" t="s">
        <v>433</v>
      </c>
      <c r="H190" s="165">
        <v>11350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159</v>
      </c>
      <c r="AU190" s="163" t="s">
        <v>83</v>
      </c>
      <c r="AV190" s="13" t="s">
        <v>83</v>
      </c>
      <c r="AW190" s="13" t="s">
        <v>30</v>
      </c>
      <c r="AX190" s="13" t="s">
        <v>81</v>
      </c>
      <c r="AY190" s="163" t="s">
        <v>148</v>
      </c>
    </row>
    <row r="191" spans="1:65" s="2" customFormat="1" ht="22.8">
      <c r="A191" s="32"/>
      <c r="B191" s="143"/>
      <c r="C191" s="144" t="s">
        <v>320</v>
      </c>
      <c r="D191" s="144" t="s">
        <v>151</v>
      </c>
      <c r="E191" s="145" t="s">
        <v>434</v>
      </c>
      <c r="F191" s="146" t="s">
        <v>435</v>
      </c>
      <c r="G191" s="147" t="s">
        <v>400</v>
      </c>
      <c r="H191" s="148">
        <v>433.45</v>
      </c>
      <c r="I191" s="149"/>
      <c r="J191" s="150">
        <f>ROUND(I191*H191,2)</f>
        <v>0</v>
      </c>
      <c r="K191" s="146" t="s">
        <v>155</v>
      </c>
      <c r="L191" s="33"/>
      <c r="M191" s="151" t="s">
        <v>1</v>
      </c>
      <c r="N191" s="152" t="s">
        <v>38</v>
      </c>
      <c r="O191" s="58"/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5" t="s">
        <v>170</v>
      </c>
      <c r="AT191" s="155" t="s">
        <v>151</v>
      </c>
      <c r="AU191" s="155" t="s">
        <v>83</v>
      </c>
      <c r="AY191" s="17" t="s">
        <v>148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7" t="s">
        <v>81</v>
      </c>
      <c r="BK191" s="156">
        <f>ROUND(I191*H191,2)</f>
        <v>0</v>
      </c>
      <c r="BL191" s="17" t="s">
        <v>170</v>
      </c>
      <c r="BM191" s="155" t="s">
        <v>436</v>
      </c>
    </row>
    <row r="192" spans="1:47" s="2" customFormat="1" ht="28.8">
      <c r="A192" s="32"/>
      <c r="B192" s="33"/>
      <c r="C192" s="32"/>
      <c r="D192" s="157" t="s">
        <v>158</v>
      </c>
      <c r="E192" s="32"/>
      <c r="F192" s="158" t="s">
        <v>437</v>
      </c>
      <c r="G192" s="32"/>
      <c r="H192" s="32"/>
      <c r="I192" s="159"/>
      <c r="J192" s="32"/>
      <c r="K192" s="32"/>
      <c r="L192" s="33"/>
      <c r="M192" s="160"/>
      <c r="N192" s="161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158</v>
      </c>
      <c r="AU192" s="17" t="s">
        <v>83</v>
      </c>
    </row>
    <row r="193" spans="2:51" s="13" customFormat="1" ht="10.2">
      <c r="B193" s="162"/>
      <c r="D193" s="157" t="s">
        <v>159</v>
      </c>
      <c r="E193" s="163" t="s">
        <v>1</v>
      </c>
      <c r="F193" s="164" t="s">
        <v>438</v>
      </c>
      <c r="H193" s="165">
        <v>433.45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159</v>
      </c>
      <c r="AU193" s="163" t="s">
        <v>83</v>
      </c>
      <c r="AV193" s="13" t="s">
        <v>83</v>
      </c>
      <c r="AW193" s="13" t="s">
        <v>30</v>
      </c>
      <c r="AX193" s="13" t="s">
        <v>81</v>
      </c>
      <c r="AY193" s="163" t="s">
        <v>148</v>
      </c>
    </row>
    <row r="194" spans="1:65" s="2" customFormat="1" ht="22.8">
      <c r="A194" s="32"/>
      <c r="B194" s="143"/>
      <c r="C194" s="144" t="s">
        <v>327</v>
      </c>
      <c r="D194" s="144" t="s">
        <v>151</v>
      </c>
      <c r="E194" s="145" t="s">
        <v>439</v>
      </c>
      <c r="F194" s="146" t="s">
        <v>440</v>
      </c>
      <c r="G194" s="147" t="s">
        <v>400</v>
      </c>
      <c r="H194" s="148">
        <v>156</v>
      </c>
      <c r="I194" s="149"/>
      <c r="J194" s="150">
        <f>ROUND(I194*H194,2)</f>
        <v>0</v>
      </c>
      <c r="K194" s="146" t="s">
        <v>155</v>
      </c>
      <c r="L194" s="33"/>
      <c r="M194" s="151" t="s">
        <v>1</v>
      </c>
      <c r="N194" s="152" t="s">
        <v>38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170</v>
      </c>
      <c r="AT194" s="155" t="s">
        <v>151</v>
      </c>
      <c r="AU194" s="155" t="s">
        <v>83</v>
      </c>
      <c r="AY194" s="17" t="s">
        <v>148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81</v>
      </c>
      <c r="BK194" s="156">
        <f>ROUND(I194*H194,2)</f>
        <v>0</v>
      </c>
      <c r="BL194" s="17" t="s">
        <v>170</v>
      </c>
      <c r="BM194" s="155" t="s">
        <v>441</v>
      </c>
    </row>
    <row r="195" spans="1:47" s="2" customFormat="1" ht="28.8">
      <c r="A195" s="32"/>
      <c r="B195" s="33"/>
      <c r="C195" s="32"/>
      <c r="D195" s="157" t="s">
        <v>158</v>
      </c>
      <c r="E195" s="32"/>
      <c r="F195" s="158" t="s">
        <v>442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158</v>
      </c>
      <c r="AU195" s="17" t="s">
        <v>83</v>
      </c>
    </row>
    <row r="196" spans="2:51" s="13" customFormat="1" ht="20.4">
      <c r="B196" s="162"/>
      <c r="D196" s="157" t="s">
        <v>159</v>
      </c>
      <c r="E196" s="163" t="s">
        <v>1</v>
      </c>
      <c r="F196" s="164" t="s">
        <v>443</v>
      </c>
      <c r="H196" s="165">
        <v>156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159</v>
      </c>
      <c r="AU196" s="163" t="s">
        <v>83</v>
      </c>
      <c r="AV196" s="13" t="s">
        <v>83</v>
      </c>
      <c r="AW196" s="13" t="s">
        <v>30</v>
      </c>
      <c r="AX196" s="13" t="s">
        <v>81</v>
      </c>
      <c r="AY196" s="163" t="s">
        <v>148</v>
      </c>
    </row>
    <row r="197" spans="1:65" s="2" customFormat="1" ht="22.8">
      <c r="A197" s="32"/>
      <c r="B197" s="143"/>
      <c r="C197" s="144" t="s">
        <v>444</v>
      </c>
      <c r="D197" s="144" t="s">
        <v>151</v>
      </c>
      <c r="E197" s="145" t="s">
        <v>445</v>
      </c>
      <c r="F197" s="146" t="s">
        <v>446</v>
      </c>
      <c r="G197" s="147" t="s">
        <v>323</v>
      </c>
      <c r="H197" s="148">
        <v>1929.5</v>
      </c>
      <c r="I197" s="149"/>
      <c r="J197" s="150">
        <f>ROUND(I197*H197,2)</f>
        <v>0</v>
      </c>
      <c r="K197" s="146" t="s">
        <v>155</v>
      </c>
      <c r="L197" s="33"/>
      <c r="M197" s="151" t="s">
        <v>1</v>
      </c>
      <c r="N197" s="152" t="s">
        <v>38</v>
      </c>
      <c r="O197" s="58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170</v>
      </c>
      <c r="AT197" s="155" t="s">
        <v>151</v>
      </c>
      <c r="AU197" s="155" t="s">
        <v>83</v>
      </c>
      <c r="AY197" s="17" t="s">
        <v>148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81</v>
      </c>
      <c r="BK197" s="156">
        <f>ROUND(I197*H197,2)</f>
        <v>0</v>
      </c>
      <c r="BL197" s="17" t="s">
        <v>170</v>
      </c>
      <c r="BM197" s="155" t="s">
        <v>447</v>
      </c>
    </row>
    <row r="198" spans="1:47" s="2" customFormat="1" ht="28.8">
      <c r="A198" s="32"/>
      <c r="B198" s="33"/>
      <c r="C198" s="32"/>
      <c r="D198" s="157" t="s">
        <v>158</v>
      </c>
      <c r="E198" s="32"/>
      <c r="F198" s="158" t="s">
        <v>448</v>
      </c>
      <c r="G198" s="32"/>
      <c r="H198" s="32"/>
      <c r="I198" s="159"/>
      <c r="J198" s="32"/>
      <c r="K198" s="32"/>
      <c r="L198" s="33"/>
      <c r="M198" s="160"/>
      <c r="N198" s="161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158</v>
      </c>
      <c r="AU198" s="17" t="s">
        <v>83</v>
      </c>
    </row>
    <row r="199" spans="2:51" s="13" customFormat="1" ht="10.2">
      <c r="B199" s="162"/>
      <c r="D199" s="157" t="s">
        <v>159</v>
      </c>
      <c r="E199" s="163" t="s">
        <v>1</v>
      </c>
      <c r="F199" s="164" t="s">
        <v>449</v>
      </c>
      <c r="H199" s="165">
        <v>1929.5</v>
      </c>
      <c r="I199" s="166"/>
      <c r="L199" s="162"/>
      <c r="M199" s="167"/>
      <c r="N199" s="168"/>
      <c r="O199" s="168"/>
      <c r="P199" s="168"/>
      <c r="Q199" s="168"/>
      <c r="R199" s="168"/>
      <c r="S199" s="168"/>
      <c r="T199" s="169"/>
      <c r="AT199" s="163" t="s">
        <v>159</v>
      </c>
      <c r="AU199" s="163" t="s">
        <v>83</v>
      </c>
      <c r="AV199" s="13" t="s">
        <v>83</v>
      </c>
      <c r="AW199" s="13" t="s">
        <v>30</v>
      </c>
      <c r="AX199" s="13" t="s">
        <v>81</v>
      </c>
      <c r="AY199" s="163" t="s">
        <v>148</v>
      </c>
    </row>
    <row r="200" spans="1:65" s="2" customFormat="1" ht="16.5" customHeight="1">
      <c r="A200" s="32"/>
      <c r="B200" s="143"/>
      <c r="C200" s="144" t="s">
        <v>7</v>
      </c>
      <c r="D200" s="144" t="s">
        <v>151</v>
      </c>
      <c r="E200" s="145" t="s">
        <v>450</v>
      </c>
      <c r="F200" s="146" t="s">
        <v>451</v>
      </c>
      <c r="G200" s="147" t="s">
        <v>400</v>
      </c>
      <c r="H200" s="148">
        <v>2280.5</v>
      </c>
      <c r="I200" s="149"/>
      <c r="J200" s="150">
        <f>ROUND(I200*H200,2)</f>
        <v>0</v>
      </c>
      <c r="K200" s="146" t="s">
        <v>155</v>
      </c>
      <c r="L200" s="33"/>
      <c r="M200" s="151" t="s">
        <v>1</v>
      </c>
      <c r="N200" s="152" t="s">
        <v>38</v>
      </c>
      <c r="O200" s="58"/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170</v>
      </c>
      <c r="AT200" s="155" t="s">
        <v>151</v>
      </c>
      <c r="AU200" s="155" t="s">
        <v>83</v>
      </c>
      <c r="AY200" s="17" t="s">
        <v>148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81</v>
      </c>
      <c r="BK200" s="156">
        <f>ROUND(I200*H200,2)</f>
        <v>0</v>
      </c>
      <c r="BL200" s="17" t="s">
        <v>170</v>
      </c>
      <c r="BM200" s="155" t="s">
        <v>452</v>
      </c>
    </row>
    <row r="201" spans="1:47" s="2" customFormat="1" ht="19.2">
      <c r="A201" s="32"/>
      <c r="B201" s="33"/>
      <c r="C201" s="32"/>
      <c r="D201" s="157" t="s">
        <v>158</v>
      </c>
      <c r="E201" s="32"/>
      <c r="F201" s="158" t="s">
        <v>453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158</v>
      </c>
      <c r="AU201" s="17" t="s">
        <v>83</v>
      </c>
    </row>
    <row r="202" spans="2:51" s="14" customFormat="1" ht="10.2">
      <c r="B202" s="173"/>
      <c r="D202" s="157" t="s">
        <v>159</v>
      </c>
      <c r="E202" s="174" t="s">
        <v>1</v>
      </c>
      <c r="F202" s="175" t="s">
        <v>454</v>
      </c>
      <c r="H202" s="174" t="s">
        <v>1</v>
      </c>
      <c r="I202" s="176"/>
      <c r="L202" s="173"/>
      <c r="M202" s="177"/>
      <c r="N202" s="178"/>
      <c r="O202" s="178"/>
      <c r="P202" s="178"/>
      <c r="Q202" s="178"/>
      <c r="R202" s="178"/>
      <c r="S202" s="178"/>
      <c r="T202" s="179"/>
      <c r="AT202" s="174" t="s">
        <v>159</v>
      </c>
      <c r="AU202" s="174" t="s">
        <v>83</v>
      </c>
      <c r="AV202" s="14" t="s">
        <v>81</v>
      </c>
      <c r="AW202" s="14" t="s">
        <v>30</v>
      </c>
      <c r="AX202" s="14" t="s">
        <v>73</v>
      </c>
      <c r="AY202" s="174" t="s">
        <v>148</v>
      </c>
    </row>
    <row r="203" spans="2:51" s="13" customFormat="1" ht="10.2">
      <c r="B203" s="162"/>
      <c r="D203" s="157" t="s">
        <v>159</v>
      </c>
      <c r="E203" s="163" t="s">
        <v>1</v>
      </c>
      <c r="F203" s="164" t="s">
        <v>455</v>
      </c>
      <c r="H203" s="165">
        <v>457.5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159</v>
      </c>
      <c r="AU203" s="163" t="s">
        <v>83</v>
      </c>
      <c r="AV203" s="13" t="s">
        <v>83</v>
      </c>
      <c r="AW203" s="13" t="s">
        <v>30</v>
      </c>
      <c r="AX203" s="13" t="s">
        <v>73</v>
      </c>
      <c r="AY203" s="163" t="s">
        <v>148</v>
      </c>
    </row>
    <row r="204" spans="2:51" s="13" customFormat="1" ht="10.2">
      <c r="B204" s="162"/>
      <c r="D204" s="157" t="s">
        <v>159</v>
      </c>
      <c r="E204" s="163" t="s">
        <v>1</v>
      </c>
      <c r="F204" s="164" t="s">
        <v>456</v>
      </c>
      <c r="H204" s="165">
        <v>1823</v>
      </c>
      <c r="I204" s="166"/>
      <c r="L204" s="162"/>
      <c r="M204" s="167"/>
      <c r="N204" s="168"/>
      <c r="O204" s="168"/>
      <c r="P204" s="168"/>
      <c r="Q204" s="168"/>
      <c r="R204" s="168"/>
      <c r="S204" s="168"/>
      <c r="T204" s="169"/>
      <c r="AT204" s="163" t="s">
        <v>159</v>
      </c>
      <c r="AU204" s="163" t="s">
        <v>83</v>
      </c>
      <c r="AV204" s="13" t="s">
        <v>83</v>
      </c>
      <c r="AW204" s="13" t="s">
        <v>30</v>
      </c>
      <c r="AX204" s="13" t="s">
        <v>73</v>
      </c>
      <c r="AY204" s="163" t="s">
        <v>148</v>
      </c>
    </row>
    <row r="205" spans="2:51" s="15" customFormat="1" ht="10.2">
      <c r="B205" s="180"/>
      <c r="D205" s="157" t="s">
        <v>159</v>
      </c>
      <c r="E205" s="181" t="s">
        <v>1</v>
      </c>
      <c r="F205" s="182" t="s">
        <v>249</v>
      </c>
      <c r="H205" s="183">
        <v>2280.5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159</v>
      </c>
      <c r="AU205" s="181" t="s">
        <v>83</v>
      </c>
      <c r="AV205" s="15" t="s">
        <v>170</v>
      </c>
      <c r="AW205" s="15" t="s">
        <v>30</v>
      </c>
      <c r="AX205" s="15" t="s">
        <v>81</v>
      </c>
      <c r="AY205" s="181" t="s">
        <v>148</v>
      </c>
    </row>
    <row r="206" spans="1:65" s="2" customFormat="1" ht="22.8">
      <c r="A206" s="32"/>
      <c r="B206" s="143"/>
      <c r="C206" s="144" t="s">
        <v>457</v>
      </c>
      <c r="D206" s="144" t="s">
        <v>151</v>
      </c>
      <c r="E206" s="145" t="s">
        <v>458</v>
      </c>
      <c r="F206" s="146" t="s">
        <v>459</v>
      </c>
      <c r="G206" s="147" t="s">
        <v>400</v>
      </c>
      <c r="H206" s="148">
        <v>22.5</v>
      </c>
      <c r="I206" s="149"/>
      <c r="J206" s="150">
        <f>ROUND(I206*H206,2)</f>
        <v>0</v>
      </c>
      <c r="K206" s="146" t="s">
        <v>155</v>
      </c>
      <c r="L206" s="33"/>
      <c r="M206" s="151" t="s">
        <v>1</v>
      </c>
      <c r="N206" s="152" t="s">
        <v>38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170</v>
      </c>
      <c r="AT206" s="155" t="s">
        <v>151</v>
      </c>
      <c r="AU206" s="155" t="s">
        <v>83</v>
      </c>
      <c r="AY206" s="17" t="s">
        <v>148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81</v>
      </c>
      <c r="BK206" s="156">
        <f>ROUND(I206*H206,2)</f>
        <v>0</v>
      </c>
      <c r="BL206" s="17" t="s">
        <v>170</v>
      </c>
      <c r="BM206" s="155" t="s">
        <v>460</v>
      </c>
    </row>
    <row r="207" spans="1:47" s="2" customFormat="1" ht="28.8">
      <c r="A207" s="32"/>
      <c r="B207" s="33"/>
      <c r="C207" s="32"/>
      <c r="D207" s="157" t="s">
        <v>158</v>
      </c>
      <c r="E207" s="32"/>
      <c r="F207" s="158" t="s">
        <v>461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158</v>
      </c>
      <c r="AU207" s="17" t="s">
        <v>83</v>
      </c>
    </row>
    <row r="208" spans="2:51" s="14" customFormat="1" ht="10.2">
      <c r="B208" s="173"/>
      <c r="D208" s="157" t="s">
        <v>159</v>
      </c>
      <c r="E208" s="174" t="s">
        <v>1</v>
      </c>
      <c r="F208" s="175" t="s">
        <v>462</v>
      </c>
      <c r="H208" s="174" t="s">
        <v>1</v>
      </c>
      <c r="I208" s="176"/>
      <c r="L208" s="173"/>
      <c r="M208" s="177"/>
      <c r="N208" s="178"/>
      <c r="O208" s="178"/>
      <c r="P208" s="178"/>
      <c r="Q208" s="178"/>
      <c r="R208" s="178"/>
      <c r="S208" s="178"/>
      <c r="T208" s="179"/>
      <c r="AT208" s="174" t="s">
        <v>159</v>
      </c>
      <c r="AU208" s="174" t="s">
        <v>83</v>
      </c>
      <c r="AV208" s="14" t="s">
        <v>81</v>
      </c>
      <c r="AW208" s="14" t="s">
        <v>30</v>
      </c>
      <c r="AX208" s="14" t="s">
        <v>73</v>
      </c>
      <c r="AY208" s="174" t="s">
        <v>148</v>
      </c>
    </row>
    <row r="209" spans="2:51" s="13" customFormat="1" ht="10.2">
      <c r="B209" s="162"/>
      <c r="D209" s="157" t="s">
        <v>159</v>
      </c>
      <c r="E209" s="163" t="s">
        <v>1</v>
      </c>
      <c r="F209" s="164" t="s">
        <v>463</v>
      </c>
      <c r="H209" s="165">
        <v>9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3" t="s">
        <v>159</v>
      </c>
      <c r="AU209" s="163" t="s">
        <v>83</v>
      </c>
      <c r="AV209" s="13" t="s">
        <v>83</v>
      </c>
      <c r="AW209" s="13" t="s">
        <v>30</v>
      </c>
      <c r="AX209" s="13" t="s">
        <v>73</v>
      </c>
      <c r="AY209" s="163" t="s">
        <v>148</v>
      </c>
    </row>
    <row r="210" spans="2:51" s="13" customFormat="1" ht="10.2">
      <c r="B210" s="162"/>
      <c r="D210" s="157" t="s">
        <v>159</v>
      </c>
      <c r="E210" s="163" t="s">
        <v>1</v>
      </c>
      <c r="F210" s="164" t="s">
        <v>464</v>
      </c>
      <c r="H210" s="165">
        <v>13.5</v>
      </c>
      <c r="I210" s="166"/>
      <c r="L210" s="162"/>
      <c r="M210" s="167"/>
      <c r="N210" s="168"/>
      <c r="O210" s="168"/>
      <c r="P210" s="168"/>
      <c r="Q210" s="168"/>
      <c r="R210" s="168"/>
      <c r="S210" s="168"/>
      <c r="T210" s="169"/>
      <c r="AT210" s="163" t="s">
        <v>159</v>
      </c>
      <c r="AU210" s="163" t="s">
        <v>83</v>
      </c>
      <c r="AV210" s="13" t="s">
        <v>83</v>
      </c>
      <c r="AW210" s="13" t="s">
        <v>30</v>
      </c>
      <c r="AX210" s="13" t="s">
        <v>73</v>
      </c>
      <c r="AY210" s="163" t="s">
        <v>148</v>
      </c>
    </row>
    <row r="211" spans="2:51" s="15" customFormat="1" ht="10.2">
      <c r="B211" s="180"/>
      <c r="D211" s="157" t="s">
        <v>159</v>
      </c>
      <c r="E211" s="181" t="s">
        <v>1</v>
      </c>
      <c r="F211" s="182" t="s">
        <v>249</v>
      </c>
      <c r="H211" s="183">
        <v>22.5</v>
      </c>
      <c r="I211" s="184"/>
      <c r="L211" s="180"/>
      <c r="M211" s="185"/>
      <c r="N211" s="186"/>
      <c r="O211" s="186"/>
      <c r="P211" s="186"/>
      <c r="Q211" s="186"/>
      <c r="R211" s="186"/>
      <c r="S211" s="186"/>
      <c r="T211" s="187"/>
      <c r="AT211" s="181" t="s">
        <v>159</v>
      </c>
      <c r="AU211" s="181" t="s">
        <v>83</v>
      </c>
      <c r="AV211" s="15" t="s">
        <v>170</v>
      </c>
      <c r="AW211" s="15" t="s">
        <v>30</v>
      </c>
      <c r="AX211" s="15" t="s">
        <v>81</v>
      </c>
      <c r="AY211" s="181" t="s">
        <v>148</v>
      </c>
    </row>
    <row r="212" spans="1:65" s="2" customFormat="1" ht="16.5" customHeight="1">
      <c r="A212" s="32"/>
      <c r="B212" s="143"/>
      <c r="C212" s="188" t="s">
        <v>465</v>
      </c>
      <c r="D212" s="188" t="s">
        <v>250</v>
      </c>
      <c r="E212" s="189" t="s">
        <v>466</v>
      </c>
      <c r="F212" s="190" t="s">
        <v>467</v>
      </c>
      <c r="G212" s="191" t="s">
        <v>323</v>
      </c>
      <c r="H212" s="192">
        <v>45</v>
      </c>
      <c r="I212" s="193"/>
      <c r="J212" s="194">
        <f>ROUND(I212*H212,2)</f>
        <v>0</v>
      </c>
      <c r="K212" s="190" t="s">
        <v>155</v>
      </c>
      <c r="L212" s="195"/>
      <c r="M212" s="196" t="s">
        <v>1</v>
      </c>
      <c r="N212" s="197" t="s">
        <v>38</v>
      </c>
      <c r="O212" s="58"/>
      <c r="P212" s="153">
        <f>O212*H212</f>
        <v>0</v>
      </c>
      <c r="Q212" s="153">
        <v>1</v>
      </c>
      <c r="R212" s="153">
        <f>Q212*H212</f>
        <v>45</v>
      </c>
      <c r="S212" s="153">
        <v>0</v>
      </c>
      <c r="T212" s="154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5" t="s">
        <v>191</v>
      </c>
      <c r="AT212" s="155" t="s">
        <v>250</v>
      </c>
      <c r="AU212" s="155" t="s">
        <v>83</v>
      </c>
      <c r="AY212" s="17" t="s">
        <v>148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7" t="s">
        <v>81</v>
      </c>
      <c r="BK212" s="156">
        <f>ROUND(I212*H212,2)</f>
        <v>0</v>
      </c>
      <c r="BL212" s="17" t="s">
        <v>170</v>
      </c>
      <c r="BM212" s="155" t="s">
        <v>468</v>
      </c>
    </row>
    <row r="213" spans="1:47" s="2" customFormat="1" ht="10.2">
      <c r="A213" s="32"/>
      <c r="B213" s="33"/>
      <c r="C213" s="32"/>
      <c r="D213" s="157" t="s">
        <v>158</v>
      </c>
      <c r="E213" s="32"/>
      <c r="F213" s="158" t="s">
        <v>467</v>
      </c>
      <c r="G213" s="32"/>
      <c r="H213" s="32"/>
      <c r="I213" s="159"/>
      <c r="J213" s="32"/>
      <c r="K213" s="32"/>
      <c r="L213" s="33"/>
      <c r="M213" s="160"/>
      <c r="N213" s="161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158</v>
      </c>
      <c r="AU213" s="17" t="s">
        <v>83</v>
      </c>
    </row>
    <row r="214" spans="2:51" s="13" customFormat="1" ht="10.2">
      <c r="B214" s="162"/>
      <c r="D214" s="157" t="s">
        <v>159</v>
      </c>
      <c r="F214" s="164" t="s">
        <v>469</v>
      </c>
      <c r="H214" s="165">
        <v>45</v>
      </c>
      <c r="I214" s="166"/>
      <c r="L214" s="162"/>
      <c r="M214" s="167"/>
      <c r="N214" s="168"/>
      <c r="O214" s="168"/>
      <c r="P214" s="168"/>
      <c r="Q214" s="168"/>
      <c r="R214" s="168"/>
      <c r="S214" s="168"/>
      <c r="T214" s="169"/>
      <c r="AT214" s="163" t="s">
        <v>159</v>
      </c>
      <c r="AU214" s="163" t="s">
        <v>83</v>
      </c>
      <c r="AV214" s="13" t="s">
        <v>83</v>
      </c>
      <c r="AW214" s="13" t="s">
        <v>3</v>
      </c>
      <c r="AX214" s="13" t="s">
        <v>81</v>
      </c>
      <c r="AY214" s="163" t="s">
        <v>148</v>
      </c>
    </row>
    <row r="215" spans="1:65" s="2" customFormat="1" ht="22.8">
      <c r="A215" s="32"/>
      <c r="B215" s="143"/>
      <c r="C215" s="144" t="s">
        <v>470</v>
      </c>
      <c r="D215" s="144" t="s">
        <v>151</v>
      </c>
      <c r="E215" s="145" t="s">
        <v>471</v>
      </c>
      <c r="F215" s="146" t="s">
        <v>472</v>
      </c>
      <c r="G215" s="147" t="s">
        <v>286</v>
      </c>
      <c r="H215" s="148">
        <v>605</v>
      </c>
      <c r="I215" s="149"/>
      <c r="J215" s="150">
        <f>ROUND(I215*H215,2)</f>
        <v>0</v>
      </c>
      <c r="K215" s="146" t="s">
        <v>155</v>
      </c>
      <c r="L215" s="33"/>
      <c r="M215" s="151" t="s">
        <v>1</v>
      </c>
      <c r="N215" s="152" t="s">
        <v>38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170</v>
      </c>
      <c r="AT215" s="155" t="s">
        <v>151</v>
      </c>
      <c r="AU215" s="155" t="s">
        <v>83</v>
      </c>
      <c r="AY215" s="17" t="s">
        <v>148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81</v>
      </c>
      <c r="BK215" s="156">
        <f>ROUND(I215*H215,2)</f>
        <v>0</v>
      </c>
      <c r="BL215" s="17" t="s">
        <v>170</v>
      </c>
      <c r="BM215" s="155" t="s">
        <v>473</v>
      </c>
    </row>
    <row r="216" spans="1:47" s="2" customFormat="1" ht="19.2">
      <c r="A216" s="32"/>
      <c r="B216" s="33"/>
      <c r="C216" s="32"/>
      <c r="D216" s="157" t="s">
        <v>158</v>
      </c>
      <c r="E216" s="32"/>
      <c r="F216" s="158" t="s">
        <v>474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158</v>
      </c>
      <c r="AU216" s="17" t="s">
        <v>83</v>
      </c>
    </row>
    <row r="217" spans="1:65" s="2" customFormat="1" ht="33" customHeight="1">
      <c r="A217" s="32"/>
      <c r="B217" s="143"/>
      <c r="C217" s="144" t="s">
        <v>475</v>
      </c>
      <c r="D217" s="144" t="s">
        <v>151</v>
      </c>
      <c r="E217" s="145" t="s">
        <v>476</v>
      </c>
      <c r="F217" s="146" t="s">
        <v>477</v>
      </c>
      <c r="G217" s="147" t="s">
        <v>286</v>
      </c>
      <c r="H217" s="148">
        <v>2626</v>
      </c>
      <c r="I217" s="149"/>
      <c r="J217" s="150">
        <f>ROUND(I217*H217,2)</f>
        <v>0</v>
      </c>
      <c r="K217" s="146" t="s">
        <v>155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170</v>
      </c>
      <c r="AT217" s="155" t="s">
        <v>151</v>
      </c>
      <c r="AU217" s="155" t="s">
        <v>83</v>
      </c>
      <c r="AY217" s="17" t="s">
        <v>148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170</v>
      </c>
      <c r="BM217" s="155" t="s">
        <v>478</v>
      </c>
    </row>
    <row r="218" spans="1:47" s="2" customFormat="1" ht="28.8">
      <c r="A218" s="32"/>
      <c r="B218" s="33"/>
      <c r="C218" s="32"/>
      <c r="D218" s="157" t="s">
        <v>158</v>
      </c>
      <c r="E218" s="32"/>
      <c r="F218" s="158" t="s">
        <v>479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158</v>
      </c>
      <c r="AU218" s="17" t="s">
        <v>83</v>
      </c>
    </row>
    <row r="219" spans="2:51" s="13" customFormat="1" ht="20.4">
      <c r="B219" s="162"/>
      <c r="D219" s="157" t="s">
        <v>159</v>
      </c>
      <c r="E219" s="163" t="s">
        <v>1</v>
      </c>
      <c r="F219" s="164" t="s">
        <v>480</v>
      </c>
      <c r="H219" s="165">
        <v>1835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159</v>
      </c>
      <c r="AU219" s="163" t="s">
        <v>83</v>
      </c>
      <c r="AV219" s="13" t="s">
        <v>83</v>
      </c>
      <c r="AW219" s="13" t="s">
        <v>30</v>
      </c>
      <c r="AX219" s="13" t="s">
        <v>73</v>
      </c>
      <c r="AY219" s="163" t="s">
        <v>148</v>
      </c>
    </row>
    <row r="220" spans="2:51" s="13" customFormat="1" ht="10.2">
      <c r="B220" s="162"/>
      <c r="D220" s="157" t="s">
        <v>159</v>
      </c>
      <c r="E220" s="163" t="s">
        <v>1</v>
      </c>
      <c r="F220" s="164" t="s">
        <v>481</v>
      </c>
      <c r="H220" s="165">
        <v>791</v>
      </c>
      <c r="I220" s="166"/>
      <c r="L220" s="162"/>
      <c r="M220" s="167"/>
      <c r="N220" s="168"/>
      <c r="O220" s="168"/>
      <c r="P220" s="168"/>
      <c r="Q220" s="168"/>
      <c r="R220" s="168"/>
      <c r="S220" s="168"/>
      <c r="T220" s="169"/>
      <c r="AT220" s="163" t="s">
        <v>159</v>
      </c>
      <c r="AU220" s="163" t="s">
        <v>83</v>
      </c>
      <c r="AV220" s="13" t="s">
        <v>83</v>
      </c>
      <c r="AW220" s="13" t="s">
        <v>30</v>
      </c>
      <c r="AX220" s="13" t="s">
        <v>73</v>
      </c>
      <c r="AY220" s="163" t="s">
        <v>148</v>
      </c>
    </row>
    <row r="221" spans="2:51" s="15" customFormat="1" ht="10.2">
      <c r="B221" s="180"/>
      <c r="D221" s="157" t="s">
        <v>159</v>
      </c>
      <c r="E221" s="181" t="s">
        <v>1</v>
      </c>
      <c r="F221" s="182" t="s">
        <v>249</v>
      </c>
      <c r="H221" s="183">
        <v>2626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159</v>
      </c>
      <c r="AU221" s="181" t="s">
        <v>83</v>
      </c>
      <c r="AV221" s="15" t="s">
        <v>170</v>
      </c>
      <c r="AW221" s="15" t="s">
        <v>30</v>
      </c>
      <c r="AX221" s="15" t="s">
        <v>81</v>
      </c>
      <c r="AY221" s="181" t="s">
        <v>148</v>
      </c>
    </row>
    <row r="222" spans="2:63" s="12" customFormat="1" ht="22.8" customHeight="1">
      <c r="B222" s="130"/>
      <c r="D222" s="131" t="s">
        <v>72</v>
      </c>
      <c r="E222" s="141" t="s">
        <v>165</v>
      </c>
      <c r="F222" s="141" t="s">
        <v>482</v>
      </c>
      <c r="I222" s="133"/>
      <c r="J222" s="142">
        <f>BK222</f>
        <v>0</v>
      </c>
      <c r="L222" s="130"/>
      <c r="M222" s="135"/>
      <c r="N222" s="136"/>
      <c r="O222" s="136"/>
      <c r="P222" s="137">
        <f>SUM(P223:P225)</f>
        <v>0</v>
      </c>
      <c r="Q222" s="136"/>
      <c r="R222" s="137">
        <f>SUM(R223:R225)</f>
        <v>0</v>
      </c>
      <c r="S222" s="136"/>
      <c r="T222" s="138">
        <f>SUM(T223:T225)</f>
        <v>3.3000000000000003</v>
      </c>
      <c r="AR222" s="131" t="s">
        <v>81</v>
      </c>
      <c r="AT222" s="139" t="s">
        <v>72</v>
      </c>
      <c r="AU222" s="139" t="s">
        <v>81</v>
      </c>
      <c r="AY222" s="131" t="s">
        <v>148</v>
      </c>
      <c r="BK222" s="140">
        <f>SUM(BK223:BK225)</f>
        <v>0</v>
      </c>
    </row>
    <row r="223" spans="1:65" s="2" customFormat="1" ht="22.8">
      <c r="A223" s="32"/>
      <c r="B223" s="143"/>
      <c r="C223" s="144" t="s">
        <v>483</v>
      </c>
      <c r="D223" s="144" t="s">
        <v>151</v>
      </c>
      <c r="E223" s="145" t="s">
        <v>484</v>
      </c>
      <c r="F223" s="146" t="s">
        <v>485</v>
      </c>
      <c r="G223" s="147" t="s">
        <v>400</v>
      </c>
      <c r="H223" s="148">
        <v>1.5</v>
      </c>
      <c r="I223" s="149"/>
      <c r="J223" s="150">
        <f>ROUND(I223*H223,2)</f>
        <v>0</v>
      </c>
      <c r="K223" s="146" t="s">
        <v>155</v>
      </c>
      <c r="L223" s="33"/>
      <c r="M223" s="151" t="s">
        <v>1</v>
      </c>
      <c r="N223" s="152" t="s">
        <v>38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2.2</v>
      </c>
      <c r="T223" s="154">
        <f>S223*H223</f>
        <v>3.3000000000000003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170</v>
      </c>
      <c r="AT223" s="155" t="s">
        <v>151</v>
      </c>
      <c r="AU223" s="155" t="s">
        <v>83</v>
      </c>
      <c r="AY223" s="17" t="s">
        <v>148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81</v>
      </c>
      <c r="BK223" s="156">
        <f>ROUND(I223*H223,2)</f>
        <v>0</v>
      </c>
      <c r="BL223" s="17" t="s">
        <v>170</v>
      </c>
      <c r="BM223" s="155" t="s">
        <v>486</v>
      </c>
    </row>
    <row r="224" spans="1:47" s="2" customFormat="1" ht="19.2">
      <c r="A224" s="32"/>
      <c r="B224" s="33"/>
      <c r="C224" s="32"/>
      <c r="D224" s="157" t="s">
        <v>158</v>
      </c>
      <c r="E224" s="32"/>
      <c r="F224" s="158" t="s">
        <v>487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158</v>
      </c>
      <c r="AU224" s="17" t="s">
        <v>83</v>
      </c>
    </row>
    <row r="225" spans="2:51" s="13" customFormat="1" ht="30.6">
      <c r="B225" s="162"/>
      <c r="D225" s="157" t="s">
        <v>159</v>
      </c>
      <c r="E225" s="163" t="s">
        <v>1</v>
      </c>
      <c r="F225" s="164" t="s">
        <v>488</v>
      </c>
      <c r="H225" s="165">
        <v>1.5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159</v>
      </c>
      <c r="AU225" s="163" t="s">
        <v>83</v>
      </c>
      <c r="AV225" s="13" t="s">
        <v>83</v>
      </c>
      <c r="AW225" s="13" t="s">
        <v>30</v>
      </c>
      <c r="AX225" s="13" t="s">
        <v>81</v>
      </c>
      <c r="AY225" s="163" t="s">
        <v>148</v>
      </c>
    </row>
    <row r="226" spans="2:63" s="12" customFormat="1" ht="22.8" customHeight="1">
      <c r="B226" s="130"/>
      <c r="D226" s="131" t="s">
        <v>72</v>
      </c>
      <c r="E226" s="141" t="s">
        <v>147</v>
      </c>
      <c r="F226" s="141" t="s">
        <v>489</v>
      </c>
      <c r="I226" s="133"/>
      <c r="J226" s="142">
        <f>BK226</f>
        <v>0</v>
      </c>
      <c r="L226" s="130"/>
      <c r="M226" s="135"/>
      <c r="N226" s="136"/>
      <c r="O226" s="136"/>
      <c r="P226" s="137">
        <f>SUM(P227:P264)</f>
        <v>0</v>
      </c>
      <c r="Q226" s="136"/>
      <c r="R226" s="137">
        <f>SUM(R227:R264)</f>
        <v>862.4770000000001</v>
      </c>
      <c r="S226" s="136"/>
      <c r="T226" s="138">
        <f>SUM(T227:T264)</f>
        <v>0</v>
      </c>
      <c r="AR226" s="131" t="s">
        <v>81</v>
      </c>
      <c r="AT226" s="139" t="s">
        <v>72</v>
      </c>
      <c r="AU226" s="139" t="s">
        <v>81</v>
      </c>
      <c r="AY226" s="131" t="s">
        <v>148</v>
      </c>
      <c r="BK226" s="140">
        <f>SUM(BK227:BK264)</f>
        <v>0</v>
      </c>
    </row>
    <row r="227" spans="1:65" s="2" customFormat="1" ht="16.5" customHeight="1">
      <c r="A227" s="32"/>
      <c r="B227" s="143"/>
      <c r="C227" s="144" t="s">
        <v>490</v>
      </c>
      <c r="D227" s="144" t="s">
        <v>151</v>
      </c>
      <c r="E227" s="145" t="s">
        <v>491</v>
      </c>
      <c r="F227" s="146" t="s">
        <v>492</v>
      </c>
      <c r="G227" s="147" t="s">
        <v>286</v>
      </c>
      <c r="H227" s="148">
        <v>1210</v>
      </c>
      <c r="I227" s="149"/>
      <c r="J227" s="150">
        <f>ROUND(I227*H227,2)</f>
        <v>0</v>
      </c>
      <c r="K227" s="146" t="s">
        <v>155</v>
      </c>
      <c r="L227" s="33"/>
      <c r="M227" s="151" t="s">
        <v>1</v>
      </c>
      <c r="N227" s="152" t="s">
        <v>38</v>
      </c>
      <c r="O227" s="58"/>
      <c r="P227" s="153">
        <f>O227*H227</f>
        <v>0</v>
      </c>
      <c r="Q227" s="153">
        <v>0.46</v>
      </c>
      <c r="R227" s="153">
        <f>Q227*H227</f>
        <v>556.6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170</v>
      </c>
      <c r="AT227" s="155" t="s">
        <v>151</v>
      </c>
      <c r="AU227" s="155" t="s">
        <v>83</v>
      </c>
      <c r="AY227" s="17" t="s">
        <v>148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81</v>
      </c>
      <c r="BK227" s="156">
        <f>ROUND(I227*H227,2)</f>
        <v>0</v>
      </c>
      <c r="BL227" s="17" t="s">
        <v>170</v>
      </c>
      <c r="BM227" s="155" t="s">
        <v>493</v>
      </c>
    </row>
    <row r="228" spans="1:47" s="2" customFormat="1" ht="19.2">
      <c r="A228" s="32"/>
      <c r="B228" s="33"/>
      <c r="C228" s="32"/>
      <c r="D228" s="157" t="s">
        <v>158</v>
      </c>
      <c r="E228" s="32"/>
      <c r="F228" s="158" t="s">
        <v>494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158</v>
      </c>
      <c r="AU228" s="17" t="s">
        <v>83</v>
      </c>
    </row>
    <row r="229" spans="2:51" s="13" customFormat="1" ht="10.2">
      <c r="B229" s="162"/>
      <c r="D229" s="157" t="s">
        <v>159</v>
      </c>
      <c r="E229" s="163" t="s">
        <v>1</v>
      </c>
      <c r="F229" s="164" t="s">
        <v>495</v>
      </c>
      <c r="H229" s="165">
        <v>1210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159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148</v>
      </c>
    </row>
    <row r="230" spans="1:65" s="2" customFormat="1" ht="16.5" customHeight="1">
      <c r="A230" s="32"/>
      <c r="B230" s="143"/>
      <c r="C230" s="144" t="s">
        <v>496</v>
      </c>
      <c r="D230" s="144" t="s">
        <v>151</v>
      </c>
      <c r="E230" s="145" t="s">
        <v>497</v>
      </c>
      <c r="F230" s="146" t="s">
        <v>498</v>
      </c>
      <c r="G230" s="147" t="s">
        <v>286</v>
      </c>
      <c r="H230" s="148">
        <v>604.5</v>
      </c>
      <c r="I230" s="149"/>
      <c r="J230" s="150">
        <f>ROUND(I230*H230,2)</f>
        <v>0</v>
      </c>
      <c r="K230" s="146" t="s">
        <v>155</v>
      </c>
      <c r="L230" s="33"/>
      <c r="M230" s="151" t="s">
        <v>1</v>
      </c>
      <c r="N230" s="152" t="s">
        <v>38</v>
      </c>
      <c r="O230" s="58"/>
      <c r="P230" s="153">
        <f>O230*H230</f>
        <v>0</v>
      </c>
      <c r="Q230" s="153">
        <v>0.506</v>
      </c>
      <c r="R230" s="153">
        <f>Q230*H230</f>
        <v>305.877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170</v>
      </c>
      <c r="AT230" s="155" t="s">
        <v>151</v>
      </c>
      <c r="AU230" s="155" t="s">
        <v>83</v>
      </c>
      <c r="AY230" s="17" t="s">
        <v>148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81</v>
      </c>
      <c r="BK230" s="156">
        <f>ROUND(I230*H230,2)</f>
        <v>0</v>
      </c>
      <c r="BL230" s="17" t="s">
        <v>170</v>
      </c>
      <c r="BM230" s="155" t="s">
        <v>499</v>
      </c>
    </row>
    <row r="231" spans="1:47" s="2" customFormat="1" ht="19.2">
      <c r="A231" s="32"/>
      <c r="B231" s="33"/>
      <c r="C231" s="32"/>
      <c r="D231" s="157" t="s">
        <v>158</v>
      </c>
      <c r="E231" s="32"/>
      <c r="F231" s="158" t="s">
        <v>500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158</v>
      </c>
      <c r="AU231" s="17" t="s">
        <v>83</v>
      </c>
    </row>
    <row r="232" spans="2:51" s="14" customFormat="1" ht="20.4">
      <c r="B232" s="173"/>
      <c r="D232" s="157" t="s">
        <v>159</v>
      </c>
      <c r="E232" s="174" t="s">
        <v>1</v>
      </c>
      <c r="F232" s="175" t="s">
        <v>501</v>
      </c>
      <c r="H232" s="174" t="s">
        <v>1</v>
      </c>
      <c r="I232" s="176"/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159</v>
      </c>
      <c r="AU232" s="174" t="s">
        <v>83</v>
      </c>
      <c r="AV232" s="14" t="s">
        <v>81</v>
      </c>
      <c r="AW232" s="14" t="s">
        <v>30</v>
      </c>
      <c r="AX232" s="14" t="s">
        <v>73</v>
      </c>
      <c r="AY232" s="174" t="s">
        <v>148</v>
      </c>
    </row>
    <row r="233" spans="2:51" s="13" customFormat="1" ht="10.2">
      <c r="B233" s="162"/>
      <c r="D233" s="157" t="s">
        <v>159</v>
      </c>
      <c r="E233" s="163" t="s">
        <v>1</v>
      </c>
      <c r="F233" s="164" t="s">
        <v>502</v>
      </c>
      <c r="H233" s="165">
        <v>511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159</v>
      </c>
      <c r="AU233" s="163" t="s">
        <v>83</v>
      </c>
      <c r="AV233" s="13" t="s">
        <v>83</v>
      </c>
      <c r="AW233" s="13" t="s">
        <v>30</v>
      </c>
      <c r="AX233" s="13" t="s">
        <v>73</v>
      </c>
      <c r="AY233" s="163" t="s">
        <v>148</v>
      </c>
    </row>
    <row r="234" spans="2:51" s="13" customFormat="1" ht="10.2">
      <c r="B234" s="162"/>
      <c r="D234" s="157" t="s">
        <v>159</v>
      </c>
      <c r="E234" s="163" t="s">
        <v>1</v>
      </c>
      <c r="F234" s="164" t="s">
        <v>503</v>
      </c>
      <c r="H234" s="165">
        <v>93.5</v>
      </c>
      <c r="I234" s="166"/>
      <c r="L234" s="162"/>
      <c r="M234" s="167"/>
      <c r="N234" s="168"/>
      <c r="O234" s="168"/>
      <c r="P234" s="168"/>
      <c r="Q234" s="168"/>
      <c r="R234" s="168"/>
      <c r="S234" s="168"/>
      <c r="T234" s="169"/>
      <c r="AT234" s="163" t="s">
        <v>159</v>
      </c>
      <c r="AU234" s="163" t="s">
        <v>83</v>
      </c>
      <c r="AV234" s="13" t="s">
        <v>83</v>
      </c>
      <c r="AW234" s="13" t="s">
        <v>30</v>
      </c>
      <c r="AX234" s="13" t="s">
        <v>73</v>
      </c>
      <c r="AY234" s="163" t="s">
        <v>148</v>
      </c>
    </row>
    <row r="235" spans="2:51" s="15" customFormat="1" ht="10.2">
      <c r="B235" s="180"/>
      <c r="D235" s="157" t="s">
        <v>159</v>
      </c>
      <c r="E235" s="181" t="s">
        <v>1</v>
      </c>
      <c r="F235" s="182" t="s">
        <v>249</v>
      </c>
      <c r="H235" s="183">
        <v>604.5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1" t="s">
        <v>159</v>
      </c>
      <c r="AU235" s="181" t="s">
        <v>83</v>
      </c>
      <c r="AV235" s="15" t="s">
        <v>170</v>
      </c>
      <c r="AW235" s="15" t="s">
        <v>30</v>
      </c>
      <c r="AX235" s="15" t="s">
        <v>81</v>
      </c>
      <c r="AY235" s="181" t="s">
        <v>148</v>
      </c>
    </row>
    <row r="236" spans="1:65" s="2" customFormat="1" ht="33" customHeight="1">
      <c r="A236" s="32"/>
      <c r="B236" s="143"/>
      <c r="C236" s="144" t="s">
        <v>504</v>
      </c>
      <c r="D236" s="144" t="s">
        <v>151</v>
      </c>
      <c r="E236" s="145" t="s">
        <v>505</v>
      </c>
      <c r="F236" s="146" t="s">
        <v>506</v>
      </c>
      <c r="G236" s="147" t="s">
        <v>286</v>
      </c>
      <c r="H236" s="148">
        <v>511</v>
      </c>
      <c r="I236" s="149"/>
      <c r="J236" s="150">
        <f>ROUND(I236*H236,2)</f>
        <v>0</v>
      </c>
      <c r="K236" s="146" t="s">
        <v>155</v>
      </c>
      <c r="L236" s="33"/>
      <c r="M236" s="151" t="s">
        <v>1</v>
      </c>
      <c r="N236" s="152" t="s">
        <v>38</v>
      </c>
      <c r="O236" s="58"/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170</v>
      </c>
      <c r="AT236" s="155" t="s">
        <v>151</v>
      </c>
      <c r="AU236" s="155" t="s">
        <v>83</v>
      </c>
      <c r="AY236" s="17" t="s">
        <v>148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81</v>
      </c>
      <c r="BK236" s="156">
        <f>ROUND(I236*H236,2)</f>
        <v>0</v>
      </c>
      <c r="BL236" s="17" t="s">
        <v>170</v>
      </c>
      <c r="BM236" s="155" t="s">
        <v>507</v>
      </c>
    </row>
    <row r="237" spans="1:47" s="2" customFormat="1" ht="28.8">
      <c r="A237" s="32"/>
      <c r="B237" s="33"/>
      <c r="C237" s="32"/>
      <c r="D237" s="157" t="s">
        <v>158</v>
      </c>
      <c r="E237" s="32"/>
      <c r="F237" s="158" t="s">
        <v>508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158</v>
      </c>
      <c r="AU237" s="17" t="s">
        <v>83</v>
      </c>
    </row>
    <row r="238" spans="2:51" s="13" customFormat="1" ht="10.2">
      <c r="B238" s="162"/>
      <c r="D238" s="157" t="s">
        <v>159</v>
      </c>
      <c r="E238" s="163" t="s">
        <v>1</v>
      </c>
      <c r="F238" s="164" t="s">
        <v>502</v>
      </c>
      <c r="H238" s="165">
        <v>511</v>
      </c>
      <c r="I238" s="166"/>
      <c r="L238" s="162"/>
      <c r="M238" s="167"/>
      <c r="N238" s="168"/>
      <c r="O238" s="168"/>
      <c r="P238" s="168"/>
      <c r="Q238" s="168"/>
      <c r="R238" s="168"/>
      <c r="S238" s="168"/>
      <c r="T238" s="169"/>
      <c r="AT238" s="163" t="s">
        <v>159</v>
      </c>
      <c r="AU238" s="163" t="s">
        <v>83</v>
      </c>
      <c r="AV238" s="13" t="s">
        <v>83</v>
      </c>
      <c r="AW238" s="13" t="s">
        <v>30</v>
      </c>
      <c r="AX238" s="13" t="s">
        <v>73</v>
      </c>
      <c r="AY238" s="163" t="s">
        <v>148</v>
      </c>
    </row>
    <row r="239" spans="2:51" s="15" customFormat="1" ht="10.2">
      <c r="B239" s="180"/>
      <c r="D239" s="157" t="s">
        <v>159</v>
      </c>
      <c r="E239" s="181" t="s">
        <v>1</v>
      </c>
      <c r="F239" s="182" t="s">
        <v>249</v>
      </c>
      <c r="H239" s="183">
        <v>511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159</v>
      </c>
      <c r="AU239" s="181" t="s">
        <v>83</v>
      </c>
      <c r="AV239" s="15" t="s">
        <v>170</v>
      </c>
      <c r="AW239" s="15" t="s">
        <v>30</v>
      </c>
      <c r="AX239" s="15" t="s">
        <v>81</v>
      </c>
      <c r="AY239" s="181" t="s">
        <v>148</v>
      </c>
    </row>
    <row r="240" spans="1:65" s="2" customFormat="1" ht="22.8">
      <c r="A240" s="32"/>
      <c r="B240" s="143"/>
      <c r="C240" s="144" t="s">
        <v>509</v>
      </c>
      <c r="D240" s="144" t="s">
        <v>151</v>
      </c>
      <c r="E240" s="145" t="s">
        <v>510</v>
      </c>
      <c r="F240" s="146" t="s">
        <v>511</v>
      </c>
      <c r="G240" s="147" t="s">
        <v>286</v>
      </c>
      <c r="H240" s="148">
        <v>511</v>
      </c>
      <c r="I240" s="149"/>
      <c r="J240" s="150">
        <f>ROUND(I240*H240,2)</f>
        <v>0</v>
      </c>
      <c r="K240" s="146" t="s">
        <v>155</v>
      </c>
      <c r="L240" s="33"/>
      <c r="M240" s="151" t="s">
        <v>1</v>
      </c>
      <c r="N240" s="152" t="s">
        <v>38</v>
      </c>
      <c r="O240" s="58"/>
      <c r="P240" s="153">
        <f>O240*H240</f>
        <v>0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5" t="s">
        <v>170</v>
      </c>
      <c r="AT240" s="155" t="s">
        <v>151</v>
      </c>
      <c r="AU240" s="155" t="s">
        <v>83</v>
      </c>
      <c r="AY240" s="17" t="s">
        <v>148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7" t="s">
        <v>81</v>
      </c>
      <c r="BK240" s="156">
        <f>ROUND(I240*H240,2)</f>
        <v>0</v>
      </c>
      <c r="BL240" s="17" t="s">
        <v>170</v>
      </c>
      <c r="BM240" s="155" t="s">
        <v>512</v>
      </c>
    </row>
    <row r="241" spans="1:47" s="2" customFormat="1" ht="28.8">
      <c r="A241" s="32"/>
      <c r="B241" s="33"/>
      <c r="C241" s="32"/>
      <c r="D241" s="157" t="s">
        <v>158</v>
      </c>
      <c r="E241" s="32"/>
      <c r="F241" s="158" t="s">
        <v>513</v>
      </c>
      <c r="G241" s="32"/>
      <c r="H241" s="32"/>
      <c r="I241" s="159"/>
      <c r="J241" s="32"/>
      <c r="K241" s="32"/>
      <c r="L241" s="33"/>
      <c r="M241" s="160"/>
      <c r="N241" s="161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158</v>
      </c>
      <c r="AU241" s="17" t="s">
        <v>83</v>
      </c>
    </row>
    <row r="242" spans="2:51" s="14" customFormat="1" ht="10.2">
      <c r="B242" s="173"/>
      <c r="D242" s="157" t="s">
        <v>159</v>
      </c>
      <c r="E242" s="174" t="s">
        <v>1</v>
      </c>
      <c r="F242" s="175" t="s">
        <v>514</v>
      </c>
      <c r="H242" s="174" t="s">
        <v>1</v>
      </c>
      <c r="I242" s="176"/>
      <c r="L242" s="173"/>
      <c r="M242" s="177"/>
      <c r="N242" s="178"/>
      <c r="O242" s="178"/>
      <c r="P242" s="178"/>
      <c r="Q242" s="178"/>
      <c r="R242" s="178"/>
      <c r="S242" s="178"/>
      <c r="T242" s="179"/>
      <c r="AT242" s="174" t="s">
        <v>159</v>
      </c>
      <c r="AU242" s="174" t="s">
        <v>83</v>
      </c>
      <c r="AV242" s="14" t="s">
        <v>81</v>
      </c>
      <c r="AW242" s="14" t="s">
        <v>30</v>
      </c>
      <c r="AX242" s="14" t="s">
        <v>73</v>
      </c>
      <c r="AY242" s="174" t="s">
        <v>148</v>
      </c>
    </row>
    <row r="243" spans="2:51" s="13" customFormat="1" ht="10.2">
      <c r="B243" s="162"/>
      <c r="D243" s="157" t="s">
        <v>159</v>
      </c>
      <c r="E243" s="163" t="s">
        <v>1</v>
      </c>
      <c r="F243" s="164" t="s">
        <v>502</v>
      </c>
      <c r="H243" s="165">
        <v>511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3" t="s">
        <v>159</v>
      </c>
      <c r="AU243" s="163" t="s">
        <v>83</v>
      </c>
      <c r="AV243" s="13" t="s">
        <v>83</v>
      </c>
      <c r="AW243" s="13" t="s">
        <v>30</v>
      </c>
      <c r="AX243" s="13" t="s">
        <v>73</v>
      </c>
      <c r="AY243" s="163" t="s">
        <v>148</v>
      </c>
    </row>
    <row r="244" spans="2:51" s="15" customFormat="1" ht="10.2">
      <c r="B244" s="180"/>
      <c r="D244" s="157" t="s">
        <v>159</v>
      </c>
      <c r="E244" s="181" t="s">
        <v>1</v>
      </c>
      <c r="F244" s="182" t="s">
        <v>249</v>
      </c>
      <c r="H244" s="183">
        <v>511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159</v>
      </c>
      <c r="AU244" s="181" t="s">
        <v>83</v>
      </c>
      <c r="AV244" s="15" t="s">
        <v>170</v>
      </c>
      <c r="AW244" s="15" t="s">
        <v>30</v>
      </c>
      <c r="AX244" s="15" t="s">
        <v>81</v>
      </c>
      <c r="AY244" s="181" t="s">
        <v>148</v>
      </c>
    </row>
    <row r="245" spans="1:65" s="2" customFormat="1" ht="22.8">
      <c r="A245" s="32"/>
      <c r="B245" s="143"/>
      <c r="C245" s="144" t="s">
        <v>515</v>
      </c>
      <c r="D245" s="144" t="s">
        <v>151</v>
      </c>
      <c r="E245" s="145" t="s">
        <v>516</v>
      </c>
      <c r="F245" s="146" t="s">
        <v>517</v>
      </c>
      <c r="G245" s="147" t="s">
        <v>286</v>
      </c>
      <c r="H245" s="148">
        <v>511</v>
      </c>
      <c r="I245" s="149"/>
      <c r="J245" s="150">
        <f>ROUND(I245*H245,2)</f>
        <v>0</v>
      </c>
      <c r="K245" s="146" t="s">
        <v>155</v>
      </c>
      <c r="L245" s="33"/>
      <c r="M245" s="151" t="s">
        <v>1</v>
      </c>
      <c r="N245" s="152" t="s">
        <v>38</v>
      </c>
      <c r="O245" s="58"/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170</v>
      </c>
      <c r="AT245" s="155" t="s">
        <v>151</v>
      </c>
      <c r="AU245" s="155" t="s">
        <v>83</v>
      </c>
      <c r="AY245" s="17" t="s">
        <v>148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81</v>
      </c>
      <c r="BK245" s="156">
        <f>ROUND(I245*H245,2)</f>
        <v>0</v>
      </c>
      <c r="BL245" s="17" t="s">
        <v>170</v>
      </c>
      <c r="BM245" s="155" t="s">
        <v>518</v>
      </c>
    </row>
    <row r="246" spans="1:47" s="2" customFormat="1" ht="19.2">
      <c r="A246" s="32"/>
      <c r="B246" s="33"/>
      <c r="C246" s="32"/>
      <c r="D246" s="157" t="s">
        <v>158</v>
      </c>
      <c r="E246" s="32"/>
      <c r="F246" s="158" t="s">
        <v>519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158</v>
      </c>
      <c r="AU246" s="17" t="s">
        <v>83</v>
      </c>
    </row>
    <row r="247" spans="2:51" s="14" customFormat="1" ht="20.4">
      <c r="B247" s="173"/>
      <c r="D247" s="157" t="s">
        <v>159</v>
      </c>
      <c r="E247" s="174" t="s">
        <v>1</v>
      </c>
      <c r="F247" s="175" t="s">
        <v>520</v>
      </c>
      <c r="H247" s="174" t="s">
        <v>1</v>
      </c>
      <c r="I247" s="176"/>
      <c r="L247" s="173"/>
      <c r="M247" s="177"/>
      <c r="N247" s="178"/>
      <c r="O247" s="178"/>
      <c r="P247" s="178"/>
      <c r="Q247" s="178"/>
      <c r="R247" s="178"/>
      <c r="S247" s="178"/>
      <c r="T247" s="179"/>
      <c r="AT247" s="174" t="s">
        <v>159</v>
      </c>
      <c r="AU247" s="174" t="s">
        <v>83</v>
      </c>
      <c r="AV247" s="14" t="s">
        <v>81</v>
      </c>
      <c r="AW247" s="14" t="s">
        <v>30</v>
      </c>
      <c r="AX247" s="14" t="s">
        <v>73</v>
      </c>
      <c r="AY247" s="174" t="s">
        <v>148</v>
      </c>
    </row>
    <row r="248" spans="2:51" s="13" customFormat="1" ht="10.2">
      <c r="B248" s="162"/>
      <c r="D248" s="157" t="s">
        <v>159</v>
      </c>
      <c r="E248" s="163" t="s">
        <v>1</v>
      </c>
      <c r="F248" s="164" t="s">
        <v>502</v>
      </c>
      <c r="H248" s="165">
        <v>511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159</v>
      </c>
      <c r="AU248" s="163" t="s">
        <v>83</v>
      </c>
      <c r="AV248" s="13" t="s">
        <v>83</v>
      </c>
      <c r="AW248" s="13" t="s">
        <v>30</v>
      </c>
      <c r="AX248" s="13" t="s">
        <v>73</v>
      </c>
      <c r="AY248" s="163" t="s">
        <v>148</v>
      </c>
    </row>
    <row r="249" spans="2:51" s="15" customFormat="1" ht="10.2">
      <c r="B249" s="180"/>
      <c r="D249" s="157" t="s">
        <v>159</v>
      </c>
      <c r="E249" s="181" t="s">
        <v>1</v>
      </c>
      <c r="F249" s="182" t="s">
        <v>249</v>
      </c>
      <c r="H249" s="183">
        <v>511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159</v>
      </c>
      <c r="AU249" s="181" t="s">
        <v>83</v>
      </c>
      <c r="AV249" s="15" t="s">
        <v>170</v>
      </c>
      <c r="AW249" s="15" t="s">
        <v>30</v>
      </c>
      <c r="AX249" s="15" t="s">
        <v>81</v>
      </c>
      <c r="AY249" s="181" t="s">
        <v>148</v>
      </c>
    </row>
    <row r="250" spans="1:65" s="2" customFormat="1" ht="22.8">
      <c r="A250" s="32"/>
      <c r="B250" s="143"/>
      <c r="C250" s="144" t="s">
        <v>521</v>
      </c>
      <c r="D250" s="144" t="s">
        <v>151</v>
      </c>
      <c r="E250" s="145" t="s">
        <v>522</v>
      </c>
      <c r="F250" s="146" t="s">
        <v>523</v>
      </c>
      <c r="G250" s="147" t="s">
        <v>286</v>
      </c>
      <c r="H250" s="148">
        <v>511</v>
      </c>
      <c r="I250" s="149"/>
      <c r="J250" s="150">
        <f>ROUND(I250*H250,2)</f>
        <v>0</v>
      </c>
      <c r="K250" s="146" t="s">
        <v>155</v>
      </c>
      <c r="L250" s="33"/>
      <c r="M250" s="151" t="s">
        <v>1</v>
      </c>
      <c r="N250" s="152" t="s">
        <v>38</v>
      </c>
      <c r="O250" s="58"/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170</v>
      </c>
      <c r="AT250" s="155" t="s">
        <v>151</v>
      </c>
      <c r="AU250" s="155" t="s">
        <v>83</v>
      </c>
      <c r="AY250" s="17" t="s">
        <v>148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81</v>
      </c>
      <c r="BK250" s="156">
        <f>ROUND(I250*H250,2)</f>
        <v>0</v>
      </c>
      <c r="BL250" s="17" t="s">
        <v>170</v>
      </c>
      <c r="BM250" s="155" t="s">
        <v>524</v>
      </c>
    </row>
    <row r="251" spans="1:47" s="2" customFormat="1" ht="10.2">
      <c r="A251" s="32"/>
      <c r="B251" s="33"/>
      <c r="C251" s="32"/>
      <c r="D251" s="157" t="s">
        <v>158</v>
      </c>
      <c r="E251" s="32"/>
      <c r="F251" s="158" t="s">
        <v>525</v>
      </c>
      <c r="G251" s="32"/>
      <c r="H251" s="32"/>
      <c r="I251" s="159"/>
      <c r="J251" s="32"/>
      <c r="K251" s="32"/>
      <c r="L251" s="33"/>
      <c r="M251" s="160"/>
      <c r="N251" s="161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158</v>
      </c>
      <c r="AU251" s="17" t="s">
        <v>83</v>
      </c>
    </row>
    <row r="252" spans="2:51" s="14" customFormat="1" ht="20.4">
      <c r="B252" s="173"/>
      <c r="D252" s="157" t="s">
        <v>159</v>
      </c>
      <c r="E252" s="174" t="s">
        <v>1</v>
      </c>
      <c r="F252" s="175" t="s">
        <v>520</v>
      </c>
      <c r="H252" s="174" t="s">
        <v>1</v>
      </c>
      <c r="I252" s="176"/>
      <c r="L252" s="173"/>
      <c r="M252" s="177"/>
      <c r="N252" s="178"/>
      <c r="O252" s="178"/>
      <c r="P252" s="178"/>
      <c r="Q252" s="178"/>
      <c r="R252" s="178"/>
      <c r="S252" s="178"/>
      <c r="T252" s="179"/>
      <c r="AT252" s="174" t="s">
        <v>159</v>
      </c>
      <c r="AU252" s="174" t="s">
        <v>83</v>
      </c>
      <c r="AV252" s="14" t="s">
        <v>81</v>
      </c>
      <c r="AW252" s="14" t="s">
        <v>30</v>
      </c>
      <c r="AX252" s="14" t="s">
        <v>73</v>
      </c>
      <c r="AY252" s="174" t="s">
        <v>148</v>
      </c>
    </row>
    <row r="253" spans="2:51" s="13" customFormat="1" ht="10.2">
      <c r="B253" s="162"/>
      <c r="D253" s="157" t="s">
        <v>159</v>
      </c>
      <c r="E253" s="163" t="s">
        <v>1</v>
      </c>
      <c r="F253" s="164" t="s">
        <v>502</v>
      </c>
      <c r="H253" s="165">
        <v>511</v>
      </c>
      <c r="I253" s="166"/>
      <c r="L253" s="162"/>
      <c r="M253" s="167"/>
      <c r="N253" s="168"/>
      <c r="O253" s="168"/>
      <c r="P253" s="168"/>
      <c r="Q253" s="168"/>
      <c r="R253" s="168"/>
      <c r="S253" s="168"/>
      <c r="T253" s="169"/>
      <c r="AT253" s="163" t="s">
        <v>159</v>
      </c>
      <c r="AU253" s="163" t="s">
        <v>83</v>
      </c>
      <c r="AV253" s="13" t="s">
        <v>83</v>
      </c>
      <c r="AW253" s="13" t="s">
        <v>30</v>
      </c>
      <c r="AX253" s="13" t="s">
        <v>73</v>
      </c>
      <c r="AY253" s="163" t="s">
        <v>148</v>
      </c>
    </row>
    <row r="254" spans="2:51" s="15" customFormat="1" ht="10.2">
      <c r="B254" s="180"/>
      <c r="D254" s="157" t="s">
        <v>159</v>
      </c>
      <c r="E254" s="181" t="s">
        <v>1</v>
      </c>
      <c r="F254" s="182" t="s">
        <v>249</v>
      </c>
      <c r="H254" s="183">
        <v>511</v>
      </c>
      <c r="I254" s="184"/>
      <c r="L254" s="180"/>
      <c r="M254" s="185"/>
      <c r="N254" s="186"/>
      <c r="O254" s="186"/>
      <c r="P254" s="186"/>
      <c r="Q254" s="186"/>
      <c r="R254" s="186"/>
      <c r="S254" s="186"/>
      <c r="T254" s="187"/>
      <c r="AT254" s="181" t="s">
        <v>159</v>
      </c>
      <c r="AU254" s="181" t="s">
        <v>83</v>
      </c>
      <c r="AV254" s="15" t="s">
        <v>170</v>
      </c>
      <c r="AW254" s="15" t="s">
        <v>30</v>
      </c>
      <c r="AX254" s="15" t="s">
        <v>81</v>
      </c>
      <c r="AY254" s="181" t="s">
        <v>148</v>
      </c>
    </row>
    <row r="255" spans="1:65" s="2" customFormat="1" ht="22.8">
      <c r="A255" s="32"/>
      <c r="B255" s="143"/>
      <c r="C255" s="144" t="s">
        <v>526</v>
      </c>
      <c r="D255" s="144" t="s">
        <v>151</v>
      </c>
      <c r="E255" s="145" t="s">
        <v>527</v>
      </c>
      <c r="F255" s="146" t="s">
        <v>528</v>
      </c>
      <c r="G255" s="147" t="s">
        <v>286</v>
      </c>
      <c r="H255" s="148">
        <v>1373</v>
      </c>
      <c r="I255" s="149"/>
      <c r="J255" s="150">
        <f>ROUND(I255*H255,2)</f>
        <v>0</v>
      </c>
      <c r="K255" s="146" t="s">
        <v>155</v>
      </c>
      <c r="L255" s="33"/>
      <c r="M255" s="151" t="s">
        <v>1</v>
      </c>
      <c r="N255" s="152" t="s">
        <v>38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170</v>
      </c>
      <c r="AT255" s="155" t="s">
        <v>151</v>
      </c>
      <c r="AU255" s="155" t="s">
        <v>83</v>
      </c>
      <c r="AY255" s="17" t="s">
        <v>148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81</v>
      </c>
      <c r="BK255" s="156">
        <f>ROUND(I255*H255,2)</f>
        <v>0</v>
      </c>
      <c r="BL255" s="17" t="s">
        <v>170</v>
      </c>
      <c r="BM255" s="155" t="s">
        <v>529</v>
      </c>
    </row>
    <row r="256" spans="1:47" s="2" customFormat="1" ht="19.2">
      <c r="A256" s="32"/>
      <c r="B256" s="33"/>
      <c r="C256" s="32"/>
      <c r="D256" s="157" t="s">
        <v>158</v>
      </c>
      <c r="E256" s="32"/>
      <c r="F256" s="158" t="s">
        <v>530</v>
      </c>
      <c r="G256" s="32"/>
      <c r="H256" s="32"/>
      <c r="I256" s="159"/>
      <c r="J256" s="32"/>
      <c r="K256" s="32"/>
      <c r="L256" s="33"/>
      <c r="M256" s="160"/>
      <c r="N256" s="161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158</v>
      </c>
      <c r="AU256" s="17" t="s">
        <v>83</v>
      </c>
    </row>
    <row r="257" spans="2:51" s="13" customFormat="1" ht="10.2">
      <c r="B257" s="162"/>
      <c r="D257" s="157" t="s">
        <v>159</v>
      </c>
      <c r="E257" s="163" t="s">
        <v>1</v>
      </c>
      <c r="F257" s="164" t="s">
        <v>531</v>
      </c>
      <c r="H257" s="165">
        <v>1329</v>
      </c>
      <c r="I257" s="166"/>
      <c r="L257" s="162"/>
      <c r="M257" s="167"/>
      <c r="N257" s="168"/>
      <c r="O257" s="168"/>
      <c r="P257" s="168"/>
      <c r="Q257" s="168"/>
      <c r="R257" s="168"/>
      <c r="S257" s="168"/>
      <c r="T257" s="169"/>
      <c r="AT257" s="163" t="s">
        <v>159</v>
      </c>
      <c r="AU257" s="163" t="s">
        <v>83</v>
      </c>
      <c r="AV257" s="13" t="s">
        <v>83</v>
      </c>
      <c r="AW257" s="13" t="s">
        <v>30</v>
      </c>
      <c r="AX257" s="13" t="s">
        <v>73</v>
      </c>
      <c r="AY257" s="163" t="s">
        <v>148</v>
      </c>
    </row>
    <row r="258" spans="2:51" s="13" customFormat="1" ht="10.2">
      <c r="B258" s="162"/>
      <c r="D258" s="157" t="s">
        <v>159</v>
      </c>
      <c r="E258" s="163" t="s">
        <v>1</v>
      </c>
      <c r="F258" s="164" t="s">
        <v>532</v>
      </c>
      <c r="H258" s="165">
        <v>44</v>
      </c>
      <c r="I258" s="166"/>
      <c r="L258" s="162"/>
      <c r="M258" s="167"/>
      <c r="N258" s="168"/>
      <c r="O258" s="168"/>
      <c r="P258" s="168"/>
      <c r="Q258" s="168"/>
      <c r="R258" s="168"/>
      <c r="S258" s="168"/>
      <c r="T258" s="169"/>
      <c r="AT258" s="163" t="s">
        <v>159</v>
      </c>
      <c r="AU258" s="163" t="s">
        <v>83</v>
      </c>
      <c r="AV258" s="13" t="s">
        <v>83</v>
      </c>
      <c r="AW258" s="13" t="s">
        <v>30</v>
      </c>
      <c r="AX258" s="13" t="s">
        <v>73</v>
      </c>
      <c r="AY258" s="163" t="s">
        <v>148</v>
      </c>
    </row>
    <row r="259" spans="2:51" s="15" customFormat="1" ht="10.2">
      <c r="B259" s="180"/>
      <c r="D259" s="157" t="s">
        <v>159</v>
      </c>
      <c r="E259" s="181" t="s">
        <v>1</v>
      </c>
      <c r="F259" s="182" t="s">
        <v>249</v>
      </c>
      <c r="H259" s="183">
        <v>1373</v>
      </c>
      <c r="I259" s="184"/>
      <c r="L259" s="180"/>
      <c r="M259" s="185"/>
      <c r="N259" s="186"/>
      <c r="O259" s="186"/>
      <c r="P259" s="186"/>
      <c r="Q259" s="186"/>
      <c r="R259" s="186"/>
      <c r="S259" s="186"/>
      <c r="T259" s="187"/>
      <c r="AT259" s="181" t="s">
        <v>159</v>
      </c>
      <c r="AU259" s="181" t="s">
        <v>83</v>
      </c>
      <c r="AV259" s="15" t="s">
        <v>170</v>
      </c>
      <c r="AW259" s="15" t="s">
        <v>30</v>
      </c>
      <c r="AX259" s="15" t="s">
        <v>81</v>
      </c>
      <c r="AY259" s="181" t="s">
        <v>148</v>
      </c>
    </row>
    <row r="260" spans="1:65" s="2" customFormat="1" ht="33" customHeight="1">
      <c r="A260" s="32"/>
      <c r="B260" s="143"/>
      <c r="C260" s="144" t="s">
        <v>533</v>
      </c>
      <c r="D260" s="144" t="s">
        <v>151</v>
      </c>
      <c r="E260" s="145" t="s">
        <v>534</v>
      </c>
      <c r="F260" s="146" t="s">
        <v>535</v>
      </c>
      <c r="G260" s="147" t="s">
        <v>286</v>
      </c>
      <c r="H260" s="148">
        <v>523</v>
      </c>
      <c r="I260" s="149"/>
      <c r="J260" s="150">
        <f>ROUND(I260*H260,2)</f>
        <v>0</v>
      </c>
      <c r="K260" s="146" t="s">
        <v>155</v>
      </c>
      <c r="L260" s="33"/>
      <c r="M260" s="151" t="s">
        <v>1</v>
      </c>
      <c r="N260" s="152" t="s">
        <v>38</v>
      </c>
      <c r="O260" s="58"/>
      <c r="P260" s="153">
        <f>O260*H260</f>
        <v>0</v>
      </c>
      <c r="Q260" s="153">
        <v>0</v>
      </c>
      <c r="R260" s="153">
        <f>Q260*H260</f>
        <v>0</v>
      </c>
      <c r="S260" s="153">
        <v>0</v>
      </c>
      <c r="T260" s="154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5" t="s">
        <v>170</v>
      </c>
      <c r="AT260" s="155" t="s">
        <v>151</v>
      </c>
      <c r="AU260" s="155" t="s">
        <v>83</v>
      </c>
      <c r="AY260" s="17" t="s">
        <v>148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7" t="s">
        <v>81</v>
      </c>
      <c r="BK260" s="156">
        <f>ROUND(I260*H260,2)</f>
        <v>0</v>
      </c>
      <c r="BL260" s="17" t="s">
        <v>170</v>
      </c>
      <c r="BM260" s="155" t="s">
        <v>536</v>
      </c>
    </row>
    <row r="261" spans="1:47" s="2" customFormat="1" ht="28.8">
      <c r="A261" s="32"/>
      <c r="B261" s="33"/>
      <c r="C261" s="32"/>
      <c r="D261" s="157" t="s">
        <v>158</v>
      </c>
      <c r="E261" s="32"/>
      <c r="F261" s="158" t="s">
        <v>537</v>
      </c>
      <c r="G261" s="32"/>
      <c r="H261" s="32"/>
      <c r="I261" s="159"/>
      <c r="J261" s="32"/>
      <c r="K261" s="32"/>
      <c r="L261" s="33"/>
      <c r="M261" s="160"/>
      <c r="N261" s="161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158</v>
      </c>
      <c r="AU261" s="17" t="s">
        <v>83</v>
      </c>
    </row>
    <row r="262" spans="2:51" s="13" customFormat="1" ht="10.2">
      <c r="B262" s="162"/>
      <c r="D262" s="157" t="s">
        <v>159</v>
      </c>
      <c r="E262" s="163" t="s">
        <v>1</v>
      </c>
      <c r="F262" s="164" t="s">
        <v>502</v>
      </c>
      <c r="H262" s="165">
        <v>511</v>
      </c>
      <c r="I262" s="166"/>
      <c r="L262" s="162"/>
      <c r="M262" s="167"/>
      <c r="N262" s="168"/>
      <c r="O262" s="168"/>
      <c r="P262" s="168"/>
      <c r="Q262" s="168"/>
      <c r="R262" s="168"/>
      <c r="S262" s="168"/>
      <c r="T262" s="169"/>
      <c r="AT262" s="163" t="s">
        <v>159</v>
      </c>
      <c r="AU262" s="163" t="s">
        <v>83</v>
      </c>
      <c r="AV262" s="13" t="s">
        <v>83</v>
      </c>
      <c r="AW262" s="13" t="s">
        <v>30</v>
      </c>
      <c r="AX262" s="13" t="s">
        <v>73</v>
      </c>
      <c r="AY262" s="163" t="s">
        <v>148</v>
      </c>
    </row>
    <row r="263" spans="2:51" s="13" customFormat="1" ht="10.2">
      <c r="B263" s="162"/>
      <c r="D263" s="157" t="s">
        <v>159</v>
      </c>
      <c r="E263" s="163" t="s">
        <v>1</v>
      </c>
      <c r="F263" s="164" t="s">
        <v>538</v>
      </c>
      <c r="H263" s="165">
        <v>12</v>
      </c>
      <c r="I263" s="166"/>
      <c r="L263" s="162"/>
      <c r="M263" s="167"/>
      <c r="N263" s="168"/>
      <c r="O263" s="168"/>
      <c r="P263" s="168"/>
      <c r="Q263" s="168"/>
      <c r="R263" s="168"/>
      <c r="S263" s="168"/>
      <c r="T263" s="169"/>
      <c r="AT263" s="163" t="s">
        <v>159</v>
      </c>
      <c r="AU263" s="163" t="s">
        <v>83</v>
      </c>
      <c r="AV263" s="13" t="s">
        <v>83</v>
      </c>
      <c r="AW263" s="13" t="s">
        <v>30</v>
      </c>
      <c r="AX263" s="13" t="s">
        <v>73</v>
      </c>
      <c r="AY263" s="163" t="s">
        <v>148</v>
      </c>
    </row>
    <row r="264" spans="2:51" s="15" customFormat="1" ht="10.2">
      <c r="B264" s="180"/>
      <c r="D264" s="157" t="s">
        <v>159</v>
      </c>
      <c r="E264" s="181" t="s">
        <v>1</v>
      </c>
      <c r="F264" s="182" t="s">
        <v>249</v>
      </c>
      <c r="H264" s="183">
        <v>523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159</v>
      </c>
      <c r="AU264" s="181" t="s">
        <v>83</v>
      </c>
      <c r="AV264" s="15" t="s">
        <v>170</v>
      </c>
      <c r="AW264" s="15" t="s">
        <v>30</v>
      </c>
      <c r="AX264" s="15" t="s">
        <v>81</v>
      </c>
      <c r="AY264" s="181" t="s">
        <v>148</v>
      </c>
    </row>
    <row r="265" spans="2:63" s="12" customFormat="1" ht="22.8" customHeight="1">
      <c r="B265" s="130"/>
      <c r="D265" s="131" t="s">
        <v>72</v>
      </c>
      <c r="E265" s="141" t="s">
        <v>191</v>
      </c>
      <c r="F265" s="141" t="s">
        <v>539</v>
      </c>
      <c r="I265" s="133"/>
      <c r="J265" s="142">
        <f>BK265</f>
        <v>0</v>
      </c>
      <c r="L265" s="130"/>
      <c r="M265" s="135"/>
      <c r="N265" s="136"/>
      <c r="O265" s="136"/>
      <c r="P265" s="137">
        <f>SUM(P266:P267)</f>
        <v>0</v>
      </c>
      <c r="Q265" s="136"/>
      <c r="R265" s="137">
        <f>SUM(R266:R267)</f>
        <v>1.0227</v>
      </c>
      <c r="S265" s="136"/>
      <c r="T265" s="138">
        <f>SUM(T266:T267)</f>
        <v>0</v>
      </c>
      <c r="AR265" s="131" t="s">
        <v>81</v>
      </c>
      <c r="AT265" s="139" t="s">
        <v>72</v>
      </c>
      <c r="AU265" s="139" t="s">
        <v>81</v>
      </c>
      <c r="AY265" s="131" t="s">
        <v>148</v>
      </c>
      <c r="BK265" s="140">
        <f>SUM(BK266:BK267)</f>
        <v>0</v>
      </c>
    </row>
    <row r="266" spans="1:65" s="2" customFormat="1" ht="22.8">
      <c r="A266" s="32"/>
      <c r="B266" s="143"/>
      <c r="C266" s="144" t="s">
        <v>540</v>
      </c>
      <c r="D266" s="144" t="s">
        <v>151</v>
      </c>
      <c r="E266" s="145" t="s">
        <v>541</v>
      </c>
      <c r="F266" s="146" t="s">
        <v>542</v>
      </c>
      <c r="G266" s="147" t="s">
        <v>240</v>
      </c>
      <c r="H266" s="148">
        <v>3</v>
      </c>
      <c r="I266" s="149"/>
      <c r="J266" s="150">
        <f>ROUND(I266*H266,2)</f>
        <v>0</v>
      </c>
      <c r="K266" s="146" t="s">
        <v>1</v>
      </c>
      <c r="L266" s="33"/>
      <c r="M266" s="151" t="s">
        <v>1</v>
      </c>
      <c r="N266" s="152" t="s">
        <v>38</v>
      </c>
      <c r="O266" s="58"/>
      <c r="P266" s="153">
        <f>O266*H266</f>
        <v>0</v>
      </c>
      <c r="Q266" s="153">
        <v>0.3409</v>
      </c>
      <c r="R266" s="153">
        <f>Q266*H266</f>
        <v>1.0227</v>
      </c>
      <c r="S266" s="153">
        <v>0</v>
      </c>
      <c r="T266" s="154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5" t="s">
        <v>170</v>
      </c>
      <c r="AT266" s="155" t="s">
        <v>151</v>
      </c>
      <c r="AU266" s="155" t="s">
        <v>83</v>
      </c>
      <c r="AY266" s="17" t="s">
        <v>148</v>
      </c>
      <c r="BE266" s="156">
        <f>IF(N266="základní",J266,0)</f>
        <v>0</v>
      </c>
      <c r="BF266" s="156">
        <f>IF(N266="snížená",J266,0)</f>
        <v>0</v>
      </c>
      <c r="BG266" s="156">
        <f>IF(N266="zákl. přenesená",J266,0)</f>
        <v>0</v>
      </c>
      <c r="BH266" s="156">
        <f>IF(N266="sníž. přenesená",J266,0)</f>
        <v>0</v>
      </c>
      <c r="BI266" s="156">
        <f>IF(N266="nulová",J266,0)</f>
        <v>0</v>
      </c>
      <c r="BJ266" s="17" t="s">
        <v>81</v>
      </c>
      <c r="BK266" s="156">
        <f>ROUND(I266*H266,2)</f>
        <v>0</v>
      </c>
      <c r="BL266" s="17" t="s">
        <v>170</v>
      </c>
      <c r="BM266" s="155" t="s">
        <v>543</v>
      </c>
    </row>
    <row r="267" spans="1:47" s="2" customFormat="1" ht="28.8">
      <c r="A267" s="32"/>
      <c r="B267" s="33"/>
      <c r="C267" s="32"/>
      <c r="D267" s="157" t="s">
        <v>158</v>
      </c>
      <c r="E267" s="32"/>
      <c r="F267" s="158" t="s">
        <v>544</v>
      </c>
      <c r="G267" s="32"/>
      <c r="H267" s="32"/>
      <c r="I267" s="159"/>
      <c r="J267" s="32"/>
      <c r="K267" s="32"/>
      <c r="L267" s="33"/>
      <c r="M267" s="160"/>
      <c r="N267" s="161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158</v>
      </c>
      <c r="AU267" s="17" t="s">
        <v>83</v>
      </c>
    </row>
    <row r="268" spans="2:63" s="12" customFormat="1" ht="22.8" customHeight="1">
      <c r="B268" s="130"/>
      <c r="D268" s="131" t="s">
        <v>72</v>
      </c>
      <c r="E268" s="141" t="s">
        <v>196</v>
      </c>
      <c r="F268" s="141" t="s">
        <v>237</v>
      </c>
      <c r="I268" s="133"/>
      <c r="J268" s="142">
        <f>BK268</f>
        <v>0</v>
      </c>
      <c r="L268" s="130"/>
      <c r="M268" s="135"/>
      <c r="N268" s="136"/>
      <c r="O268" s="136"/>
      <c r="P268" s="137">
        <f>SUM(P269:P315)</f>
        <v>0</v>
      </c>
      <c r="Q268" s="136"/>
      <c r="R268" s="137">
        <f>SUM(R269:R315)</f>
        <v>43.9014692</v>
      </c>
      <c r="S268" s="136"/>
      <c r="T268" s="138">
        <f>SUM(T269:T315)</f>
        <v>15.083000000000002</v>
      </c>
      <c r="AR268" s="131" t="s">
        <v>81</v>
      </c>
      <c r="AT268" s="139" t="s">
        <v>72</v>
      </c>
      <c r="AU268" s="139" t="s">
        <v>81</v>
      </c>
      <c r="AY268" s="131" t="s">
        <v>148</v>
      </c>
      <c r="BK268" s="140">
        <f>SUM(BK269:BK315)</f>
        <v>0</v>
      </c>
    </row>
    <row r="269" spans="1:65" s="2" customFormat="1" ht="33" customHeight="1">
      <c r="A269" s="32"/>
      <c r="B269" s="143"/>
      <c r="C269" s="144" t="s">
        <v>545</v>
      </c>
      <c r="D269" s="144" t="s">
        <v>151</v>
      </c>
      <c r="E269" s="145" t="s">
        <v>546</v>
      </c>
      <c r="F269" s="146" t="s">
        <v>547</v>
      </c>
      <c r="G269" s="147" t="s">
        <v>279</v>
      </c>
      <c r="H269" s="148">
        <v>94</v>
      </c>
      <c r="I269" s="149"/>
      <c r="J269" s="150">
        <f>ROUND(I269*H269,2)</f>
        <v>0</v>
      </c>
      <c r="K269" s="146" t="s">
        <v>155</v>
      </c>
      <c r="L269" s="33"/>
      <c r="M269" s="151" t="s">
        <v>1</v>
      </c>
      <c r="N269" s="152" t="s">
        <v>38</v>
      </c>
      <c r="O269" s="58"/>
      <c r="P269" s="153">
        <f>O269*H269</f>
        <v>0</v>
      </c>
      <c r="Q269" s="153">
        <v>0.1554</v>
      </c>
      <c r="R269" s="153">
        <f>Q269*H269</f>
        <v>14.607600000000001</v>
      </c>
      <c r="S269" s="153">
        <v>0</v>
      </c>
      <c r="T269" s="15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170</v>
      </c>
      <c r="AT269" s="155" t="s">
        <v>151</v>
      </c>
      <c r="AU269" s="155" t="s">
        <v>83</v>
      </c>
      <c r="AY269" s="17" t="s">
        <v>148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81</v>
      </c>
      <c r="BK269" s="156">
        <f>ROUND(I269*H269,2)</f>
        <v>0</v>
      </c>
      <c r="BL269" s="17" t="s">
        <v>170</v>
      </c>
      <c r="BM269" s="155" t="s">
        <v>548</v>
      </c>
    </row>
    <row r="270" spans="1:47" s="2" customFormat="1" ht="28.8">
      <c r="A270" s="32"/>
      <c r="B270" s="33"/>
      <c r="C270" s="32"/>
      <c r="D270" s="157" t="s">
        <v>158</v>
      </c>
      <c r="E270" s="32"/>
      <c r="F270" s="158" t="s">
        <v>549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158</v>
      </c>
      <c r="AU270" s="17" t="s">
        <v>83</v>
      </c>
    </row>
    <row r="271" spans="2:51" s="14" customFormat="1" ht="10.2">
      <c r="B271" s="173"/>
      <c r="D271" s="157" t="s">
        <v>159</v>
      </c>
      <c r="E271" s="174" t="s">
        <v>1</v>
      </c>
      <c r="F271" s="175" t="s">
        <v>550</v>
      </c>
      <c r="H271" s="174" t="s">
        <v>1</v>
      </c>
      <c r="I271" s="176"/>
      <c r="L271" s="173"/>
      <c r="M271" s="177"/>
      <c r="N271" s="178"/>
      <c r="O271" s="178"/>
      <c r="P271" s="178"/>
      <c r="Q271" s="178"/>
      <c r="R271" s="178"/>
      <c r="S271" s="178"/>
      <c r="T271" s="179"/>
      <c r="AT271" s="174" t="s">
        <v>159</v>
      </c>
      <c r="AU271" s="174" t="s">
        <v>83</v>
      </c>
      <c r="AV271" s="14" t="s">
        <v>81</v>
      </c>
      <c r="AW271" s="14" t="s">
        <v>30</v>
      </c>
      <c r="AX271" s="14" t="s">
        <v>73</v>
      </c>
      <c r="AY271" s="174" t="s">
        <v>148</v>
      </c>
    </row>
    <row r="272" spans="2:51" s="13" customFormat="1" ht="10.2">
      <c r="B272" s="162"/>
      <c r="D272" s="157" t="s">
        <v>159</v>
      </c>
      <c r="E272" s="163" t="s">
        <v>1</v>
      </c>
      <c r="F272" s="164" t="s">
        <v>551</v>
      </c>
      <c r="H272" s="165">
        <v>53</v>
      </c>
      <c r="I272" s="166"/>
      <c r="L272" s="162"/>
      <c r="M272" s="167"/>
      <c r="N272" s="168"/>
      <c r="O272" s="168"/>
      <c r="P272" s="168"/>
      <c r="Q272" s="168"/>
      <c r="R272" s="168"/>
      <c r="S272" s="168"/>
      <c r="T272" s="169"/>
      <c r="AT272" s="163" t="s">
        <v>159</v>
      </c>
      <c r="AU272" s="163" t="s">
        <v>83</v>
      </c>
      <c r="AV272" s="13" t="s">
        <v>83</v>
      </c>
      <c r="AW272" s="13" t="s">
        <v>30</v>
      </c>
      <c r="AX272" s="13" t="s">
        <v>73</v>
      </c>
      <c r="AY272" s="163" t="s">
        <v>148</v>
      </c>
    </row>
    <row r="273" spans="2:51" s="13" customFormat="1" ht="10.2">
      <c r="B273" s="162"/>
      <c r="D273" s="157" t="s">
        <v>159</v>
      </c>
      <c r="E273" s="163" t="s">
        <v>1</v>
      </c>
      <c r="F273" s="164" t="s">
        <v>552</v>
      </c>
      <c r="H273" s="165">
        <v>29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3" t="s">
        <v>159</v>
      </c>
      <c r="AU273" s="163" t="s">
        <v>83</v>
      </c>
      <c r="AV273" s="13" t="s">
        <v>83</v>
      </c>
      <c r="AW273" s="13" t="s">
        <v>30</v>
      </c>
      <c r="AX273" s="13" t="s">
        <v>73</v>
      </c>
      <c r="AY273" s="163" t="s">
        <v>148</v>
      </c>
    </row>
    <row r="274" spans="2:51" s="13" customFormat="1" ht="10.2">
      <c r="B274" s="162"/>
      <c r="D274" s="157" t="s">
        <v>159</v>
      </c>
      <c r="E274" s="163" t="s">
        <v>1</v>
      </c>
      <c r="F274" s="164" t="s">
        <v>553</v>
      </c>
      <c r="H274" s="165">
        <v>12</v>
      </c>
      <c r="I274" s="166"/>
      <c r="L274" s="162"/>
      <c r="M274" s="167"/>
      <c r="N274" s="168"/>
      <c r="O274" s="168"/>
      <c r="P274" s="168"/>
      <c r="Q274" s="168"/>
      <c r="R274" s="168"/>
      <c r="S274" s="168"/>
      <c r="T274" s="169"/>
      <c r="AT274" s="163" t="s">
        <v>159</v>
      </c>
      <c r="AU274" s="163" t="s">
        <v>83</v>
      </c>
      <c r="AV274" s="13" t="s">
        <v>83</v>
      </c>
      <c r="AW274" s="13" t="s">
        <v>30</v>
      </c>
      <c r="AX274" s="13" t="s">
        <v>73</v>
      </c>
      <c r="AY274" s="163" t="s">
        <v>148</v>
      </c>
    </row>
    <row r="275" spans="2:51" s="15" customFormat="1" ht="10.2">
      <c r="B275" s="180"/>
      <c r="D275" s="157" t="s">
        <v>159</v>
      </c>
      <c r="E275" s="181" t="s">
        <v>1</v>
      </c>
      <c r="F275" s="182" t="s">
        <v>249</v>
      </c>
      <c r="H275" s="183">
        <v>94</v>
      </c>
      <c r="I275" s="184"/>
      <c r="L275" s="180"/>
      <c r="M275" s="185"/>
      <c r="N275" s="186"/>
      <c r="O275" s="186"/>
      <c r="P275" s="186"/>
      <c r="Q275" s="186"/>
      <c r="R275" s="186"/>
      <c r="S275" s="186"/>
      <c r="T275" s="187"/>
      <c r="AT275" s="181" t="s">
        <v>159</v>
      </c>
      <c r="AU275" s="181" t="s">
        <v>83</v>
      </c>
      <c r="AV275" s="15" t="s">
        <v>170</v>
      </c>
      <c r="AW275" s="15" t="s">
        <v>30</v>
      </c>
      <c r="AX275" s="15" t="s">
        <v>81</v>
      </c>
      <c r="AY275" s="181" t="s">
        <v>148</v>
      </c>
    </row>
    <row r="276" spans="1:65" s="2" customFormat="1" ht="16.5" customHeight="1">
      <c r="A276" s="32"/>
      <c r="B276" s="143"/>
      <c r="C276" s="188" t="s">
        <v>554</v>
      </c>
      <c r="D276" s="188" t="s">
        <v>250</v>
      </c>
      <c r="E276" s="189" t="s">
        <v>555</v>
      </c>
      <c r="F276" s="190" t="s">
        <v>556</v>
      </c>
      <c r="G276" s="191" t="s">
        <v>279</v>
      </c>
      <c r="H276" s="192">
        <v>54.59</v>
      </c>
      <c r="I276" s="193"/>
      <c r="J276" s="194">
        <f>ROUND(I276*H276,2)</f>
        <v>0</v>
      </c>
      <c r="K276" s="190" t="s">
        <v>155</v>
      </c>
      <c r="L276" s="195"/>
      <c r="M276" s="196" t="s">
        <v>1</v>
      </c>
      <c r="N276" s="197" t="s">
        <v>38</v>
      </c>
      <c r="O276" s="58"/>
      <c r="P276" s="153">
        <f>O276*H276</f>
        <v>0</v>
      </c>
      <c r="Q276" s="153">
        <v>0.08</v>
      </c>
      <c r="R276" s="153">
        <f>Q276*H276</f>
        <v>4.3672</v>
      </c>
      <c r="S276" s="153">
        <v>0</v>
      </c>
      <c r="T276" s="154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5" t="s">
        <v>191</v>
      </c>
      <c r="AT276" s="155" t="s">
        <v>250</v>
      </c>
      <c r="AU276" s="155" t="s">
        <v>83</v>
      </c>
      <c r="AY276" s="17" t="s">
        <v>148</v>
      </c>
      <c r="BE276" s="156">
        <f>IF(N276="základní",J276,0)</f>
        <v>0</v>
      </c>
      <c r="BF276" s="156">
        <f>IF(N276="snížená",J276,0)</f>
        <v>0</v>
      </c>
      <c r="BG276" s="156">
        <f>IF(N276="zákl. přenesená",J276,0)</f>
        <v>0</v>
      </c>
      <c r="BH276" s="156">
        <f>IF(N276="sníž. přenesená",J276,0)</f>
        <v>0</v>
      </c>
      <c r="BI276" s="156">
        <f>IF(N276="nulová",J276,0)</f>
        <v>0</v>
      </c>
      <c r="BJ276" s="17" t="s">
        <v>81</v>
      </c>
      <c r="BK276" s="156">
        <f>ROUND(I276*H276,2)</f>
        <v>0</v>
      </c>
      <c r="BL276" s="17" t="s">
        <v>170</v>
      </c>
      <c r="BM276" s="155" t="s">
        <v>557</v>
      </c>
    </row>
    <row r="277" spans="1:47" s="2" customFormat="1" ht="10.2">
      <c r="A277" s="32"/>
      <c r="B277" s="33"/>
      <c r="C277" s="32"/>
      <c r="D277" s="157" t="s">
        <v>158</v>
      </c>
      <c r="E277" s="32"/>
      <c r="F277" s="158" t="s">
        <v>556</v>
      </c>
      <c r="G277" s="32"/>
      <c r="H277" s="32"/>
      <c r="I277" s="159"/>
      <c r="J277" s="32"/>
      <c r="K277" s="32"/>
      <c r="L277" s="33"/>
      <c r="M277" s="160"/>
      <c r="N277" s="161"/>
      <c r="O277" s="58"/>
      <c r="P277" s="58"/>
      <c r="Q277" s="58"/>
      <c r="R277" s="58"/>
      <c r="S277" s="58"/>
      <c r="T277" s="5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158</v>
      </c>
      <c r="AU277" s="17" t="s">
        <v>83</v>
      </c>
    </row>
    <row r="278" spans="2:51" s="13" customFormat="1" ht="10.2">
      <c r="B278" s="162"/>
      <c r="D278" s="157" t="s">
        <v>159</v>
      </c>
      <c r="E278" s="163" t="s">
        <v>1</v>
      </c>
      <c r="F278" s="164" t="s">
        <v>558</v>
      </c>
      <c r="H278" s="165">
        <v>54.59</v>
      </c>
      <c r="I278" s="166"/>
      <c r="L278" s="162"/>
      <c r="M278" s="167"/>
      <c r="N278" s="168"/>
      <c r="O278" s="168"/>
      <c r="P278" s="168"/>
      <c r="Q278" s="168"/>
      <c r="R278" s="168"/>
      <c r="S278" s="168"/>
      <c r="T278" s="169"/>
      <c r="AT278" s="163" t="s">
        <v>159</v>
      </c>
      <c r="AU278" s="163" t="s">
        <v>83</v>
      </c>
      <c r="AV278" s="13" t="s">
        <v>83</v>
      </c>
      <c r="AW278" s="13" t="s">
        <v>30</v>
      </c>
      <c r="AX278" s="13" t="s">
        <v>81</v>
      </c>
      <c r="AY278" s="163" t="s">
        <v>148</v>
      </c>
    </row>
    <row r="279" spans="1:65" s="2" customFormat="1" ht="22.8">
      <c r="A279" s="32"/>
      <c r="B279" s="143"/>
      <c r="C279" s="188" t="s">
        <v>559</v>
      </c>
      <c r="D279" s="188" t="s">
        <v>250</v>
      </c>
      <c r="E279" s="189" t="s">
        <v>560</v>
      </c>
      <c r="F279" s="190" t="s">
        <v>561</v>
      </c>
      <c r="G279" s="191" t="s">
        <v>279</v>
      </c>
      <c r="H279" s="192">
        <v>29.87</v>
      </c>
      <c r="I279" s="193"/>
      <c r="J279" s="194">
        <f>ROUND(I279*H279,2)</f>
        <v>0</v>
      </c>
      <c r="K279" s="190" t="s">
        <v>155</v>
      </c>
      <c r="L279" s="195"/>
      <c r="M279" s="196" t="s">
        <v>1</v>
      </c>
      <c r="N279" s="197" t="s">
        <v>38</v>
      </c>
      <c r="O279" s="58"/>
      <c r="P279" s="153">
        <f>O279*H279</f>
        <v>0</v>
      </c>
      <c r="Q279" s="153">
        <v>0.0483</v>
      </c>
      <c r="R279" s="153">
        <f>Q279*H279</f>
        <v>1.4427210000000001</v>
      </c>
      <c r="S279" s="153">
        <v>0</v>
      </c>
      <c r="T279" s="154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5" t="s">
        <v>191</v>
      </c>
      <c r="AT279" s="155" t="s">
        <v>250</v>
      </c>
      <c r="AU279" s="155" t="s">
        <v>83</v>
      </c>
      <c r="AY279" s="17" t="s">
        <v>148</v>
      </c>
      <c r="BE279" s="156">
        <f>IF(N279="základní",J279,0)</f>
        <v>0</v>
      </c>
      <c r="BF279" s="156">
        <f>IF(N279="snížená",J279,0)</f>
        <v>0</v>
      </c>
      <c r="BG279" s="156">
        <f>IF(N279="zákl. přenesená",J279,0)</f>
        <v>0</v>
      </c>
      <c r="BH279" s="156">
        <f>IF(N279="sníž. přenesená",J279,0)</f>
        <v>0</v>
      </c>
      <c r="BI279" s="156">
        <f>IF(N279="nulová",J279,0)</f>
        <v>0</v>
      </c>
      <c r="BJ279" s="17" t="s">
        <v>81</v>
      </c>
      <c r="BK279" s="156">
        <f>ROUND(I279*H279,2)</f>
        <v>0</v>
      </c>
      <c r="BL279" s="17" t="s">
        <v>170</v>
      </c>
      <c r="BM279" s="155" t="s">
        <v>562</v>
      </c>
    </row>
    <row r="280" spans="1:47" s="2" customFormat="1" ht="10.2">
      <c r="A280" s="32"/>
      <c r="B280" s="33"/>
      <c r="C280" s="32"/>
      <c r="D280" s="157" t="s">
        <v>158</v>
      </c>
      <c r="E280" s="32"/>
      <c r="F280" s="158" t="s">
        <v>561</v>
      </c>
      <c r="G280" s="32"/>
      <c r="H280" s="32"/>
      <c r="I280" s="159"/>
      <c r="J280" s="32"/>
      <c r="K280" s="32"/>
      <c r="L280" s="33"/>
      <c r="M280" s="160"/>
      <c r="N280" s="161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158</v>
      </c>
      <c r="AU280" s="17" t="s">
        <v>83</v>
      </c>
    </row>
    <row r="281" spans="2:51" s="13" customFormat="1" ht="10.2">
      <c r="B281" s="162"/>
      <c r="D281" s="157" t="s">
        <v>159</v>
      </c>
      <c r="E281" s="163" t="s">
        <v>1</v>
      </c>
      <c r="F281" s="164" t="s">
        <v>563</v>
      </c>
      <c r="H281" s="165">
        <v>29.87</v>
      </c>
      <c r="I281" s="166"/>
      <c r="L281" s="162"/>
      <c r="M281" s="167"/>
      <c r="N281" s="168"/>
      <c r="O281" s="168"/>
      <c r="P281" s="168"/>
      <c r="Q281" s="168"/>
      <c r="R281" s="168"/>
      <c r="S281" s="168"/>
      <c r="T281" s="169"/>
      <c r="AT281" s="163" t="s">
        <v>159</v>
      </c>
      <c r="AU281" s="163" t="s">
        <v>83</v>
      </c>
      <c r="AV281" s="13" t="s">
        <v>83</v>
      </c>
      <c r="AW281" s="13" t="s">
        <v>30</v>
      </c>
      <c r="AX281" s="13" t="s">
        <v>81</v>
      </c>
      <c r="AY281" s="163" t="s">
        <v>148</v>
      </c>
    </row>
    <row r="282" spans="1:65" s="2" customFormat="1" ht="22.8">
      <c r="A282" s="32"/>
      <c r="B282" s="143"/>
      <c r="C282" s="188" t="s">
        <v>564</v>
      </c>
      <c r="D282" s="188" t="s">
        <v>250</v>
      </c>
      <c r="E282" s="189" t="s">
        <v>565</v>
      </c>
      <c r="F282" s="190" t="s">
        <v>566</v>
      </c>
      <c r="G282" s="191" t="s">
        <v>279</v>
      </c>
      <c r="H282" s="192">
        <v>12.36</v>
      </c>
      <c r="I282" s="193"/>
      <c r="J282" s="194">
        <f>ROUND(I282*H282,2)</f>
        <v>0</v>
      </c>
      <c r="K282" s="190" t="s">
        <v>155</v>
      </c>
      <c r="L282" s="195"/>
      <c r="M282" s="196" t="s">
        <v>1</v>
      </c>
      <c r="N282" s="197" t="s">
        <v>38</v>
      </c>
      <c r="O282" s="58"/>
      <c r="P282" s="153">
        <f>O282*H282</f>
        <v>0</v>
      </c>
      <c r="Q282" s="153">
        <v>0.06567</v>
      </c>
      <c r="R282" s="153">
        <f>Q282*H282</f>
        <v>0.8116812</v>
      </c>
      <c r="S282" s="153">
        <v>0</v>
      </c>
      <c r="T282" s="154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5" t="s">
        <v>191</v>
      </c>
      <c r="AT282" s="155" t="s">
        <v>250</v>
      </c>
      <c r="AU282" s="155" t="s">
        <v>83</v>
      </c>
      <c r="AY282" s="17" t="s">
        <v>148</v>
      </c>
      <c r="BE282" s="156">
        <f>IF(N282="základní",J282,0)</f>
        <v>0</v>
      </c>
      <c r="BF282" s="156">
        <f>IF(N282="snížená",J282,0)</f>
        <v>0</v>
      </c>
      <c r="BG282" s="156">
        <f>IF(N282="zákl. přenesená",J282,0)</f>
        <v>0</v>
      </c>
      <c r="BH282" s="156">
        <f>IF(N282="sníž. přenesená",J282,0)</f>
        <v>0</v>
      </c>
      <c r="BI282" s="156">
        <f>IF(N282="nulová",J282,0)</f>
        <v>0</v>
      </c>
      <c r="BJ282" s="17" t="s">
        <v>81</v>
      </c>
      <c r="BK282" s="156">
        <f>ROUND(I282*H282,2)</f>
        <v>0</v>
      </c>
      <c r="BL282" s="17" t="s">
        <v>170</v>
      </c>
      <c r="BM282" s="155" t="s">
        <v>567</v>
      </c>
    </row>
    <row r="283" spans="1:47" s="2" customFormat="1" ht="10.2">
      <c r="A283" s="32"/>
      <c r="B283" s="33"/>
      <c r="C283" s="32"/>
      <c r="D283" s="157" t="s">
        <v>158</v>
      </c>
      <c r="E283" s="32"/>
      <c r="F283" s="158" t="s">
        <v>566</v>
      </c>
      <c r="G283" s="32"/>
      <c r="H283" s="32"/>
      <c r="I283" s="159"/>
      <c r="J283" s="32"/>
      <c r="K283" s="32"/>
      <c r="L283" s="33"/>
      <c r="M283" s="160"/>
      <c r="N283" s="161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158</v>
      </c>
      <c r="AU283" s="17" t="s">
        <v>83</v>
      </c>
    </row>
    <row r="284" spans="2:51" s="13" customFormat="1" ht="10.2">
      <c r="B284" s="162"/>
      <c r="D284" s="157" t="s">
        <v>159</v>
      </c>
      <c r="E284" s="163" t="s">
        <v>1</v>
      </c>
      <c r="F284" s="164" t="s">
        <v>568</v>
      </c>
      <c r="H284" s="165">
        <v>12.36</v>
      </c>
      <c r="I284" s="166"/>
      <c r="L284" s="162"/>
      <c r="M284" s="167"/>
      <c r="N284" s="168"/>
      <c r="O284" s="168"/>
      <c r="P284" s="168"/>
      <c r="Q284" s="168"/>
      <c r="R284" s="168"/>
      <c r="S284" s="168"/>
      <c r="T284" s="169"/>
      <c r="AT284" s="163" t="s">
        <v>159</v>
      </c>
      <c r="AU284" s="163" t="s">
        <v>83</v>
      </c>
      <c r="AV284" s="13" t="s">
        <v>83</v>
      </c>
      <c r="AW284" s="13" t="s">
        <v>30</v>
      </c>
      <c r="AX284" s="13" t="s">
        <v>81</v>
      </c>
      <c r="AY284" s="163" t="s">
        <v>148</v>
      </c>
    </row>
    <row r="285" spans="1:65" s="2" customFormat="1" ht="22.8">
      <c r="A285" s="32"/>
      <c r="B285" s="143"/>
      <c r="C285" s="144" t="s">
        <v>569</v>
      </c>
      <c r="D285" s="144" t="s">
        <v>151</v>
      </c>
      <c r="E285" s="145" t="s">
        <v>570</v>
      </c>
      <c r="F285" s="146" t="s">
        <v>571</v>
      </c>
      <c r="G285" s="147" t="s">
        <v>279</v>
      </c>
      <c r="H285" s="148">
        <v>93</v>
      </c>
      <c r="I285" s="149"/>
      <c r="J285" s="150">
        <f>ROUND(I285*H285,2)</f>
        <v>0</v>
      </c>
      <c r="K285" s="146" t="s">
        <v>155</v>
      </c>
      <c r="L285" s="33"/>
      <c r="M285" s="151" t="s">
        <v>1</v>
      </c>
      <c r="N285" s="152" t="s">
        <v>38</v>
      </c>
      <c r="O285" s="58"/>
      <c r="P285" s="153">
        <f>O285*H285</f>
        <v>0</v>
      </c>
      <c r="Q285" s="153">
        <v>0.08576</v>
      </c>
      <c r="R285" s="153">
        <f>Q285*H285</f>
        <v>7.9756800000000005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170</v>
      </c>
      <c r="AT285" s="155" t="s">
        <v>151</v>
      </c>
      <c r="AU285" s="155" t="s">
        <v>83</v>
      </c>
      <c r="AY285" s="17" t="s">
        <v>148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81</v>
      </c>
      <c r="BK285" s="156">
        <f>ROUND(I285*H285,2)</f>
        <v>0</v>
      </c>
      <c r="BL285" s="17" t="s">
        <v>170</v>
      </c>
      <c r="BM285" s="155" t="s">
        <v>572</v>
      </c>
    </row>
    <row r="286" spans="1:47" s="2" customFormat="1" ht="38.4">
      <c r="A286" s="32"/>
      <c r="B286" s="33"/>
      <c r="C286" s="32"/>
      <c r="D286" s="157" t="s">
        <v>158</v>
      </c>
      <c r="E286" s="32"/>
      <c r="F286" s="158" t="s">
        <v>573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158</v>
      </c>
      <c r="AU286" s="17" t="s">
        <v>83</v>
      </c>
    </row>
    <row r="287" spans="2:51" s="14" customFormat="1" ht="10.2">
      <c r="B287" s="173"/>
      <c r="D287" s="157" t="s">
        <v>159</v>
      </c>
      <c r="E287" s="174" t="s">
        <v>1</v>
      </c>
      <c r="F287" s="175" t="s">
        <v>574</v>
      </c>
      <c r="H287" s="174" t="s">
        <v>1</v>
      </c>
      <c r="I287" s="176"/>
      <c r="L287" s="173"/>
      <c r="M287" s="177"/>
      <c r="N287" s="178"/>
      <c r="O287" s="178"/>
      <c r="P287" s="178"/>
      <c r="Q287" s="178"/>
      <c r="R287" s="178"/>
      <c r="S287" s="178"/>
      <c r="T287" s="179"/>
      <c r="AT287" s="174" t="s">
        <v>159</v>
      </c>
      <c r="AU287" s="174" t="s">
        <v>83</v>
      </c>
      <c r="AV287" s="14" t="s">
        <v>81</v>
      </c>
      <c r="AW287" s="14" t="s">
        <v>30</v>
      </c>
      <c r="AX287" s="14" t="s">
        <v>73</v>
      </c>
      <c r="AY287" s="174" t="s">
        <v>148</v>
      </c>
    </row>
    <row r="288" spans="2:51" s="13" customFormat="1" ht="10.2">
      <c r="B288" s="162"/>
      <c r="D288" s="157" t="s">
        <v>159</v>
      </c>
      <c r="E288" s="163" t="s">
        <v>1</v>
      </c>
      <c r="F288" s="164" t="s">
        <v>575</v>
      </c>
      <c r="H288" s="165">
        <v>93</v>
      </c>
      <c r="I288" s="166"/>
      <c r="L288" s="162"/>
      <c r="M288" s="167"/>
      <c r="N288" s="168"/>
      <c r="O288" s="168"/>
      <c r="P288" s="168"/>
      <c r="Q288" s="168"/>
      <c r="R288" s="168"/>
      <c r="S288" s="168"/>
      <c r="T288" s="169"/>
      <c r="AT288" s="163" t="s">
        <v>159</v>
      </c>
      <c r="AU288" s="163" t="s">
        <v>83</v>
      </c>
      <c r="AV288" s="13" t="s">
        <v>83</v>
      </c>
      <c r="AW288" s="13" t="s">
        <v>30</v>
      </c>
      <c r="AX288" s="13" t="s">
        <v>81</v>
      </c>
      <c r="AY288" s="163" t="s">
        <v>148</v>
      </c>
    </row>
    <row r="289" spans="1:65" s="2" customFormat="1" ht="21.75" customHeight="1">
      <c r="A289" s="32"/>
      <c r="B289" s="143"/>
      <c r="C289" s="188" t="s">
        <v>576</v>
      </c>
      <c r="D289" s="188" t="s">
        <v>250</v>
      </c>
      <c r="E289" s="189" t="s">
        <v>577</v>
      </c>
      <c r="F289" s="190" t="s">
        <v>578</v>
      </c>
      <c r="G289" s="191" t="s">
        <v>286</v>
      </c>
      <c r="H289" s="192">
        <v>9.771</v>
      </c>
      <c r="I289" s="193"/>
      <c r="J289" s="194">
        <f>ROUND(I289*H289,2)</f>
        <v>0</v>
      </c>
      <c r="K289" s="190" t="s">
        <v>155</v>
      </c>
      <c r="L289" s="195"/>
      <c r="M289" s="196" t="s">
        <v>1</v>
      </c>
      <c r="N289" s="197" t="s">
        <v>38</v>
      </c>
      <c r="O289" s="58"/>
      <c r="P289" s="153">
        <f>O289*H289</f>
        <v>0</v>
      </c>
      <c r="Q289" s="153">
        <v>0.176</v>
      </c>
      <c r="R289" s="153">
        <f>Q289*H289</f>
        <v>1.7196960000000001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191</v>
      </c>
      <c r="AT289" s="155" t="s">
        <v>250</v>
      </c>
      <c r="AU289" s="155" t="s">
        <v>83</v>
      </c>
      <c r="AY289" s="17" t="s">
        <v>148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81</v>
      </c>
      <c r="BK289" s="156">
        <f>ROUND(I289*H289,2)</f>
        <v>0</v>
      </c>
      <c r="BL289" s="17" t="s">
        <v>170</v>
      </c>
      <c r="BM289" s="155" t="s">
        <v>579</v>
      </c>
    </row>
    <row r="290" spans="1:47" s="2" customFormat="1" ht="10.2">
      <c r="A290" s="32"/>
      <c r="B290" s="33"/>
      <c r="C290" s="32"/>
      <c r="D290" s="157" t="s">
        <v>158</v>
      </c>
      <c r="E290" s="32"/>
      <c r="F290" s="158" t="s">
        <v>578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158</v>
      </c>
      <c r="AU290" s="17" t="s">
        <v>83</v>
      </c>
    </row>
    <row r="291" spans="2:51" s="13" customFormat="1" ht="10.2">
      <c r="B291" s="162"/>
      <c r="D291" s="157" t="s">
        <v>159</v>
      </c>
      <c r="E291" s="163" t="s">
        <v>1</v>
      </c>
      <c r="F291" s="164" t="s">
        <v>580</v>
      </c>
      <c r="H291" s="165">
        <v>9.579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159</v>
      </c>
      <c r="AU291" s="163" t="s">
        <v>83</v>
      </c>
      <c r="AV291" s="13" t="s">
        <v>83</v>
      </c>
      <c r="AW291" s="13" t="s">
        <v>30</v>
      </c>
      <c r="AX291" s="13" t="s">
        <v>81</v>
      </c>
      <c r="AY291" s="163" t="s">
        <v>148</v>
      </c>
    </row>
    <row r="292" spans="2:51" s="13" customFormat="1" ht="10.2">
      <c r="B292" s="162"/>
      <c r="D292" s="157" t="s">
        <v>159</v>
      </c>
      <c r="F292" s="164" t="s">
        <v>581</v>
      </c>
      <c r="H292" s="165">
        <v>9.771</v>
      </c>
      <c r="I292" s="166"/>
      <c r="L292" s="162"/>
      <c r="M292" s="167"/>
      <c r="N292" s="168"/>
      <c r="O292" s="168"/>
      <c r="P292" s="168"/>
      <c r="Q292" s="168"/>
      <c r="R292" s="168"/>
      <c r="S292" s="168"/>
      <c r="T292" s="169"/>
      <c r="AT292" s="163" t="s">
        <v>159</v>
      </c>
      <c r="AU292" s="163" t="s">
        <v>83</v>
      </c>
      <c r="AV292" s="13" t="s">
        <v>83</v>
      </c>
      <c r="AW292" s="13" t="s">
        <v>3</v>
      </c>
      <c r="AX292" s="13" t="s">
        <v>81</v>
      </c>
      <c r="AY292" s="163" t="s">
        <v>148</v>
      </c>
    </row>
    <row r="293" spans="1:65" s="2" customFormat="1" ht="22.8">
      <c r="A293" s="32"/>
      <c r="B293" s="143"/>
      <c r="C293" s="144" t="s">
        <v>582</v>
      </c>
      <c r="D293" s="144" t="s">
        <v>151</v>
      </c>
      <c r="E293" s="145" t="s">
        <v>583</v>
      </c>
      <c r="F293" s="146" t="s">
        <v>584</v>
      </c>
      <c r="G293" s="147" t="s">
        <v>279</v>
      </c>
      <c r="H293" s="148">
        <v>93</v>
      </c>
      <c r="I293" s="149"/>
      <c r="J293" s="150">
        <f>ROUND(I293*H293,2)</f>
        <v>0</v>
      </c>
      <c r="K293" s="146" t="s">
        <v>155</v>
      </c>
      <c r="L293" s="33"/>
      <c r="M293" s="151" t="s">
        <v>1</v>
      </c>
      <c r="N293" s="152" t="s">
        <v>38</v>
      </c>
      <c r="O293" s="58"/>
      <c r="P293" s="153">
        <f>O293*H293</f>
        <v>0</v>
      </c>
      <c r="Q293" s="153">
        <v>0.12095</v>
      </c>
      <c r="R293" s="153">
        <f>Q293*H293</f>
        <v>11.24835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170</v>
      </c>
      <c r="AT293" s="155" t="s">
        <v>151</v>
      </c>
      <c r="AU293" s="155" t="s">
        <v>83</v>
      </c>
      <c r="AY293" s="17" t="s">
        <v>148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81</v>
      </c>
      <c r="BK293" s="156">
        <f>ROUND(I293*H293,2)</f>
        <v>0</v>
      </c>
      <c r="BL293" s="17" t="s">
        <v>170</v>
      </c>
      <c r="BM293" s="155" t="s">
        <v>585</v>
      </c>
    </row>
    <row r="294" spans="1:47" s="2" customFormat="1" ht="38.4">
      <c r="A294" s="32"/>
      <c r="B294" s="33"/>
      <c r="C294" s="32"/>
      <c r="D294" s="157" t="s">
        <v>158</v>
      </c>
      <c r="E294" s="32"/>
      <c r="F294" s="158" t="s">
        <v>586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158</v>
      </c>
      <c r="AU294" s="17" t="s">
        <v>83</v>
      </c>
    </row>
    <row r="295" spans="2:51" s="14" customFormat="1" ht="10.2">
      <c r="B295" s="173"/>
      <c r="D295" s="157" t="s">
        <v>159</v>
      </c>
      <c r="E295" s="174" t="s">
        <v>1</v>
      </c>
      <c r="F295" s="175" t="s">
        <v>574</v>
      </c>
      <c r="H295" s="174" t="s">
        <v>1</v>
      </c>
      <c r="I295" s="176"/>
      <c r="L295" s="173"/>
      <c r="M295" s="177"/>
      <c r="N295" s="178"/>
      <c r="O295" s="178"/>
      <c r="P295" s="178"/>
      <c r="Q295" s="178"/>
      <c r="R295" s="178"/>
      <c r="S295" s="178"/>
      <c r="T295" s="179"/>
      <c r="AT295" s="174" t="s">
        <v>159</v>
      </c>
      <c r="AU295" s="174" t="s">
        <v>83</v>
      </c>
      <c r="AV295" s="14" t="s">
        <v>81</v>
      </c>
      <c r="AW295" s="14" t="s">
        <v>30</v>
      </c>
      <c r="AX295" s="14" t="s">
        <v>73</v>
      </c>
      <c r="AY295" s="174" t="s">
        <v>148</v>
      </c>
    </row>
    <row r="296" spans="2:51" s="13" customFormat="1" ht="10.2">
      <c r="B296" s="162"/>
      <c r="D296" s="157" t="s">
        <v>159</v>
      </c>
      <c r="E296" s="163" t="s">
        <v>1</v>
      </c>
      <c r="F296" s="164" t="s">
        <v>587</v>
      </c>
      <c r="H296" s="165">
        <v>93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159</v>
      </c>
      <c r="AU296" s="163" t="s">
        <v>83</v>
      </c>
      <c r="AV296" s="13" t="s">
        <v>83</v>
      </c>
      <c r="AW296" s="13" t="s">
        <v>30</v>
      </c>
      <c r="AX296" s="13" t="s">
        <v>81</v>
      </c>
      <c r="AY296" s="163" t="s">
        <v>148</v>
      </c>
    </row>
    <row r="297" spans="1:65" s="2" customFormat="1" ht="21.75" customHeight="1">
      <c r="A297" s="32"/>
      <c r="B297" s="143"/>
      <c r="C297" s="188" t="s">
        <v>588</v>
      </c>
      <c r="D297" s="188" t="s">
        <v>250</v>
      </c>
      <c r="E297" s="189" t="s">
        <v>577</v>
      </c>
      <c r="F297" s="190" t="s">
        <v>578</v>
      </c>
      <c r="G297" s="191" t="s">
        <v>286</v>
      </c>
      <c r="H297" s="192">
        <v>9.771</v>
      </c>
      <c r="I297" s="193"/>
      <c r="J297" s="194">
        <f>ROUND(I297*H297,2)</f>
        <v>0</v>
      </c>
      <c r="K297" s="190" t="s">
        <v>155</v>
      </c>
      <c r="L297" s="195"/>
      <c r="M297" s="196" t="s">
        <v>1</v>
      </c>
      <c r="N297" s="197" t="s">
        <v>38</v>
      </c>
      <c r="O297" s="58"/>
      <c r="P297" s="153">
        <f>O297*H297</f>
        <v>0</v>
      </c>
      <c r="Q297" s="153">
        <v>0.176</v>
      </c>
      <c r="R297" s="153">
        <f>Q297*H297</f>
        <v>1.7196960000000001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191</v>
      </c>
      <c r="AT297" s="155" t="s">
        <v>250</v>
      </c>
      <c r="AU297" s="155" t="s">
        <v>83</v>
      </c>
      <c r="AY297" s="17" t="s">
        <v>148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81</v>
      </c>
      <c r="BK297" s="156">
        <f>ROUND(I297*H297,2)</f>
        <v>0</v>
      </c>
      <c r="BL297" s="17" t="s">
        <v>170</v>
      </c>
      <c r="BM297" s="155" t="s">
        <v>589</v>
      </c>
    </row>
    <row r="298" spans="1:47" s="2" customFormat="1" ht="10.2">
      <c r="A298" s="32"/>
      <c r="B298" s="33"/>
      <c r="C298" s="32"/>
      <c r="D298" s="157" t="s">
        <v>158</v>
      </c>
      <c r="E298" s="32"/>
      <c r="F298" s="158" t="s">
        <v>578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158</v>
      </c>
      <c r="AU298" s="17" t="s">
        <v>83</v>
      </c>
    </row>
    <row r="299" spans="2:51" s="13" customFormat="1" ht="10.2">
      <c r="B299" s="162"/>
      <c r="D299" s="157" t="s">
        <v>159</v>
      </c>
      <c r="E299" s="163" t="s">
        <v>1</v>
      </c>
      <c r="F299" s="164" t="s">
        <v>580</v>
      </c>
      <c r="H299" s="165">
        <v>9.579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159</v>
      </c>
      <c r="AU299" s="163" t="s">
        <v>83</v>
      </c>
      <c r="AV299" s="13" t="s">
        <v>83</v>
      </c>
      <c r="AW299" s="13" t="s">
        <v>30</v>
      </c>
      <c r="AX299" s="13" t="s">
        <v>81</v>
      </c>
      <c r="AY299" s="163" t="s">
        <v>148</v>
      </c>
    </row>
    <row r="300" spans="2:51" s="13" customFormat="1" ht="10.2">
      <c r="B300" s="162"/>
      <c r="D300" s="157" t="s">
        <v>159</v>
      </c>
      <c r="F300" s="164" t="s">
        <v>581</v>
      </c>
      <c r="H300" s="165">
        <v>9.771</v>
      </c>
      <c r="I300" s="166"/>
      <c r="L300" s="162"/>
      <c r="M300" s="167"/>
      <c r="N300" s="168"/>
      <c r="O300" s="168"/>
      <c r="P300" s="168"/>
      <c r="Q300" s="168"/>
      <c r="R300" s="168"/>
      <c r="S300" s="168"/>
      <c r="T300" s="169"/>
      <c r="AT300" s="163" t="s">
        <v>159</v>
      </c>
      <c r="AU300" s="163" t="s">
        <v>83</v>
      </c>
      <c r="AV300" s="13" t="s">
        <v>83</v>
      </c>
      <c r="AW300" s="13" t="s">
        <v>3</v>
      </c>
      <c r="AX300" s="13" t="s">
        <v>81</v>
      </c>
      <c r="AY300" s="163" t="s">
        <v>148</v>
      </c>
    </row>
    <row r="301" spans="1:65" s="2" customFormat="1" ht="33" customHeight="1">
      <c r="A301" s="32"/>
      <c r="B301" s="143"/>
      <c r="C301" s="144" t="s">
        <v>590</v>
      </c>
      <c r="D301" s="144" t="s">
        <v>151</v>
      </c>
      <c r="E301" s="145" t="s">
        <v>591</v>
      </c>
      <c r="F301" s="146" t="s">
        <v>592</v>
      </c>
      <c r="G301" s="147" t="s">
        <v>279</v>
      </c>
      <c r="H301" s="148">
        <v>14.5</v>
      </c>
      <c r="I301" s="149"/>
      <c r="J301" s="150">
        <f>ROUND(I301*H301,2)</f>
        <v>0</v>
      </c>
      <c r="K301" s="146" t="s">
        <v>155</v>
      </c>
      <c r="L301" s="33"/>
      <c r="M301" s="151" t="s">
        <v>1</v>
      </c>
      <c r="N301" s="152" t="s">
        <v>38</v>
      </c>
      <c r="O301" s="58"/>
      <c r="P301" s="153">
        <f>O301*H301</f>
        <v>0</v>
      </c>
      <c r="Q301" s="153">
        <v>0.00061</v>
      </c>
      <c r="R301" s="153">
        <f>Q301*H301</f>
        <v>0.008845</v>
      </c>
      <c r="S301" s="153">
        <v>0</v>
      </c>
      <c r="T301" s="154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5" t="s">
        <v>170</v>
      </c>
      <c r="AT301" s="155" t="s">
        <v>151</v>
      </c>
      <c r="AU301" s="155" t="s">
        <v>83</v>
      </c>
      <c r="AY301" s="17" t="s">
        <v>148</v>
      </c>
      <c r="BE301" s="156">
        <f>IF(N301="základní",J301,0)</f>
        <v>0</v>
      </c>
      <c r="BF301" s="156">
        <f>IF(N301="snížená",J301,0)</f>
        <v>0</v>
      </c>
      <c r="BG301" s="156">
        <f>IF(N301="zákl. přenesená",J301,0)</f>
        <v>0</v>
      </c>
      <c r="BH301" s="156">
        <f>IF(N301="sníž. přenesená",J301,0)</f>
        <v>0</v>
      </c>
      <c r="BI301" s="156">
        <f>IF(N301="nulová",J301,0)</f>
        <v>0</v>
      </c>
      <c r="BJ301" s="17" t="s">
        <v>81</v>
      </c>
      <c r="BK301" s="156">
        <f>ROUND(I301*H301,2)</f>
        <v>0</v>
      </c>
      <c r="BL301" s="17" t="s">
        <v>170</v>
      </c>
      <c r="BM301" s="155" t="s">
        <v>593</v>
      </c>
    </row>
    <row r="302" spans="1:47" s="2" customFormat="1" ht="38.4">
      <c r="A302" s="32"/>
      <c r="B302" s="33"/>
      <c r="C302" s="32"/>
      <c r="D302" s="157" t="s">
        <v>158</v>
      </c>
      <c r="E302" s="32"/>
      <c r="F302" s="158" t="s">
        <v>594</v>
      </c>
      <c r="G302" s="32"/>
      <c r="H302" s="32"/>
      <c r="I302" s="159"/>
      <c r="J302" s="32"/>
      <c r="K302" s="32"/>
      <c r="L302" s="33"/>
      <c r="M302" s="160"/>
      <c r="N302" s="161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158</v>
      </c>
      <c r="AU302" s="17" t="s">
        <v>83</v>
      </c>
    </row>
    <row r="303" spans="2:51" s="13" customFormat="1" ht="20.4">
      <c r="B303" s="162"/>
      <c r="D303" s="157" t="s">
        <v>159</v>
      </c>
      <c r="E303" s="163" t="s">
        <v>1</v>
      </c>
      <c r="F303" s="164" t="s">
        <v>595</v>
      </c>
      <c r="H303" s="165">
        <v>14.5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3" t="s">
        <v>159</v>
      </c>
      <c r="AU303" s="163" t="s">
        <v>83</v>
      </c>
      <c r="AV303" s="13" t="s">
        <v>83</v>
      </c>
      <c r="AW303" s="13" t="s">
        <v>30</v>
      </c>
      <c r="AX303" s="13" t="s">
        <v>81</v>
      </c>
      <c r="AY303" s="163" t="s">
        <v>148</v>
      </c>
    </row>
    <row r="304" spans="1:65" s="2" customFormat="1" ht="21.75" customHeight="1">
      <c r="A304" s="32"/>
      <c r="B304" s="143"/>
      <c r="C304" s="144" t="s">
        <v>596</v>
      </c>
      <c r="D304" s="144" t="s">
        <v>151</v>
      </c>
      <c r="E304" s="145" t="s">
        <v>597</v>
      </c>
      <c r="F304" s="146" t="s">
        <v>598</v>
      </c>
      <c r="G304" s="147" t="s">
        <v>279</v>
      </c>
      <c r="H304" s="148">
        <v>14.5</v>
      </c>
      <c r="I304" s="149"/>
      <c r="J304" s="150">
        <f>ROUND(I304*H304,2)</f>
        <v>0</v>
      </c>
      <c r="K304" s="146" t="s">
        <v>155</v>
      </c>
      <c r="L304" s="33"/>
      <c r="M304" s="151" t="s">
        <v>1</v>
      </c>
      <c r="N304" s="152" t="s">
        <v>38</v>
      </c>
      <c r="O304" s="58"/>
      <c r="P304" s="153">
        <f>O304*H304</f>
        <v>0</v>
      </c>
      <c r="Q304" s="153">
        <v>0</v>
      </c>
      <c r="R304" s="153">
        <f>Q304*H304</f>
        <v>0</v>
      </c>
      <c r="S304" s="153">
        <v>0</v>
      </c>
      <c r="T304" s="154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5" t="s">
        <v>170</v>
      </c>
      <c r="AT304" s="155" t="s">
        <v>151</v>
      </c>
      <c r="AU304" s="155" t="s">
        <v>83</v>
      </c>
      <c r="AY304" s="17" t="s">
        <v>148</v>
      </c>
      <c r="BE304" s="156">
        <f>IF(N304="základní",J304,0)</f>
        <v>0</v>
      </c>
      <c r="BF304" s="156">
        <f>IF(N304="snížená",J304,0)</f>
        <v>0</v>
      </c>
      <c r="BG304" s="156">
        <f>IF(N304="zákl. přenesená",J304,0)</f>
        <v>0</v>
      </c>
      <c r="BH304" s="156">
        <f>IF(N304="sníž. přenesená",J304,0)</f>
        <v>0</v>
      </c>
      <c r="BI304" s="156">
        <f>IF(N304="nulová",J304,0)</f>
        <v>0</v>
      </c>
      <c r="BJ304" s="17" t="s">
        <v>81</v>
      </c>
      <c r="BK304" s="156">
        <f>ROUND(I304*H304,2)</f>
        <v>0</v>
      </c>
      <c r="BL304" s="17" t="s">
        <v>170</v>
      </c>
      <c r="BM304" s="155" t="s">
        <v>599</v>
      </c>
    </row>
    <row r="305" spans="1:47" s="2" customFormat="1" ht="19.2">
      <c r="A305" s="32"/>
      <c r="B305" s="33"/>
      <c r="C305" s="32"/>
      <c r="D305" s="157" t="s">
        <v>158</v>
      </c>
      <c r="E305" s="32"/>
      <c r="F305" s="158" t="s">
        <v>600</v>
      </c>
      <c r="G305" s="32"/>
      <c r="H305" s="32"/>
      <c r="I305" s="159"/>
      <c r="J305" s="32"/>
      <c r="K305" s="32"/>
      <c r="L305" s="33"/>
      <c r="M305" s="160"/>
      <c r="N305" s="161"/>
      <c r="O305" s="58"/>
      <c r="P305" s="58"/>
      <c r="Q305" s="58"/>
      <c r="R305" s="58"/>
      <c r="S305" s="58"/>
      <c r="T305" s="59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158</v>
      </c>
      <c r="AU305" s="17" t="s">
        <v>83</v>
      </c>
    </row>
    <row r="306" spans="2:51" s="13" customFormat="1" ht="10.2">
      <c r="B306" s="162"/>
      <c r="D306" s="157" t="s">
        <v>159</v>
      </c>
      <c r="E306" s="163" t="s">
        <v>1</v>
      </c>
      <c r="F306" s="164" t="s">
        <v>601</v>
      </c>
      <c r="H306" s="165">
        <v>14.5</v>
      </c>
      <c r="I306" s="166"/>
      <c r="L306" s="162"/>
      <c r="M306" s="167"/>
      <c r="N306" s="168"/>
      <c r="O306" s="168"/>
      <c r="P306" s="168"/>
      <c r="Q306" s="168"/>
      <c r="R306" s="168"/>
      <c r="S306" s="168"/>
      <c r="T306" s="169"/>
      <c r="AT306" s="163" t="s">
        <v>159</v>
      </c>
      <c r="AU306" s="163" t="s">
        <v>83</v>
      </c>
      <c r="AV306" s="13" t="s">
        <v>83</v>
      </c>
      <c r="AW306" s="13" t="s">
        <v>30</v>
      </c>
      <c r="AX306" s="13" t="s">
        <v>81</v>
      </c>
      <c r="AY306" s="163" t="s">
        <v>148</v>
      </c>
    </row>
    <row r="307" spans="1:65" s="2" customFormat="1" ht="22.8">
      <c r="A307" s="32"/>
      <c r="B307" s="143"/>
      <c r="C307" s="144" t="s">
        <v>602</v>
      </c>
      <c r="D307" s="144" t="s">
        <v>151</v>
      </c>
      <c r="E307" s="145" t="s">
        <v>603</v>
      </c>
      <c r="F307" s="146" t="s">
        <v>604</v>
      </c>
      <c r="G307" s="147" t="s">
        <v>240</v>
      </c>
      <c r="H307" s="148">
        <v>5</v>
      </c>
      <c r="I307" s="149"/>
      <c r="J307" s="150">
        <f>ROUND(I307*H307,2)</f>
        <v>0</v>
      </c>
      <c r="K307" s="146" t="s">
        <v>1</v>
      </c>
      <c r="L307" s="33"/>
      <c r="M307" s="151" t="s">
        <v>1</v>
      </c>
      <c r="N307" s="152" t="s">
        <v>38</v>
      </c>
      <c r="O307" s="58"/>
      <c r="P307" s="153">
        <f>O307*H307</f>
        <v>0</v>
      </c>
      <c r="Q307" s="153">
        <v>0</v>
      </c>
      <c r="R307" s="153">
        <f>Q307*H307</f>
        <v>0</v>
      </c>
      <c r="S307" s="153">
        <v>0.42</v>
      </c>
      <c r="T307" s="154">
        <f>S307*H307</f>
        <v>2.1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5" t="s">
        <v>170</v>
      </c>
      <c r="AT307" s="155" t="s">
        <v>151</v>
      </c>
      <c r="AU307" s="155" t="s">
        <v>83</v>
      </c>
      <c r="AY307" s="17" t="s">
        <v>148</v>
      </c>
      <c r="BE307" s="156">
        <f>IF(N307="základní",J307,0)</f>
        <v>0</v>
      </c>
      <c r="BF307" s="156">
        <f>IF(N307="snížená",J307,0)</f>
        <v>0</v>
      </c>
      <c r="BG307" s="156">
        <f>IF(N307="zákl. přenesená",J307,0)</f>
        <v>0</v>
      </c>
      <c r="BH307" s="156">
        <f>IF(N307="sníž. přenesená",J307,0)</f>
        <v>0</v>
      </c>
      <c r="BI307" s="156">
        <f>IF(N307="nulová",J307,0)</f>
        <v>0</v>
      </c>
      <c r="BJ307" s="17" t="s">
        <v>81</v>
      </c>
      <c r="BK307" s="156">
        <f>ROUND(I307*H307,2)</f>
        <v>0</v>
      </c>
      <c r="BL307" s="17" t="s">
        <v>170</v>
      </c>
      <c r="BM307" s="155" t="s">
        <v>605</v>
      </c>
    </row>
    <row r="308" spans="1:65" s="2" customFormat="1" ht="22.8">
      <c r="A308" s="32"/>
      <c r="B308" s="143"/>
      <c r="C308" s="144" t="s">
        <v>606</v>
      </c>
      <c r="D308" s="144" t="s">
        <v>151</v>
      </c>
      <c r="E308" s="145" t="s">
        <v>607</v>
      </c>
      <c r="F308" s="146" t="s">
        <v>608</v>
      </c>
      <c r="G308" s="147" t="s">
        <v>240</v>
      </c>
      <c r="H308" s="148">
        <v>1</v>
      </c>
      <c r="I308" s="149"/>
      <c r="J308" s="150">
        <f>ROUND(I308*H308,2)</f>
        <v>0</v>
      </c>
      <c r="K308" s="146" t="s">
        <v>155</v>
      </c>
      <c r="L308" s="33"/>
      <c r="M308" s="151" t="s">
        <v>1</v>
      </c>
      <c r="N308" s="152" t="s">
        <v>38</v>
      </c>
      <c r="O308" s="58"/>
      <c r="P308" s="153">
        <f>O308*H308</f>
        <v>0</v>
      </c>
      <c r="Q308" s="153">
        <v>0</v>
      </c>
      <c r="R308" s="153">
        <f>Q308*H308</f>
        <v>0</v>
      </c>
      <c r="S308" s="153">
        <v>0.087</v>
      </c>
      <c r="T308" s="154">
        <f>S308*H308</f>
        <v>0.087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5" t="s">
        <v>170</v>
      </c>
      <c r="AT308" s="155" t="s">
        <v>151</v>
      </c>
      <c r="AU308" s="155" t="s">
        <v>83</v>
      </c>
      <c r="AY308" s="17" t="s">
        <v>148</v>
      </c>
      <c r="BE308" s="156">
        <f>IF(N308="základní",J308,0)</f>
        <v>0</v>
      </c>
      <c r="BF308" s="156">
        <f>IF(N308="snížená",J308,0)</f>
        <v>0</v>
      </c>
      <c r="BG308" s="156">
        <f>IF(N308="zákl. přenesená",J308,0)</f>
        <v>0</v>
      </c>
      <c r="BH308" s="156">
        <f>IF(N308="sníž. přenesená",J308,0)</f>
        <v>0</v>
      </c>
      <c r="BI308" s="156">
        <f>IF(N308="nulová",J308,0)</f>
        <v>0</v>
      </c>
      <c r="BJ308" s="17" t="s">
        <v>81</v>
      </c>
      <c r="BK308" s="156">
        <f>ROUND(I308*H308,2)</f>
        <v>0</v>
      </c>
      <c r="BL308" s="17" t="s">
        <v>170</v>
      </c>
      <c r="BM308" s="155" t="s">
        <v>609</v>
      </c>
    </row>
    <row r="309" spans="1:47" s="2" customFormat="1" ht="10.2">
      <c r="A309" s="32"/>
      <c r="B309" s="33"/>
      <c r="C309" s="32"/>
      <c r="D309" s="157" t="s">
        <v>158</v>
      </c>
      <c r="E309" s="32"/>
      <c r="F309" s="158" t="s">
        <v>610</v>
      </c>
      <c r="G309" s="32"/>
      <c r="H309" s="32"/>
      <c r="I309" s="159"/>
      <c r="J309" s="32"/>
      <c r="K309" s="32"/>
      <c r="L309" s="33"/>
      <c r="M309" s="160"/>
      <c r="N309" s="161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158</v>
      </c>
      <c r="AU309" s="17" t="s">
        <v>83</v>
      </c>
    </row>
    <row r="310" spans="1:65" s="2" customFormat="1" ht="16.5" customHeight="1">
      <c r="A310" s="32"/>
      <c r="B310" s="143"/>
      <c r="C310" s="144" t="s">
        <v>611</v>
      </c>
      <c r="D310" s="144" t="s">
        <v>151</v>
      </c>
      <c r="E310" s="145" t="s">
        <v>612</v>
      </c>
      <c r="F310" s="146" t="s">
        <v>613</v>
      </c>
      <c r="G310" s="147" t="s">
        <v>400</v>
      </c>
      <c r="H310" s="148">
        <v>4.96</v>
      </c>
      <c r="I310" s="149"/>
      <c r="J310" s="150">
        <f>ROUND(I310*H310,2)</f>
        <v>0</v>
      </c>
      <c r="K310" s="146" t="s">
        <v>155</v>
      </c>
      <c r="L310" s="33"/>
      <c r="M310" s="151" t="s">
        <v>1</v>
      </c>
      <c r="N310" s="152" t="s">
        <v>38</v>
      </c>
      <c r="O310" s="58"/>
      <c r="P310" s="153">
        <f>O310*H310</f>
        <v>0</v>
      </c>
      <c r="Q310" s="153">
        <v>0</v>
      </c>
      <c r="R310" s="153">
        <f>Q310*H310</f>
        <v>0</v>
      </c>
      <c r="S310" s="153">
        <v>2.6</v>
      </c>
      <c r="T310" s="154">
        <f>S310*H310</f>
        <v>12.896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5" t="s">
        <v>170</v>
      </c>
      <c r="AT310" s="155" t="s">
        <v>151</v>
      </c>
      <c r="AU310" s="155" t="s">
        <v>83</v>
      </c>
      <c r="AY310" s="17" t="s">
        <v>148</v>
      </c>
      <c r="BE310" s="156">
        <f>IF(N310="základní",J310,0)</f>
        <v>0</v>
      </c>
      <c r="BF310" s="156">
        <f>IF(N310="snížená",J310,0)</f>
        <v>0</v>
      </c>
      <c r="BG310" s="156">
        <f>IF(N310="zákl. přenesená",J310,0)</f>
        <v>0</v>
      </c>
      <c r="BH310" s="156">
        <f>IF(N310="sníž. přenesená",J310,0)</f>
        <v>0</v>
      </c>
      <c r="BI310" s="156">
        <f>IF(N310="nulová",J310,0)</f>
        <v>0</v>
      </c>
      <c r="BJ310" s="17" t="s">
        <v>81</v>
      </c>
      <c r="BK310" s="156">
        <f>ROUND(I310*H310,2)</f>
        <v>0</v>
      </c>
      <c r="BL310" s="17" t="s">
        <v>170</v>
      </c>
      <c r="BM310" s="155" t="s">
        <v>614</v>
      </c>
    </row>
    <row r="311" spans="1:47" s="2" customFormat="1" ht="10.2">
      <c r="A311" s="32"/>
      <c r="B311" s="33"/>
      <c r="C311" s="32"/>
      <c r="D311" s="157" t="s">
        <v>158</v>
      </c>
      <c r="E311" s="32"/>
      <c r="F311" s="158" t="s">
        <v>615</v>
      </c>
      <c r="G311" s="32"/>
      <c r="H311" s="32"/>
      <c r="I311" s="159"/>
      <c r="J311" s="32"/>
      <c r="K311" s="32"/>
      <c r="L311" s="33"/>
      <c r="M311" s="160"/>
      <c r="N311" s="161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158</v>
      </c>
      <c r="AU311" s="17" t="s">
        <v>83</v>
      </c>
    </row>
    <row r="312" spans="2:51" s="13" customFormat="1" ht="20.4">
      <c r="B312" s="162"/>
      <c r="D312" s="157" t="s">
        <v>159</v>
      </c>
      <c r="E312" s="163" t="s">
        <v>1</v>
      </c>
      <c r="F312" s="164" t="s">
        <v>616</v>
      </c>
      <c r="H312" s="165">
        <v>4.96</v>
      </c>
      <c r="I312" s="166"/>
      <c r="L312" s="162"/>
      <c r="M312" s="167"/>
      <c r="N312" s="168"/>
      <c r="O312" s="168"/>
      <c r="P312" s="168"/>
      <c r="Q312" s="168"/>
      <c r="R312" s="168"/>
      <c r="S312" s="168"/>
      <c r="T312" s="169"/>
      <c r="AT312" s="163" t="s">
        <v>159</v>
      </c>
      <c r="AU312" s="163" t="s">
        <v>83</v>
      </c>
      <c r="AV312" s="13" t="s">
        <v>83</v>
      </c>
      <c r="AW312" s="13" t="s">
        <v>30</v>
      </c>
      <c r="AX312" s="13" t="s">
        <v>81</v>
      </c>
      <c r="AY312" s="163" t="s">
        <v>148</v>
      </c>
    </row>
    <row r="313" spans="1:65" s="2" customFormat="1" ht="22.8">
      <c r="A313" s="32"/>
      <c r="B313" s="143"/>
      <c r="C313" s="144" t="s">
        <v>617</v>
      </c>
      <c r="D313" s="144" t="s">
        <v>151</v>
      </c>
      <c r="E313" s="145" t="s">
        <v>618</v>
      </c>
      <c r="F313" s="146" t="s">
        <v>619</v>
      </c>
      <c r="G313" s="147" t="s">
        <v>286</v>
      </c>
      <c r="H313" s="148">
        <v>21.1</v>
      </c>
      <c r="I313" s="149"/>
      <c r="J313" s="150">
        <f>ROUND(I313*H313,2)</f>
        <v>0</v>
      </c>
      <c r="K313" s="146" t="s">
        <v>155</v>
      </c>
      <c r="L313" s="33"/>
      <c r="M313" s="151" t="s">
        <v>1</v>
      </c>
      <c r="N313" s="152" t="s">
        <v>38</v>
      </c>
      <c r="O313" s="58"/>
      <c r="P313" s="153">
        <f>O313*H313</f>
        <v>0</v>
      </c>
      <c r="Q313" s="153">
        <v>0</v>
      </c>
      <c r="R313" s="153">
        <f>Q313*H313</f>
        <v>0</v>
      </c>
      <c r="S313" s="153">
        <v>0</v>
      </c>
      <c r="T313" s="154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5" t="s">
        <v>170</v>
      </c>
      <c r="AT313" s="155" t="s">
        <v>151</v>
      </c>
      <c r="AU313" s="155" t="s">
        <v>83</v>
      </c>
      <c r="AY313" s="17" t="s">
        <v>148</v>
      </c>
      <c r="BE313" s="156">
        <f>IF(N313="základní",J313,0)</f>
        <v>0</v>
      </c>
      <c r="BF313" s="156">
        <f>IF(N313="snížená",J313,0)</f>
        <v>0</v>
      </c>
      <c r="BG313" s="156">
        <f>IF(N313="zákl. přenesená",J313,0)</f>
        <v>0</v>
      </c>
      <c r="BH313" s="156">
        <f>IF(N313="sníž. přenesená",J313,0)</f>
        <v>0</v>
      </c>
      <c r="BI313" s="156">
        <f>IF(N313="nulová",J313,0)</f>
        <v>0</v>
      </c>
      <c r="BJ313" s="17" t="s">
        <v>81</v>
      </c>
      <c r="BK313" s="156">
        <f>ROUND(I313*H313,2)</f>
        <v>0</v>
      </c>
      <c r="BL313" s="17" t="s">
        <v>170</v>
      </c>
      <c r="BM313" s="155" t="s">
        <v>620</v>
      </c>
    </row>
    <row r="314" spans="1:47" s="2" customFormat="1" ht="48">
      <c r="A314" s="32"/>
      <c r="B314" s="33"/>
      <c r="C314" s="32"/>
      <c r="D314" s="157" t="s">
        <v>158</v>
      </c>
      <c r="E314" s="32"/>
      <c r="F314" s="158" t="s">
        <v>621</v>
      </c>
      <c r="G314" s="32"/>
      <c r="H314" s="32"/>
      <c r="I314" s="159"/>
      <c r="J314" s="32"/>
      <c r="K314" s="32"/>
      <c r="L314" s="33"/>
      <c r="M314" s="160"/>
      <c r="N314" s="161"/>
      <c r="O314" s="58"/>
      <c r="P314" s="58"/>
      <c r="Q314" s="58"/>
      <c r="R314" s="58"/>
      <c r="S314" s="58"/>
      <c r="T314" s="59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158</v>
      </c>
      <c r="AU314" s="17" t="s">
        <v>83</v>
      </c>
    </row>
    <row r="315" spans="2:51" s="13" customFormat="1" ht="10.2">
      <c r="B315" s="162"/>
      <c r="D315" s="157" t="s">
        <v>159</v>
      </c>
      <c r="E315" s="163" t="s">
        <v>1</v>
      </c>
      <c r="F315" s="164" t="s">
        <v>622</v>
      </c>
      <c r="H315" s="165">
        <v>21.1</v>
      </c>
      <c r="I315" s="166"/>
      <c r="L315" s="162"/>
      <c r="M315" s="167"/>
      <c r="N315" s="168"/>
      <c r="O315" s="168"/>
      <c r="P315" s="168"/>
      <c r="Q315" s="168"/>
      <c r="R315" s="168"/>
      <c r="S315" s="168"/>
      <c r="T315" s="169"/>
      <c r="AT315" s="163" t="s">
        <v>159</v>
      </c>
      <c r="AU315" s="163" t="s">
        <v>83</v>
      </c>
      <c r="AV315" s="13" t="s">
        <v>83</v>
      </c>
      <c r="AW315" s="13" t="s">
        <v>30</v>
      </c>
      <c r="AX315" s="13" t="s">
        <v>81</v>
      </c>
      <c r="AY315" s="163" t="s">
        <v>148</v>
      </c>
    </row>
    <row r="316" spans="2:63" s="12" customFormat="1" ht="22.8" customHeight="1">
      <c r="B316" s="130"/>
      <c r="D316" s="131" t="s">
        <v>72</v>
      </c>
      <c r="E316" s="141" t="s">
        <v>318</v>
      </c>
      <c r="F316" s="141" t="s">
        <v>319</v>
      </c>
      <c r="I316" s="133"/>
      <c r="J316" s="142">
        <f>BK316</f>
        <v>0</v>
      </c>
      <c r="L316" s="130"/>
      <c r="M316" s="135"/>
      <c r="N316" s="136"/>
      <c r="O316" s="136"/>
      <c r="P316" s="137">
        <f>SUM(P317:P372)</f>
        <v>0</v>
      </c>
      <c r="Q316" s="136"/>
      <c r="R316" s="137">
        <f>SUM(R317:R372)</f>
        <v>0</v>
      </c>
      <c r="S316" s="136"/>
      <c r="T316" s="138">
        <f>SUM(T317:T372)</f>
        <v>0</v>
      </c>
      <c r="AR316" s="131" t="s">
        <v>81</v>
      </c>
      <c r="AT316" s="139" t="s">
        <v>72</v>
      </c>
      <c r="AU316" s="139" t="s">
        <v>81</v>
      </c>
      <c r="AY316" s="131" t="s">
        <v>148</v>
      </c>
      <c r="BK316" s="140">
        <f>SUM(BK317:BK372)</f>
        <v>0</v>
      </c>
    </row>
    <row r="317" spans="1:65" s="2" customFormat="1" ht="21.75" customHeight="1">
      <c r="A317" s="32"/>
      <c r="B317" s="143"/>
      <c r="C317" s="144" t="s">
        <v>623</v>
      </c>
      <c r="D317" s="144" t="s">
        <v>151</v>
      </c>
      <c r="E317" s="145" t="s">
        <v>624</v>
      </c>
      <c r="F317" s="146" t="s">
        <v>625</v>
      </c>
      <c r="G317" s="147" t="s">
        <v>323</v>
      </c>
      <c r="H317" s="148">
        <v>967.641</v>
      </c>
      <c r="I317" s="149"/>
      <c r="J317" s="150">
        <f>ROUND(I317*H317,2)</f>
        <v>0</v>
      </c>
      <c r="K317" s="146" t="s">
        <v>155</v>
      </c>
      <c r="L317" s="33"/>
      <c r="M317" s="151" t="s">
        <v>1</v>
      </c>
      <c r="N317" s="152" t="s">
        <v>38</v>
      </c>
      <c r="O317" s="58"/>
      <c r="P317" s="153">
        <f>O317*H317</f>
        <v>0</v>
      </c>
      <c r="Q317" s="153">
        <v>0</v>
      </c>
      <c r="R317" s="153">
        <f>Q317*H317</f>
        <v>0</v>
      </c>
      <c r="S317" s="153">
        <v>0</v>
      </c>
      <c r="T317" s="154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5" t="s">
        <v>170</v>
      </c>
      <c r="AT317" s="155" t="s">
        <v>151</v>
      </c>
      <c r="AU317" s="155" t="s">
        <v>83</v>
      </c>
      <c r="AY317" s="17" t="s">
        <v>148</v>
      </c>
      <c r="BE317" s="156">
        <f>IF(N317="základní",J317,0)</f>
        <v>0</v>
      </c>
      <c r="BF317" s="156">
        <f>IF(N317="snížená",J317,0)</f>
        <v>0</v>
      </c>
      <c r="BG317" s="156">
        <f>IF(N317="zákl. přenesená",J317,0)</f>
        <v>0</v>
      </c>
      <c r="BH317" s="156">
        <f>IF(N317="sníž. přenesená",J317,0)</f>
        <v>0</v>
      </c>
      <c r="BI317" s="156">
        <f>IF(N317="nulová",J317,0)</f>
        <v>0</v>
      </c>
      <c r="BJ317" s="17" t="s">
        <v>81</v>
      </c>
      <c r="BK317" s="156">
        <f>ROUND(I317*H317,2)</f>
        <v>0</v>
      </c>
      <c r="BL317" s="17" t="s">
        <v>170</v>
      </c>
      <c r="BM317" s="155" t="s">
        <v>626</v>
      </c>
    </row>
    <row r="318" spans="1:47" s="2" customFormat="1" ht="28.8">
      <c r="A318" s="32"/>
      <c r="B318" s="33"/>
      <c r="C318" s="32"/>
      <c r="D318" s="157" t="s">
        <v>158</v>
      </c>
      <c r="E318" s="32"/>
      <c r="F318" s="158" t="s">
        <v>627</v>
      </c>
      <c r="G318" s="32"/>
      <c r="H318" s="32"/>
      <c r="I318" s="159"/>
      <c r="J318" s="32"/>
      <c r="K318" s="32"/>
      <c r="L318" s="33"/>
      <c r="M318" s="160"/>
      <c r="N318" s="161"/>
      <c r="O318" s="58"/>
      <c r="P318" s="58"/>
      <c r="Q318" s="58"/>
      <c r="R318" s="58"/>
      <c r="S318" s="58"/>
      <c r="T318" s="59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158</v>
      </c>
      <c r="AU318" s="17" t="s">
        <v>83</v>
      </c>
    </row>
    <row r="319" spans="2:51" s="13" customFormat="1" ht="20.4">
      <c r="B319" s="162"/>
      <c r="D319" s="157" t="s">
        <v>159</v>
      </c>
      <c r="E319" s="163" t="s">
        <v>1</v>
      </c>
      <c r="F319" s="164" t="s">
        <v>628</v>
      </c>
      <c r="H319" s="165">
        <v>118.3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3" t="s">
        <v>159</v>
      </c>
      <c r="AU319" s="163" t="s">
        <v>83</v>
      </c>
      <c r="AV319" s="13" t="s">
        <v>83</v>
      </c>
      <c r="AW319" s="13" t="s">
        <v>30</v>
      </c>
      <c r="AX319" s="13" t="s">
        <v>73</v>
      </c>
      <c r="AY319" s="163" t="s">
        <v>148</v>
      </c>
    </row>
    <row r="320" spans="2:51" s="13" customFormat="1" ht="10.2">
      <c r="B320" s="162"/>
      <c r="D320" s="157" t="s">
        <v>159</v>
      </c>
      <c r="E320" s="163" t="s">
        <v>1</v>
      </c>
      <c r="F320" s="164" t="s">
        <v>629</v>
      </c>
      <c r="H320" s="165">
        <v>4.16</v>
      </c>
      <c r="I320" s="166"/>
      <c r="L320" s="162"/>
      <c r="M320" s="167"/>
      <c r="N320" s="168"/>
      <c r="O320" s="168"/>
      <c r="P320" s="168"/>
      <c r="Q320" s="168"/>
      <c r="R320" s="168"/>
      <c r="S320" s="168"/>
      <c r="T320" s="169"/>
      <c r="AT320" s="163" t="s">
        <v>159</v>
      </c>
      <c r="AU320" s="163" t="s">
        <v>83</v>
      </c>
      <c r="AV320" s="13" t="s">
        <v>83</v>
      </c>
      <c r="AW320" s="13" t="s">
        <v>30</v>
      </c>
      <c r="AX320" s="13" t="s">
        <v>73</v>
      </c>
      <c r="AY320" s="163" t="s">
        <v>148</v>
      </c>
    </row>
    <row r="321" spans="2:51" s="13" customFormat="1" ht="20.4">
      <c r="B321" s="162"/>
      <c r="D321" s="157" t="s">
        <v>159</v>
      </c>
      <c r="E321" s="163" t="s">
        <v>1</v>
      </c>
      <c r="F321" s="164" t="s">
        <v>630</v>
      </c>
      <c r="H321" s="165">
        <v>8.592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159</v>
      </c>
      <c r="AU321" s="163" t="s">
        <v>83</v>
      </c>
      <c r="AV321" s="13" t="s">
        <v>83</v>
      </c>
      <c r="AW321" s="13" t="s">
        <v>30</v>
      </c>
      <c r="AX321" s="13" t="s">
        <v>73</v>
      </c>
      <c r="AY321" s="163" t="s">
        <v>148</v>
      </c>
    </row>
    <row r="322" spans="2:51" s="13" customFormat="1" ht="20.4">
      <c r="B322" s="162"/>
      <c r="D322" s="157" t="s">
        <v>159</v>
      </c>
      <c r="E322" s="163" t="s">
        <v>1</v>
      </c>
      <c r="F322" s="164" t="s">
        <v>631</v>
      </c>
      <c r="H322" s="165">
        <v>248.53</v>
      </c>
      <c r="I322" s="166"/>
      <c r="L322" s="162"/>
      <c r="M322" s="167"/>
      <c r="N322" s="168"/>
      <c r="O322" s="168"/>
      <c r="P322" s="168"/>
      <c r="Q322" s="168"/>
      <c r="R322" s="168"/>
      <c r="S322" s="168"/>
      <c r="T322" s="169"/>
      <c r="AT322" s="163" t="s">
        <v>159</v>
      </c>
      <c r="AU322" s="163" t="s">
        <v>83</v>
      </c>
      <c r="AV322" s="13" t="s">
        <v>83</v>
      </c>
      <c r="AW322" s="13" t="s">
        <v>30</v>
      </c>
      <c r="AX322" s="13" t="s">
        <v>73</v>
      </c>
      <c r="AY322" s="163" t="s">
        <v>148</v>
      </c>
    </row>
    <row r="323" spans="2:51" s="13" customFormat="1" ht="20.4">
      <c r="B323" s="162"/>
      <c r="D323" s="157" t="s">
        <v>159</v>
      </c>
      <c r="E323" s="163" t="s">
        <v>1</v>
      </c>
      <c r="F323" s="164" t="s">
        <v>632</v>
      </c>
      <c r="H323" s="165">
        <v>120.64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3" t="s">
        <v>159</v>
      </c>
      <c r="AU323" s="163" t="s">
        <v>83</v>
      </c>
      <c r="AV323" s="13" t="s">
        <v>83</v>
      </c>
      <c r="AW323" s="13" t="s">
        <v>30</v>
      </c>
      <c r="AX323" s="13" t="s">
        <v>73</v>
      </c>
      <c r="AY323" s="163" t="s">
        <v>148</v>
      </c>
    </row>
    <row r="324" spans="2:51" s="13" customFormat="1" ht="20.4">
      <c r="B324" s="162"/>
      <c r="D324" s="157" t="s">
        <v>159</v>
      </c>
      <c r="E324" s="163" t="s">
        <v>1</v>
      </c>
      <c r="F324" s="164" t="s">
        <v>633</v>
      </c>
      <c r="H324" s="165">
        <v>102.7</v>
      </c>
      <c r="I324" s="166"/>
      <c r="L324" s="162"/>
      <c r="M324" s="167"/>
      <c r="N324" s="168"/>
      <c r="O324" s="168"/>
      <c r="P324" s="168"/>
      <c r="Q324" s="168"/>
      <c r="R324" s="168"/>
      <c r="S324" s="168"/>
      <c r="T324" s="169"/>
      <c r="AT324" s="163" t="s">
        <v>159</v>
      </c>
      <c r="AU324" s="163" t="s">
        <v>83</v>
      </c>
      <c r="AV324" s="13" t="s">
        <v>83</v>
      </c>
      <c r="AW324" s="13" t="s">
        <v>30</v>
      </c>
      <c r="AX324" s="13" t="s">
        <v>73</v>
      </c>
      <c r="AY324" s="163" t="s">
        <v>148</v>
      </c>
    </row>
    <row r="325" spans="2:51" s="13" customFormat="1" ht="20.4">
      <c r="B325" s="162"/>
      <c r="D325" s="157" t="s">
        <v>159</v>
      </c>
      <c r="E325" s="163" t="s">
        <v>1</v>
      </c>
      <c r="F325" s="164" t="s">
        <v>634</v>
      </c>
      <c r="H325" s="165">
        <v>51.456</v>
      </c>
      <c r="I325" s="166"/>
      <c r="L325" s="162"/>
      <c r="M325" s="167"/>
      <c r="N325" s="168"/>
      <c r="O325" s="168"/>
      <c r="P325" s="168"/>
      <c r="Q325" s="168"/>
      <c r="R325" s="168"/>
      <c r="S325" s="168"/>
      <c r="T325" s="169"/>
      <c r="AT325" s="163" t="s">
        <v>159</v>
      </c>
      <c r="AU325" s="163" t="s">
        <v>83</v>
      </c>
      <c r="AV325" s="13" t="s">
        <v>83</v>
      </c>
      <c r="AW325" s="13" t="s">
        <v>30</v>
      </c>
      <c r="AX325" s="13" t="s">
        <v>73</v>
      </c>
      <c r="AY325" s="163" t="s">
        <v>148</v>
      </c>
    </row>
    <row r="326" spans="2:51" s="13" customFormat="1" ht="10.2">
      <c r="B326" s="162"/>
      <c r="D326" s="157" t="s">
        <v>159</v>
      </c>
      <c r="E326" s="163" t="s">
        <v>1</v>
      </c>
      <c r="F326" s="164" t="s">
        <v>635</v>
      </c>
      <c r="H326" s="165">
        <v>36.34</v>
      </c>
      <c r="I326" s="166"/>
      <c r="L326" s="162"/>
      <c r="M326" s="167"/>
      <c r="N326" s="168"/>
      <c r="O326" s="168"/>
      <c r="P326" s="168"/>
      <c r="Q326" s="168"/>
      <c r="R326" s="168"/>
      <c r="S326" s="168"/>
      <c r="T326" s="169"/>
      <c r="AT326" s="163" t="s">
        <v>159</v>
      </c>
      <c r="AU326" s="163" t="s">
        <v>83</v>
      </c>
      <c r="AV326" s="13" t="s">
        <v>83</v>
      </c>
      <c r="AW326" s="13" t="s">
        <v>30</v>
      </c>
      <c r="AX326" s="13" t="s">
        <v>73</v>
      </c>
      <c r="AY326" s="163" t="s">
        <v>148</v>
      </c>
    </row>
    <row r="327" spans="2:51" s="13" customFormat="1" ht="10.2">
      <c r="B327" s="162"/>
      <c r="D327" s="157" t="s">
        <v>159</v>
      </c>
      <c r="E327" s="163" t="s">
        <v>1</v>
      </c>
      <c r="F327" s="164" t="s">
        <v>636</v>
      </c>
      <c r="H327" s="165">
        <v>72.68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159</v>
      </c>
      <c r="AU327" s="163" t="s">
        <v>83</v>
      </c>
      <c r="AV327" s="13" t="s">
        <v>83</v>
      </c>
      <c r="AW327" s="13" t="s">
        <v>30</v>
      </c>
      <c r="AX327" s="13" t="s">
        <v>73</v>
      </c>
      <c r="AY327" s="163" t="s">
        <v>148</v>
      </c>
    </row>
    <row r="328" spans="2:51" s="13" customFormat="1" ht="10.2">
      <c r="B328" s="162"/>
      <c r="D328" s="157" t="s">
        <v>159</v>
      </c>
      <c r="E328" s="163" t="s">
        <v>1</v>
      </c>
      <c r="F328" s="164" t="s">
        <v>637</v>
      </c>
      <c r="H328" s="165">
        <v>157.03</v>
      </c>
      <c r="I328" s="166"/>
      <c r="L328" s="162"/>
      <c r="M328" s="167"/>
      <c r="N328" s="168"/>
      <c r="O328" s="168"/>
      <c r="P328" s="168"/>
      <c r="Q328" s="168"/>
      <c r="R328" s="168"/>
      <c r="S328" s="168"/>
      <c r="T328" s="169"/>
      <c r="AT328" s="163" t="s">
        <v>159</v>
      </c>
      <c r="AU328" s="163" t="s">
        <v>83</v>
      </c>
      <c r="AV328" s="13" t="s">
        <v>83</v>
      </c>
      <c r="AW328" s="13" t="s">
        <v>30</v>
      </c>
      <c r="AX328" s="13" t="s">
        <v>73</v>
      </c>
      <c r="AY328" s="163" t="s">
        <v>148</v>
      </c>
    </row>
    <row r="329" spans="2:51" s="13" customFormat="1" ht="20.4">
      <c r="B329" s="162"/>
      <c r="D329" s="157" t="s">
        <v>159</v>
      </c>
      <c r="E329" s="163" t="s">
        <v>1</v>
      </c>
      <c r="F329" s="164" t="s">
        <v>638</v>
      </c>
      <c r="H329" s="165">
        <v>31.017</v>
      </c>
      <c r="I329" s="166"/>
      <c r="L329" s="162"/>
      <c r="M329" s="167"/>
      <c r="N329" s="168"/>
      <c r="O329" s="168"/>
      <c r="P329" s="168"/>
      <c r="Q329" s="168"/>
      <c r="R329" s="168"/>
      <c r="S329" s="168"/>
      <c r="T329" s="169"/>
      <c r="AT329" s="163" t="s">
        <v>159</v>
      </c>
      <c r="AU329" s="163" t="s">
        <v>83</v>
      </c>
      <c r="AV329" s="13" t="s">
        <v>83</v>
      </c>
      <c r="AW329" s="13" t="s">
        <v>30</v>
      </c>
      <c r="AX329" s="13" t="s">
        <v>73</v>
      </c>
      <c r="AY329" s="163" t="s">
        <v>148</v>
      </c>
    </row>
    <row r="330" spans="2:51" s="13" customFormat="1" ht="20.4">
      <c r="B330" s="162"/>
      <c r="D330" s="157" t="s">
        <v>159</v>
      </c>
      <c r="E330" s="163" t="s">
        <v>1</v>
      </c>
      <c r="F330" s="164" t="s">
        <v>639</v>
      </c>
      <c r="H330" s="165">
        <v>12.896</v>
      </c>
      <c r="I330" s="166"/>
      <c r="L330" s="162"/>
      <c r="M330" s="167"/>
      <c r="N330" s="168"/>
      <c r="O330" s="168"/>
      <c r="P330" s="168"/>
      <c r="Q330" s="168"/>
      <c r="R330" s="168"/>
      <c r="S330" s="168"/>
      <c r="T330" s="169"/>
      <c r="AT330" s="163" t="s">
        <v>159</v>
      </c>
      <c r="AU330" s="163" t="s">
        <v>83</v>
      </c>
      <c r="AV330" s="13" t="s">
        <v>83</v>
      </c>
      <c r="AW330" s="13" t="s">
        <v>30</v>
      </c>
      <c r="AX330" s="13" t="s">
        <v>73</v>
      </c>
      <c r="AY330" s="163" t="s">
        <v>148</v>
      </c>
    </row>
    <row r="331" spans="2:51" s="13" customFormat="1" ht="30.6">
      <c r="B331" s="162"/>
      <c r="D331" s="157" t="s">
        <v>159</v>
      </c>
      <c r="E331" s="163" t="s">
        <v>1</v>
      </c>
      <c r="F331" s="164" t="s">
        <v>640</v>
      </c>
      <c r="H331" s="165">
        <v>3.3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159</v>
      </c>
      <c r="AU331" s="163" t="s">
        <v>83</v>
      </c>
      <c r="AV331" s="13" t="s">
        <v>83</v>
      </c>
      <c r="AW331" s="13" t="s">
        <v>30</v>
      </c>
      <c r="AX331" s="13" t="s">
        <v>73</v>
      </c>
      <c r="AY331" s="163" t="s">
        <v>148</v>
      </c>
    </row>
    <row r="332" spans="2:51" s="15" customFormat="1" ht="10.2">
      <c r="B332" s="180"/>
      <c r="D332" s="157" t="s">
        <v>159</v>
      </c>
      <c r="E332" s="181" t="s">
        <v>1</v>
      </c>
      <c r="F332" s="182" t="s">
        <v>249</v>
      </c>
      <c r="H332" s="183">
        <v>967.641</v>
      </c>
      <c r="I332" s="184"/>
      <c r="L332" s="180"/>
      <c r="M332" s="185"/>
      <c r="N332" s="186"/>
      <c r="O332" s="186"/>
      <c r="P332" s="186"/>
      <c r="Q332" s="186"/>
      <c r="R332" s="186"/>
      <c r="S332" s="186"/>
      <c r="T332" s="187"/>
      <c r="AT332" s="181" t="s">
        <v>159</v>
      </c>
      <c r="AU332" s="181" t="s">
        <v>83</v>
      </c>
      <c r="AV332" s="15" t="s">
        <v>170</v>
      </c>
      <c r="AW332" s="15" t="s">
        <v>30</v>
      </c>
      <c r="AX332" s="15" t="s">
        <v>81</v>
      </c>
      <c r="AY332" s="181" t="s">
        <v>148</v>
      </c>
    </row>
    <row r="333" spans="1:65" s="2" customFormat="1" ht="22.8">
      <c r="A333" s="32"/>
      <c r="B333" s="143"/>
      <c r="C333" s="144" t="s">
        <v>641</v>
      </c>
      <c r="D333" s="144" t="s">
        <v>151</v>
      </c>
      <c r="E333" s="145" t="s">
        <v>642</v>
      </c>
      <c r="F333" s="146" t="s">
        <v>643</v>
      </c>
      <c r="G333" s="147" t="s">
        <v>323</v>
      </c>
      <c r="H333" s="148">
        <v>17838.621</v>
      </c>
      <c r="I333" s="149"/>
      <c r="J333" s="150">
        <f>ROUND(I333*H333,2)</f>
        <v>0</v>
      </c>
      <c r="K333" s="146" t="s">
        <v>155</v>
      </c>
      <c r="L333" s="33"/>
      <c r="M333" s="151" t="s">
        <v>1</v>
      </c>
      <c r="N333" s="152" t="s">
        <v>38</v>
      </c>
      <c r="O333" s="58"/>
      <c r="P333" s="153">
        <f>O333*H333</f>
        <v>0</v>
      </c>
      <c r="Q333" s="153">
        <v>0</v>
      </c>
      <c r="R333" s="153">
        <f>Q333*H333</f>
        <v>0</v>
      </c>
      <c r="S333" s="153">
        <v>0</v>
      </c>
      <c r="T333" s="154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170</v>
      </c>
      <c r="AT333" s="155" t="s">
        <v>151</v>
      </c>
      <c r="AU333" s="155" t="s">
        <v>83</v>
      </c>
      <c r="AY333" s="17" t="s">
        <v>148</v>
      </c>
      <c r="BE333" s="156">
        <f>IF(N333="základní",J333,0)</f>
        <v>0</v>
      </c>
      <c r="BF333" s="156">
        <f>IF(N333="snížená",J333,0)</f>
        <v>0</v>
      </c>
      <c r="BG333" s="156">
        <f>IF(N333="zákl. přenesená",J333,0)</f>
        <v>0</v>
      </c>
      <c r="BH333" s="156">
        <f>IF(N333="sníž. přenesená",J333,0)</f>
        <v>0</v>
      </c>
      <c r="BI333" s="156">
        <f>IF(N333="nulová",J333,0)</f>
        <v>0</v>
      </c>
      <c r="BJ333" s="17" t="s">
        <v>81</v>
      </c>
      <c r="BK333" s="156">
        <f>ROUND(I333*H333,2)</f>
        <v>0</v>
      </c>
      <c r="BL333" s="17" t="s">
        <v>170</v>
      </c>
      <c r="BM333" s="155" t="s">
        <v>644</v>
      </c>
    </row>
    <row r="334" spans="1:47" s="2" customFormat="1" ht="28.8">
      <c r="A334" s="32"/>
      <c r="B334" s="33"/>
      <c r="C334" s="32"/>
      <c r="D334" s="157" t="s">
        <v>158</v>
      </c>
      <c r="E334" s="32"/>
      <c r="F334" s="158" t="s">
        <v>645</v>
      </c>
      <c r="G334" s="32"/>
      <c r="H334" s="32"/>
      <c r="I334" s="159"/>
      <c r="J334" s="32"/>
      <c r="K334" s="32"/>
      <c r="L334" s="33"/>
      <c r="M334" s="160"/>
      <c r="N334" s="161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158</v>
      </c>
      <c r="AU334" s="17" t="s">
        <v>83</v>
      </c>
    </row>
    <row r="335" spans="2:51" s="14" customFormat="1" ht="20.4">
      <c r="B335" s="173"/>
      <c r="D335" s="157" t="s">
        <v>159</v>
      </c>
      <c r="E335" s="174" t="s">
        <v>1</v>
      </c>
      <c r="F335" s="175" t="s">
        <v>646</v>
      </c>
      <c r="H335" s="174" t="s">
        <v>1</v>
      </c>
      <c r="I335" s="176"/>
      <c r="L335" s="173"/>
      <c r="M335" s="177"/>
      <c r="N335" s="178"/>
      <c r="O335" s="178"/>
      <c r="P335" s="178"/>
      <c r="Q335" s="178"/>
      <c r="R335" s="178"/>
      <c r="S335" s="178"/>
      <c r="T335" s="179"/>
      <c r="AT335" s="174" t="s">
        <v>159</v>
      </c>
      <c r="AU335" s="174" t="s">
        <v>83</v>
      </c>
      <c r="AV335" s="14" t="s">
        <v>81</v>
      </c>
      <c r="AW335" s="14" t="s">
        <v>30</v>
      </c>
      <c r="AX335" s="14" t="s">
        <v>73</v>
      </c>
      <c r="AY335" s="174" t="s">
        <v>148</v>
      </c>
    </row>
    <row r="336" spans="2:51" s="13" customFormat="1" ht="20.4">
      <c r="B336" s="162"/>
      <c r="D336" s="157" t="s">
        <v>159</v>
      </c>
      <c r="E336" s="163" t="s">
        <v>1</v>
      </c>
      <c r="F336" s="164" t="s">
        <v>647</v>
      </c>
      <c r="H336" s="165">
        <v>2247.7</v>
      </c>
      <c r="I336" s="166"/>
      <c r="L336" s="162"/>
      <c r="M336" s="167"/>
      <c r="N336" s="168"/>
      <c r="O336" s="168"/>
      <c r="P336" s="168"/>
      <c r="Q336" s="168"/>
      <c r="R336" s="168"/>
      <c r="S336" s="168"/>
      <c r="T336" s="169"/>
      <c r="AT336" s="163" t="s">
        <v>159</v>
      </c>
      <c r="AU336" s="163" t="s">
        <v>83</v>
      </c>
      <c r="AV336" s="13" t="s">
        <v>83</v>
      </c>
      <c r="AW336" s="13" t="s">
        <v>30</v>
      </c>
      <c r="AX336" s="13" t="s">
        <v>73</v>
      </c>
      <c r="AY336" s="163" t="s">
        <v>148</v>
      </c>
    </row>
    <row r="337" spans="2:51" s="13" customFormat="1" ht="10.2">
      <c r="B337" s="162"/>
      <c r="D337" s="157" t="s">
        <v>159</v>
      </c>
      <c r="E337" s="163" t="s">
        <v>1</v>
      </c>
      <c r="F337" s="164" t="s">
        <v>648</v>
      </c>
      <c r="H337" s="165">
        <v>79.04</v>
      </c>
      <c r="I337" s="166"/>
      <c r="L337" s="162"/>
      <c r="M337" s="167"/>
      <c r="N337" s="168"/>
      <c r="O337" s="168"/>
      <c r="P337" s="168"/>
      <c r="Q337" s="168"/>
      <c r="R337" s="168"/>
      <c r="S337" s="168"/>
      <c r="T337" s="169"/>
      <c r="AT337" s="163" t="s">
        <v>159</v>
      </c>
      <c r="AU337" s="163" t="s">
        <v>83</v>
      </c>
      <c r="AV337" s="13" t="s">
        <v>83</v>
      </c>
      <c r="AW337" s="13" t="s">
        <v>30</v>
      </c>
      <c r="AX337" s="13" t="s">
        <v>73</v>
      </c>
      <c r="AY337" s="163" t="s">
        <v>148</v>
      </c>
    </row>
    <row r="338" spans="2:51" s="13" customFormat="1" ht="20.4">
      <c r="B338" s="162"/>
      <c r="D338" s="157" t="s">
        <v>159</v>
      </c>
      <c r="E338" s="163" t="s">
        <v>1</v>
      </c>
      <c r="F338" s="164" t="s">
        <v>649</v>
      </c>
      <c r="H338" s="165">
        <v>163.248</v>
      </c>
      <c r="I338" s="166"/>
      <c r="L338" s="162"/>
      <c r="M338" s="167"/>
      <c r="N338" s="168"/>
      <c r="O338" s="168"/>
      <c r="P338" s="168"/>
      <c r="Q338" s="168"/>
      <c r="R338" s="168"/>
      <c r="S338" s="168"/>
      <c r="T338" s="169"/>
      <c r="AT338" s="163" t="s">
        <v>159</v>
      </c>
      <c r="AU338" s="163" t="s">
        <v>83</v>
      </c>
      <c r="AV338" s="13" t="s">
        <v>83</v>
      </c>
      <c r="AW338" s="13" t="s">
        <v>30</v>
      </c>
      <c r="AX338" s="13" t="s">
        <v>73</v>
      </c>
      <c r="AY338" s="163" t="s">
        <v>148</v>
      </c>
    </row>
    <row r="339" spans="2:51" s="13" customFormat="1" ht="20.4">
      <c r="B339" s="162"/>
      <c r="D339" s="157" t="s">
        <v>159</v>
      </c>
      <c r="E339" s="163" t="s">
        <v>1</v>
      </c>
      <c r="F339" s="164" t="s">
        <v>650</v>
      </c>
      <c r="H339" s="165">
        <v>4722.07</v>
      </c>
      <c r="I339" s="166"/>
      <c r="L339" s="162"/>
      <c r="M339" s="167"/>
      <c r="N339" s="168"/>
      <c r="O339" s="168"/>
      <c r="P339" s="168"/>
      <c r="Q339" s="168"/>
      <c r="R339" s="168"/>
      <c r="S339" s="168"/>
      <c r="T339" s="169"/>
      <c r="AT339" s="163" t="s">
        <v>159</v>
      </c>
      <c r="AU339" s="163" t="s">
        <v>83</v>
      </c>
      <c r="AV339" s="13" t="s">
        <v>83</v>
      </c>
      <c r="AW339" s="13" t="s">
        <v>30</v>
      </c>
      <c r="AX339" s="13" t="s">
        <v>73</v>
      </c>
      <c r="AY339" s="163" t="s">
        <v>148</v>
      </c>
    </row>
    <row r="340" spans="2:51" s="13" customFormat="1" ht="20.4">
      <c r="B340" s="162"/>
      <c r="D340" s="157" t="s">
        <v>159</v>
      </c>
      <c r="E340" s="163" t="s">
        <v>1</v>
      </c>
      <c r="F340" s="164" t="s">
        <v>651</v>
      </c>
      <c r="H340" s="165">
        <v>2292.16</v>
      </c>
      <c r="I340" s="166"/>
      <c r="L340" s="162"/>
      <c r="M340" s="167"/>
      <c r="N340" s="168"/>
      <c r="O340" s="168"/>
      <c r="P340" s="168"/>
      <c r="Q340" s="168"/>
      <c r="R340" s="168"/>
      <c r="S340" s="168"/>
      <c r="T340" s="169"/>
      <c r="AT340" s="163" t="s">
        <v>159</v>
      </c>
      <c r="AU340" s="163" t="s">
        <v>83</v>
      </c>
      <c r="AV340" s="13" t="s">
        <v>83</v>
      </c>
      <c r="AW340" s="13" t="s">
        <v>30</v>
      </c>
      <c r="AX340" s="13" t="s">
        <v>73</v>
      </c>
      <c r="AY340" s="163" t="s">
        <v>148</v>
      </c>
    </row>
    <row r="341" spans="2:51" s="13" customFormat="1" ht="20.4">
      <c r="B341" s="162"/>
      <c r="D341" s="157" t="s">
        <v>159</v>
      </c>
      <c r="E341" s="163" t="s">
        <v>1</v>
      </c>
      <c r="F341" s="164" t="s">
        <v>652</v>
      </c>
      <c r="H341" s="165">
        <v>1951.3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159</v>
      </c>
      <c r="AU341" s="163" t="s">
        <v>83</v>
      </c>
      <c r="AV341" s="13" t="s">
        <v>83</v>
      </c>
      <c r="AW341" s="13" t="s">
        <v>30</v>
      </c>
      <c r="AX341" s="13" t="s">
        <v>73</v>
      </c>
      <c r="AY341" s="163" t="s">
        <v>148</v>
      </c>
    </row>
    <row r="342" spans="2:51" s="13" customFormat="1" ht="20.4">
      <c r="B342" s="162"/>
      <c r="D342" s="157" t="s">
        <v>159</v>
      </c>
      <c r="E342" s="163" t="s">
        <v>1</v>
      </c>
      <c r="F342" s="164" t="s">
        <v>653</v>
      </c>
      <c r="H342" s="165">
        <v>977.664</v>
      </c>
      <c r="I342" s="166"/>
      <c r="L342" s="162"/>
      <c r="M342" s="167"/>
      <c r="N342" s="168"/>
      <c r="O342" s="168"/>
      <c r="P342" s="168"/>
      <c r="Q342" s="168"/>
      <c r="R342" s="168"/>
      <c r="S342" s="168"/>
      <c r="T342" s="169"/>
      <c r="AT342" s="163" t="s">
        <v>159</v>
      </c>
      <c r="AU342" s="163" t="s">
        <v>83</v>
      </c>
      <c r="AV342" s="13" t="s">
        <v>83</v>
      </c>
      <c r="AW342" s="13" t="s">
        <v>30</v>
      </c>
      <c r="AX342" s="13" t="s">
        <v>73</v>
      </c>
      <c r="AY342" s="163" t="s">
        <v>148</v>
      </c>
    </row>
    <row r="343" spans="2:51" s="13" customFormat="1" ht="10.2">
      <c r="B343" s="162"/>
      <c r="D343" s="157" t="s">
        <v>159</v>
      </c>
      <c r="E343" s="163" t="s">
        <v>1</v>
      </c>
      <c r="F343" s="164" t="s">
        <v>654</v>
      </c>
      <c r="H343" s="165">
        <v>690.46</v>
      </c>
      <c r="I343" s="166"/>
      <c r="L343" s="162"/>
      <c r="M343" s="167"/>
      <c r="N343" s="168"/>
      <c r="O343" s="168"/>
      <c r="P343" s="168"/>
      <c r="Q343" s="168"/>
      <c r="R343" s="168"/>
      <c r="S343" s="168"/>
      <c r="T343" s="169"/>
      <c r="AT343" s="163" t="s">
        <v>159</v>
      </c>
      <c r="AU343" s="163" t="s">
        <v>83</v>
      </c>
      <c r="AV343" s="13" t="s">
        <v>83</v>
      </c>
      <c r="AW343" s="13" t="s">
        <v>30</v>
      </c>
      <c r="AX343" s="13" t="s">
        <v>73</v>
      </c>
      <c r="AY343" s="163" t="s">
        <v>148</v>
      </c>
    </row>
    <row r="344" spans="2:51" s="13" customFormat="1" ht="10.2">
      <c r="B344" s="162"/>
      <c r="D344" s="157" t="s">
        <v>159</v>
      </c>
      <c r="E344" s="163" t="s">
        <v>1</v>
      </c>
      <c r="F344" s="164" t="s">
        <v>655</v>
      </c>
      <c r="H344" s="165">
        <v>1380.92</v>
      </c>
      <c r="I344" s="166"/>
      <c r="L344" s="162"/>
      <c r="M344" s="167"/>
      <c r="N344" s="168"/>
      <c r="O344" s="168"/>
      <c r="P344" s="168"/>
      <c r="Q344" s="168"/>
      <c r="R344" s="168"/>
      <c r="S344" s="168"/>
      <c r="T344" s="169"/>
      <c r="AT344" s="163" t="s">
        <v>159</v>
      </c>
      <c r="AU344" s="163" t="s">
        <v>83</v>
      </c>
      <c r="AV344" s="13" t="s">
        <v>83</v>
      </c>
      <c r="AW344" s="13" t="s">
        <v>30</v>
      </c>
      <c r="AX344" s="13" t="s">
        <v>73</v>
      </c>
      <c r="AY344" s="163" t="s">
        <v>148</v>
      </c>
    </row>
    <row r="345" spans="2:51" s="13" customFormat="1" ht="10.2">
      <c r="B345" s="162"/>
      <c r="D345" s="157" t="s">
        <v>159</v>
      </c>
      <c r="E345" s="163" t="s">
        <v>1</v>
      </c>
      <c r="F345" s="164" t="s">
        <v>656</v>
      </c>
      <c r="H345" s="165">
        <v>2983.57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159</v>
      </c>
      <c r="AU345" s="163" t="s">
        <v>83</v>
      </c>
      <c r="AV345" s="13" t="s">
        <v>83</v>
      </c>
      <c r="AW345" s="13" t="s">
        <v>30</v>
      </c>
      <c r="AX345" s="13" t="s">
        <v>73</v>
      </c>
      <c r="AY345" s="163" t="s">
        <v>148</v>
      </c>
    </row>
    <row r="346" spans="2:51" s="13" customFormat="1" ht="20.4">
      <c r="B346" s="162"/>
      <c r="D346" s="157" t="s">
        <v>159</v>
      </c>
      <c r="E346" s="163" t="s">
        <v>1</v>
      </c>
      <c r="F346" s="164" t="s">
        <v>657</v>
      </c>
      <c r="H346" s="165">
        <v>155.085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3" t="s">
        <v>159</v>
      </c>
      <c r="AU346" s="163" t="s">
        <v>83</v>
      </c>
      <c r="AV346" s="13" t="s">
        <v>83</v>
      </c>
      <c r="AW346" s="13" t="s">
        <v>30</v>
      </c>
      <c r="AX346" s="13" t="s">
        <v>73</v>
      </c>
      <c r="AY346" s="163" t="s">
        <v>148</v>
      </c>
    </row>
    <row r="347" spans="2:51" s="13" customFormat="1" ht="20.4">
      <c r="B347" s="162"/>
      <c r="D347" s="157" t="s">
        <v>159</v>
      </c>
      <c r="E347" s="163" t="s">
        <v>1</v>
      </c>
      <c r="F347" s="164" t="s">
        <v>658</v>
      </c>
      <c r="H347" s="165">
        <v>132.704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3" t="s">
        <v>159</v>
      </c>
      <c r="AU347" s="163" t="s">
        <v>83</v>
      </c>
      <c r="AV347" s="13" t="s">
        <v>83</v>
      </c>
      <c r="AW347" s="13" t="s">
        <v>30</v>
      </c>
      <c r="AX347" s="13" t="s">
        <v>73</v>
      </c>
      <c r="AY347" s="163" t="s">
        <v>148</v>
      </c>
    </row>
    <row r="348" spans="2:51" s="13" customFormat="1" ht="30.6">
      <c r="B348" s="162"/>
      <c r="D348" s="157" t="s">
        <v>159</v>
      </c>
      <c r="E348" s="163" t="s">
        <v>1</v>
      </c>
      <c r="F348" s="164" t="s">
        <v>659</v>
      </c>
      <c r="H348" s="165">
        <v>62.7</v>
      </c>
      <c r="I348" s="166"/>
      <c r="L348" s="162"/>
      <c r="M348" s="167"/>
      <c r="N348" s="168"/>
      <c r="O348" s="168"/>
      <c r="P348" s="168"/>
      <c r="Q348" s="168"/>
      <c r="R348" s="168"/>
      <c r="S348" s="168"/>
      <c r="T348" s="169"/>
      <c r="AT348" s="163" t="s">
        <v>159</v>
      </c>
      <c r="AU348" s="163" t="s">
        <v>83</v>
      </c>
      <c r="AV348" s="13" t="s">
        <v>83</v>
      </c>
      <c r="AW348" s="13" t="s">
        <v>30</v>
      </c>
      <c r="AX348" s="13" t="s">
        <v>73</v>
      </c>
      <c r="AY348" s="163" t="s">
        <v>148</v>
      </c>
    </row>
    <row r="349" spans="2:51" s="15" customFormat="1" ht="10.2">
      <c r="B349" s="180"/>
      <c r="D349" s="157" t="s">
        <v>159</v>
      </c>
      <c r="E349" s="181" t="s">
        <v>1</v>
      </c>
      <c r="F349" s="182" t="s">
        <v>249</v>
      </c>
      <c r="H349" s="183">
        <v>17838.621</v>
      </c>
      <c r="I349" s="184"/>
      <c r="L349" s="180"/>
      <c r="M349" s="185"/>
      <c r="N349" s="186"/>
      <c r="O349" s="186"/>
      <c r="P349" s="186"/>
      <c r="Q349" s="186"/>
      <c r="R349" s="186"/>
      <c r="S349" s="186"/>
      <c r="T349" s="187"/>
      <c r="AT349" s="181" t="s">
        <v>159</v>
      </c>
      <c r="AU349" s="181" t="s">
        <v>83</v>
      </c>
      <c r="AV349" s="15" t="s">
        <v>170</v>
      </c>
      <c r="AW349" s="15" t="s">
        <v>30</v>
      </c>
      <c r="AX349" s="15" t="s">
        <v>81</v>
      </c>
      <c r="AY349" s="181" t="s">
        <v>148</v>
      </c>
    </row>
    <row r="350" spans="1:65" s="2" customFormat="1" ht="33" customHeight="1">
      <c r="A350" s="32"/>
      <c r="B350" s="143"/>
      <c r="C350" s="144" t="s">
        <v>660</v>
      </c>
      <c r="D350" s="144" t="s">
        <v>151</v>
      </c>
      <c r="E350" s="145" t="s">
        <v>661</v>
      </c>
      <c r="F350" s="146" t="s">
        <v>662</v>
      </c>
      <c r="G350" s="147" t="s">
        <v>323</v>
      </c>
      <c r="H350" s="148">
        <v>1040.936</v>
      </c>
      <c r="I350" s="149"/>
      <c r="J350" s="150">
        <f>ROUND(I350*H350,2)</f>
        <v>0</v>
      </c>
      <c r="K350" s="146" t="s">
        <v>155</v>
      </c>
      <c r="L350" s="33"/>
      <c r="M350" s="151" t="s">
        <v>1</v>
      </c>
      <c r="N350" s="152" t="s">
        <v>38</v>
      </c>
      <c r="O350" s="58"/>
      <c r="P350" s="153">
        <f>O350*H350</f>
        <v>0</v>
      </c>
      <c r="Q350" s="153">
        <v>0</v>
      </c>
      <c r="R350" s="153">
        <f>Q350*H350</f>
        <v>0</v>
      </c>
      <c r="S350" s="153">
        <v>0</v>
      </c>
      <c r="T350" s="154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5" t="s">
        <v>170</v>
      </c>
      <c r="AT350" s="155" t="s">
        <v>151</v>
      </c>
      <c r="AU350" s="155" t="s">
        <v>83</v>
      </c>
      <c r="AY350" s="17" t="s">
        <v>148</v>
      </c>
      <c r="BE350" s="156">
        <f>IF(N350="základní",J350,0)</f>
        <v>0</v>
      </c>
      <c r="BF350" s="156">
        <f>IF(N350="snížená",J350,0)</f>
        <v>0</v>
      </c>
      <c r="BG350" s="156">
        <f>IF(N350="zákl. přenesená",J350,0)</f>
        <v>0</v>
      </c>
      <c r="BH350" s="156">
        <f>IF(N350="sníž. přenesená",J350,0)</f>
        <v>0</v>
      </c>
      <c r="BI350" s="156">
        <f>IF(N350="nulová",J350,0)</f>
        <v>0</v>
      </c>
      <c r="BJ350" s="17" t="s">
        <v>81</v>
      </c>
      <c r="BK350" s="156">
        <f>ROUND(I350*H350,2)</f>
        <v>0</v>
      </c>
      <c r="BL350" s="17" t="s">
        <v>170</v>
      </c>
      <c r="BM350" s="155" t="s">
        <v>663</v>
      </c>
    </row>
    <row r="351" spans="1:47" s="2" customFormat="1" ht="28.8">
      <c r="A351" s="32"/>
      <c r="B351" s="33"/>
      <c r="C351" s="32"/>
      <c r="D351" s="157" t="s">
        <v>158</v>
      </c>
      <c r="E351" s="32"/>
      <c r="F351" s="158" t="s">
        <v>664</v>
      </c>
      <c r="G351" s="32"/>
      <c r="H351" s="32"/>
      <c r="I351" s="159"/>
      <c r="J351" s="32"/>
      <c r="K351" s="32"/>
      <c r="L351" s="33"/>
      <c r="M351" s="160"/>
      <c r="N351" s="161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158</v>
      </c>
      <c r="AU351" s="17" t="s">
        <v>83</v>
      </c>
    </row>
    <row r="352" spans="2:51" s="13" customFormat="1" ht="20.4">
      <c r="B352" s="162"/>
      <c r="D352" s="157" t="s">
        <v>159</v>
      </c>
      <c r="E352" s="163" t="s">
        <v>1</v>
      </c>
      <c r="F352" s="164" t="s">
        <v>665</v>
      </c>
      <c r="H352" s="165">
        <v>289.9</v>
      </c>
      <c r="I352" s="166"/>
      <c r="L352" s="162"/>
      <c r="M352" s="167"/>
      <c r="N352" s="168"/>
      <c r="O352" s="168"/>
      <c r="P352" s="168"/>
      <c r="Q352" s="168"/>
      <c r="R352" s="168"/>
      <c r="S352" s="168"/>
      <c r="T352" s="169"/>
      <c r="AT352" s="163" t="s">
        <v>159</v>
      </c>
      <c r="AU352" s="163" t="s">
        <v>83</v>
      </c>
      <c r="AV352" s="13" t="s">
        <v>83</v>
      </c>
      <c r="AW352" s="13" t="s">
        <v>30</v>
      </c>
      <c r="AX352" s="13" t="s">
        <v>73</v>
      </c>
      <c r="AY352" s="163" t="s">
        <v>148</v>
      </c>
    </row>
    <row r="353" spans="2:51" s="13" customFormat="1" ht="10.2">
      <c r="B353" s="162"/>
      <c r="D353" s="157" t="s">
        <v>159</v>
      </c>
      <c r="E353" s="163" t="s">
        <v>1</v>
      </c>
      <c r="F353" s="164" t="s">
        <v>666</v>
      </c>
      <c r="H353" s="165">
        <v>45.24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159</v>
      </c>
      <c r="AU353" s="163" t="s">
        <v>83</v>
      </c>
      <c r="AV353" s="13" t="s">
        <v>83</v>
      </c>
      <c r="AW353" s="13" t="s">
        <v>30</v>
      </c>
      <c r="AX353" s="13" t="s">
        <v>73</v>
      </c>
      <c r="AY353" s="163" t="s">
        <v>148</v>
      </c>
    </row>
    <row r="354" spans="2:51" s="13" customFormat="1" ht="20.4">
      <c r="B354" s="162"/>
      <c r="D354" s="157" t="s">
        <v>159</v>
      </c>
      <c r="E354" s="163" t="s">
        <v>1</v>
      </c>
      <c r="F354" s="164" t="s">
        <v>667</v>
      </c>
      <c r="H354" s="165">
        <v>362.44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3" t="s">
        <v>159</v>
      </c>
      <c r="AU354" s="163" t="s">
        <v>83</v>
      </c>
      <c r="AV354" s="13" t="s">
        <v>83</v>
      </c>
      <c r="AW354" s="13" t="s">
        <v>30</v>
      </c>
      <c r="AX354" s="13" t="s">
        <v>73</v>
      </c>
      <c r="AY354" s="163" t="s">
        <v>148</v>
      </c>
    </row>
    <row r="355" spans="2:51" s="13" customFormat="1" ht="10.2">
      <c r="B355" s="162"/>
      <c r="D355" s="157" t="s">
        <v>159</v>
      </c>
      <c r="E355" s="163" t="s">
        <v>1</v>
      </c>
      <c r="F355" s="164" t="s">
        <v>668</v>
      </c>
      <c r="H355" s="165">
        <v>330.46</v>
      </c>
      <c r="I355" s="166"/>
      <c r="L355" s="162"/>
      <c r="M355" s="167"/>
      <c r="N355" s="168"/>
      <c r="O355" s="168"/>
      <c r="P355" s="168"/>
      <c r="Q355" s="168"/>
      <c r="R355" s="168"/>
      <c r="S355" s="168"/>
      <c r="T355" s="169"/>
      <c r="AT355" s="163" t="s">
        <v>159</v>
      </c>
      <c r="AU355" s="163" t="s">
        <v>83</v>
      </c>
      <c r="AV355" s="13" t="s">
        <v>83</v>
      </c>
      <c r="AW355" s="13" t="s">
        <v>30</v>
      </c>
      <c r="AX355" s="13" t="s">
        <v>73</v>
      </c>
      <c r="AY355" s="163" t="s">
        <v>148</v>
      </c>
    </row>
    <row r="356" spans="2:51" s="13" customFormat="1" ht="20.4">
      <c r="B356" s="162"/>
      <c r="D356" s="157" t="s">
        <v>159</v>
      </c>
      <c r="E356" s="163" t="s">
        <v>1</v>
      </c>
      <c r="F356" s="164" t="s">
        <v>639</v>
      </c>
      <c r="H356" s="165">
        <v>12.896</v>
      </c>
      <c r="I356" s="166"/>
      <c r="L356" s="162"/>
      <c r="M356" s="167"/>
      <c r="N356" s="168"/>
      <c r="O356" s="168"/>
      <c r="P356" s="168"/>
      <c r="Q356" s="168"/>
      <c r="R356" s="168"/>
      <c r="S356" s="168"/>
      <c r="T356" s="169"/>
      <c r="AT356" s="163" t="s">
        <v>159</v>
      </c>
      <c r="AU356" s="163" t="s">
        <v>83</v>
      </c>
      <c r="AV356" s="13" t="s">
        <v>83</v>
      </c>
      <c r="AW356" s="13" t="s">
        <v>30</v>
      </c>
      <c r="AX356" s="13" t="s">
        <v>73</v>
      </c>
      <c r="AY356" s="163" t="s">
        <v>148</v>
      </c>
    </row>
    <row r="357" spans="2:51" s="15" customFormat="1" ht="10.2">
      <c r="B357" s="180"/>
      <c r="D357" s="157" t="s">
        <v>159</v>
      </c>
      <c r="E357" s="181" t="s">
        <v>1</v>
      </c>
      <c r="F357" s="182" t="s">
        <v>249</v>
      </c>
      <c r="H357" s="183">
        <v>1040.936</v>
      </c>
      <c r="I357" s="184"/>
      <c r="L357" s="180"/>
      <c r="M357" s="185"/>
      <c r="N357" s="186"/>
      <c r="O357" s="186"/>
      <c r="P357" s="186"/>
      <c r="Q357" s="186"/>
      <c r="R357" s="186"/>
      <c r="S357" s="186"/>
      <c r="T357" s="187"/>
      <c r="AT357" s="181" t="s">
        <v>159</v>
      </c>
      <c r="AU357" s="181" t="s">
        <v>83</v>
      </c>
      <c r="AV357" s="15" t="s">
        <v>170</v>
      </c>
      <c r="AW357" s="15" t="s">
        <v>30</v>
      </c>
      <c r="AX357" s="15" t="s">
        <v>81</v>
      </c>
      <c r="AY357" s="181" t="s">
        <v>148</v>
      </c>
    </row>
    <row r="358" spans="1:65" s="2" customFormat="1" ht="34.2">
      <c r="A358" s="32"/>
      <c r="B358" s="143"/>
      <c r="C358" s="144" t="s">
        <v>669</v>
      </c>
      <c r="D358" s="144" t="s">
        <v>151</v>
      </c>
      <c r="E358" s="145" t="s">
        <v>670</v>
      </c>
      <c r="F358" s="146" t="s">
        <v>671</v>
      </c>
      <c r="G358" s="147" t="s">
        <v>323</v>
      </c>
      <c r="H358" s="148">
        <v>5.064</v>
      </c>
      <c r="I358" s="149"/>
      <c r="J358" s="150">
        <f>ROUND(I358*H358,2)</f>
        <v>0</v>
      </c>
      <c r="K358" s="146" t="s">
        <v>155</v>
      </c>
      <c r="L358" s="33"/>
      <c r="M358" s="151" t="s">
        <v>1</v>
      </c>
      <c r="N358" s="152" t="s">
        <v>38</v>
      </c>
      <c r="O358" s="58"/>
      <c r="P358" s="153">
        <f>O358*H358</f>
        <v>0</v>
      </c>
      <c r="Q358" s="153">
        <v>0</v>
      </c>
      <c r="R358" s="153">
        <f>Q358*H358</f>
        <v>0</v>
      </c>
      <c r="S358" s="153">
        <v>0</v>
      </c>
      <c r="T358" s="154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5" t="s">
        <v>170</v>
      </c>
      <c r="AT358" s="155" t="s">
        <v>151</v>
      </c>
      <c r="AU358" s="155" t="s">
        <v>83</v>
      </c>
      <c r="AY358" s="17" t="s">
        <v>148</v>
      </c>
      <c r="BE358" s="156">
        <f>IF(N358="základní",J358,0)</f>
        <v>0</v>
      </c>
      <c r="BF358" s="156">
        <f>IF(N358="snížená",J358,0)</f>
        <v>0</v>
      </c>
      <c r="BG358" s="156">
        <f>IF(N358="zákl. přenesená",J358,0)</f>
        <v>0</v>
      </c>
      <c r="BH358" s="156">
        <f>IF(N358="sníž. přenesená",J358,0)</f>
        <v>0</v>
      </c>
      <c r="BI358" s="156">
        <f>IF(N358="nulová",J358,0)</f>
        <v>0</v>
      </c>
      <c r="BJ358" s="17" t="s">
        <v>81</v>
      </c>
      <c r="BK358" s="156">
        <f>ROUND(I358*H358,2)</f>
        <v>0</v>
      </c>
      <c r="BL358" s="17" t="s">
        <v>170</v>
      </c>
      <c r="BM358" s="155" t="s">
        <v>672</v>
      </c>
    </row>
    <row r="359" spans="1:47" s="2" customFormat="1" ht="28.8">
      <c r="A359" s="32"/>
      <c r="B359" s="33"/>
      <c r="C359" s="32"/>
      <c r="D359" s="157" t="s">
        <v>158</v>
      </c>
      <c r="E359" s="32"/>
      <c r="F359" s="158" t="s">
        <v>673</v>
      </c>
      <c r="G359" s="32"/>
      <c r="H359" s="32"/>
      <c r="I359" s="159"/>
      <c r="J359" s="32"/>
      <c r="K359" s="32"/>
      <c r="L359" s="33"/>
      <c r="M359" s="160"/>
      <c r="N359" s="161"/>
      <c r="O359" s="58"/>
      <c r="P359" s="58"/>
      <c r="Q359" s="58"/>
      <c r="R359" s="58"/>
      <c r="S359" s="58"/>
      <c r="T359" s="59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158</v>
      </c>
      <c r="AU359" s="17" t="s">
        <v>83</v>
      </c>
    </row>
    <row r="360" spans="2:51" s="13" customFormat="1" ht="20.4">
      <c r="B360" s="162"/>
      <c r="D360" s="157" t="s">
        <v>159</v>
      </c>
      <c r="E360" s="163" t="s">
        <v>1</v>
      </c>
      <c r="F360" s="164" t="s">
        <v>674</v>
      </c>
      <c r="H360" s="165">
        <v>5.064</v>
      </c>
      <c r="I360" s="166"/>
      <c r="L360" s="162"/>
      <c r="M360" s="167"/>
      <c r="N360" s="168"/>
      <c r="O360" s="168"/>
      <c r="P360" s="168"/>
      <c r="Q360" s="168"/>
      <c r="R360" s="168"/>
      <c r="S360" s="168"/>
      <c r="T360" s="169"/>
      <c r="AT360" s="163" t="s">
        <v>159</v>
      </c>
      <c r="AU360" s="163" t="s">
        <v>83</v>
      </c>
      <c r="AV360" s="13" t="s">
        <v>83</v>
      </c>
      <c r="AW360" s="13" t="s">
        <v>30</v>
      </c>
      <c r="AX360" s="13" t="s">
        <v>81</v>
      </c>
      <c r="AY360" s="163" t="s">
        <v>148</v>
      </c>
    </row>
    <row r="361" spans="1:65" s="2" customFormat="1" ht="33" customHeight="1">
      <c r="A361" s="32"/>
      <c r="B361" s="143"/>
      <c r="C361" s="144" t="s">
        <v>675</v>
      </c>
      <c r="D361" s="144" t="s">
        <v>151</v>
      </c>
      <c r="E361" s="145" t="s">
        <v>676</v>
      </c>
      <c r="F361" s="146" t="s">
        <v>677</v>
      </c>
      <c r="G361" s="147" t="s">
        <v>323</v>
      </c>
      <c r="H361" s="148">
        <v>440.552</v>
      </c>
      <c r="I361" s="149"/>
      <c r="J361" s="150">
        <f>ROUND(I361*H361,2)</f>
        <v>0</v>
      </c>
      <c r="K361" s="146" t="s">
        <v>155</v>
      </c>
      <c r="L361" s="33"/>
      <c r="M361" s="151" t="s">
        <v>1</v>
      </c>
      <c r="N361" s="152" t="s">
        <v>38</v>
      </c>
      <c r="O361" s="58"/>
      <c r="P361" s="153">
        <f>O361*H361</f>
        <v>0</v>
      </c>
      <c r="Q361" s="153">
        <v>0</v>
      </c>
      <c r="R361" s="153">
        <f>Q361*H361</f>
        <v>0</v>
      </c>
      <c r="S361" s="153">
        <v>0</v>
      </c>
      <c r="T361" s="154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5" t="s">
        <v>170</v>
      </c>
      <c r="AT361" s="155" t="s">
        <v>151</v>
      </c>
      <c r="AU361" s="155" t="s">
        <v>83</v>
      </c>
      <c r="AY361" s="17" t="s">
        <v>148</v>
      </c>
      <c r="BE361" s="156">
        <f>IF(N361="základní",J361,0)</f>
        <v>0</v>
      </c>
      <c r="BF361" s="156">
        <f>IF(N361="snížená",J361,0)</f>
        <v>0</v>
      </c>
      <c r="BG361" s="156">
        <f>IF(N361="zákl. přenesená",J361,0)</f>
        <v>0</v>
      </c>
      <c r="BH361" s="156">
        <f>IF(N361="sníž. přenesená",J361,0)</f>
        <v>0</v>
      </c>
      <c r="BI361" s="156">
        <f>IF(N361="nulová",J361,0)</f>
        <v>0</v>
      </c>
      <c r="BJ361" s="17" t="s">
        <v>81</v>
      </c>
      <c r="BK361" s="156">
        <f>ROUND(I361*H361,2)</f>
        <v>0</v>
      </c>
      <c r="BL361" s="17" t="s">
        <v>170</v>
      </c>
      <c r="BM361" s="155" t="s">
        <v>678</v>
      </c>
    </row>
    <row r="362" spans="1:47" s="2" customFormat="1" ht="28.8">
      <c r="A362" s="32"/>
      <c r="B362" s="33"/>
      <c r="C362" s="32"/>
      <c r="D362" s="157" t="s">
        <v>158</v>
      </c>
      <c r="E362" s="32"/>
      <c r="F362" s="158" t="s">
        <v>679</v>
      </c>
      <c r="G362" s="32"/>
      <c r="H362" s="32"/>
      <c r="I362" s="159"/>
      <c r="J362" s="32"/>
      <c r="K362" s="32"/>
      <c r="L362" s="33"/>
      <c r="M362" s="160"/>
      <c r="N362" s="161"/>
      <c r="O362" s="58"/>
      <c r="P362" s="58"/>
      <c r="Q362" s="58"/>
      <c r="R362" s="58"/>
      <c r="S362" s="58"/>
      <c r="T362" s="59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7" t="s">
        <v>158</v>
      </c>
      <c r="AU362" s="17" t="s">
        <v>83</v>
      </c>
    </row>
    <row r="363" spans="2:51" s="13" customFormat="1" ht="20.4">
      <c r="B363" s="162"/>
      <c r="D363" s="157" t="s">
        <v>159</v>
      </c>
      <c r="E363" s="163" t="s">
        <v>1</v>
      </c>
      <c r="F363" s="164" t="s">
        <v>680</v>
      </c>
      <c r="H363" s="165">
        <v>55.808</v>
      </c>
      <c r="I363" s="166"/>
      <c r="L363" s="162"/>
      <c r="M363" s="167"/>
      <c r="N363" s="168"/>
      <c r="O363" s="168"/>
      <c r="P363" s="168"/>
      <c r="Q363" s="168"/>
      <c r="R363" s="168"/>
      <c r="S363" s="168"/>
      <c r="T363" s="169"/>
      <c r="AT363" s="163" t="s">
        <v>159</v>
      </c>
      <c r="AU363" s="163" t="s">
        <v>83</v>
      </c>
      <c r="AV363" s="13" t="s">
        <v>83</v>
      </c>
      <c r="AW363" s="13" t="s">
        <v>30</v>
      </c>
      <c r="AX363" s="13" t="s">
        <v>73</v>
      </c>
      <c r="AY363" s="163" t="s">
        <v>148</v>
      </c>
    </row>
    <row r="364" spans="2:51" s="13" customFormat="1" ht="10.2">
      <c r="B364" s="162"/>
      <c r="D364" s="157" t="s">
        <v>159</v>
      </c>
      <c r="E364" s="163" t="s">
        <v>1</v>
      </c>
      <c r="F364" s="164" t="s">
        <v>681</v>
      </c>
      <c r="H364" s="165">
        <v>128.248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159</v>
      </c>
      <c r="AU364" s="163" t="s">
        <v>83</v>
      </c>
      <c r="AV364" s="13" t="s">
        <v>83</v>
      </c>
      <c r="AW364" s="13" t="s">
        <v>30</v>
      </c>
      <c r="AX364" s="13" t="s">
        <v>73</v>
      </c>
      <c r="AY364" s="163" t="s">
        <v>148</v>
      </c>
    </row>
    <row r="365" spans="2:51" s="13" customFormat="1" ht="10.2">
      <c r="B365" s="162"/>
      <c r="D365" s="157" t="s">
        <v>159</v>
      </c>
      <c r="E365" s="163" t="s">
        <v>1</v>
      </c>
      <c r="F365" s="164" t="s">
        <v>682</v>
      </c>
      <c r="H365" s="165">
        <v>256.496</v>
      </c>
      <c r="I365" s="166"/>
      <c r="L365" s="162"/>
      <c r="M365" s="167"/>
      <c r="N365" s="168"/>
      <c r="O365" s="168"/>
      <c r="P365" s="168"/>
      <c r="Q365" s="168"/>
      <c r="R365" s="168"/>
      <c r="S365" s="168"/>
      <c r="T365" s="169"/>
      <c r="AT365" s="163" t="s">
        <v>159</v>
      </c>
      <c r="AU365" s="163" t="s">
        <v>83</v>
      </c>
      <c r="AV365" s="13" t="s">
        <v>83</v>
      </c>
      <c r="AW365" s="13" t="s">
        <v>30</v>
      </c>
      <c r="AX365" s="13" t="s">
        <v>73</v>
      </c>
      <c r="AY365" s="163" t="s">
        <v>148</v>
      </c>
    </row>
    <row r="366" spans="2:51" s="15" customFormat="1" ht="10.2">
      <c r="B366" s="180"/>
      <c r="D366" s="157" t="s">
        <v>159</v>
      </c>
      <c r="E366" s="181" t="s">
        <v>1</v>
      </c>
      <c r="F366" s="182" t="s">
        <v>249</v>
      </c>
      <c r="H366" s="183">
        <v>440.552</v>
      </c>
      <c r="I366" s="184"/>
      <c r="L366" s="180"/>
      <c r="M366" s="185"/>
      <c r="N366" s="186"/>
      <c r="O366" s="186"/>
      <c r="P366" s="186"/>
      <c r="Q366" s="186"/>
      <c r="R366" s="186"/>
      <c r="S366" s="186"/>
      <c r="T366" s="187"/>
      <c r="AT366" s="181" t="s">
        <v>159</v>
      </c>
      <c r="AU366" s="181" t="s">
        <v>83</v>
      </c>
      <c r="AV366" s="15" t="s">
        <v>170</v>
      </c>
      <c r="AW366" s="15" t="s">
        <v>30</v>
      </c>
      <c r="AX366" s="15" t="s">
        <v>81</v>
      </c>
      <c r="AY366" s="181" t="s">
        <v>148</v>
      </c>
    </row>
    <row r="367" spans="1:65" s="2" customFormat="1" ht="22.8">
      <c r="A367" s="32"/>
      <c r="B367" s="143"/>
      <c r="C367" s="144" t="s">
        <v>683</v>
      </c>
      <c r="D367" s="144" t="s">
        <v>151</v>
      </c>
      <c r="E367" s="145" t="s">
        <v>684</v>
      </c>
      <c r="F367" s="146" t="s">
        <v>446</v>
      </c>
      <c r="G367" s="147" t="s">
        <v>323</v>
      </c>
      <c r="H367" s="148">
        <v>973.298</v>
      </c>
      <c r="I367" s="149"/>
      <c r="J367" s="150">
        <f>ROUND(I367*H367,2)</f>
        <v>0</v>
      </c>
      <c r="K367" s="146" t="s">
        <v>155</v>
      </c>
      <c r="L367" s="33"/>
      <c r="M367" s="151" t="s">
        <v>1</v>
      </c>
      <c r="N367" s="152" t="s">
        <v>38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170</v>
      </c>
      <c r="AT367" s="155" t="s">
        <v>151</v>
      </c>
      <c r="AU367" s="155" t="s">
        <v>83</v>
      </c>
      <c r="AY367" s="17" t="s">
        <v>148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81</v>
      </c>
      <c r="BK367" s="156">
        <f>ROUND(I367*H367,2)</f>
        <v>0</v>
      </c>
      <c r="BL367" s="17" t="s">
        <v>170</v>
      </c>
      <c r="BM367" s="155" t="s">
        <v>685</v>
      </c>
    </row>
    <row r="368" spans="1:47" s="2" customFormat="1" ht="28.8">
      <c r="A368" s="32"/>
      <c r="B368" s="33"/>
      <c r="C368" s="32"/>
      <c r="D368" s="157" t="s">
        <v>158</v>
      </c>
      <c r="E368" s="32"/>
      <c r="F368" s="158" t="s">
        <v>448</v>
      </c>
      <c r="G368" s="32"/>
      <c r="H368" s="32"/>
      <c r="I368" s="159"/>
      <c r="J368" s="32"/>
      <c r="K368" s="32"/>
      <c r="L368" s="33"/>
      <c r="M368" s="160"/>
      <c r="N368" s="161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158</v>
      </c>
      <c r="AU368" s="17" t="s">
        <v>83</v>
      </c>
    </row>
    <row r="369" spans="2:51" s="13" customFormat="1" ht="20.4">
      <c r="B369" s="162"/>
      <c r="D369" s="157" t="s">
        <v>159</v>
      </c>
      <c r="E369" s="163" t="s">
        <v>1</v>
      </c>
      <c r="F369" s="164" t="s">
        <v>686</v>
      </c>
      <c r="H369" s="165">
        <v>93.438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159</v>
      </c>
      <c r="AU369" s="163" t="s">
        <v>83</v>
      </c>
      <c r="AV369" s="13" t="s">
        <v>83</v>
      </c>
      <c r="AW369" s="13" t="s">
        <v>30</v>
      </c>
      <c r="AX369" s="13" t="s">
        <v>73</v>
      </c>
      <c r="AY369" s="163" t="s">
        <v>148</v>
      </c>
    </row>
    <row r="370" spans="2:51" s="13" customFormat="1" ht="20.4">
      <c r="B370" s="162"/>
      <c r="D370" s="157" t="s">
        <v>159</v>
      </c>
      <c r="E370" s="163" t="s">
        <v>1</v>
      </c>
      <c r="F370" s="164" t="s">
        <v>687</v>
      </c>
      <c r="H370" s="165">
        <v>449.79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159</v>
      </c>
      <c r="AU370" s="163" t="s">
        <v>83</v>
      </c>
      <c r="AV370" s="13" t="s">
        <v>83</v>
      </c>
      <c r="AW370" s="13" t="s">
        <v>30</v>
      </c>
      <c r="AX370" s="13" t="s">
        <v>73</v>
      </c>
      <c r="AY370" s="163" t="s">
        <v>148</v>
      </c>
    </row>
    <row r="371" spans="2:51" s="13" customFormat="1" ht="20.4">
      <c r="B371" s="162"/>
      <c r="D371" s="157" t="s">
        <v>159</v>
      </c>
      <c r="E371" s="163" t="s">
        <v>1</v>
      </c>
      <c r="F371" s="164" t="s">
        <v>688</v>
      </c>
      <c r="H371" s="165">
        <v>430.07</v>
      </c>
      <c r="I371" s="166"/>
      <c r="L371" s="162"/>
      <c r="M371" s="167"/>
      <c r="N371" s="168"/>
      <c r="O371" s="168"/>
      <c r="P371" s="168"/>
      <c r="Q371" s="168"/>
      <c r="R371" s="168"/>
      <c r="S371" s="168"/>
      <c r="T371" s="169"/>
      <c r="AT371" s="163" t="s">
        <v>159</v>
      </c>
      <c r="AU371" s="163" t="s">
        <v>83</v>
      </c>
      <c r="AV371" s="13" t="s">
        <v>83</v>
      </c>
      <c r="AW371" s="13" t="s">
        <v>30</v>
      </c>
      <c r="AX371" s="13" t="s">
        <v>73</v>
      </c>
      <c r="AY371" s="163" t="s">
        <v>148</v>
      </c>
    </row>
    <row r="372" spans="2:51" s="15" customFormat="1" ht="10.2">
      <c r="B372" s="180"/>
      <c r="D372" s="157" t="s">
        <v>159</v>
      </c>
      <c r="E372" s="181" t="s">
        <v>1</v>
      </c>
      <c r="F372" s="182" t="s">
        <v>249</v>
      </c>
      <c r="H372" s="183">
        <v>973.298</v>
      </c>
      <c r="I372" s="184"/>
      <c r="L372" s="180"/>
      <c r="M372" s="185"/>
      <c r="N372" s="186"/>
      <c r="O372" s="186"/>
      <c r="P372" s="186"/>
      <c r="Q372" s="186"/>
      <c r="R372" s="186"/>
      <c r="S372" s="186"/>
      <c r="T372" s="187"/>
      <c r="AT372" s="181" t="s">
        <v>159</v>
      </c>
      <c r="AU372" s="181" t="s">
        <v>83</v>
      </c>
      <c r="AV372" s="15" t="s">
        <v>170</v>
      </c>
      <c r="AW372" s="15" t="s">
        <v>30</v>
      </c>
      <c r="AX372" s="15" t="s">
        <v>81</v>
      </c>
      <c r="AY372" s="181" t="s">
        <v>148</v>
      </c>
    </row>
    <row r="373" spans="2:63" s="12" customFormat="1" ht="22.8" customHeight="1">
      <c r="B373" s="130"/>
      <c r="D373" s="131" t="s">
        <v>72</v>
      </c>
      <c r="E373" s="141" t="s">
        <v>689</v>
      </c>
      <c r="F373" s="141" t="s">
        <v>690</v>
      </c>
      <c r="I373" s="133"/>
      <c r="J373" s="142">
        <f>BK373</f>
        <v>0</v>
      </c>
      <c r="L373" s="130"/>
      <c r="M373" s="135"/>
      <c r="N373" s="136"/>
      <c r="O373" s="136"/>
      <c r="P373" s="137">
        <f>SUM(P374:P375)</f>
        <v>0</v>
      </c>
      <c r="Q373" s="136"/>
      <c r="R373" s="137">
        <f>SUM(R374:R375)</f>
        <v>0</v>
      </c>
      <c r="S373" s="136"/>
      <c r="T373" s="138">
        <f>SUM(T374:T375)</f>
        <v>0</v>
      </c>
      <c r="AR373" s="131" t="s">
        <v>81</v>
      </c>
      <c r="AT373" s="139" t="s">
        <v>72</v>
      </c>
      <c r="AU373" s="139" t="s">
        <v>81</v>
      </c>
      <c r="AY373" s="131" t="s">
        <v>148</v>
      </c>
      <c r="BK373" s="140">
        <f>SUM(BK374:BK375)</f>
        <v>0</v>
      </c>
    </row>
    <row r="374" spans="1:65" s="2" customFormat="1" ht="33" customHeight="1">
      <c r="A374" s="32"/>
      <c r="B374" s="143"/>
      <c r="C374" s="144" t="s">
        <v>691</v>
      </c>
      <c r="D374" s="144" t="s">
        <v>151</v>
      </c>
      <c r="E374" s="145" t="s">
        <v>692</v>
      </c>
      <c r="F374" s="146" t="s">
        <v>693</v>
      </c>
      <c r="G374" s="147" t="s">
        <v>323</v>
      </c>
      <c r="H374" s="148">
        <v>952.473</v>
      </c>
      <c r="I374" s="149"/>
      <c r="J374" s="150">
        <f>ROUND(I374*H374,2)</f>
        <v>0</v>
      </c>
      <c r="K374" s="146" t="s">
        <v>155</v>
      </c>
      <c r="L374" s="33"/>
      <c r="M374" s="151" t="s">
        <v>1</v>
      </c>
      <c r="N374" s="152" t="s">
        <v>38</v>
      </c>
      <c r="O374" s="58"/>
      <c r="P374" s="153">
        <f>O374*H374</f>
        <v>0</v>
      </c>
      <c r="Q374" s="153">
        <v>0</v>
      </c>
      <c r="R374" s="153">
        <f>Q374*H374</f>
        <v>0</v>
      </c>
      <c r="S374" s="153">
        <v>0</v>
      </c>
      <c r="T374" s="154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5" t="s">
        <v>170</v>
      </c>
      <c r="AT374" s="155" t="s">
        <v>151</v>
      </c>
      <c r="AU374" s="155" t="s">
        <v>83</v>
      </c>
      <c r="AY374" s="17" t="s">
        <v>148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7" t="s">
        <v>81</v>
      </c>
      <c r="BK374" s="156">
        <f>ROUND(I374*H374,2)</f>
        <v>0</v>
      </c>
      <c r="BL374" s="17" t="s">
        <v>170</v>
      </c>
      <c r="BM374" s="155" t="s">
        <v>694</v>
      </c>
    </row>
    <row r="375" spans="1:47" s="2" customFormat="1" ht="28.8">
      <c r="A375" s="32"/>
      <c r="B375" s="33"/>
      <c r="C375" s="32"/>
      <c r="D375" s="157" t="s">
        <v>158</v>
      </c>
      <c r="E375" s="32"/>
      <c r="F375" s="158" t="s">
        <v>695</v>
      </c>
      <c r="G375" s="32"/>
      <c r="H375" s="32"/>
      <c r="I375" s="159"/>
      <c r="J375" s="32"/>
      <c r="K375" s="32"/>
      <c r="L375" s="33"/>
      <c r="M375" s="198"/>
      <c r="N375" s="199"/>
      <c r="O375" s="200"/>
      <c r="P375" s="200"/>
      <c r="Q375" s="200"/>
      <c r="R375" s="200"/>
      <c r="S375" s="200"/>
      <c r="T375" s="201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T375" s="17" t="s">
        <v>158</v>
      </c>
      <c r="AU375" s="17" t="s">
        <v>83</v>
      </c>
    </row>
    <row r="376" spans="1:31" s="2" customFormat="1" ht="6.9" customHeight="1">
      <c r="A376" s="32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33"/>
      <c r="M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</row>
  </sheetData>
  <autoFilter ref="C123:K37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92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696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ROUND((SUM(BE121:BE168)),2)</f>
        <v>0</v>
      </c>
      <c r="G33" s="32"/>
      <c r="H33" s="32"/>
      <c r="I33" s="100">
        <v>0.21</v>
      </c>
      <c r="J33" s="99">
        <f>ROUND(((SUM(BE121:BE168))*I33),2)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ROUND((SUM(BF121:BF168)),2)</f>
        <v>0</v>
      </c>
      <c r="G34" s="32"/>
      <c r="H34" s="32"/>
      <c r="I34" s="100">
        <v>0.15</v>
      </c>
      <c r="J34" s="99">
        <f>ROUND(((SUM(BF121:BF168))*I34),2)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ROUND((SUM(BG121:BG168)),2)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ROUND((SUM(BH121:BH168)),2)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ROUND((SUM(BI121:BI168)),2)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171 - Chodníky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J123</f>
        <v>0</v>
      </c>
      <c r="L98" s="116"/>
    </row>
    <row r="99" spans="2:12" s="10" customFormat="1" ht="19.95" customHeight="1">
      <c r="B99" s="116"/>
      <c r="D99" s="117" t="s">
        <v>336</v>
      </c>
      <c r="E99" s="118"/>
      <c r="F99" s="118"/>
      <c r="G99" s="118"/>
      <c r="H99" s="118"/>
      <c r="I99" s="118"/>
      <c r="J99" s="119">
        <f>J126</f>
        <v>0</v>
      </c>
      <c r="L99" s="116"/>
    </row>
    <row r="100" spans="2:12" s="10" customFormat="1" ht="19.95" customHeight="1">
      <c r="B100" s="116"/>
      <c r="D100" s="117" t="s">
        <v>233</v>
      </c>
      <c r="E100" s="118"/>
      <c r="F100" s="118"/>
      <c r="G100" s="118"/>
      <c r="H100" s="118"/>
      <c r="I100" s="118"/>
      <c r="J100" s="119">
        <f>J139</f>
        <v>0</v>
      </c>
      <c r="L100" s="116"/>
    </row>
    <row r="101" spans="2:12" s="10" customFormat="1" ht="19.95" customHeight="1">
      <c r="B101" s="116"/>
      <c r="D101" s="117" t="s">
        <v>338</v>
      </c>
      <c r="E101" s="118"/>
      <c r="F101" s="118"/>
      <c r="G101" s="118"/>
      <c r="H101" s="118"/>
      <c r="I101" s="118"/>
      <c r="J101" s="119">
        <f>J166</f>
        <v>0</v>
      </c>
      <c r="L101" s="11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" customHeight="1">
      <c r="A108" s="32"/>
      <c r="B108" s="33"/>
      <c r="C108" s="21" t="s">
        <v>133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2" t="str">
        <f>E7</f>
        <v>Revitalizace ul. Šumavská - III. etapa - část B</v>
      </c>
      <c r="F111" s="243"/>
      <c r="G111" s="243"/>
      <c r="H111" s="243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121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07" t="str">
        <f>E9</f>
        <v>SO 171 - Chodníky</v>
      </c>
      <c r="F113" s="244"/>
      <c r="G113" s="244"/>
      <c r="H113" s="244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27" t="s">
        <v>22</v>
      </c>
      <c r="J115" s="55" t="str">
        <f>IF(J12="","",J12)</f>
        <v>29. 11. 2020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7" t="s">
        <v>24</v>
      </c>
      <c r="D117" s="32"/>
      <c r="E117" s="32"/>
      <c r="F117" s="25" t="str">
        <f>E15</f>
        <v xml:space="preserve"> </v>
      </c>
      <c r="G117" s="32"/>
      <c r="H117" s="32"/>
      <c r="I117" s="27" t="s">
        <v>29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27</v>
      </c>
      <c r="D118" s="32"/>
      <c r="E118" s="32"/>
      <c r="F118" s="25" t="str">
        <f>IF(E18="","",E18)</f>
        <v>Vyplň údaj</v>
      </c>
      <c r="G118" s="32"/>
      <c r="H118" s="32"/>
      <c r="I118" s="27" t="s">
        <v>31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20"/>
      <c r="B120" s="121"/>
      <c r="C120" s="122" t="s">
        <v>134</v>
      </c>
      <c r="D120" s="123" t="s">
        <v>58</v>
      </c>
      <c r="E120" s="123" t="s">
        <v>54</v>
      </c>
      <c r="F120" s="123" t="s">
        <v>55</v>
      </c>
      <c r="G120" s="123" t="s">
        <v>135</v>
      </c>
      <c r="H120" s="123" t="s">
        <v>136</v>
      </c>
      <c r="I120" s="123" t="s">
        <v>137</v>
      </c>
      <c r="J120" s="123" t="s">
        <v>125</v>
      </c>
      <c r="K120" s="124" t="s">
        <v>138</v>
      </c>
      <c r="L120" s="125"/>
      <c r="M120" s="62" t="s">
        <v>1</v>
      </c>
      <c r="N120" s="63" t="s">
        <v>37</v>
      </c>
      <c r="O120" s="63" t="s">
        <v>139</v>
      </c>
      <c r="P120" s="63" t="s">
        <v>140</v>
      </c>
      <c r="Q120" s="63" t="s">
        <v>141</v>
      </c>
      <c r="R120" s="63" t="s">
        <v>142</v>
      </c>
      <c r="S120" s="63" t="s">
        <v>143</v>
      </c>
      <c r="T120" s="64" t="s">
        <v>144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3" s="2" customFormat="1" ht="22.8" customHeight="1">
      <c r="A121" s="32"/>
      <c r="B121" s="33"/>
      <c r="C121" s="69" t="s">
        <v>145</v>
      </c>
      <c r="D121" s="32"/>
      <c r="E121" s="32"/>
      <c r="F121" s="32"/>
      <c r="G121" s="32"/>
      <c r="H121" s="32"/>
      <c r="I121" s="32"/>
      <c r="J121" s="126">
        <f>BK121</f>
        <v>0</v>
      </c>
      <c r="K121" s="32"/>
      <c r="L121" s="33"/>
      <c r="M121" s="65"/>
      <c r="N121" s="56"/>
      <c r="O121" s="66"/>
      <c r="P121" s="127">
        <f>P122</f>
        <v>0</v>
      </c>
      <c r="Q121" s="66"/>
      <c r="R121" s="127">
        <f>R122</f>
        <v>335.69950980000004</v>
      </c>
      <c r="S121" s="66"/>
      <c r="T121" s="128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72</v>
      </c>
      <c r="AU121" s="17" t="s">
        <v>127</v>
      </c>
      <c r="BK121" s="129">
        <f>BK122</f>
        <v>0</v>
      </c>
    </row>
    <row r="122" spans="2:63" s="12" customFormat="1" ht="25.95" customHeight="1">
      <c r="B122" s="130"/>
      <c r="D122" s="131" t="s">
        <v>72</v>
      </c>
      <c r="E122" s="132" t="s">
        <v>235</v>
      </c>
      <c r="F122" s="132" t="s">
        <v>236</v>
      </c>
      <c r="I122" s="133"/>
      <c r="J122" s="134">
        <f>BK122</f>
        <v>0</v>
      </c>
      <c r="L122" s="130"/>
      <c r="M122" s="135"/>
      <c r="N122" s="136"/>
      <c r="O122" s="136"/>
      <c r="P122" s="137">
        <f>P123+P126+P139+P166</f>
        <v>0</v>
      </c>
      <c r="Q122" s="136"/>
      <c r="R122" s="137">
        <f>R123+R126+R139+R166</f>
        <v>335.69950980000004</v>
      </c>
      <c r="S122" s="136"/>
      <c r="T122" s="138">
        <f>T123+T126+T139+T166</f>
        <v>0</v>
      </c>
      <c r="AR122" s="131" t="s">
        <v>81</v>
      </c>
      <c r="AT122" s="139" t="s">
        <v>72</v>
      </c>
      <c r="AU122" s="139" t="s">
        <v>73</v>
      </c>
      <c r="AY122" s="131" t="s">
        <v>148</v>
      </c>
      <c r="BK122" s="140">
        <f>BK123+BK126+BK139+BK166</f>
        <v>0</v>
      </c>
    </row>
    <row r="123" spans="2:63" s="12" customFormat="1" ht="22.8" customHeight="1">
      <c r="B123" s="130"/>
      <c r="D123" s="131" t="s">
        <v>72</v>
      </c>
      <c r="E123" s="141" t="s">
        <v>81</v>
      </c>
      <c r="F123" s="141" t="s">
        <v>339</v>
      </c>
      <c r="I123" s="133"/>
      <c r="J123" s="142">
        <f>BK123</f>
        <v>0</v>
      </c>
      <c r="L123" s="130"/>
      <c r="M123" s="135"/>
      <c r="N123" s="136"/>
      <c r="O123" s="136"/>
      <c r="P123" s="137">
        <f>SUM(P124:P125)</f>
        <v>0</v>
      </c>
      <c r="Q123" s="136"/>
      <c r="R123" s="137">
        <f>SUM(R124:R125)</f>
        <v>0</v>
      </c>
      <c r="S123" s="136"/>
      <c r="T123" s="138">
        <f>SUM(T124:T125)</f>
        <v>0</v>
      </c>
      <c r="AR123" s="131" t="s">
        <v>81</v>
      </c>
      <c r="AT123" s="139" t="s">
        <v>72</v>
      </c>
      <c r="AU123" s="139" t="s">
        <v>81</v>
      </c>
      <c r="AY123" s="131" t="s">
        <v>148</v>
      </c>
      <c r="BK123" s="140">
        <f>SUM(BK124:BK125)</f>
        <v>0</v>
      </c>
    </row>
    <row r="124" spans="1:65" s="2" customFormat="1" ht="22.8">
      <c r="A124" s="32"/>
      <c r="B124" s="143"/>
      <c r="C124" s="144" t="s">
        <v>81</v>
      </c>
      <c r="D124" s="144" t="s">
        <v>151</v>
      </c>
      <c r="E124" s="145" t="s">
        <v>471</v>
      </c>
      <c r="F124" s="146" t="s">
        <v>472</v>
      </c>
      <c r="G124" s="147" t="s">
        <v>286</v>
      </c>
      <c r="H124" s="148">
        <v>929</v>
      </c>
      <c r="I124" s="149"/>
      <c r="J124" s="150">
        <f>ROUND(I124*H124,2)</f>
        <v>0</v>
      </c>
      <c r="K124" s="146" t="s">
        <v>155</v>
      </c>
      <c r="L124" s="33"/>
      <c r="M124" s="151" t="s">
        <v>1</v>
      </c>
      <c r="N124" s="152" t="s">
        <v>38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170</v>
      </c>
      <c r="AT124" s="155" t="s">
        <v>151</v>
      </c>
      <c r="AU124" s="155" t="s">
        <v>83</v>
      </c>
      <c r="AY124" s="17" t="s">
        <v>148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81</v>
      </c>
      <c r="BK124" s="156">
        <f>ROUND(I124*H124,2)</f>
        <v>0</v>
      </c>
      <c r="BL124" s="17" t="s">
        <v>170</v>
      </c>
      <c r="BM124" s="155" t="s">
        <v>697</v>
      </c>
    </row>
    <row r="125" spans="1:47" s="2" customFormat="1" ht="19.2">
      <c r="A125" s="32"/>
      <c r="B125" s="33"/>
      <c r="C125" s="32"/>
      <c r="D125" s="157" t="s">
        <v>158</v>
      </c>
      <c r="E125" s="32"/>
      <c r="F125" s="158" t="s">
        <v>474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158</v>
      </c>
      <c r="AU125" s="17" t="s">
        <v>83</v>
      </c>
    </row>
    <row r="126" spans="2:63" s="12" customFormat="1" ht="22.8" customHeight="1">
      <c r="B126" s="130"/>
      <c r="D126" s="131" t="s">
        <v>72</v>
      </c>
      <c r="E126" s="141" t="s">
        <v>147</v>
      </c>
      <c r="F126" s="141" t="s">
        <v>489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SUM(P127:P138)</f>
        <v>0</v>
      </c>
      <c r="Q126" s="136"/>
      <c r="R126" s="137">
        <f>SUM(R127:R138)</f>
        <v>203.61822</v>
      </c>
      <c r="S126" s="136"/>
      <c r="T126" s="138">
        <f>SUM(T127:T138)</f>
        <v>0</v>
      </c>
      <c r="AR126" s="131" t="s">
        <v>81</v>
      </c>
      <c r="AT126" s="139" t="s">
        <v>72</v>
      </c>
      <c r="AU126" s="139" t="s">
        <v>81</v>
      </c>
      <c r="AY126" s="131" t="s">
        <v>148</v>
      </c>
      <c r="BK126" s="140">
        <f>SUM(BK127:BK138)</f>
        <v>0</v>
      </c>
    </row>
    <row r="127" spans="1:65" s="2" customFormat="1" ht="16.5" customHeight="1">
      <c r="A127" s="32"/>
      <c r="B127" s="143"/>
      <c r="C127" s="144" t="s">
        <v>83</v>
      </c>
      <c r="D127" s="144" t="s">
        <v>151</v>
      </c>
      <c r="E127" s="145" t="s">
        <v>698</v>
      </c>
      <c r="F127" s="146" t="s">
        <v>699</v>
      </c>
      <c r="G127" s="147" t="s">
        <v>286</v>
      </c>
      <c r="H127" s="148">
        <v>929</v>
      </c>
      <c r="I127" s="149"/>
      <c r="J127" s="150">
        <f>ROUND(I127*H127,2)</f>
        <v>0</v>
      </c>
      <c r="K127" s="146" t="s">
        <v>155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170</v>
      </c>
      <c r="AT127" s="155" t="s">
        <v>151</v>
      </c>
      <c r="AU127" s="155" t="s">
        <v>83</v>
      </c>
      <c r="AY127" s="17" t="s">
        <v>148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170</v>
      </c>
      <c r="BM127" s="155" t="s">
        <v>700</v>
      </c>
    </row>
    <row r="128" spans="1:47" s="2" customFormat="1" ht="19.2">
      <c r="A128" s="32"/>
      <c r="B128" s="33"/>
      <c r="C128" s="32"/>
      <c r="D128" s="157" t="s">
        <v>158</v>
      </c>
      <c r="E128" s="32"/>
      <c r="F128" s="158" t="s">
        <v>701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158</v>
      </c>
      <c r="AU128" s="17" t="s">
        <v>83</v>
      </c>
    </row>
    <row r="129" spans="2:51" s="13" customFormat="1" ht="10.2">
      <c r="B129" s="162"/>
      <c r="D129" s="157" t="s">
        <v>159</v>
      </c>
      <c r="E129" s="163" t="s">
        <v>1</v>
      </c>
      <c r="F129" s="164" t="s">
        <v>702</v>
      </c>
      <c r="H129" s="165">
        <v>929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159</v>
      </c>
      <c r="AU129" s="163" t="s">
        <v>83</v>
      </c>
      <c r="AV129" s="13" t="s">
        <v>83</v>
      </c>
      <c r="AW129" s="13" t="s">
        <v>30</v>
      </c>
      <c r="AX129" s="13" t="s">
        <v>81</v>
      </c>
      <c r="AY129" s="163" t="s">
        <v>148</v>
      </c>
    </row>
    <row r="130" spans="1:65" s="2" customFormat="1" ht="22.8">
      <c r="A130" s="32"/>
      <c r="B130" s="143"/>
      <c r="C130" s="144" t="s">
        <v>165</v>
      </c>
      <c r="D130" s="144" t="s">
        <v>151</v>
      </c>
      <c r="E130" s="145" t="s">
        <v>703</v>
      </c>
      <c r="F130" s="146" t="s">
        <v>704</v>
      </c>
      <c r="G130" s="147" t="s">
        <v>286</v>
      </c>
      <c r="H130" s="148">
        <v>929</v>
      </c>
      <c r="I130" s="149"/>
      <c r="J130" s="150">
        <f>ROUND(I130*H130,2)</f>
        <v>0</v>
      </c>
      <c r="K130" s="146" t="s">
        <v>155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0.08425</v>
      </c>
      <c r="R130" s="153">
        <f>Q130*H130</f>
        <v>78.26825000000001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170</v>
      </c>
      <c r="AT130" s="155" t="s">
        <v>151</v>
      </c>
      <c r="AU130" s="155" t="s">
        <v>83</v>
      </c>
      <c r="AY130" s="17" t="s">
        <v>148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170</v>
      </c>
      <c r="BM130" s="155" t="s">
        <v>705</v>
      </c>
    </row>
    <row r="131" spans="1:47" s="2" customFormat="1" ht="48">
      <c r="A131" s="32"/>
      <c r="B131" s="33"/>
      <c r="C131" s="32"/>
      <c r="D131" s="157" t="s">
        <v>158</v>
      </c>
      <c r="E131" s="32"/>
      <c r="F131" s="158" t="s">
        <v>706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158</v>
      </c>
      <c r="AU131" s="17" t="s">
        <v>83</v>
      </c>
    </row>
    <row r="132" spans="2:51" s="13" customFormat="1" ht="10.2">
      <c r="B132" s="162"/>
      <c r="D132" s="157" t="s">
        <v>159</v>
      </c>
      <c r="E132" s="163" t="s">
        <v>1</v>
      </c>
      <c r="F132" s="164" t="s">
        <v>707</v>
      </c>
      <c r="H132" s="165">
        <v>929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159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148</v>
      </c>
    </row>
    <row r="133" spans="1:65" s="2" customFormat="1" ht="21.75" customHeight="1">
      <c r="A133" s="32"/>
      <c r="B133" s="143"/>
      <c r="C133" s="188" t="s">
        <v>170</v>
      </c>
      <c r="D133" s="188" t="s">
        <v>250</v>
      </c>
      <c r="E133" s="189" t="s">
        <v>708</v>
      </c>
      <c r="F133" s="190" t="s">
        <v>709</v>
      </c>
      <c r="G133" s="191" t="s">
        <v>286</v>
      </c>
      <c r="H133" s="192">
        <v>936.27</v>
      </c>
      <c r="I133" s="193"/>
      <c r="J133" s="194">
        <f>ROUND(I133*H133,2)</f>
        <v>0</v>
      </c>
      <c r="K133" s="190" t="s">
        <v>155</v>
      </c>
      <c r="L133" s="195"/>
      <c r="M133" s="196" t="s">
        <v>1</v>
      </c>
      <c r="N133" s="197" t="s">
        <v>38</v>
      </c>
      <c r="O133" s="58"/>
      <c r="P133" s="153">
        <f>O133*H133</f>
        <v>0</v>
      </c>
      <c r="Q133" s="153">
        <v>0.131</v>
      </c>
      <c r="R133" s="153">
        <f>Q133*H133</f>
        <v>122.65137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191</v>
      </c>
      <c r="AT133" s="155" t="s">
        <v>250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710</v>
      </c>
    </row>
    <row r="134" spans="1:47" s="2" customFormat="1" ht="10.2">
      <c r="A134" s="32"/>
      <c r="B134" s="33"/>
      <c r="C134" s="32"/>
      <c r="D134" s="157" t="s">
        <v>158</v>
      </c>
      <c r="E134" s="32"/>
      <c r="F134" s="158" t="s">
        <v>709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3" customFormat="1" ht="10.2">
      <c r="B135" s="162"/>
      <c r="D135" s="157" t="s">
        <v>159</v>
      </c>
      <c r="E135" s="163" t="s">
        <v>1</v>
      </c>
      <c r="F135" s="164" t="s">
        <v>711</v>
      </c>
      <c r="H135" s="165">
        <v>936.27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159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148</v>
      </c>
    </row>
    <row r="136" spans="1:65" s="2" customFormat="1" ht="22.8">
      <c r="A136" s="32"/>
      <c r="B136" s="143"/>
      <c r="C136" s="188" t="s">
        <v>147</v>
      </c>
      <c r="D136" s="188" t="s">
        <v>250</v>
      </c>
      <c r="E136" s="189" t="s">
        <v>712</v>
      </c>
      <c r="F136" s="190" t="s">
        <v>713</v>
      </c>
      <c r="G136" s="191" t="s">
        <v>286</v>
      </c>
      <c r="H136" s="192">
        <v>20.6</v>
      </c>
      <c r="I136" s="193"/>
      <c r="J136" s="194">
        <f>ROUND(I136*H136,2)</f>
        <v>0</v>
      </c>
      <c r="K136" s="190" t="s">
        <v>155</v>
      </c>
      <c r="L136" s="195"/>
      <c r="M136" s="196" t="s">
        <v>1</v>
      </c>
      <c r="N136" s="197" t="s">
        <v>38</v>
      </c>
      <c r="O136" s="58"/>
      <c r="P136" s="153">
        <f>O136*H136</f>
        <v>0</v>
      </c>
      <c r="Q136" s="153">
        <v>0.131</v>
      </c>
      <c r="R136" s="153">
        <f>Q136*H136</f>
        <v>2.6986000000000003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191</v>
      </c>
      <c r="AT136" s="155" t="s">
        <v>250</v>
      </c>
      <c r="AU136" s="155" t="s">
        <v>83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170</v>
      </c>
      <c r="BM136" s="155" t="s">
        <v>714</v>
      </c>
    </row>
    <row r="137" spans="1:47" s="2" customFormat="1" ht="19.2">
      <c r="A137" s="32"/>
      <c r="B137" s="33"/>
      <c r="C137" s="32"/>
      <c r="D137" s="157" t="s">
        <v>158</v>
      </c>
      <c r="E137" s="32"/>
      <c r="F137" s="158" t="s">
        <v>713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83</v>
      </c>
    </row>
    <row r="138" spans="2:51" s="13" customFormat="1" ht="10.2">
      <c r="B138" s="162"/>
      <c r="D138" s="157" t="s">
        <v>159</v>
      </c>
      <c r="E138" s="163" t="s">
        <v>1</v>
      </c>
      <c r="F138" s="164" t="s">
        <v>715</v>
      </c>
      <c r="H138" s="165">
        <v>20.6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159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148</v>
      </c>
    </row>
    <row r="139" spans="2:63" s="12" customFormat="1" ht="22.8" customHeight="1">
      <c r="B139" s="130"/>
      <c r="D139" s="131" t="s">
        <v>72</v>
      </c>
      <c r="E139" s="141" t="s">
        <v>196</v>
      </c>
      <c r="F139" s="141" t="s">
        <v>237</v>
      </c>
      <c r="I139" s="133"/>
      <c r="J139" s="142">
        <f>BK139</f>
        <v>0</v>
      </c>
      <c r="L139" s="130"/>
      <c r="M139" s="135"/>
      <c r="N139" s="136"/>
      <c r="O139" s="136"/>
      <c r="P139" s="137">
        <f>SUM(P140:P165)</f>
        <v>0</v>
      </c>
      <c r="Q139" s="136"/>
      <c r="R139" s="137">
        <f>SUM(R140:R165)</f>
        <v>132.08128980000004</v>
      </c>
      <c r="S139" s="136"/>
      <c r="T139" s="138">
        <f>SUM(T140:T165)</f>
        <v>0</v>
      </c>
      <c r="AR139" s="131" t="s">
        <v>81</v>
      </c>
      <c r="AT139" s="139" t="s">
        <v>72</v>
      </c>
      <c r="AU139" s="139" t="s">
        <v>81</v>
      </c>
      <c r="AY139" s="131" t="s">
        <v>148</v>
      </c>
      <c r="BK139" s="140">
        <f>SUM(BK140:BK165)</f>
        <v>0</v>
      </c>
    </row>
    <row r="140" spans="1:65" s="2" customFormat="1" ht="33" customHeight="1">
      <c r="A140" s="32"/>
      <c r="B140" s="143"/>
      <c r="C140" s="144" t="s">
        <v>180</v>
      </c>
      <c r="D140" s="144" t="s">
        <v>151</v>
      </c>
      <c r="E140" s="145" t="s">
        <v>546</v>
      </c>
      <c r="F140" s="146" t="s">
        <v>547</v>
      </c>
      <c r="G140" s="147" t="s">
        <v>279</v>
      </c>
      <c r="H140" s="148">
        <v>3</v>
      </c>
      <c r="I140" s="149"/>
      <c r="J140" s="150">
        <f>ROUND(I140*H140,2)</f>
        <v>0</v>
      </c>
      <c r="K140" s="146" t="s">
        <v>155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0.1554</v>
      </c>
      <c r="R140" s="153">
        <f>Q140*H140</f>
        <v>0.46620000000000006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170</v>
      </c>
      <c r="AT140" s="155" t="s">
        <v>151</v>
      </c>
      <c r="AU140" s="155" t="s">
        <v>83</v>
      </c>
      <c r="AY140" s="17" t="s">
        <v>148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170</v>
      </c>
      <c r="BM140" s="155" t="s">
        <v>716</v>
      </c>
    </row>
    <row r="141" spans="1:47" s="2" customFormat="1" ht="28.8">
      <c r="A141" s="32"/>
      <c r="B141" s="33"/>
      <c r="C141" s="32"/>
      <c r="D141" s="157" t="s">
        <v>158</v>
      </c>
      <c r="E141" s="32"/>
      <c r="F141" s="158" t="s">
        <v>549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158</v>
      </c>
      <c r="AU141" s="17" t="s">
        <v>83</v>
      </c>
    </row>
    <row r="142" spans="2:51" s="14" customFormat="1" ht="10.2">
      <c r="B142" s="173"/>
      <c r="D142" s="157" t="s">
        <v>159</v>
      </c>
      <c r="E142" s="174" t="s">
        <v>1</v>
      </c>
      <c r="F142" s="175" t="s">
        <v>550</v>
      </c>
      <c r="H142" s="174" t="s">
        <v>1</v>
      </c>
      <c r="I142" s="176"/>
      <c r="L142" s="173"/>
      <c r="M142" s="177"/>
      <c r="N142" s="178"/>
      <c r="O142" s="178"/>
      <c r="P142" s="178"/>
      <c r="Q142" s="178"/>
      <c r="R142" s="178"/>
      <c r="S142" s="178"/>
      <c r="T142" s="179"/>
      <c r="AT142" s="174" t="s">
        <v>159</v>
      </c>
      <c r="AU142" s="174" t="s">
        <v>83</v>
      </c>
      <c r="AV142" s="14" t="s">
        <v>81</v>
      </c>
      <c r="AW142" s="14" t="s">
        <v>30</v>
      </c>
      <c r="AX142" s="14" t="s">
        <v>73</v>
      </c>
      <c r="AY142" s="174" t="s">
        <v>148</v>
      </c>
    </row>
    <row r="143" spans="2:51" s="13" customFormat="1" ht="10.2">
      <c r="B143" s="162"/>
      <c r="D143" s="157" t="s">
        <v>159</v>
      </c>
      <c r="E143" s="163" t="s">
        <v>1</v>
      </c>
      <c r="F143" s="164" t="s">
        <v>717</v>
      </c>
      <c r="H143" s="165">
        <v>3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159</v>
      </c>
      <c r="AU143" s="163" t="s">
        <v>83</v>
      </c>
      <c r="AV143" s="13" t="s">
        <v>83</v>
      </c>
      <c r="AW143" s="13" t="s">
        <v>30</v>
      </c>
      <c r="AX143" s="13" t="s">
        <v>73</v>
      </c>
      <c r="AY143" s="163" t="s">
        <v>148</v>
      </c>
    </row>
    <row r="144" spans="2:51" s="15" customFormat="1" ht="10.2">
      <c r="B144" s="180"/>
      <c r="D144" s="157" t="s">
        <v>159</v>
      </c>
      <c r="E144" s="181" t="s">
        <v>1</v>
      </c>
      <c r="F144" s="182" t="s">
        <v>249</v>
      </c>
      <c r="H144" s="183">
        <v>3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159</v>
      </c>
      <c r="AU144" s="181" t="s">
        <v>83</v>
      </c>
      <c r="AV144" s="15" t="s">
        <v>170</v>
      </c>
      <c r="AW144" s="15" t="s">
        <v>30</v>
      </c>
      <c r="AX144" s="15" t="s">
        <v>81</v>
      </c>
      <c r="AY144" s="181" t="s">
        <v>148</v>
      </c>
    </row>
    <row r="145" spans="1:65" s="2" customFormat="1" ht="22.8">
      <c r="A145" s="32"/>
      <c r="B145" s="143"/>
      <c r="C145" s="188" t="s">
        <v>186</v>
      </c>
      <c r="D145" s="188" t="s">
        <v>250</v>
      </c>
      <c r="E145" s="189" t="s">
        <v>560</v>
      </c>
      <c r="F145" s="190" t="s">
        <v>561</v>
      </c>
      <c r="G145" s="191" t="s">
        <v>279</v>
      </c>
      <c r="H145" s="192">
        <v>3.09</v>
      </c>
      <c r="I145" s="193"/>
      <c r="J145" s="194">
        <f>ROUND(I145*H145,2)</f>
        <v>0</v>
      </c>
      <c r="K145" s="190" t="s">
        <v>155</v>
      </c>
      <c r="L145" s="195"/>
      <c r="M145" s="196" t="s">
        <v>1</v>
      </c>
      <c r="N145" s="197" t="s">
        <v>38</v>
      </c>
      <c r="O145" s="58"/>
      <c r="P145" s="153">
        <f>O145*H145</f>
        <v>0</v>
      </c>
      <c r="Q145" s="153">
        <v>0.0483</v>
      </c>
      <c r="R145" s="153">
        <f>Q145*H145</f>
        <v>0.149247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191</v>
      </c>
      <c r="AT145" s="155" t="s">
        <v>250</v>
      </c>
      <c r="AU145" s="155" t="s">
        <v>83</v>
      </c>
      <c r="AY145" s="17" t="s">
        <v>148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170</v>
      </c>
      <c r="BM145" s="155" t="s">
        <v>718</v>
      </c>
    </row>
    <row r="146" spans="1:47" s="2" customFormat="1" ht="10.2">
      <c r="A146" s="32"/>
      <c r="B146" s="33"/>
      <c r="C146" s="32"/>
      <c r="D146" s="157" t="s">
        <v>158</v>
      </c>
      <c r="E146" s="32"/>
      <c r="F146" s="158" t="s">
        <v>561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158</v>
      </c>
      <c r="AU146" s="17" t="s">
        <v>83</v>
      </c>
    </row>
    <row r="147" spans="2:51" s="13" customFormat="1" ht="10.2">
      <c r="B147" s="162"/>
      <c r="D147" s="157" t="s">
        <v>159</v>
      </c>
      <c r="E147" s="163" t="s">
        <v>1</v>
      </c>
      <c r="F147" s="164" t="s">
        <v>719</v>
      </c>
      <c r="H147" s="165">
        <v>3.09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159</v>
      </c>
      <c r="AU147" s="163" t="s">
        <v>83</v>
      </c>
      <c r="AV147" s="13" t="s">
        <v>83</v>
      </c>
      <c r="AW147" s="13" t="s">
        <v>30</v>
      </c>
      <c r="AX147" s="13" t="s">
        <v>81</v>
      </c>
      <c r="AY147" s="163" t="s">
        <v>148</v>
      </c>
    </row>
    <row r="148" spans="1:65" s="2" customFormat="1" ht="33" customHeight="1">
      <c r="A148" s="32"/>
      <c r="B148" s="143"/>
      <c r="C148" s="144" t="s">
        <v>191</v>
      </c>
      <c r="D148" s="144" t="s">
        <v>151</v>
      </c>
      <c r="E148" s="145" t="s">
        <v>720</v>
      </c>
      <c r="F148" s="146" t="s">
        <v>721</v>
      </c>
      <c r="G148" s="147" t="s">
        <v>279</v>
      </c>
      <c r="H148" s="148">
        <v>673</v>
      </c>
      <c r="I148" s="149"/>
      <c r="J148" s="150">
        <f>ROUND(I148*H148,2)</f>
        <v>0</v>
      </c>
      <c r="K148" s="146" t="s">
        <v>155</v>
      </c>
      <c r="L148" s="33"/>
      <c r="M148" s="151" t="s">
        <v>1</v>
      </c>
      <c r="N148" s="152" t="s">
        <v>38</v>
      </c>
      <c r="O148" s="58"/>
      <c r="P148" s="153">
        <f>O148*H148</f>
        <v>0</v>
      </c>
      <c r="Q148" s="153">
        <v>0.1295</v>
      </c>
      <c r="R148" s="153">
        <f>Q148*H148</f>
        <v>87.15350000000001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170</v>
      </c>
      <c r="AT148" s="155" t="s">
        <v>151</v>
      </c>
      <c r="AU148" s="155" t="s">
        <v>83</v>
      </c>
      <c r="AY148" s="17" t="s">
        <v>148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170</v>
      </c>
      <c r="BM148" s="155" t="s">
        <v>722</v>
      </c>
    </row>
    <row r="149" spans="1:47" s="2" customFormat="1" ht="38.4">
      <c r="A149" s="32"/>
      <c r="B149" s="33"/>
      <c r="C149" s="32"/>
      <c r="D149" s="157" t="s">
        <v>158</v>
      </c>
      <c r="E149" s="32"/>
      <c r="F149" s="158" t="s">
        <v>723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158</v>
      </c>
      <c r="AU149" s="17" t="s">
        <v>83</v>
      </c>
    </row>
    <row r="150" spans="2:51" s="14" customFormat="1" ht="20.4">
      <c r="B150" s="173"/>
      <c r="D150" s="157" t="s">
        <v>159</v>
      </c>
      <c r="E150" s="174" t="s">
        <v>1</v>
      </c>
      <c r="F150" s="175" t="s">
        <v>724</v>
      </c>
      <c r="H150" s="174" t="s">
        <v>1</v>
      </c>
      <c r="I150" s="176"/>
      <c r="L150" s="173"/>
      <c r="M150" s="177"/>
      <c r="N150" s="178"/>
      <c r="O150" s="178"/>
      <c r="P150" s="178"/>
      <c r="Q150" s="178"/>
      <c r="R150" s="178"/>
      <c r="S150" s="178"/>
      <c r="T150" s="179"/>
      <c r="AT150" s="174" t="s">
        <v>159</v>
      </c>
      <c r="AU150" s="174" t="s">
        <v>83</v>
      </c>
      <c r="AV150" s="14" t="s">
        <v>81</v>
      </c>
      <c r="AW150" s="14" t="s">
        <v>30</v>
      </c>
      <c r="AX150" s="14" t="s">
        <v>73</v>
      </c>
      <c r="AY150" s="174" t="s">
        <v>148</v>
      </c>
    </row>
    <row r="151" spans="2:51" s="13" customFormat="1" ht="10.2">
      <c r="B151" s="162"/>
      <c r="D151" s="157" t="s">
        <v>159</v>
      </c>
      <c r="E151" s="163" t="s">
        <v>1</v>
      </c>
      <c r="F151" s="164" t="s">
        <v>725</v>
      </c>
      <c r="H151" s="165">
        <v>673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159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148</v>
      </c>
    </row>
    <row r="152" spans="1:65" s="2" customFormat="1" ht="16.5" customHeight="1">
      <c r="A152" s="32"/>
      <c r="B152" s="143"/>
      <c r="C152" s="188" t="s">
        <v>196</v>
      </c>
      <c r="D152" s="188" t="s">
        <v>250</v>
      </c>
      <c r="E152" s="189" t="s">
        <v>726</v>
      </c>
      <c r="F152" s="190" t="s">
        <v>727</v>
      </c>
      <c r="G152" s="191" t="s">
        <v>279</v>
      </c>
      <c r="H152" s="192">
        <v>693.19</v>
      </c>
      <c r="I152" s="193"/>
      <c r="J152" s="194">
        <f>ROUND(I152*H152,2)</f>
        <v>0</v>
      </c>
      <c r="K152" s="190" t="s">
        <v>155</v>
      </c>
      <c r="L152" s="195"/>
      <c r="M152" s="196" t="s">
        <v>1</v>
      </c>
      <c r="N152" s="197" t="s">
        <v>38</v>
      </c>
      <c r="O152" s="58"/>
      <c r="P152" s="153">
        <f>O152*H152</f>
        <v>0</v>
      </c>
      <c r="Q152" s="153">
        <v>0.05612</v>
      </c>
      <c r="R152" s="153">
        <f>Q152*H152</f>
        <v>38.901822800000005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191</v>
      </c>
      <c r="AT152" s="155" t="s">
        <v>250</v>
      </c>
      <c r="AU152" s="155" t="s">
        <v>83</v>
      </c>
      <c r="AY152" s="17" t="s">
        <v>148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170</v>
      </c>
      <c r="BM152" s="155" t="s">
        <v>728</v>
      </c>
    </row>
    <row r="153" spans="1:47" s="2" customFormat="1" ht="10.2">
      <c r="A153" s="32"/>
      <c r="B153" s="33"/>
      <c r="C153" s="32"/>
      <c r="D153" s="157" t="s">
        <v>158</v>
      </c>
      <c r="E153" s="32"/>
      <c r="F153" s="158" t="s">
        <v>727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158</v>
      </c>
      <c r="AU153" s="17" t="s">
        <v>83</v>
      </c>
    </row>
    <row r="154" spans="2:51" s="13" customFormat="1" ht="10.2">
      <c r="B154" s="162"/>
      <c r="D154" s="157" t="s">
        <v>159</v>
      </c>
      <c r="E154" s="163" t="s">
        <v>1</v>
      </c>
      <c r="F154" s="164" t="s">
        <v>729</v>
      </c>
      <c r="H154" s="165">
        <v>693.19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159</v>
      </c>
      <c r="AU154" s="163" t="s">
        <v>83</v>
      </c>
      <c r="AV154" s="13" t="s">
        <v>83</v>
      </c>
      <c r="AW154" s="13" t="s">
        <v>30</v>
      </c>
      <c r="AX154" s="13" t="s">
        <v>81</v>
      </c>
      <c r="AY154" s="163" t="s">
        <v>148</v>
      </c>
    </row>
    <row r="155" spans="1:65" s="2" customFormat="1" ht="22.8">
      <c r="A155" s="32"/>
      <c r="B155" s="143"/>
      <c r="C155" s="144" t="s">
        <v>201</v>
      </c>
      <c r="D155" s="144" t="s">
        <v>151</v>
      </c>
      <c r="E155" s="145" t="s">
        <v>730</v>
      </c>
      <c r="F155" s="146" t="s">
        <v>731</v>
      </c>
      <c r="G155" s="147" t="s">
        <v>240</v>
      </c>
      <c r="H155" s="148">
        <v>4</v>
      </c>
      <c r="I155" s="149"/>
      <c r="J155" s="150">
        <f>ROUND(I155*H155,2)</f>
        <v>0</v>
      </c>
      <c r="K155" s="146" t="s">
        <v>155</v>
      </c>
      <c r="L155" s="33"/>
      <c r="M155" s="151" t="s">
        <v>1</v>
      </c>
      <c r="N155" s="152" t="s">
        <v>38</v>
      </c>
      <c r="O155" s="58"/>
      <c r="P155" s="153">
        <f>O155*H155</f>
        <v>0</v>
      </c>
      <c r="Q155" s="153">
        <v>0.0008</v>
      </c>
      <c r="R155" s="153">
        <f>Q155*H155</f>
        <v>0.0032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170</v>
      </c>
      <c r="AT155" s="155" t="s">
        <v>151</v>
      </c>
      <c r="AU155" s="155" t="s">
        <v>83</v>
      </c>
      <c r="AY155" s="17" t="s">
        <v>148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81</v>
      </c>
      <c r="BK155" s="156">
        <f>ROUND(I155*H155,2)</f>
        <v>0</v>
      </c>
      <c r="BL155" s="17" t="s">
        <v>170</v>
      </c>
      <c r="BM155" s="155" t="s">
        <v>732</v>
      </c>
    </row>
    <row r="156" spans="1:47" s="2" customFormat="1" ht="10.2">
      <c r="A156" s="32"/>
      <c r="B156" s="33"/>
      <c r="C156" s="32"/>
      <c r="D156" s="157" t="s">
        <v>158</v>
      </c>
      <c r="E156" s="32"/>
      <c r="F156" s="158" t="s">
        <v>733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158</v>
      </c>
      <c r="AU156" s="17" t="s">
        <v>83</v>
      </c>
    </row>
    <row r="157" spans="2:51" s="13" customFormat="1" ht="10.2">
      <c r="B157" s="162"/>
      <c r="D157" s="157" t="s">
        <v>159</v>
      </c>
      <c r="E157" s="163" t="s">
        <v>1</v>
      </c>
      <c r="F157" s="164" t="s">
        <v>734</v>
      </c>
      <c r="H157" s="165">
        <v>4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159</v>
      </c>
      <c r="AU157" s="163" t="s">
        <v>83</v>
      </c>
      <c r="AV157" s="13" t="s">
        <v>83</v>
      </c>
      <c r="AW157" s="13" t="s">
        <v>30</v>
      </c>
      <c r="AX157" s="13" t="s">
        <v>81</v>
      </c>
      <c r="AY157" s="163" t="s">
        <v>148</v>
      </c>
    </row>
    <row r="158" spans="1:65" s="2" customFormat="1" ht="16.5" customHeight="1">
      <c r="A158" s="32"/>
      <c r="B158" s="143"/>
      <c r="C158" s="188" t="s">
        <v>207</v>
      </c>
      <c r="D158" s="188" t="s">
        <v>250</v>
      </c>
      <c r="E158" s="189" t="s">
        <v>735</v>
      </c>
      <c r="F158" s="190" t="s">
        <v>736</v>
      </c>
      <c r="G158" s="191" t="s">
        <v>240</v>
      </c>
      <c r="H158" s="192">
        <v>4</v>
      </c>
      <c r="I158" s="193"/>
      <c r="J158" s="194">
        <f>ROUND(I158*H158,2)</f>
        <v>0</v>
      </c>
      <c r="K158" s="190" t="s">
        <v>155</v>
      </c>
      <c r="L158" s="195"/>
      <c r="M158" s="196" t="s">
        <v>1</v>
      </c>
      <c r="N158" s="197" t="s">
        <v>38</v>
      </c>
      <c r="O158" s="58"/>
      <c r="P158" s="153">
        <f>O158*H158</f>
        <v>0</v>
      </c>
      <c r="Q158" s="153">
        <v>0.006</v>
      </c>
      <c r="R158" s="153">
        <f>Q158*H158</f>
        <v>0.024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191</v>
      </c>
      <c r="AT158" s="155" t="s">
        <v>250</v>
      </c>
      <c r="AU158" s="155" t="s">
        <v>83</v>
      </c>
      <c r="AY158" s="17" t="s">
        <v>148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81</v>
      </c>
      <c r="BK158" s="156">
        <f>ROUND(I158*H158,2)</f>
        <v>0</v>
      </c>
      <c r="BL158" s="17" t="s">
        <v>170</v>
      </c>
      <c r="BM158" s="155" t="s">
        <v>737</v>
      </c>
    </row>
    <row r="159" spans="1:65" s="2" customFormat="1" ht="21.75" customHeight="1">
      <c r="A159" s="32"/>
      <c r="B159" s="143"/>
      <c r="C159" s="144" t="s">
        <v>213</v>
      </c>
      <c r="D159" s="144" t="s">
        <v>151</v>
      </c>
      <c r="E159" s="145" t="s">
        <v>738</v>
      </c>
      <c r="F159" s="146" t="s">
        <v>739</v>
      </c>
      <c r="G159" s="147" t="s">
        <v>240</v>
      </c>
      <c r="H159" s="148">
        <v>13</v>
      </c>
      <c r="I159" s="149"/>
      <c r="J159" s="150">
        <f>ROUND(I159*H159,2)</f>
        <v>0</v>
      </c>
      <c r="K159" s="146" t="s">
        <v>155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0.35744</v>
      </c>
      <c r="R159" s="153">
        <f>Q159*H159</f>
        <v>4.64672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170</v>
      </c>
      <c r="AT159" s="155" t="s">
        <v>151</v>
      </c>
      <c r="AU159" s="155" t="s">
        <v>83</v>
      </c>
      <c r="AY159" s="17" t="s">
        <v>148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170</v>
      </c>
      <c r="BM159" s="155" t="s">
        <v>740</v>
      </c>
    </row>
    <row r="160" spans="1:47" s="2" customFormat="1" ht="10.2">
      <c r="A160" s="32"/>
      <c r="B160" s="33"/>
      <c r="C160" s="32"/>
      <c r="D160" s="157" t="s">
        <v>158</v>
      </c>
      <c r="E160" s="32"/>
      <c r="F160" s="158" t="s">
        <v>741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158</v>
      </c>
      <c r="AU160" s="17" t="s">
        <v>83</v>
      </c>
    </row>
    <row r="161" spans="2:51" s="13" customFormat="1" ht="10.2">
      <c r="B161" s="162"/>
      <c r="D161" s="157" t="s">
        <v>159</v>
      </c>
      <c r="E161" s="163" t="s">
        <v>1</v>
      </c>
      <c r="F161" s="164" t="s">
        <v>742</v>
      </c>
      <c r="H161" s="165">
        <v>13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159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148</v>
      </c>
    </row>
    <row r="162" spans="1:65" s="2" customFormat="1" ht="16.5" customHeight="1">
      <c r="A162" s="32"/>
      <c r="B162" s="143"/>
      <c r="C162" s="188" t="s">
        <v>218</v>
      </c>
      <c r="D162" s="188" t="s">
        <v>250</v>
      </c>
      <c r="E162" s="189" t="s">
        <v>743</v>
      </c>
      <c r="F162" s="190" t="s">
        <v>744</v>
      </c>
      <c r="G162" s="191" t="s">
        <v>240</v>
      </c>
      <c r="H162" s="192">
        <v>13</v>
      </c>
      <c r="I162" s="193"/>
      <c r="J162" s="194">
        <f>ROUND(I162*H162,2)</f>
        <v>0</v>
      </c>
      <c r="K162" s="190" t="s">
        <v>155</v>
      </c>
      <c r="L162" s="195"/>
      <c r="M162" s="196" t="s">
        <v>1</v>
      </c>
      <c r="N162" s="197" t="s">
        <v>38</v>
      </c>
      <c r="O162" s="58"/>
      <c r="P162" s="153">
        <f>O162*H162</f>
        <v>0</v>
      </c>
      <c r="Q162" s="153">
        <v>0.0566</v>
      </c>
      <c r="R162" s="153">
        <f>Q162*H162</f>
        <v>0.7358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191</v>
      </c>
      <c r="AT162" s="155" t="s">
        <v>250</v>
      </c>
      <c r="AU162" s="155" t="s">
        <v>83</v>
      </c>
      <c r="AY162" s="17" t="s">
        <v>148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81</v>
      </c>
      <c r="BK162" s="156">
        <f>ROUND(I162*H162,2)</f>
        <v>0</v>
      </c>
      <c r="BL162" s="17" t="s">
        <v>170</v>
      </c>
      <c r="BM162" s="155" t="s">
        <v>745</v>
      </c>
    </row>
    <row r="163" spans="1:65" s="2" customFormat="1" ht="22.8">
      <c r="A163" s="32"/>
      <c r="B163" s="143"/>
      <c r="C163" s="144" t="s">
        <v>225</v>
      </c>
      <c r="D163" s="144" t="s">
        <v>151</v>
      </c>
      <c r="E163" s="145" t="s">
        <v>746</v>
      </c>
      <c r="F163" s="146" t="s">
        <v>747</v>
      </c>
      <c r="G163" s="147" t="s">
        <v>240</v>
      </c>
      <c r="H163" s="148">
        <v>1</v>
      </c>
      <c r="I163" s="149"/>
      <c r="J163" s="150">
        <f>ROUND(I163*H163,2)</f>
        <v>0</v>
      </c>
      <c r="K163" s="146" t="s">
        <v>155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0.0008</v>
      </c>
      <c r="R163" s="153">
        <f>Q163*H163</f>
        <v>0.0008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170</v>
      </c>
      <c r="AT163" s="155" t="s">
        <v>151</v>
      </c>
      <c r="AU163" s="155" t="s">
        <v>83</v>
      </c>
      <c r="AY163" s="17" t="s">
        <v>148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170</v>
      </c>
      <c r="BM163" s="155" t="s">
        <v>748</v>
      </c>
    </row>
    <row r="164" spans="1:47" s="2" customFormat="1" ht="10.2">
      <c r="A164" s="32"/>
      <c r="B164" s="33"/>
      <c r="C164" s="32"/>
      <c r="D164" s="157" t="s">
        <v>158</v>
      </c>
      <c r="E164" s="32"/>
      <c r="F164" s="158" t="s">
        <v>749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158</v>
      </c>
      <c r="AU164" s="17" t="s">
        <v>83</v>
      </c>
    </row>
    <row r="165" spans="2:51" s="13" customFormat="1" ht="20.4">
      <c r="B165" s="162"/>
      <c r="D165" s="157" t="s">
        <v>159</v>
      </c>
      <c r="E165" s="163" t="s">
        <v>1</v>
      </c>
      <c r="F165" s="164" t="s">
        <v>750</v>
      </c>
      <c r="H165" s="165">
        <v>1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159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148</v>
      </c>
    </row>
    <row r="166" spans="2:63" s="12" customFormat="1" ht="22.8" customHeight="1">
      <c r="B166" s="130"/>
      <c r="D166" s="131" t="s">
        <v>72</v>
      </c>
      <c r="E166" s="141" t="s">
        <v>689</v>
      </c>
      <c r="F166" s="141" t="s">
        <v>690</v>
      </c>
      <c r="I166" s="133"/>
      <c r="J166" s="142">
        <f>BK166</f>
        <v>0</v>
      </c>
      <c r="L166" s="130"/>
      <c r="M166" s="135"/>
      <c r="N166" s="136"/>
      <c r="O166" s="136"/>
      <c r="P166" s="137">
        <f>SUM(P167:P168)</f>
        <v>0</v>
      </c>
      <c r="Q166" s="136"/>
      <c r="R166" s="137">
        <f>SUM(R167:R168)</f>
        <v>0</v>
      </c>
      <c r="S166" s="136"/>
      <c r="T166" s="138">
        <f>SUM(T167:T168)</f>
        <v>0</v>
      </c>
      <c r="AR166" s="131" t="s">
        <v>81</v>
      </c>
      <c r="AT166" s="139" t="s">
        <v>72</v>
      </c>
      <c r="AU166" s="139" t="s">
        <v>81</v>
      </c>
      <c r="AY166" s="131" t="s">
        <v>148</v>
      </c>
      <c r="BK166" s="140">
        <f>SUM(BK167:BK168)</f>
        <v>0</v>
      </c>
    </row>
    <row r="167" spans="1:65" s="2" customFormat="1" ht="22.8">
      <c r="A167" s="32"/>
      <c r="B167" s="143"/>
      <c r="C167" s="144" t="s">
        <v>8</v>
      </c>
      <c r="D167" s="144" t="s">
        <v>151</v>
      </c>
      <c r="E167" s="145" t="s">
        <v>751</v>
      </c>
      <c r="F167" s="146" t="s">
        <v>752</v>
      </c>
      <c r="G167" s="147" t="s">
        <v>323</v>
      </c>
      <c r="H167" s="148">
        <v>335.7</v>
      </c>
      <c r="I167" s="149"/>
      <c r="J167" s="150">
        <f>ROUND(I167*H167,2)</f>
        <v>0</v>
      </c>
      <c r="K167" s="146" t="s">
        <v>155</v>
      </c>
      <c r="L167" s="33"/>
      <c r="M167" s="151" t="s">
        <v>1</v>
      </c>
      <c r="N167" s="152" t="s">
        <v>38</v>
      </c>
      <c r="O167" s="58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170</v>
      </c>
      <c r="AT167" s="155" t="s">
        <v>151</v>
      </c>
      <c r="AU167" s="155" t="s">
        <v>83</v>
      </c>
      <c r="AY167" s="17" t="s">
        <v>148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7" t="s">
        <v>81</v>
      </c>
      <c r="BK167" s="156">
        <f>ROUND(I167*H167,2)</f>
        <v>0</v>
      </c>
      <c r="BL167" s="17" t="s">
        <v>170</v>
      </c>
      <c r="BM167" s="155" t="s">
        <v>753</v>
      </c>
    </row>
    <row r="168" spans="1:47" s="2" customFormat="1" ht="19.2">
      <c r="A168" s="32"/>
      <c r="B168" s="33"/>
      <c r="C168" s="32"/>
      <c r="D168" s="157" t="s">
        <v>158</v>
      </c>
      <c r="E168" s="32"/>
      <c r="F168" s="158" t="s">
        <v>754</v>
      </c>
      <c r="G168" s="32"/>
      <c r="H168" s="32"/>
      <c r="I168" s="159"/>
      <c r="J168" s="32"/>
      <c r="K168" s="32"/>
      <c r="L168" s="33"/>
      <c r="M168" s="198"/>
      <c r="N168" s="199"/>
      <c r="O168" s="200"/>
      <c r="P168" s="200"/>
      <c r="Q168" s="200"/>
      <c r="R168" s="200"/>
      <c r="S168" s="200"/>
      <c r="T168" s="201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158</v>
      </c>
      <c r="AU168" s="17" t="s">
        <v>83</v>
      </c>
    </row>
    <row r="169" spans="1:31" s="2" customFormat="1" ht="6.9" customHeight="1">
      <c r="A169" s="32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3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autoFilter ref="C120:K16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95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755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ROUND((SUM(BE126:BE284)),2)</f>
        <v>0</v>
      </c>
      <c r="G33" s="32"/>
      <c r="H33" s="32"/>
      <c r="I33" s="100">
        <v>0.21</v>
      </c>
      <c r="J33" s="99">
        <f>ROUND(((SUM(BE126:BE284))*I33),2)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ROUND((SUM(BF126:BF284)),2)</f>
        <v>0</v>
      </c>
      <c r="G34" s="32"/>
      <c r="H34" s="32"/>
      <c r="I34" s="100">
        <v>0.15</v>
      </c>
      <c r="J34" s="99">
        <f>ROUND(((SUM(BF126:BF284))*I34),2)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ROUND((SUM(BG126:BG284)),2)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ROUND((SUM(BH126:BH284)),2)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ROUND((SUM(BI126:BI284)),2)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172, 175 - Parkovací stání, Parkoviště = osa 7.2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5" customHeight="1">
      <c r="B99" s="116"/>
      <c r="D99" s="117" t="s">
        <v>756</v>
      </c>
      <c r="E99" s="118"/>
      <c r="F99" s="118"/>
      <c r="G99" s="118"/>
      <c r="H99" s="118"/>
      <c r="I99" s="118"/>
      <c r="J99" s="119">
        <f>J170</f>
        <v>0</v>
      </c>
      <c r="L99" s="116"/>
    </row>
    <row r="100" spans="2:12" s="10" customFormat="1" ht="19.95" customHeight="1">
      <c r="B100" s="116"/>
      <c r="D100" s="117" t="s">
        <v>757</v>
      </c>
      <c r="E100" s="118"/>
      <c r="F100" s="118"/>
      <c r="G100" s="118"/>
      <c r="H100" s="118"/>
      <c r="I100" s="118"/>
      <c r="J100" s="119">
        <f>J179</f>
        <v>0</v>
      </c>
      <c r="L100" s="116"/>
    </row>
    <row r="101" spans="2:12" s="10" customFormat="1" ht="19.95" customHeight="1">
      <c r="B101" s="116"/>
      <c r="D101" s="117" t="s">
        <v>336</v>
      </c>
      <c r="E101" s="118"/>
      <c r="F101" s="118"/>
      <c r="G101" s="118"/>
      <c r="H101" s="118"/>
      <c r="I101" s="118"/>
      <c r="J101" s="119">
        <f>J187</f>
        <v>0</v>
      </c>
      <c r="L101" s="116"/>
    </row>
    <row r="102" spans="2:12" s="10" customFormat="1" ht="19.95" customHeight="1">
      <c r="B102" s="116"/>
      <c r="D102" s="117" t="s">
        <v>337</v>
      </c>
      <c r="E102" s="118"/>
      <c r="F102" s="118"/>
      <c r="G102" s="118"/>
      <c r="H102" s="118"/>
      <c r="I102" s="118"/>
      <c r="J102" s="119">
        <f>J235</f>
        <v>0</v>
      </c>
      <c r="L102" s="116"/>
    </row>
    <row r="103" spans="2:12" s="10" customFormat="1" ht="19.95" customHeight="1">
      <c r="B103" s="116"/>
      <c r="D103" s="117" t="s">
        <v>233</v>
      </c>
      <c r="E103" s="118"/>
      <c r="F103" s="118"/>
      <c r="G103" s="118"/>
      <c r="H103" s="118"/>
      <c r="I103" s="118"/>
      <c r="J103" s="119">
        <f>J240</f>
        <v>0</v>
      </c>
      <c r="L103" s="116"/>
    </row>
    <row r="104" spans="2:12" s="10" customFormat="1" ht="19.95" customHeight="1">
      <c r="B104" s="116"/>
      <c r="D104" s="117" t="s">
        <v>338</v>
      </c>
      <c r="E104" s="118"/>
      <c r="F104" s="118"/>
      <c r="G104" s="118"/>
      <c r="H104" s="118"/>
      <c r="I104" s="118"/>
      <c r="J104" s="119">
        <f>J277</f>
        <v>0</v>
      </c>
      <c r="L104" s="116"/>
    </row>
    <row r="105" spans="2:12" s="9" customFormat="1" ht="24.9" customHeight="1">
      <c r="B105" s="112"/>
      <c r="D105" s="113" t="s">
        <v>758</v>
      </c>
      <c r="E105" s="114"/>
      <c r="F105" s="114"/>
      <c r="G105" s="114"/>
      <c r="H105" s="114"/>
      <c r="I105" s="114"/>
      <c r="J105" s="115">
        <f>J280</f>
        <v>0</v>
      </c>
      <c r="L105" s="112"/>
    </row>
    <row r="106" spans="2:12" s="10" customFormat="1" ht="19.95" customHeight="1">
      <c r="B106" s="116"/>
      <c r="D106" s="117" t="s">
        <v>759</v>
      </c>
      <c r="E106" s="118"/>
      <c r="F106" s="118"/>
      <c r="G106" s="118"/>
      <c r="H106" s="118"/>
      <c r="I106" s="118"/>
      <c r="J106" s="119">
        <f>J281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133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2" t="str">
        <f>E7</f>
        <v>Revitalizace ul. Šumavská - III. etapa - část B</v>
      </c>
      <c r="F116" s="243"/>
      <c r="G116" s="243"/>
      <c r="H116" s="24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121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7" t="str">
        <f>E9</f>
        <v>SO 172, 175 - Parkovací stání, Parkoviště = osa 7.2</v>
      </c>
      <c r="F118" s="244"/>
      <c r="G118" s="244"/>
      <c r="H118" s="244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 xml:space="preserve"> </v>
      </c>
      <c r="G120" s="32"/>
      <c r="H120" s="32"/>
      <c r="I120" s="27" t="s">
        <v>22</v>
      </c>
      <c r="J120" s="55" t="str">
        <f>IF(J12="","",J12)</f>
        <v>29. 11. 2020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24</v>
      </c>
      <c r="D122" s="32"/>
      <c r="E122" s="32"/>
      <c r="F122" s="25" t="str">
        <f>E15</f>
        <v xml:space="preserve"> </v>
      </c>
      <c r="G122" s="32"/>
      <c r="H122" s="32"/>
      <c r="I122" s="27" t="s">
        <v>29</v>
      </c>
      <c r="J122" s="30" t="str">
        <f>E21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27</v>
      </c>
      <c r="D123" s="32"/>
      <c r="E123" s="32"/>
      <c r="F123" s="25" t="str">
        <f>IF(E18="","",E18)</f>
        <v>Vyplň údaj</v>
      </c>
      <c r="G123" s="32"/>
      <c r="H123" s="32"/>
      <c r="I123" s="27" t="s">
        <v>31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134</v>
      </c>
      <c r="D125" s="123" t="s">
        <v>58</v>
      </c>
      <c r="E125" s="123" t="s">
        <v>54</v>
      </c>
      <c r="F125" s="123" t="s">
        <v>55</v>
      </c>
      <c r="G125" s="123" t="s">
        <v>135</v>
      </c>
      <c r="H125" s="123" t="s">
        <v>136</v>
      </c>
      <c r="I125" s="123" t="s">
        <v>137</v>
      </c>
      <c r="J125" s="123" t="s">
        <v>125</v>
      </c>
      <c r="K125" s="124" t="s">
        <v>138</v>
      </c>
      <c r="L125" s="125"/>
      <c r="M125" s="62" t="s">
        <v>1</v>
      </c>
      <c r="N125" s="63" t="s">
        <v>37</v>
      </c>
      <c r="O125" s="63" t="s">
        <v>139</v>
      </c>
      <c r="P125" s="63" t="s">
        <v>140</v>
      </c>
      <c r="Q125" s="63" t="s">
        <v>141</v>
      </c>
      <c r="R125" s="63" t="s">
        <v>142</v>
      </c>
      <c r="S125" s="63" t="s">
        <v>143</v>
      </c>
      <c r="T125" s="64" t="s">
        <v>144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8" customHeight="1">
      <c r="A126" s="32"/>
      <c r="B126" s="33"/>
      <c r="C126" s="69" t="s">
        <v>145</v>
      </c>
      <c r="D126" s="32"/>
      <c r="E126" s="32"/>
      <c r="F126" s="32"/>
      <c r="G126" s="32"/>
      <c r="H126" s="32"/>
      <c r="I126" s="32"/>
      <c r="J126" s="126">
        <f>BK126</f>
        <v>0</v>
      </c>
      <c r="K126" s="32"/>
      <c r="L126" s="33"/>
      <c r="M126" s="65"/>
      <c r="N126" s="56"/>
      <c r="O126" s="66"/>
      <c r="P126" s="127">
        <f>P127+P280</f>
        <v>0</v>
      </c>
      <c r="Q126" s="66"/>
      <c r="R126" s="127">
        <f>R127+R280</f>
        <v>1660.5390745</v>
      </c>
      <c r="S126" s="66"/>
      <c r="T126" s="128">
        <f>T127+T280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127</v>
      </c>
      <c r="BK126" s="129">
        <f>BK127+BK280</f>
        <v>0</v>
      </c>
    </row>
    <row r="127" spans="2:63" s="12" customFormat="1" ht="25.95" customHeight="1">
      <c r="B127" s="130"/>
      <c r="D127" s="131" t="s">
        <v>72</v>
      </c>
      <c r="E127" s="132" t="s">
        <v>235</v>
      </c>
      <c r="F127" s="132" t="s">
        <v>236</v>
      </c>
      <c r="I127" s="133"/>
      <c r="J127" s="134">
        <f>BK127</f>
        <v>0</v>
      </c>
      <c r="L127" s="130"/>
      <c r="M127" s="135"/>
      <c r="N127" s="136"/>
      <c r="O127" s="136"/>
      <c r="P127" s="137">
        <f>P128+P170+P179+P187+P235+P240+P277</f>
        <v>0</v>
      </c>
      <c r="Q127" s="136"/>
      <c r="R127" s="137">
        <f>R128+R170+R179+R187+R235+R240+R277</f>
        <v>1660.5378145</v>
      </c>
      <c r="S127" s="136"/>
      <c r="T127" s="138">
        <f>T128+T170+T179+T187+T235+T240+T277</f>
        <v>0</v>
      </c>
      <c r="AR127" s="131" t="s">
        <v>81</v>
      </c>
      <c r="AT127" s="139" t="s">
        <v>72</v>
      </c>
      <c r="AU127" s="139" t="s">
        <v>73</v>
      </c>
      <c r="AY127" s="131" t="s">
        <v>148</v>
      </c>
      <c r="BK127" s="140">
        <f>BK128+BK170+BK179+BK187+BK235+BK240+BK277</f>
        <v>0</v>
      </c>
    </row>
    <row r="128" spans="2:63" s="12" customFormat="1" ht="22.8" customHeight="1">
      <c r="B128" s="130"/>
      <c r="D128" s="131" t="s">
        <v>72</v>
      </c>
      <c r="E128" s="141" t="s">
        <v>81</v>
      </c>
      <c r="F128" s="141" t="s">
        <v>339</v>
      </c>
      <c r="I128" s="133"/>
      <c r="J128" s="142">
        <f>BK128</f>
        <v>0</v>
      </c>
      <c r="L128" s="130"/>
      <c r="M128" s="135"/>
      <c r="N128" s="136"/>
      <c r="O128" s="136"/>
      <c r="P128" s="137">
        <f>SUM(P129:P169)</f>
        <v>0</v>
      </c>
      <c r="Q128" s="136"/>
      <c r="R128" s="137">
        <f>SUM(R129:R169)</f>
        <v>24</v>
      </c>
      <c r="S128" s="136"/>
      <c r="T128" s="138">
        <f>SUM(T129:T169)</f>
        <v>0</v>
      </c>
      <c r="AR128" s="131" t="s">
        <v>81</v>
      </c>
      <c r="AT128" s="139" t="s">
        <v>72</v>
      </c>
      <c r="AU128" s="139" t="s">
        <v>81</v>
      </c>
      <c r="AY128" s="131" t="s">
        <v>148</v>
      </c>
      <c r="BK128" s="140">
        <f>SUM(BK129:BK169)</f>
        <v>0</v>
      </c>
    </row>
    <row r="129" spans="1:65" s="2" customFormat="1" ht="33" customHeight="1">
      <c r="A129" s="32"/>
      <c r="B129" s="143"/>
      <c r="C129" s="144" t="s">
        <v>81</v>
      </c>
      <c r="D129" s="144" t="s">
        <v>151</v>
      </c>
      <c r="E129" s="145" t="s">
        <v>398</v>
      </c>
      <c r="F129" s="146" t="s">
        <v>399</v>
      </c>
      <c r="G129" s="147" t="s">
        <v>400</v>
      </c>
      <c r="H129" s="148">
        <v>439.6</v>
      </c>
      <c r="I129" s="149"/>
      <c r="J129" s="150">
        <f>ROUND(I129*H129,2)</f>
        <v>0</v>
      </c>
      <c r="K129" s="146" t="s">
        <v>155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170</v>
      </c>
      <c r="AT129" s="155" t="s">
        <v>151</v>
      </c>
      <c r="AU129" s="155" t="s">
        <v>83</v>
      </c>
      <c r="AY129" s="17" t="s">
        <v>148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170</v>
      </c>
      <c r="BM129" s="155" t="s">
        <v>760</v>
      </c>
    </row>
    <row r="130" spans="1:47" s="2" customFormat="1" ht="19.2">
      <c r="A130" s="32"/>
      <c r="B130" s="33"/>
      <c r="C130" s="32"/>
      <c r="D130" s="157" t="s">
        <v>158</v>
      </c>
      <c r="E130" s="32"/>
      <c r="F130" s="158" t="s">
        <v>402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158</v>
      </c>
      <c r="AU130" s="17" t="s">
        <v>83</v>
      </c>
    </row>
    <row r="131" spans="2:51" s="13" customFormat="1" ht="10.2">
      <c r="B131" s="162"/>
      <c r="D131" s="157" t="s">
        <v>159</v>
      </c>
      <c r="E131" s="163" t="s">
        <v>1</v>
      </c>
      <c r="F131" s="164" t="s">
        <v>761</v>
      </c>
      <c r="H131" s="165">
        <v>439.6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159</v>
      </c>
      <c r="AU131" s="163" t="s">
        <v>83</v>
      </c>
      <c r="AV131" s="13" t="s">
        <v>83</v>
      </c>
      <c r="AW131" s="13" t="s">
        <v>30</v>
      </c>
      <c r="AX131" s="13" t="s">
        <v>73</v>
      </c>
      <c r="AY131" s="163" t="s">
        <v>148</v>
      </c>
    </row>
    <row r="132" spans="2:51" s="15" customFormat="1" ht="10.2">
      <c r="B132" s="180"/>
      <c r="D132" s="157" t="s">
        <v>159</v>
      </c>
      <c r="E132" s="181" t="s">
        <v>1</v>
      </c>
      <c r="F132" s="182" t="s">
        <v>249</v>
      </c>
      <c r="H132" s="183">
        <v>439.6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159</v>
      </c>
      <c r="AU132" s="181" t="s">
        <v>83</v>
      </c>
      <c r="AV132" s="15" t="s">
        <v>170</v>
      </c>
      <c r="AW132" s="15" t="s">
        <v>30</v>
      </c>
      <c r="AX132" s="15" t="s">
        <v>81</v>
      </c>
      <c r="AY132" s="181" t="s">
        <v>148</v>
      </c>
    </row>
    <row r="133" spans="1:65" s="2" customFormat="1" ht="33" customHeight="1">
      <c r="A133" s="32"/>
      <c r="B133" s="143"/>
      <c r="C133" s="144" t="s">
        <v>83</v>
      </c>
      <c r="D133" s="144" t="s">
        <v>151</v>
      </c>
      <c r="E133" s="145" t="s">
        <v>405</v>
      </c>
      <c r="F133" s="146" t="s">
        <v>406</v>
      </c>
      <c r="G133" s="147" t="s">
        <v>400</v>
      </c>
      <c r="H133" s="148">
        <v>18</v>
      </c>
      <c r="I133" s="149"/>
      <c r="J133" s="150">
        <f>ROUND(I133*H133,2)</f>
        <v>0</v>
      </c>
      <c r="K133" s="146" t="s">
        <v>155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170</v>
      </c>
      <c r="AT133" s="155" t="s">
        <v>151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762</v>
      </c>
    </row>
    <row r="134" spans="1:47" s="2" customFormat="1" ht="28.8">
      <c r="A134" s="32"/>
      <c r="B134" s="33"/>
      <c r="C134" s="32"/>
      <c r="D134" s="157" t="s">
        <v>158</v>
      </c>
      <c r="E134" s="32"/>
      <c r="F134" s="158" t="s">
        <v>408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4" customFormat="1" ht="10.2">
      <c r="B135" s="173"/>
      <c r="D135" s="157" t="s">
        <v>159</v>
      </c>
      <c r="E135" s="174" t="s">
        <v>1</v>
      </c>
      <c r="F135" s="175" t="s">
        <v>409</v>
      </c>
      <c r="H135" s="174" t="s">
        <v>1</v>
      </c>
      <c r="I135" s="176"/>
      <c r="L135" s="173"/>
      <c r="M135" s="177"/>
      <c r="N135" s="178"/>
      <c r="O135" s="178"/>
      <c r="P135" s="178"/>
      <c r="Q135" s="178"/>
      <c r="R135" s="178"/>
      <c r="S135" s="178"/>
      <c r="T135" s="179"/>
      <c r="AT135" s="174" t="s">
        <v>159</v>
      </c>
      <c r="AU135" s="174" t="s">
        <v>83</v>
      </c>
      <c r="AV135" s="14" t="s">
        <v>81</v>
      </c>
      <c r="AW135" s="14" t="s">
        <v>30</v>
      </c>
      <c r="AX135" s="14" t="s">
        <v>73</v>
      </c>
      <c r="AY135" s="174" t="s">
        <v>148</v>
      </c>
    </row>
    <row r="136" spans="2:51" s="13" customFormat="1" ht="10.2">
      <c r="B136" s="162"/>
      <c r="D136" s="157" t="s">
        <v>159</v>
      </c>
      <c r="E136" s="163" t="s">
        <v>1</v>
      </c>
      <c r="F136" s="164" t="s">
        <v>763</v>
      </c>
      <c r="H136" s="165">
        <v>13.5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159</v>
      </c>
      <c r="AU136" s="163" t="s">
        <v>83</v>
      </c>
      <c r="AV136" s="13" t="s">
        <v>83</v>
      </c>
      <c r="AW136" s="13" t="s">
        <v>30</v>
      </c>
      <c r="AX136" s="13" t="s">
        <v>73</v>
      </c>
      <c r="AY136" s="163" t="s">
        <v>148</v>
      </c>
    </row>
    <row r="137" spans="2:51" s="13" customFormat="1" ht="10.2">
      <c r="B137" s="162"/>
      <c r="D137" s="157" t="s">
        <v>159</v>
      </c>
      <c r="E137" s="163" t="s">
        <v>1</v>
      </c>
      <c r="F137" s="164" t="s">
        <v>764</v>
      </c>
      <c r="H137" s="165">
        <v>4.5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159</v>
      </c>
      <c r="AU137" s="163" t="s">
        <v>83</v>
      </c>
      <c r="AV137" s="13" t="s">
        <v>83</v>
      </c>
      <c r="AW137" s="13" t="s">
        <v>30</v>
      </c>
      <c r="AX137" s="13" t="s">
        <v>73</v>
      </c>
      <c r="AY137" s="163" t="s">
        <v>148</v>
      </c>
    </row>
    <row r="138" spans="2:51" s="15" customFormat="1" ht="10.2">
      <c r="B138" s="180"/>
      <c r="D138" s="157" t="s">
        <v>159</v>
      </c>
      <c r="E138" s="181" t="s">
        <v>1</v>
      </c>
      <c r="F138" s="182" t="s">
        <v>249</v>
      </c>
      <c r="H138" s="183">
        <v>18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159</v>
      </c>
      <c r="AU138" s="181" t="s">
        <v>83</v>
      </c>
      <c r="AV138" s="15" t="s">
        <v>170</v>
      </c>
      <c r="AW138" s="15" t="s">
        <v>30</v>
      </c>
      <c r="AX138" s="15" t="s">
        <v>81</v>
      </c>
      <c r="AY138" s="181" t="s">
        <v>148</v>
      </c>
    </row>
    <row r="139" spans="1:65" s="2" customFormat="1" ht="33" customHeight="1">
      <c r="A139" s="32"/>
      <c r="B139" s="143"/>
      <c r="C139" s="144" t="s">
        <v>165</v>
      </c>
      <c r="D139" s="144" t="s">
        <v>151</v>
      </c>
      <c r="E139" s="145" t="s">
        <v>765</v>
      </c>
      <c r="F139" s="146" t="s">
        <v>766</v>
      </c>
      <c r="G139" s="147" t="s">
        <v>400</v>
      </c>
      <c r="H139" s="148">
        <v>19.3</v>
      </c>
      <c r="I139" s="149"/>
      <c r="J139" s="150">
        <f>ROUND(I139*H139,2)</f>
        <v>0</v>
      </c>
      <c r="K139" s="146" t="s">
        <v>155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170</v>
      </c>
      <c r="AT139" s="155" t="s">
        <v>151</v>
      </c>
      <c r="AU139" s="155" t="s">
        <v>83</v>
      </c>
      <c r="AY139" s="17" t="s">
        <v>148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170</v>
      </c>
      <c r="BM139" s="155" t="s">
        <v>767</v>
      </c>
    </row>
    <row r="140" spans="1:47" s="2" customFormat="1" ht="28.8">
      <c r="A140" s="32"/>
      <c r="B140" s="33"/>
      <c r="C140" s="32"/>
      <c r="D140" s="157" t="s">
        <v>158</v>
      </c>
      <c r="E140" s="32"/>
      <c r="F140" s="158" t="s">
        <v>768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158</v>
      </c>
      <c r="AU140" s="17" t="s">
        <v>83</v>
      </c>
    </row>
    <row r="141" spans="2:51" s="13" customFormat="1" ht="10.2">
      <c r="B141" s="162"/>
      <c r="D141" s="157" t="s">
        <v>159</v>
      </c>
      <c r="E141" s="163" t="s">
        <v>1</v>
      </c>
      <c r="F141" s="164" t="s">
        <v>769</v>
      </c>
      <c r="H141" s="165">
        <v>19.3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159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148</v>
      </c>
    </row>
    <row r="142" spans="1:65" s="2" customFormat="1" ht="33" customHeight="1">
      <c r="A142" s="32"/>
      <c r="B142" s="143"/>
      <c r="C142" s="144" t="s">
        <v>170</v>
      </c>
      <c r="D142" s="144" t="s">
        <v>151</v>
      </c>
      <c r="E142" s="145" t="s">
        <v>423</v>
      </c>
      <c r="F142" s="146" t="s">
        <v>424</v>
      </c>
      <c r="G142" s="147" t="s">
        <v>400</v>
      </c>
      <c r="H142" s="148">
        <v>476.9</v>
      </c>
      <c r="I142" s="149"/>
      <c r="J142" s="150">
        <f>ROUND(I142*H142,2)</f>
        <v>0</v>
      </c>
      <c r="K142" s="146" t="s">
        <v>155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170</v>
      </c>
      <c r="AT142" s="155" t="s">
        <v>151</v>
      </c>
      <c r="AU142" s="155" t="s">
        <v>83</v>
      </c>
      <c r="AY142" s="17" t="s">
        <v>148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170</v>
      </c>
      <c r="BM142" s="155" t="s">
        <v>770</v>
      </c>
    </row>
    <row r="143" spans="1:47" s="2" customFormat="1" ht="38.4">
      <c r="A143" s="32"/>
      <c r="B143" s="33"/>
      <c r="C143" s="32"/>
      <c r="D143" s="157" t="s">
        <v>158</v>
      </c>
      <c r="E143" s="32"/>
      <c r="F143" s="158" t="s">
        <v>426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158</v>
      </c>
      <c r="AU143" s="17" t="s">
        <v>83</v>
      </c>
    </row>
    <row r="144" spans="2:51" s="14" customFormat="1" ht="10.2">
      <c r="B144" s="173"/>
      <c r="D144" s="157" t="s">
        <v>159</v>
      </c>
      <c r="E144" s="174" t="s">
        <v>1</v>
      </c>
      <c r="F144" s="175" t="s">
        <v>427</v>
      </c>
      <c r="H144" s="174" t="s">
        <v>1</v>
      </c>
      <c r="I144" s="176"/>
      <c r="L144" s="173"/>
      <c r="M144" s="177"/>
      <c r="N144" s="178"/>
      <c r="O144" s="178"/>
      <c r="P144" s="178"/>
      <c r="Q144" s="178"/>
      <c r="R144" s="178"/>
      <c r="S144" s="178"/>
      <c r="T144" s="179"/>
      <c r="AT144" s="174" t="s">
        <v>159</v>
      </c>
      <c r="AU144" s="174" t="s">
        <v>83</v>
      </c>
      <c r="AV144" s="14" t="s">
        <v>81</v>
      </c>
      <c r="AW144" s="14" t="s">
        <v>30</v>
      </c>
      <c r="AX144" s="14" t="s">
        <v>73</v>
      </c>
      <c r="AY144" s="174" t="s">
        <v>148</v>
      </c>
    </row>
    <row r="145" spans="2:51" s="13" customFormat="1" ht="10.2">
      <c r="B145" s="162"/>
      <c r="D145" s="157" t="s">
        <v>159</v>
      </c>
      <c r="E145" s="163" t="s">
        <v>1</v>
      </c>
      <c r="F145" s="164" t="s">
        <v>771</v>
      </c>
      <c r="H145" s="165">
        <v>439.6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159</v>
      </c>
      <c r="AU145" s="163" t="s">
        <v>83</v>
      </c>
      <c r="AV145" s="13" t="s">
        <v>83</v>
      </c>
      <c r="AW145" s="13" t="s">
        <v>30</v>
      </c>
      <c r="AX145" s="13" t="s">
        <v>73</v>
      </c>
      <c r="AY145" s="163" t="s">
        <v>148</v>
      </c>
    </row>
    <row r="146" spans="2:51" s="13" customFormat="1" ht="10.2">
      <c r="B146" s="162"/>
      <c r="D146" s="157" t="s">
        <v>159</v>
      </c>
      <c r="E146" s="163" t="s">
        <v>1</v>
      </c>
      <c r="F146" s="164" t="s">
        <v>772</v>
      </c>
      <c r="H146" s="165">
        <v>18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159</v>
      </c>
      <c r="AU146" s="163" t="s">
        <v>83</v>
      </c>
      <c r="AV146" s="13" t="s">
        <v>83</v>
      </c>
      <c r="AW146" s="13" t="s">
        <v>30</v>
      </c>
      <c r="AX146" s="13" t="s">
        <v>73</v>
      </c>
      <c r="AY146" s="163" t="s">
        <v>148</v>
      </c>
    </row>
    <row r="147" spans="2:51" s="13" customFormat="1" ht="10.2">
      <c r="B147" s="162"/>
      <c r="D147" s="157" t="s">
        <v>159</v>
      </c>
      <c r="E147" s="163" t="s">
        <v>1</v>
      </c>
      <c r="F147" s="164" t="s">
        <v>773</v>
      </c>
      <c r="H147" s="165">
        <v>19.3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159</v>
      </c>
      <c r="AU147" s="163" t="s">
        <v>83</v>
      </c>
      <c r="AV147" s="13" t="s">
        <v>83</v>
      </c>
      <c r="AW147" s="13" t="s">
        <v>30</v>
      </c>
      <c r="AX147" s="13" t="s">
        <v>73</v>
      </c>
      <c r="AY147" s="163" t="s">
        <v>148</v>
      </c>
    </row>
    <row r="148" spans="2:51" s="15" customFormat="1" ht="10.2">
      <c r="B148" s="180"/>
      <c r="D148" s="157" t="s">
        <v>159</v>
      </c>
      <c r="E148" s="181" t="s">
        <v>1</v>
      </c>
      <c r="F148" s="182" t="s">
        <v>249</v>
      </c>
      <c r="H148" s="183">
        <v>476.9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159</v>
      </c>
      <c r="AU148" s="181" t="s">
        <v>83</v>
      </c>
      <c r="AV148" s="15" t="s">
        <v>170</v>
      </c>
      <c r="AW148" s="15" t="s">
        <v>30</v>
      </c>
      <c r="AX148" s="15" t="s">
        <v>81</v>
      </c>
      <c r="AY148" s="181" t="s">
        <v>148</v>
      </c>
    </row>
    <row r="149" spans="1:65" s="2" customFormat="1" ht="34.2">
      <c r="A149" s="32"/>
      <c r="B149" s="143"/>
      <c r="C149" s="144" t="s">
        <v>147</v>
      </c>
      <c r="D149" s="144" t="s">
        <v>151</v>
      </c>
      <c r="E149" s="145" t="s">
        <v>429</v>
      </c>
      <c r="F149" s="146" t="s">
        <v>430</v>
      </c>
      <c r="G149" s="147" t="s">
        <v>400</v>
      </c>
      <c r="H149" s="148">
        <v>4769</v>
      </c>
      <c r="I149" s="149"/>
      <c r="J149" s="150">
        <f>ROUND(I149*H149,2)</f>
        <v>0</v>
      </c>
      <c r="K149" s="146" t="s">
        <v>155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170</v>
      </c>
      <c r="AT149" s="155" t="s">
        <v>151</v>
      </c>
      <c r="AU149" s="155" t="s">
        <v>83</v>
      </c>
      <c r="AY149" s="17" t="s">
        <v>148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170</v>
      </c>
      <c r="BM149" s="155" t="s">
        <v>774</v>
      </c>
    </row>
    <row r="150" spans="1:47" s="2" customFormat="1" ht="48">
      <c r="A150" s="32"/>
      <c r="B150" s="33"/>
      <c r="C150" s="32"/>
      <c r="D150" s="157" t="s">
        <v>158</v>
      </c>
      <c r="E150" s="32"/>
      <c r="F150" s="158" t="s">
        <v>432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158</v>
      </c>
      <c r="AU150" s="17" t="s">
        <v>83</v>
      </c>
    </row>
    <row r="151" spans="2:51" s="13" customFormat="1" ht="10.2">
      <c r="B151" s="162"/>
      <c r="D151" s="157" t="s">
        <v>159</v>
      </c>
      <c r="E151" s="163" t="s">
        <v>1</v>
      </c>
      <c r="F151" s="164" t="s">
        <v>775</v>
      </c>
      <c r="H151" s="165">
        <v>4769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159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148</v>
      </c>
    </row>
    <row r="152" spans="1:65" s="2" customFormat="1" ht="22.8">
      <c r="A152" s="32"/>
      <c r="B152" s="143"/>
      <c r="C152" s="144" t="s">
        <v>180</v>
      </c>
      <c r="D152" s="144" t="s">
        <v>151</v>
      </c>
      <c r="E152" s="145" t="s">
        <v>445</v>
      </c>
      <c r="F152" s="146" t="s">
        <v>446</v>
      </c>
      <c r="G152" s="147" t="s">
        <v>323</v>
      </c>
      <c r="H152" s="148">
        <v>810.73</v>
      </c>
      <c r="I152" s="149"/>
      <c r="J152" s="150">
        <f>ROUND(I152*H152,2)</f>
        <v>0</v>
      </c>
      <c r="K152" s="146" t="s">
        <v>155</v>
      </c>
      <c r="L152" s="33"/>
      <c r="M152" s="151" t="s">
        <v>1</v>
      </c>
      <c r="N152" s="152" t="s">
        <v>38</v>
      </c>
      <c r="O152" s="58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170</v>
      </c>
      <c r="AT152" s="155" t="s">
        <v>151</v>
      </c>
      <c r="AU152" s="155" t="s">
        <v>83</v>
      </c>
      <c r="AY152" s="17" t="s">
        <v>148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170</v>
      </c>
      <c r="BM152" s="155" t="s">
        <v>776</v>
      </c>
    </row>
    <row r="153" spans="1:47" s="2" customFormat="1" ht="28.8">
      <c r="A153" s="32"/>
      <c r="B153" s="33"/>
      <c r="C153" s="32"/>
      <c r="D153" s="157" t="s">
        <v>158</v>
      </c>
      <c r="E153" s="32"/>
      <c r="F153" s="158" t="s">
        <v>448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158</v>
      </c>
      <c r="AU153" s="17" t="s">
        <v>83</v>
      </c>
    </row>
    <row r="154" spans="2:51" s="13" customFormat="1" ht="10.2">
      <c r="B154" s="162"/>
      <c r="D154" s="157" t="s">
        <v>159</v>
      </c>
      <c r="E154" s="163" t="s">
        <v>1</v>
      </c>
      <c r="F154" s="164" t="s">
        <v>777</v>
      </c>
      <c r="H154" s="165">
        <v>810.73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159</v>
      </c>
      <c r="AU154" s="163" t="s">
        <v>83</v>
      </c>
      <c r="AV154" s="13" t="s">
        <v>83</v>
      </c>
      <c r="AW154" s="13" t="s">
        <v>30</v>
      </c>
      <c r="AX154" s="13" t="s">
        <v>81</v>
      </c>
      <c r="AY154" s="163" t="s">
        <v>148</v>
      </c>
    </row>
    <row r="155" spans="1:65" s="2" customFormat="1" ht="16.5" customHeight="1">
      <c r="A155" s="32"/>
      <c r="B155" s="143"/>
      <c r="C155" s="144" t="s">
        <v>186</v>
      </c>
      <c r="D155" s="144" t="s">
        <v>151</v>
      </c>
      <c r="E155" s="145" t="s">
        <v>450</v>
      </c>
      <c r="F155" s="146" t="s">
        <v>451</v>
      </c>
      <c r="G155" s="147" t="s">
        <v>400</v>
      </c>
      <c r="H155" s="148">
        <v>476.9</v>
      </c>
      <c r="I155" s="149"/>
      <c r="J155" s="150">
        <f>ROUND(I155*H155,2)</f>
        <v>0</v>
      </c>
      <c r="K155" s="146" t="s">
        <v>155</v>
      </c>
      <c r="L155" s="33"/>
      <c r="M155" s="151" t="s">
        <v>1</v>
      </c>
      <c r="N155" s="152" t="s">
        <v>38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170</v>
      </c>
      <c r="AT155" s="155" t="s">
        <v>151</v>
      </c>
      <c r="AU155" s="155" t="s">
        <v>83</v>
      </c>
      <c r="AY155" s="17" t="s">
        <v>148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81</v>
      </c>
      <c r="BK155" s="156">
        <f>ROUND(I155*H155,2)</f>
        <v>0</v>
      </c>
      <c r="BL155" s="17" t="s">
        <v>170</v>
      </c>
      <c r="BM155" s="155" t="s">
        <v>778</v>
      </c>
    </row>
    <row r="156" spans="1:47" s="2" customFormat="1" ht="19.2">
      <c r="A156" s="32"/>
      <c r="B156" s="33"/>
      <c r="C156" s="32"/>
      <c r="D156" s="157" t="s">
        <v>158</v>
      </c>
      <c r="E156" s="32"/>
      <c r="F156" s="158" t="s">
        <v>453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158</v>
      </c>
      <c r="AU156" s="17" t="s">
        <v>83</v>
      </c>
    </row>
    <row r="157" spans="2:51" s="13" customFormat="1" ht="10.2">
      <c r="B157" s="162"/>
      <c r="D157" s="157" t="s">
        <v>159</v>
      </c>
      <c r="E157" s="163" t="s">
        <v>1</v>
      </c>
      <c r="F157" s="164" t="s">
        <v>779</v>
      </c>
      <c r="H157" s="165">
        <v>476.9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159</v>
      </c>
      <c r="AU157" s="163" t="s">
        <v>83</v>
      </c>
      <c r="AV157" s="13" t="s">
        <v>83</v>
      </c>
      <c r="AW157" s="13" t="s">
        <v>30</v>
      </c>
      <c r="AX157" s="13" t="s">
        <v>73</v>
      </c>
      <c r="AY157" s="163" t="s">
        <v>148</v>
      </c>
    </row>
    <row r="158" spans="2:51" s="15" customFormat="1" ht="10.2">
      <c r="B158" s="180"/>
      <c r="D158" s="157" t="s">
        <v>159</v>
      </c>
      <c r="E158" s="181" t="s">
        <v>1</v>
      </c>
      <c r="F158" s="182" t="s">
        <v>249</v>
      </c>
      <c r="H158" s="183">
        <v>476.9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159</v>
      </c>
      <c r="AU158" s="181" t="s">
        <v>83</v>
      </c>
      <c r="AV158" s="15" t="s">
        <v>170</v>
      </c>
      <c r="AW158" s="15" t="s">
        <v>30</v>
      </c>
      <c r="AX158" s="15" t="s">
        <v>81</v>
      </c>
      <c r="AY158" s="181" t="s">
        <v>148</v>
      </c>
    </row>
    <row r="159" spans="1:65" s="2" customFormat="1" ht="22.8">
      <c r="A159" s="32"/>
      <c r="B159" s="143"/>
      <c r="C159" s="144" t="s">
        <v>191</v>
      </c>
      <c r="D159" s="144" t="s">
        <v>151</v>
      </c>
      <c r="E159" s="145" t="s">
        <v>458</v>
      </c>
      <c r="F159" s="146" t="s">
        <v>459</v>
      </c>
      <c r="G159" s="147" t="s">
        <v>400</v>
      </c>
      <c r="H159" s="148">
        <v>12</v>
      </c>
      <c r="I159" s="149"/>
      <c r="J159" s="150">
        <f>ROUND(I159*H159,2)</f>
        <v>0</v>
      </c>
      <c r="K159" s="146" t="s">
        <v>155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170</v>
      </c>
      <c r="AT159" s="155" t="s">
        <v>151</v>
      </c>
      <c r="AU159" s="155" t="s">
        <v>83</v>
      </c>
      <c r="AY159" s="17" t="s">
        <v>148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170</v>
      </c>
      <c r="BM159" s="155" t="s">
        <v>780</v>
      </c>
    </row>
    <row r="160" spans="1:47" s="2" customFormat="1" ht="28.8">
      <c r="A160" s="32"/>
      <c r="B160" s="33"/>
      <c r="C160" s="32"/>
      <c r="D160" s="157" t="s">
        <v>158</v>
      </c>
      <c r="E160" s="32"/>
      <c r="F160" s="158" t="s">
        <v>461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158</v>
      </c>
      <c r="AU160" s="17" t="s">
        <v>83</v>
      </c>
    </row>
    <row r="161" spans="2:51" s="14" customFormat="1" ht="10.2">
      <c r="B161" s="173"/>
      <c r="D161" s="157" t="s">
        <v>159</v>
      </c>
      <c r="E161" s="174" t="s">
        <v>1</v>
      </c>
      <c r="F161" s="175" t="s">
        <v>462</v>
      </c>
      <c r="H161" s="174" t="s">
        <v>1</v>
      </c>
      <c r="I161" s="176"/>
      <c r="L161" s="173"/>
      <c r="M161" s="177"/>
      <c r="N161" s="178"/>
      <c r="O161" s="178"/>
      <c r="P161" s="178"/>
      <c r="Q161" s="178"/>
      <c r="R161" s="178"/>
      <c r="S161" s="178"/>
      <c r="T161" s="179"/>
      <c r="AT161" s="174" t="s">
        <v>159</v>
      </c>
      <c r="AU161" s="174" t="s">
        <v>83</v>
      </c>
      <c r="AV161" s="14" t="s">
        <v>81</v>
      </c>
      <c r="AW161" s="14" t="s">
        <v>30</v>
      </c>
      <c r="AX161" s="14" t="s">
        <v>73</v>
      </c>
      <c r="AY161" s="174" t="s">
        <v>148</v>
      </c>
    </row>
    <row r="162" spans="2:51" s="13" customFormat="1" ht="10.2">
      <c r="B162" s="162"/>
      <c r="D162" s="157" t="s">
        <v>159</v>
      </c>
      <c r="E162" s="163" t="s">
        <v>1</v>
      </c>
      <c r="F162" s="164" t="s">
        <v>781</v>
      </c>
      <c r="H162" s="165">
        <v>3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159</v>
      </c>
      <c r="AU162" s="163" t="s">
        <v>83</v>
      </c>
      <c r="AV162" s="13" t="s">
        <v>83</v>
      </c>
      <c r="AW162" s="13" t="s">
        <v>30</v>
      </c>
      <c r="AX162" s="13" t="s">
        <v>73</v>
      </c>
      <c r="AY162" s="163" t="s">
        <v>148</v>
      </c>
    </row>
    <row r="163" spans="2:51" s="13" customFormat="1" ht="10.2">
      <c r="B163" s="162"/>
      <c r="D163" s="157" t="s">
        <v>159</v>
      </c>
      <c r="E163" s="163" t="s">
        <v>1</v>
      </c>
      <c r="F163" s="164" t="s">
        <v>782</v>
      </c>
      <c r="H163" s="165">
        <v>9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159</v>
      </c>
      <c r="AU163" s="163" t="s">
        <v>83</v>
      </c>
      <c r="AV163" s="13" t="s">
        <v>83</v>
      </c>
      <c r="AW163" s="13" t="s">
        <v>30</v>
      </c>
      <c r="AX163" s="13" t="s">
        <v>73</v>
      </c>
      <c r="AY163" s="163" t="s">
        <v>148</v>
      </c>
    </row>
    <row r="164" spans="2:51" s="15" customFormat="1" ht="10.2">
      <c r="B164" s="180"/>
      <c r="D164" s="157" t="s">
        <v>159</v>
      </c>
      <c r="E164" s="181" t="s">
        <v>1</v>
      </c>
      <c r="F164" s="182" t="s">
        <v>249</v>
      </c>
      <c r="H164" s="183">
        <v>12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159</v>
      </c>
      <c r="AU164" s="181" t="s">
        <v>83</v>
      </c>
      <c r="AV164" s="15" t="s">
        <v>170</v>
      </c>
      <c r="AW164" s="15" t="s">
        <v>30</v>
      </c>
      <c r="AX164" s="15" t="s">
        <v>81</v>
      </c>
      <c r="AY164" s="181" t="s">
        <v>148</v>
      </c>
    </row>
    <row r="165" spans="1:65" s="2" customFormat="1" ht="16.5" customHeight="1">
      <c r="A165" s="32"/>
      <c r="B165" s="143"/>
      <c r="C165" s="188" t="s">
        <v>196</v>
      </c>
      <c r="D165" s="188" t="s">
        <v>250</v>
      </c>
      <c r="E165" s="189" t="s">
        <v>466</v>
      </c>
      <c r="F165" s="190" t="s">
        <v>467</v>
      </c>
      <c r="G165" s="191" t="s">
        <v>323</v>
      </c>
      <c r="H165" s="192">
        <v>24</v>
      </c>
      <c r="I165" s="193"/>
      <c r="J165" s="194">
        <f>ROUND(I165*H165,2)</f>
        <v>0</v>
      </c>
      <c r="K165" s="190" t="s">
        <v>155</v>
      </c>
      <c r="L165" s="195"/>
      <c r="M165" s="196" t="s">
        <v>1</v>
      </c>
      <c r="N165" s="197" t="s">
        <v>38</v>
      </c>
      <c r="O165" s="58"/>
      <c r="P165" s="153">
        <f>O165*H165</f>
        <v>0</v>
      </c>
      <c r="Q165" s="153">
        <v>1</v>
      </c>
      <c r="R165" s="153">
        <f>Q165*H165</f>
        <v>24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191</v>
      </c>
      <c r="AT165" s="155" t="s">
        <v>250</v>
      </c>
      <c r="AU165" s="155" t="s">
        <v>83</v>
      </c>
      <c r="AY165" s="17" t="s">
        <v>148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81</v>
      </c>
      <c r="BK165" s="156">
        <f>ROUND(I165*H165,2)</f>
        <v>0</v>
      </c>
      <c r="BL165" s="17" t="s">
        <v>170</v>
      </c>
      <c r="BM165" s="155" t="s">
        <v>783</v>
      </c>
    </row>
    <row r="166" spans="1:47" s="2" customFormat="1" ht="10.2">
      <c r="A166" s="32"/>
      <c r="B166" s="33"/>
      <c r="C166" s="32"/>
      <c r="D166" s="157" t="s">
        <v>158</v>
      </c>
      <c r="E166" s="32"/>
      <c r="F166" s="158" t="s">
        <v>467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158</v>
      </c>
      <c r="AU166" s="17" t="s">
        <v>83</v>
      </c>
    </row>
    <row r="167" spans="2:51" s="13" customFormat="1" ht="10.2">
      <c r="B167" s="162"/>
      <c r="D167" s="157" t="s">
        <v>159</v>
      </c>
      <c r="F167" s="164" t="s">
        <v>784</v>
      </c>
      <c r="H167" s="165">
        <v>24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159</v>
      </c>
      <c r="AU167" s="163" t="s">
        <v>83</v>
      </c>
      <c r="AV167" s="13" t="s">
        <v>83</v>
      </c>
      <c r="AW167" s="13" t="s">
        <v>3</v>
      </c>
      <c r="AX167" s="13" t="s">
        <v>81</v>
      </c>
      <c r="AY167" s="163" t="s">
        <v>148</v>
      </c>
    </row>
    <row r="168" spans="1:65" s="2" customFormat="1" ht="22.8">
      <c r="A168" s="32"/>
      <c r="B168" s="143"/>
      <c r="C168" s="144" t="s">
        <v>201</v>
      </c>
      <c r="D168" s="144" t="s">
        <v>151</v>
      </c>
      <c r="E168" s="145" t="s">
        <v>471</v>
      </c>
      <c r="F168" s="146" t="s">
        <v>472</v>
      </c>
      <c r="G168" s="147" t="s">
        <v>286</v>
      </c>
      <c r="H168" s="148">
        <v>1099</v>
      </c>
      <c r="I168" s="149"/>
      <c r="J168" s="150">
        <f>ROUND(I168*H168,2)</f>
        <v>0</v>
      </c>
      <c r="K168" s="146" t="s">
        <v>155</v>
      </c>
      <c r="L168" s="33"/>
      <c r="M168" s="151" t="s">
        <v>1</v>
      </c>
      <c r="N168" s="152" t="s">
        <v>38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170</v>
      </c>
      <c r="AT168" s="155" t="s">
        <v>151</v>
      </c>
      <c r="AU168" s="155" t="s">
        <v>83</v>
      </c>
      <c r="AY168" s="17" t="s">
        <v>148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81</v>
      </c>
      <c r="BK168" s="156">
        <f>ROUND(I168*H168,2)</f>
        <v>0</v>
      </c>
      <c r="BL168" s="17" t="s">
        <v>170</v>
      </c>
      <c r="BM168" s="155" t="s">
        <v>785</v>
      </c>
    </row>
    <row r="169" spans="1:47" s="2" customFormat="1" ht="19.2">
      <c r="A169" s="32"/>
      <c r="B169" s="33"/>
      <c r="C169" s="32"/>
      <c r="D169" s="157" t="s">
        <v>158</v>
      </c>
      <c r="E169" s="32"/>
      <c r="F169" s="158" t="s">
        <v>474</v>
      </c>
      <c r="G169" s="32"/>
      <c r="H169" s="32"/>
      <c r="I169" s="159"/>
      <c r="J169" s="32"/>
      <c r="K169" s="32"/>
      <c r="L169" s="33"/>
      <c r="M169" s="160"/>
      <c r="N169" s="161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158</v>
      </c>
      <c r="AU169" s="17" t="s">
        <v>83</v>
      </c>
    </row>
    <row r="170" spans="2:63" s="12" customFormat="1" ht="22.8" customHeight="1">
      <c r="B170" s="130"/>
      <c r="D170" s="131" t="s">
        <v>72</v>
      </c>
      <c r="E170" s="141" t="s">
        <v>83</v>
      </c>
      <c r="F170" s="141" t="s">
        <v>786</v>
      </c>
      <c r="I170" s="133"/>
      <c r="J170" s="142">
        <f>BK170</f>
        <v>0</v>
      </c>
      <c r="L170" s="130"/>
      <c r="M170" s="135"/>
      <c r="N170" s="136"/>
      <c r="O170" s="136"/>
      <c r="P170" s="137">
        <f>SUM(P171:P178)</f>
        <v>0</v>
      </c>
      <c r="Q170" s="136"/>
      <c r="R170" s="137">
        <f>SUM(R171:R178)</f>
        <v>30.507510000000003</v>
      </c>
      <c r="S170" s="136"/>
      <c r="T170" s="138">
        <f>SUM(T171:T178)</f>
        <v>0</v>
      </c>
      <c r="AR170" s="131" t="s">
        <v>81</v>
      </c>
      <c r="AT170" s="139" t="s">
        <v>72</v>
      </c>
      <c r="AU170" s="139" t="s">
        <v>81</v>
      </c>
      <c r="AY170" s="131" t="s">
        <v>148</v>
      </c>
      <c r="BK170" s="140">
        <f>SUM(BK171:BK178)</f>
        <v>0</v>
      </c>
    </row>
    <row r="171" spans="1:65" s="2" customFormat="1" ht="22.8">
      <c r="A171" s="32"/>
      <c r="B171" s="143"/>
      <c r="C171" s="144" t="s">
        <v>207</v>
      </c>
      <c r="D171" s="144" t="s">
        <v>151</v>
      </c>
      <c r="E171" s="145" t="s">
        <v>787</v>
      </c>
      <c r="F171" s="146" t="s">
        <v>788</v>
      </c>
      <c r="G171" s="147" t="s">
        <v>286</v>
      </c>
      <c r="H171" s="148">
        <v>193</v>
      </c>
      <c r="I171" s="149"/>
      <c r="J171" s="150">
        <f>ROUND(I171*H171,2)</f>
        <v>0</v>
      </c>
      <c r="K171" s="146" t="s">
        <v>155</v>
      </c>
      <c r="L171" s="33"/>
      <c r="M171" s="151" t="s">
        <v>1</v>
      </c>
      <c r="N171" s="152" t="s">
        <v>38</v>
      </c>
      <c r="O171" s="58"/>
      <c r="P171" s="153">
        <f>O171*H171</f>
        <v>0</v>
      </c>
      <c r="Q171" s="153">
        <v>0.00017</v>
      </c>
      <c r="R171" s="153">
        <f>Q171*H171</f>
        <v>0.032810000000000006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170</v>
      </c>
      <c r="AT171" s="155" t="s">
        <v>151</v>
      </c>
      <c r="AU171" s="155" t="s">
        <v>83</v>
      </c>
      <c r="AY171" s="17" t="s">
        <v>148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81</v>
      </c>
      <c r="BK171" s="156">
        <f>ROUND(I171*H171,2)</f>
        <v>0</v>
      </c>
      <c r="BL171" s="17" t="s">
        <v>170</v>
      </c>
      <c r="BM171" s="155" t="s">
        <v>789</v>
      </c>
    </row>
    <row r="172" spans="1:47" s="2" customFormat="1" ht="28.8">
      <c r="A172" s="32"/>
      <c r="B172" s="33"/>
      <c r="C172" s="32"/>
      <c r="D172" s="157" t="s">
        <v>158</v>
      </c>
      <c r="E172" s="32"/>
      <c r="F172" s="158" t="s">
        <v>790</v>
      </c>
      <c r="G172" s="32"/>
      <c r="H172" s="32"/>
      <c r="I172" s="159"/>
      <c r="J172" s="32"/>
      <c r="K172" s="32"/>
      <c r="L172" s="33"/>
      <c r="M172" s="160"/>
      <c r="N172" s="161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158</v>
      </c>
      <c r="AU172" s="17" t="s">
        <v>83</v>
      </c>
    </row>
    <row r="173" spans="2:51" s="13" customFormat="1" ht="10.2">
      <c r="B173" s="162"/>
      <c r="D173" s="157" t="s">
        <v>159</v>
      </c>
      <c r="E173" s="163" t="s">
        <v>1</v>
      </c>
      <c r="F173" s="164" t="s">
        <v>791</v>
      </c>
      <c r="H173" s="165">
        <v>193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159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148</v>
      </c>
    </row>
    <row r="174" spans="1:65" s="2" customFormat="1" ht="16.5" customHeight="1">
      <c r="A174" s="32"/>
      <c r="B174" s="143"/>
      <c r="C174" s="188" t="s">
        <v>213</v>
      </c>
      <c r="D174" s="188" t="s">
        <v>250</v>
      </c>
      <c r="E174" s="189" t="s">
        <v>792</v>
      </c>
      <c r="F174" s="190" t="s">
        <v>793</v>
      </c>
      <c r="G174" s="191" t="s">
        <v>286</v>
      </c>
      <c r="H174" s="192">
        <v>193</v>
      </c>
      <c r="I174" s="193"/>
      <c r="J174" s="194">
        <f>ROUND(I174*H174,2)</f>
        <v>0</v>
      </c>
      <c r="K174" s="190" t="s">
        <v>155</v>
      </c>
      <c r="L174" s="195"/>
      <c r="M174" s="196" t="s">
        <v>1</v>
      </c>
      <c r="N174" s="197" t="s">
        <v>38</v>
      </c>
      <c r="O174" s="58"/>
      <c r="P174" s="153">
        <f>O174*H174</f>
        <v>0</v>
      </c>
      <c r="Q174" s="153">
        <v>0.00025</v>
      </c>
      <c r="R174" s="153">
        <f>Q174*H174</f>
        <v>0.04825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191</v>
      </c>
      <c r="AT174" s="155" t="s">
        <v>250</v>
      </c>
      <c r="AU174" s="155" t="s">
        <v>83</v>
      </c>
      <c r="AY174" s="17" t="s">
        <v>148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81</v>
      </c>
      <c r="BK174" s="156">
        <f>ROUND(I174*H174,2)</f>
        <v>0</v>
      </c>
      <c r="BL174" s="17" t="s">
        <v>170</v>
      </c>
      <c r="BM174" s="155" t="s">
        <v>794</v>
      </c>
    </row>
    <row r="175" spans="1:47" s="2" customFormat="1" ht="10.2">
      <c r="A175" s="32"/>
      <c r="B175" s="33"/>
      <c r="C175" s="32"/>
      <c r="D175" s="157" t="s">
        <v>158</v>
      </c>
      <c r="E175" s="32"/>
      <c r="F175" s="158" t="s">
        <v>793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158</v>
      </c>
      <c r="AU175" s="17" t="s">
        <v>83</v>
      </c>
    </row>
    <row r="176" spans="1:65" s="2" customFormat="1" ht="34.2">
      <c r="A176" s="32"/>
      <c r="B176" s="143"/>
      <c r="C176" s="144" t="s">
        <v>218</v>
      </c>
      <c r="D176" s="144" t="s">
        <v>151</v>
      </c>
      <c r="E176" s="145" t="s">
        <v>795</v>
      </c>
      <c r="F176" s="146" t="s">
        <v>796</v>
      </c>
      <c r="G176" s="147" t="s">
        <v>279</v>
      </c>
      <c r="H176" s="148">
        <v>96.5</v>
      </c>
      <c r="I176" s="149"/>
      <c r="J176" s="150">
        <f>ROUND(I176*H176,2)</f>
        <v>0</v>
      </c>
      <c r="K176" s="146" t="s">
        <v>155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0.3153</v>
      </c>
      <c r="R176" s="153">
        <f>Q176*H176</f>
        <v>30.426450000000003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170</v>
      </c>
      <c r="AT176" s="155" t="s">
        <v>151</v>
      </c>
      <c r="AU176" s="155" t="s">
        <v>83</v>
      </c>
      <c r="AY176" s="17" t="s">
        <v>148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170</v>
      </c>
      <c r="BM176" s="155" t="s">
        <v>797</v>
      </c>
    </row>
    <row r="177" spans="1:47" s="2" customFormat="1" ht="38.4">
      <c r="A177" s="32"/>
      <c r="B177" s="33"/>
      <c r="C177" s="32"/>
      <c r="D177" s="157" t="s">
        <v>158</v>
      </c>
      <c r="E177" s="32"/>
      <c r="F177" s="158" t="s">
        <v>798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158</v>
      </c>
      <c r="AU177" s="17" t="s">
        <v>83</v>
      </c>
    </row>
    <row r="178" spans="2:51" s="13" customFormat="1" ht="20.4">
      <c r="B178" s="162"/>
      <c r="D178" s="157" t="s">
        <v>159</v>
      </c>
      <c r="E178" s="163" t="s">
        <v>1</v>
      </c>
      <c r="F178" s="164" t="s">
        <v>799</v>
      </c>
      <c r="H178" s="165">
        <v>96.5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159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148</v>
      </c>
    </row>
    <row r="179" spans="2:63" s="12" customFormat="1" ht="22.8" customHeight="1">
      <c r="B179" s="130"/>
      <c r="D179" s="131" t="s">
        <v>72</v>
      </c>
      <c r="E179" s="141" t="s">
        <v>170</v>
      </c>
      <c r="F179" s="141" t="s">
        <v>800</v>
      </c>
      <c r="I179" s="133"/>
      <c r="J179" s="142">
        <f>BK179</f>
        <v>0</v>
      </c>
      <c r="L179" s="130"/>
      <c r="M179" s="135"/>
      <c r="N179" s="136"/>
      <c r="O179" s="136"/>
      <c r="P179" s="137">
        <f>SUM(P180:P186)</f>
        <v>0</v>
      </c>
      <c r="Q179" s="136"/>
      <c r="R179" s="137">
        <f>SUM(R180:R186)</f>
        <v>0</v>
      </c>
      <c r="S179" s="136"/>
      <c r="T179" s="138">
        <f>SUM(T180:T186)</f>
        <v>0</v>
      </c>
      <c r="AR179" s="131" t="s">
        <v>81</v>
      </c>
      <c r="AT179" s="139" t="s">
        <v>72</v>
      </c>
      <c r="AU179" s="139" t="s">
        <v>81</v>
      </c>
      <c r="AY179" s="131" t="s">
        <v>148</v>
      </c>
      <c r="BK179" s="140">
        <f>SUM(BK180:BK186)</f>
        <v>0</v>
      </c>
    </row>
    <row r="180" spans="1:65" s="2" customFormat="1" ht="33" customHeight="1">
      <c r="A180" s="32"/>
      <c r="B180" s="143"/>
      <c r="C180" s="144" t="s">
        <v>225</v>
      </c>
      <c r="D180" s="144" t="s">
        <v>151</v>
      </c>
      <c r="E180" s="145" t="s">
        <v>801</v>
      </c>
      <c r="F180" s="146" t="s">
        <v>802</v>
      </c>
      <c r="G180" s="147" t="s">
        <v>286</v>
      </c>
      <c r="H180" s="148">
        <v>1983</v>
      </c>
      <c r="I180" s="149"/>
      <c r="J180" s="150">
        <f>ROUND(I180*H180,2)</f>
        <v>0</v>
      </c>
      <c r="K180" s="146" t="s">
        <v>155</v>
      </c>
      <c r="L180" s="33"/>
      <c r="M180" s="151" t="s">
        <v>1</v>
      </c>
      <c r="N180" s="152" t="s">
        <v>38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170</v>
      </c>
      <c r="AT180" s="155" t="s">
        <v>151</v>
      </c>
      <c r="AU180" s="155" t="s">
        <v>83</v>
      </c>
      <c r="AY180" s="17" t="s">
        <v>148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81</v>
      </c>
      <c r="BK180" s="156">
        <f>ROUND(I180*H180,2)</f>
        <v>0</v>
      </c>
      <c r="BL180" s="17" t="s">
        <v>170</v>
      </c>
      <c r="BM180" s="155" t="s">
        <v>803</v>
      </c>
    </row>
    <row r="181" spans="1:47" s="2" customFormat="1" ht="28.8">
      <c r="A181" s="32"/>
      <c r="B181" s="33"/>
      <c r="C181" s="32"/>
      <c r="D181" s="157" t="s">
        <v>158</v>
      </c>
      <c r="E181" s="32"/>
      <c r="F181" s="158" t="s">
        <v>804</v>
      </c>
      <c r="G181" s="32"/>
      <c r="H181" s="32"/>
      <c r="I181" s="159"/>
      <c r="J181" s="32"/>
      <c r="K181" s="32"/>
      <c r="L181" s="33"/>
      <c r="M181" s="160"/>
      <c r="N181" s="161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158</v>
      </c>
      <c r="AU181" s="17" t="s">
        <v>83</v>
      </c>
    </row>
    <row r="182" spans="2:51" s="14" customFormat="1" ht="10.2">
      <c r="B182" s="173"/>
      <c r="D182" s="157" t="s">
        <v>159</v>
      </c>
      <c r="E182" s="174" t="s">
        <v>1</v>
      </c>
      <c r="F182" s="175" t="s">
        <v>805</v>
      </c>
      <c r="H182" s="174" t="s">
        <v>1</v>
      </c>
      <c r="I182" s="176"/>
      <c r="L182" s="173"/>
      <c r="M182" s="177"/>
      <c r="N182" s="178"/>
      <c r="O182" s="178"/>
      <c r="P182" s="178"/>
      <c r="Q182" s="178"/>
      <c r="R182" s="178"/>
      <c r="S182" s="178"/>
      <c r="T182" s="179"/>
      <c r="AT182" s="174" t="s">
        <v>159</v>
      </c>
      <c r="AU182" s="174" t="s">
        <v>83</v>
      </c>
      <c r="AV182" s="14" t="s">
        <v>81</v>
      </c>
      <c r="AW182" s="14" t="s">
        <v>30</v>
      </c>
      <c r="AX182" s="14" t="s">
        <v>73</v>
      </c>
      <c r="AY182" s="174" t="s">
        <v>148</v>
      </c>
    </row>
    <row r="183" spans="2:51" s="13" customFormat="1" ht="10.2">
      <c r="B183" s="162"/>
      <c r="D183" s="157" t="s">
        <v>159</v>
      </c>
      <c r="E183" s="163" t="s">
        <v>1</v>
      </c>
      <c r="F183" s="164" t="s">
        <v>806</v>
      </c>
      <c r="H183" s="165">
        <v>1723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159</v>
      </c>
      <c r="AU183" s="163" t="s">
        <v>83</v>
      </c>
      <c r="AV183" s="13" t="s">
        <v>83</v>
      </c>
      <c r="AW183" s="13" t="s">
        <v>30</v>
      </c>
      <c r="AX183" s="13" t="s">
        <v>73</v>
      </c>
      <c r="AY183" s="163" t="s">
        <v>148</v>
      </c>
    </row>
    <row r="184" spans="2:51" s="13" customFormat="1" ht="10.2">
      <c r="B184" s="162"/>
      <c r="D184" s="157" t="s">
        <v>159</v>
      </c>
      <c r="E184" s="163" t="s">
        <v>1</v>
      </c>
      <c r="F184" s="164" t="s">
        <v>807</v>
      </c>
      <c r="H184" s="165">
        <v>199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159</v>
      </c>
      <c r="AU184" s="163" t="s">
        <v>83</v>
      </c>
      <c r="AV184" s="13" t="s">
        <v>83</v>
      </c>
      <c r="AW184" s="13" t="s">
        <v>30</v>
      </c>
      <c r="AX184" s="13" t="s">
        <v>73</v>
      </c>
      <c r="AY184" s="163" t="s">
        <v>148</v>
      </c>
    </row>
    <row r="185" spans="2:51" s="13" customFormat="1" ht="10.2">
      <c r="B185" s="162"/>
      <c r="D185" s="157" t="s">
        <v>159</v>
      </c>
      <c r="E185" s="163" t="s">
        <v>1</v>
      </c>
      <c r="F185" s="164" t="s">
        <v>808</v>
      </c>
      <c r="H185" s="165">
        <v>61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159</v>
      </c>
      <c r="AU185" s="163" t="s">
        <v>83</v>
      </c>
      <c r="AV185" s="13" t="s">
        <v>83</v>
      </c>
      <c r="AW185" s="13" t="s">
        <v>30</v>
      </c>
      <c r="AX185" s="13" t="s">
        <v>73</v>
      </c>
      <c r="AY185" s="163" t="s">
        <v>148</v>
      </c>
    </row>
    <row r="186" spans="2:51" s="15" customFormat="1" ht="10.2">
      <c r="B186" s="180"/>
      <c r="D186" s="157" t="s">
        <v>159</v>
      </c>
      <c r="E186" s="181" t="s">
        <v>1</v>
      </c>
      <c r="F186" s="182" t="s">
        <v>249</v>
      </c>
      <c r="H186" s="183">
        <v>1983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159</v>
      </c>
      <c r="AU186" s="181" t="s">
        <v>83</v>
      </c>
      <c r="AV186" s="15" t="s">
        <v>170</v>
      </c>
      <c r="AW186" s="15" t="s">
        <v>30</v>
      </c>
      <c r="AX186" s="15" t="s">
        <v>81</v>
      </c>
      <c r="AY186" s="181" t="s">
        <v>148</v>
      </c>
    </row>
    <row r="187" spans="2:63" s="12" customFormat="1" ht="22.8" customHeight="1">
      <c r="B187" s="130"/>
      <c r="D187" s="131" t="s">
        <v>72</v>
      </c>
      <c r="E187" s="141" t="s">
        <v>147</v>
      </c>
      <c r="F187" s="141" t="s">
        <v>489</v>
      </c>
      <c r="I187" s="133"/>
      <c r="J187" s="142">
        <f>BK187</f>
        <v>0</v>
      </c>
      <c r="L187" s="130"/>
      <c r="M187" s="135"/>
      <c r="N187" s="136"/>
      <c r="O187" s="136"/>
      <c r="P187" s="137">
        <f>SUM(P188:P234)</f>
        <v>0</v>
      </c>
      <c r="Q187" s="136"/>
      <c r="R187" s="137">
        <f>SUM(R188:R234)</f>
        <v>1547.188155</v>
      </c>
      <c r="S187" s="136"/>
      <c r="T187" s="138">
        <f>SUM(T188:T234)</f>
        <v>0</v>
      </c>
      <c r="AR187" s="131" t="s">
        <v>81</v>
      </c>
      <c r="AT187" s="139" t="s">
        <v>72</v>
      </c>
      <c r="AU187" s="139" t="s">
        <v>81</v>
      </c>
      <c r="AY187" s="131" t="s">
        <v>148</v>
      </c>
      <c r="BK187" s="140">
        <f>SUM(BK188:BK234)</f>
        <v>0</v>
      </c>
    </row>
    <row r="188" spans="1:65" s="2" customFormat="1" ht="21.75" customHeight="1">
      <c r="A188" s="32"/>
      <c r="B188" s="143"/>
      <c r="C188" s="144" t="s">
        <v>8</v>
      </c>
      <c r="D188" s="144" t="s">
        <v>151</v>
      </c>
      <c r="E188" s="145" t="s">
        <v>809</v>
      </c>
      <c r="F188" s="146" t="s">
        <v>810</v>
      </c>
      <c r="G188" s="147" t="s">
        <v>286</v>
      </c>
      <c r="H188" s="148">
        <v>860</v>
      </c>
      <c r="I188" s="149"/>
      <c r="J188" s="150">
        <f>ROUND(I188*H188,2)</f>
        <v>0</v>
      </c>
      <c r="K188" s="146" t="s">
        <v>155</v>
      </c>
      <c r="L188" s="33"/>
      <c r="M188" s="151" t="s">
        <v>1</v>
      </c>
      <c r="N188" s="152" t="s">
        <v>38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170</v>
      </c>
      <c r="AT188" s="155" t="s">
        <v>151</v>
      </c>
      <c r="AU188" s="155" t="s">
        <v>83</v>
      </c>
      <c r="AY188" s="17" t="s">
        <v>148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81</v>
      </c>
      <c r="BK188" s="156">
        <f>ROUND(I188*H188,2)</f>
        <v>0</v>
      </c>
      <c r="BL188" s="17" t="s">
        <v>170</v>
      </c>
      <c r="BM188" s="155" t="s">
        <v>811</v>
      </c>
    </row>
    <row r="189" spans="1:47" s="2" customFormat="1" ht="19.2">
      <c r="A189" s="32"/>
      <c r="B189" s="33"/>
      <c r="C189" s="32"/>
      <c r="D189" s="157" t="s">
        <v>158</v>
      </c>
      <c r="E189" s="32"/>
      <c r="F189" s="158" t="s">
        <v>812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158</v>
      </c>
      <c r="AU189" s="17" t="s">
        <v>83</v>
      </c>
    </row>
    <row r="190" spans="2:51" s="14" customFormat="1" ht="10.2">
      <c r="B190" s="173"/>
      <c r="D190" s="157" t="s">
        <v>159</v>
      </c>
      <c r="E190" s="174" t="s">
        <v>1</v>
      </c>
      <c r="F190" s="175" t="s">
        <v>813</v>
      </c>
      <c r="H190" s="174" t="s">
        <v>1</v>
      </c>
      <c r="I190" s="176"/>
      <c r="L190" s="173"/>
      <c r="M190" s="177"/>
      <c r="N190" s="178"/>
      <c r="O190" s="178"/>
      <c r="P190" s="178"/>
      <c r="Q190" s="178"/>
      <c r="R190" s="178"/>
      <c r="S190" s="178"/>
      <c r="T190" s="179"/>
      <c r="AT190" s="174" t="s">
        <v>159</v>
      </c>
      <c r="AU190" s="174" t="s">
        <v>83</v>
      </c>
      <c r="AV190" s="14" t="s">
        <v>81</v>
      </c>
      <c r="AW190" s="14" t="s">
        <v>30</v>
      </c>
      <c r="AX190" s="14" t="s">
        <v>73</v>
      </c>
      <c r="AY190" s="174" t="s">
        <v>148</v>
      </c>
    </row>
    <row r="191" spans="2:51" s="13" customFormat="1" ht="10.2">
      <c r="B191" s="162"/>
      <c r="D191" s="157" t="s">
        <v>159</v>
      </c>
      <c r="E191" s="163" t="s">
        <v>1</v>
      </c>
      <c r="F191" s="164" t="s">
        <v>814</v>
      </c>
      <c r="H191" s="165">
        <v>600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159</v>
      </c>
      <c r="AU191" s="163" t="s">
        <v>83</v>
      </c>
      <c r="AV191" s="13" t="s">
        <v>83</v>
      </c>
      <c r="AW191" s="13" t="s">
        <v>30</v>
      </c>
      <c r="AX191" s="13" t="s">
        <v>73</v>
      </c>
      <c r="AY191" s="163" t="s">
        <v>148</v>
      </c>
    </row>
    <row r="192" spans="2:51" s="13" customFormat="1" ht="10.2">
      <c r="B192" s="162"/>
      <c r="D192" s="157" t="s">
        <v>159</v>
      </c>
      <c r="E192" s="163" t="s">
        <v>1</v>
      </c>
      <c r="F192" s="164" t="s">
        <v>807</v>
      </c>
      <c r="H192" s="165">
        <v>199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159</v>
      </c>
      <c r="AU192" s="163" t="s">
        <v>83</v>
      </c>
      <c r="AV192" s="13" t="s">
        <v>83</v>
      </c>
      <c r="AW192" s="13" t="s">
        <v>30</v>
      </c>
      <c r="AX192" s="13" t="s">
        <v>73</v>
      </c>
      <c r="AY192" s="163" t="s">
        <v>148</v>
      </c>
    </row>
    <row r="193" spans="2:51" s="13" customFormat="1" ht="10.2">
      <c r="B193" s="162"/>
      <c r="D193" s="157" t="s">
        <v>159</v>
      </c>
      <c r="E193" s="163" t="s">
        <v>1</v>
      </c>
      <c r="F193" s="164" t="s">
        <v>808</v>
      </c>
      <c r="H193" s="165">
        <v>61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159</v>
      </c>
      <c r="AU193" s="163" t="s">
        <v>83</v>
      </c>
      <c r="AV193" s="13" t="s">
        <v>83</v>
      </c>
      <c r="AW193" s="13" t="s">
        <v>30</v>
      </c>
      <c r="AX193" s="13" t="s">
        <v>73</v>
      </c>
      <c r="AY193" s="163" t="s">
        <v>148</v>
      </c>
    </row>
    <row r="194" spans="2:51" s="15" customFormat="1" ht="10.2">
      <c r="B194" s="180"/>
      <c r="D194" s="157" t="s">
        <v>159</v>
      </c>
      <c r="E194" s="181" t="s">
        <v>1</v>
      </c>
      <c r="F194" s="182" t="s">
        <v>249</v>
      </c>
      <c r="H194" s="183">
        <v>860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159</v>
      </c>
      <c r="AU194" s="181" t="s">
        <v>83</v>
      </c>
      <c r="AV194" s="15" t="s">
        <v>170</v>
      </c>
      <c r="AW194" s="15" t="s">
        <v>30</v>
      </c>
      <c r="AX194" s="15" t="s">
        <v>81</v>
      </c>
      <c r="AY194" s="181" t="s">
        <v>148</v>
      </c>
    </row>
    <row r="195" spans="1:65" s="2" customFormat="1" ht="16.5" customHeight="1">
      <c r="A195" s="32"/>
      <c r="B195" s="143"/>
      <c r="C195" s="188" t="s">
        <v>306</v>
      </c>
      <c r="D195" s="188" t="s">
        <v>250</v>
      </c>
      <c r="E195" s="189" t="s">
        <v>815</v>
      </c>
      <c r="F195" s="190" t="s">
        <v>816</v>
      </c>
      <c r="G195" s="191" t="s">
        <v>323</v>
      </c>
      <c r="H195" s="192">
        <v>146.2</v>
      </c>
      <c r="I195" s="193"/>
      <c r="J195" s="194">
        <f>ROUND(I195*H195,2)</f>
        <v>0</v>
      </c>
      <c r="K195" s="190" t="s">
        <v>155</v>
      </c>
      <c r="L195" s="195"/>
      <c r="M195" s="196" t="s">
        <v>1</v>
      </c>
      <c r="N195" s="197" t="s">
        <v>38</v>
      </c>
      <c r="O195" s="58"/>
      <c r="P195" s="153">
        <f>O195*H195</f>
        <v>0</v>
      </c>
      <c r="Q195" s="153">
        <v>1</v>
      </c>
      <c r="R195" s="153">
        <f>Q195*H195</f>
        <v>146.2</v>
      </c>
      <c r="S195" s="153">
        <v>0</v>
      </c>
      <c r="T195" s="15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191</v>
      </c>
      <c r="AT195" s="155" t="s">
        <v>250</v>
      </c>
      <c r="AU195" s="155" t="s">
        <v>83</v>
      </c>
      <c r="AY195" s="17" t="s">
        <v>148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7" t="s">
        <v>81</v>
      </c>
      <c r="BK195" s="156">
        <f>ROUND(I195*H195,2)</f>
        <v>0</v>
      </c>
      <c r="BL195" s="17" t="s">
        <v>170</v>
      </c>
      <c r="BM195" s="155" t="s">
        <v>817</v>
      </c>
    </row>
    <row r="196" spans="1:47" s="2" customFormat="1" ht="10.2">
      <c r="A196" s="32"/>
      <c r="B196" s="33"/>
      <c r="C196" s="32"/>
      <c r="D196" s="157" t="s">
        <v>158</v>
      </c>
      <c r="E196" s="32"/>
      <c r="F196" s="158" t="s">
        <v>816</v>
      </c>
      <c r="G196" s="32"/>
      <c r="H196" s="32"/>
      <c r="I196" s="159"/>
      <c r="J196" s="32"/>
      <c r="K196" s="32"/>
      <c r="L196" s="33"/>
      <c r="M196" s="160"/>
      <c r="N196" s="161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158</v>
      </c>
      <c r="AU196" s="17" t="s">
        <v>83</v>
      </c>
    </row>
    <row r="197" spans="2:51" s="13" customFormat="1" ht="10.2">
      <c r="B197" s="162"/>
      <c r="D197" s="157" t="s">
        <v>159</v>
      </c>
      <c r="E197" s="163" t="s">
        <v>1</v>
      </c>
      <c r="F197" s="164" t="s">
        <v>818</v>
      </c>
      <c r="H197" s="165">
        <v>146.2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159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148</v>
      </c>
    </row>
    <row r="198" spans="1:65" s="2" customFormat="1" ht="16.5" customHeight="1">
      <c r="A198" s="32"/>
      <c r="B198" s="143"/>
      <c r="C198" s="188" t="s">
        <v>312</v>
      </c>
      <c r="D198" s="188" t="s">
        <v>250</v>
      </c>
      <c r="E198" s="189" t="s">
        <v>819</v>
      </c>
      <c r="F198" s="190" t="s">
        <v>820</v>
      </c>
      <c r="G198" s="191" t="s">
        <v>323</v>
      </c>
      <c r="H198" s="192">
        <v>172</v>
      </c>
      <c r="I198" s="193"/>
      <c r="J198" s="194">
        <f>ROUND(I198*H198,2)</f>
        <v>0</v>
      </c>
      <c r="K198" s="190" t="s">
        <v>155</v>
      </c>
      <c r="L198" s="195"/>
      <c r="M198" s="196" t="s">
        <v>1</v>
      </c>
      <c r="N198" s="197" t="s">
        <v>38</v>
      </c>
      <c r="O198" s="58"/>
      <c r="P198" s="153">
        <f>O198*H198</f>
        <v>0</v>
      </c>
      <c r="Q198" s="153">
        <v>1</v>
      </c>
      <c r="R198" s="153">
        <f>Q198*H198</f>
        <v>172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191</v>
      </c>
      <c r="AT198" s="155" t="s">
        <v>250</v>
      </c>
      <c r="AU198" s="155" t="s">
        <v>83</v>
      </c>
      <c r="AY198" s="17" t="s">
        <v>148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170</v>
      </c>
      <c r="BM198" s="155" t="s">
        <v>821</v>
      </c>
    </row>
    <row r="199" spans="1:47" s="2" customFormat="1" ht="10.2">
      <c r="A199" s="32"/>
      <c r="B199" s="33"/>
      <c r="C199" s="32"/>
      <c r="D199" s="157" t="s">
        <v>158</v>
      </c>
      <c r="E199" s="32"/>
      <c r="F199" s="158" t="s">
        <v>820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158</v>
      </c>
      <c r="AU199" s="17" t="s">
        <v>83</v>
      </c>
    </row>
    <row r="200" spans="2:51" s="13" customFormat="1" ht="10.2">
      <c r="B200" s="162"/>
      <c r="D200" s="157" t="s">
        <v>159</v>
      </c>
      <c r="E200" s="163" t="s">
        <v>1</v>
      </c>
      <c r="F200" s="164" t="s">
        <v>822</v>
      </c>
      <c r="H200" s="165">
        <v>172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159</v>
      </c>
      <c r="AU200" s="163" t="s">
        <v>83</v>
      </c>
      <c r="AV200" s="13" t="s">
        <v>83</v>
      </c>
      <c r="AW200" s="13" t="s">
        <v>30</v>
      </c>
      <c r="AX200" s="13" t="s">
        <v>81</v>
      </c>
      <c r="AY200" s="163" t="s">
        <v>148</v>
      </c>
    </row>
    <row r="201" spans="1:65" s="2" customFormat="1" ht="16.5" customHeight="1">
      <c r="A201" s="32"/>
      <c r="B201" s="143"/>
      <c r="C201" s="144" t="s">
        <v>320</v>
      </c>
      <c r="D201" s="144" t="s">
        <v>151</v>
      </c>
      <c r="E201" s="145" t="s">
        <v>698</v>
      </c>
      <c r="F201" s="146" t="s">
        <v>699</v>
      </c>
      <c r="G201" s="147" t="s">
        <v>286</v>
      </c>
      <c r="H201" s="148">
        <v>1099</v>
      </c>
      <c r="I201" s="149"/>
      <c r="J201" s="150">
        <f>ROUND(I201*H201,2)</f>
        <v>0</v>
      </c>
      <c r="K201" s="146" t="s">
        <v>155</v>
      </c>
      <c r="L201" s="33"/>
      <c r="M201" s="151" t="s">
        <v>1</v>
      </c>
      <c r="N201" s="152" t="s">
        <v>38</v>
      </c>
      <c r="O201" s="58"/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170</v>
      </c>
      <c r="AT201" s="155" t="s">
        <v>151</v>
      </c>
      <c r="AU201" s="155" t="s">
        <v>83</v>
      </c>
      <c r="AY201" s="17" t="s">
        <v>148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81</v>
      </c>
      <c r="BK201" s="156">
        <f>ROUND(I201*H201,2)</f>
        <v>0</v>
      </c>
      <c r="BL201" s="17" t="s">
        <v>170</v>
      </c>
      <c r="BM201" s="155" t="s">
        <v>823</v>
      </c>
    </row>
    <row r="202" spans="1:47" s="2" customFormat="1" ht="19.2">
      <c r="A202" s="32"/>
      <c r="B202" s="33"/>
      <c r="C202" s="32"/>
      <c r="D202" s="157" t="s">
        <v>158</v>
      </c>
      <c r="E202" s="32"/>
      <c r="F202" s="158" t="s">
        <v>701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158</v>
      </c>
      <c r="AU202" s="17" t="s">
        <v>83</v>
      </c>
    </row>
    <row r="203" spans="2:51" s="13" customFormat="1" ht="20.4">
      <c r="B203" s="162"/>
      <c r="D203" s="157" t="s">
        <v>159</v>
      </c>
      <c r="E203" s="163" t="s">
        <v>1</v>
      </c>
      <c r="F203" s="164" t="s">
        <v>824</v>
      </c>
      <c r="H203" s="165">
        <v>1099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159</v>
      </c>
      <c r="AU203" s="163" t="s">
        <v>83</v>
      </c>
      <c r="AV203" s="13" t="s">
        <v>83</v>
      </c>
      <c r="AW203" s="13" t="s">
        <v>30</v>
      </c>
      <c r="AX203" s="13" t="s">
        <v>81</v>
      </c>
      <c r="AY203" s="163" t="s">
        <v>148</v>
      </c>
    </row>
    <row r="204" spans="1:65" s="2" customFormat="1" ht="16.5" customHeight="1">
      <c r="A204" s="32"/>
      <c r="B204" s="143"/>
      <c r="C204" s="144" t="s">
        <v>327</v>
      </c>
      <c r="D204" s="144" t="s">
        <v>151</v>
      </c>
      <c r="E204" s="145" t="s">
        <v>491</v>
      </c>
      <c r="F204" s="146" t="s">
        <v>492</v>
      </c>
      <c r="G204" s="147" t="s">
        <v>286</v>
      </c>
      <c r="H204" s="148">
        <v>2198</v>
      </c>
      <c r="I204" s="149"/>
      <c r="J204" s="150">
        <f>ROUND(I204*H204,2)</f>
        <v>0</v>
      </c>
      <c r="K204" s="146" t="s">
        <v>155</v>
      </c>
      <c r="L204" s="33"/>
      <c r="M204" s="151" t="s">
        <v>1</v>
      </c>
      <c r="N204" s="152" t="s">
        <v>38</v>
      </c>
      <c r="O204" s="58"/>
      <c r="P204" s="153">
        <f>O204*H204</f>
        <v>0</v>
      </c>
      <c r="Q204" s="153">
        <v>0.46</v>
      </c>
      <c r="R204" s="153">
        <f>Q204*H204</f>
        <v>1011.08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170</v>
      </c>
      <c r="AT204" s="155" t="s">
        <v>151</v>
      </c>
      <c r="AU204" s="155" t="s">
        <v>83</v>
      </c>
      <c r="AY204" s="17" t="s">
        <v>148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81</v>
      </c>
      <c r="BK204" s="156">
        <f>ROUND(I204*H204,2)</f>
        <v>0</v>
      </c>
      <c r="BL204" s="17" t="s">
        <v>170</v>
      </c>
      <c r="BM204" s="155" t="s">
        <v>825</v>
      </c>
    </row>
    <row r="205" spans="1:47" s="2" customFormat="1" ht="19.2">
      <c r="A205" s="32"/>
      <c r="B205" s="33"/>
      <c r="C205" s="32"/>
      <c r="D205" s="157" t="s">
        <v>158</v>
      </c>
      <c r="E205" s="32"/>
      <c r="F205" s="158" t="s">
        <v>494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158</v>
      </c>
      <c r="AU205" s="17" t="s">
        <v>83</v>
      </c>
    </row>
    <row r="206" spans="2:51" s="13" customFormat="1" ht="10.2">
      <c r="B206" s="162"/>
      <c r="D206" s="157" t="s">
        <v>159</v>
      </c>
      <c r="E206" s="163" t="s">
        <v>1</v>
      </c>
      <c r="F206" s="164" t="s">
        <v>826</v>
      </c>
      <c r="H206" s="165">
        <v>2198</v>
      </c>
      <c r="I206" s="166"/>
      <c r="L206" s="162"/>
      <c r="M206" s="167"/>
      <c r="N206" s="168"/>
      <c r="O206" s="168"/>
      <c r="P206" s="168"/>
      <c r="Q206" s="168"/>
      <c r="R206" s="168"/>
      <c r="S206" s="168"/>
      <c r="T206" s="169"/>
      <c r="AT206" s="163" t="s">
        <v>159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148</v>
      </c>
    </row>
    <row r="207" spans="1:65" s="2" customFormat="1" ht="34.2">
      <c r="A207" s="32"/>
      <c r="B207" s="143"/>
      <c r="C207" s="144" t="s">
        <v>444</v>
      </c>
      <c r="D207" s="144" t="s">
        <v>151</v>
      </c>
      <c r="E207" s="145" t="s">
        <v>827</v>
      </c>
      <c r="F207" s="146" t="s">
        <v>828</v>
      </c>
      <c r="G207" s="147" t="s">
        <v>286</v>
      </c>
      <c r="H207" s="148">
        <v>860</v>
      </c>
      <c r="I207" s="149"/>
      <c r="J207" s="150">
        <f>ROUND(I207*H207,2)</f>
        <v>0</v>
      </c>
      <c r="K207" s="146" t="s">
        <v>155</v>
      </c>
      <c r="L207" s="33"/>
      <c r="M207" s="151" t="s">
        <v>1</v>
      </c>
      <c r="N207" s="152" t="s">
        <v>38</v>
      </c>
      <c r="O207" s="58"/>
      <c r="P207" s="153">
        <f>O207*H207</f>
        <v>0</v>
      </c>
      <c r="Q207" s="153">
        <v>0.04</v>
      </c>
      <c r="R207" s="153">
        <f>Q207*H207</f>
        <v>34.4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170</v>
      </c>
      <c r="AT207" s="155" t="s">
        <v>151</v>
      </c>
      <c r="AU207" s="155" t="s">
        <v>83</v>
      </c>
      <c r="AY207" s="17" t="s">
        <v>148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81</v>
      </c>
      <c r="BK207" s="156">
        <f>ROUND(I207*H207,2)</f>
        <v>0</v>
      </c>
      <c r="BL207" s="17" t="s">
        <v>170</v>
      </c>
      <c r="BM207" s="155" t="s">
        <v>829</v>
      </c>
    </row>
    <row r="208" spans="1:47" s="2" customFormat="1" ht="38.4">
      <c r="A208" s="32"/>
      <c r="B208" s="33"/>
      <c r="C208" s="32"/>
      <c r="D208" s="157" t="s">
        <v>158</v>
      </c>
      <c r="E208" s="32"/>
      <c r="F208" s="158" t="s">
        <v>830</v>
      </c>
      <c r="G208" s="32"/>
      <c r="H208" s="32"/>
      <c r="I208" s="159"/>
      <c r="J208" s="32"/>
      <c r="K208" s="32"/>
      <c r="L208" s="33"/>
      <c r="M208" s="160"/>
      <c r="N208" s="161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158</v>
      </c>
      <c r="AU208" s="17" t="s">
        <v>83</v>
      </c>
    </row>
    <row r="209" spans="2:51" s="14" customFormat="1" ht="20.4">
      <c r="B209" s="173"/>
      <c r="D209" s="157" t="s">
        <v>159</v>
      </c>
      <c r="E209" s="174" t="s">
        <v>1</v>
      </c>
      <c r="F209" s="175" t="s">
        <v>831</v>
      </c>
      <c r="H209" s="174" t="s">
        <v>1</v>
      </c>
      <c r="I209" s="176"/>
      <c r="L209" s="173"/>
      <c r="M209" s="177"/>
      <c r="N209" s="178"/>
      <c r="O209" s="178"/>
      <c r="P209" s="178"/>
      <c r="Q209" s="178"/>
      <c r="R209" s="178"/>
      <c r="S209" s="178"/>
      <c r="T209" s="179"/>
      <c r="AT209" s="174" t="s">
        <v>159</v>
      </c>
      <c r="AU209" s="174" t="s">
        <v>83</v>
      </c>
      <c r="AV209" s="14" t="s">
        <v>81</v>
      </c>
      <c r="AW209" s="14" t="s">
        <v>30</v>
      </c>
      <c r="AX209" s="14" t="s">
        <v>73</v>
      </c>
      <c r="AY209" s="174" t="s">
        <v>148</v>
      </c>
    </row>
    <row r="210" spans="2:51" s="13" customFormat="1" ht="10.2">
      <c r="B210" s="162"/>
      <c r="D210" s="157" t="s">
        <v>159</v>
      </c>
      <c r="E210" s="163" t="s">
        <v>1</v>
      </c>
      <c r="F210" s="164" t="s">
        <v>814</v>
      </c>
      <c r="H210" s="165">
        <v>600</v>
      </c>
      <c r="I210" s="166"/>
      <c r="L210" s="162"/>
      <c r="M210" s="167"/>
      <c r="N210" s="168"/>
      <c r="O210" s="168"/>
      <c r="P210" s="168"/>
      <c r="Q210" s="168"/>
      <c r="R210" s="168"/>
      <c r="S210" s="168"/>
      <c r="T210" s="169"/>
      <c r="AT210" s="163" t="s">
        <v>159</v>
      </c>
      <c r="AU210" s="163" t="s">
        <v>83</v>
      </c>
      <c r="AV210" s="13" t="s">
        <v>83</v>
      </c>
      <c r="AW210" s="13" t="s">
        <v>30</v>
      </c>
      <c r="AX210" s="13" t="s">
        <v>73</v>
      </c>
      <c r="AY210" s="163" t="s">
        <v>148</v>
      </c>
    </row>
    <row r="211" spans="2:51" s="13" customFormat="1" ht="10.2">
      <c r="B211" s="162"/>
      <c r="D211" s="157" t="s">
        <v>159</v>
      </c>
      <c r="E211" s="163" t="s">
        <v>1</v>
      </c>
      <c r="F211" s="164" t="s">
        <v>807</v>
      </c>
      <c r="H211" s="165">
        <v>199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159</v>
      </c>
      <c r="AU211" s="163" t="s">
        <v>83</v>
      </c>
      <c r="AV211" s="13" t="s">
        <v>83</v>
      </c>
      <c r="AW211" s="13" t="s">
        <v>30</v>
      </c>
      <c r="AX211" s="13" t="s">
        <v>73</v>
      </c>
      <c r="AY211" s="163" t="s">
        <v>148</v>
      </c>
    </row>
    <row r="212" spans="2:51" s="13" customFormat="1" ht="10.2">
      <c r="B212" s="162"/>
      <c r="D212" s="157" t="s">
        <v>159</v>
      </c>
      <c r="E212" s="163" t="s">
        <v>1</v>
      </c>
      <c r="F212" s="164" t="s">
        <v>832</v>
      </c>
      <c r="H212" s="165">
        <v>61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159</v>
      </c>
      <c r="AU212" s="163" t="s">
        <v>83</v>
      </c>
      <c r="AV212" s="13" t="s">
        <v>83</v>
      </c>
      <c r="AW212" s="13" t="s">
        <v>30</v>
      </c>
      <c r="AX212" s="13" t="s">
        <v>73</v>
      </c>
      <c r="AY212" s="163" t="s">
        <v>148</v>
      </c>
    </row>
    <row r="213" spans="2:51" s="15" customFormat="1" ht="10.2">
      <c r="B213" s="180"/>
      <c r="D213" s="157" t="s">
        <v>159</v>
      </c>
      <c r="E213" s="181" t="s">
        <v>1</v>
      </c>
      <c r="F213" s="182" t="s">
        <v>249</v>
      </c>
      <c r="H213" s="183">
        <v>860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159</v>
      </c>
      <c r="AU213" s="181" t="s">
        <v>83</v>
      </c>
      <c r="AV213" s="15" t="s">
        <v>170</v>
      </c>
      <c r="AW213" s="15" t="s">
        <v>30</v>
      </c>
      <c r="AX213" s="15" t="s">
        <v>81</v>
      </c>
      <c r="AY213" s="181" t="s">
        <v>148</v>
      </c>
    </row>
    <row r="214" spans="1:65" s="2" customFormat="1" ht="22.8">
      <c r="A214" s="32"/>
      <c r="B214" s="143"/>
      <c r="C214" s="188" t="s">
        <v>7</v>
      </c>
      <c r="D214" s="188" t="s">
        <v>250</v>
      </c>
      <c r="E214" s="189" t="s">
        <v>833</v>
      </c>
      <c r="F214" s="190" t="s">
        <v>834</v>
      </c>
      <c r="G214" s="191" t="s">
        <v>286</v>
      </c>
      <c r="H214" s="192">
        <v>868.6</v>
      </c>
      <c r="I214" s="193"/>
      <c r="J214" s="194">
        <f>ROUND(I214*H214,2)</f>
        <v>0</v>
      </c>
      <c r="K214" s="190" t="s">
        <v>155</v>
      </c>
      <c r="L214" s="195"/>
      <c r="M214" s="196" t="s">
        <v>1</v>
      </c>
      <c r="N214" s="197" t="s">
        <v>38</v>
      </c>
      <c r="O214" s="58"/>
      <c r="P214" s="153">
        <f>O214*H214</f>
        <v>0</v>
      </c>
      <c r="Q214" s="153">
        <v>0.0108</v>
      </c>
      <c r="R214" s="153">
        <f>Q214*H214</f>
        <v>9.380880000000001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191</v>
      </c>
      <c r="AT214" s="155" t="s">
        <v>250</v>
      </c>
      <c r="AU214" s="155" t="s">
        <v>83</v>
      </c>
      <c r="AY214" s="17" t="s">
        <v>148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81</v>
      </c>
      <c r="BK214" s="156">
        <f>ROUND(I214*H214,2)</f>
        <v>0</v>
      </c>
      <c r="BL214" s="17" t="s">
        <v>170</v>
      </c>
      <c r="BM214" s="155" t="s">
        <v>835</v>
      </c>
    </row>
    <row r="215" spans="1:47" s="2" customFormat="1" ht="19.2">
      <c r="A215" s="32"/>
      <c r="B215" s="33"/>
      <c r="C215" s="32"/>
      <c r="D215" s="157" t="s">
        <v>158</v>
      </c>
      <c r="E215" s="32"/>
      <c r="F215" s="158" t="s">
        <v>836</v>
      </c>
      <c r="G215" s="32"/>
      <c r="H215" s="32"/>
      <c r="I215" s="159"/>
      <c r="J215" s="32"/>
      <c r="K215" s="32"/>
      <c r="L215" s="33"/>
      <c r="M215" s="160"/>
      <c r="N215" s="161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158</v>
      </c>
      <c r="AU215" s="17" t="s">
        <v>83</v>
      </c>
    </row>
    <row r="216" spans="2:51" s="13" customFormat="1" ht="10.2">
      <c r="B216" s="162"/>
      <c r="D216" s="157" t="s">
        <v>159</v>
      </c>
      <c r="F216" s="164" t="s">
        <v>837</v>
      </c>
      <c r="H216" s="165">
        <v>868.6</v>
      </c>
      <c r="I216" s="166"/>
      <c r="L216" s="162"/>
      <c r="M216" s="167"/>
      <c r="N216" s="168"/>
      <c r="O216" s="168"/>
      <c r="P216" s="168"/>
      <c r="Q216" s="168"/>
      <c r="R216" s="168"/>
      <c r="S216" s="168"/>
      <c r="T216" s="169"/>
      <c r="AT216" s="163" t="s">
        <v>159</v>
      </c>
      <c r="AU216" s="163" t="s">
        <v>83</v>
      </c>
      <c r="AV216" s="13" t="s">
        <v>83</v>
      </c>
      <c r="AW216" s="13" t="s">
        <v>3</v>
      </c>
      <c r="AX216" s="13" t="s">
        <v>81</v>
      </c>
      <c r="AY216" s="163" t="s">
        <v>148</v>
      </c>
    </row>
    <row r="217" spans="1:65" s="2" customFormat="1" ht="16.5" customHeight="1">
      <c r="A217" s="32"/>
      <c r="B217" s="143"/>
      <c r="C217" s="188" t="s">
        <v>457</v>
      </c>
      <c r="D217" s="188" t="s">
        <v>250</v>
      </c>
      <c r="E217" s="189" t="s">
        <v>838</v>
      </c>
      <c r="F217" s="190" t="s">
        <v>839</v>
      </c>
      <c r="G217" s="191" t="s">
        <v>323</v>
      </c>
      <c r="H217" s="192">
        <v>88.597</v>
      </c>
      <c r="I217" s="193"/>
      <c r="J217" s="194">
        <f>ROUND(I217*H217,2)</f>
        <v>0</v>
      </c>
      <c r="K217" s="190" t="s">
        <v>155</v>
      </c>
      <c r="L217" s="195"/>
      <c r="M217" s="196" t="s">
        <v>1</v>
      </c>
      <c r="N217" s="197" t="s">
        <v>38</v>
      </c>
      <c r="O217" s="58"/>
      <c r="P217" s="153">
        <f>O217*H217</f>
        <v>0</v>
      </c>
      <c r="Q217" s="153">
        <v>1</v>
      </c>
      <c r="R217" s="153">
        <f>Q217*H217</f>
        <v>88.597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191</v>
      </c>
      <c r="AT217" s="155" t="s">
        <v>250</v>
      </c>
      <c r="AU217" s="155" t="s">
        <v>83</v>
      </c>
      <c r="AY217" s="17" t="s">
        <v>148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170</v>
      </c>
      <c r="BM217" s="155" t="s">
        <v>840</v>
      </c>
    </row>
    <row r="218" spans="1:47" s="2" customFormat="1" ht="10.2">
      <c r="A218" s="32"/>
      <c r="B218" s="33"/>
      <c r="C218" s="32"/>
      <c r="D218" s="157" t="s">
        <v>158</v>
      </c>
      <c r="E218" s="32"/>
      <c r="F218" s="158" t="s">
        <v>839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158</v>
      </c>
      <c r="AU218" s="17" t="s">
        <v>83</v>
      </c>
    </row>
    <row r="219" spans="2:51" s="13" customFormat="1" ht="20.4">
      <c r="B219" s="162"/>
      <c r="D219" s="157" t="s">
        <v>159</v>
      </c>
      <c r="E219" s="163" t="s">
        <v>1</v>
      </c>
      <c r="F219" s="164" t="s">
        <v>841</v>
      </c>
      <c r="H219" s="165">
        <v>87.72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159</v>
      </c>
      <c r="AU219" s="163" t="s">
        <v>83</v>
      </c>
      <c r="AV219" s="13" t="s">
        <v>83</v>
      </c>
      <c r="AW219" s="13" t="s">
        <v>30</v>
      </c>
      <c r="AX219" s="13" t="s">
        <v>81</v>
      </c>
      <c r="AY219" s="163" t="s">
        <v>148</v>
      </c>
    </row>
    <row r="220" spans="2:51" s="13" customFormat="1" ht="10.2">
      <c r="B220" s="162"/>
      <c r="D220" s="157" t="s">
        <v>159</v>
      </c>
      <c r="F220" s="164" t="s">
        <v>842</v>
      </c>
      <c r="H220" s="165">
        <v>88.597</v>
      </c>
      <c r="I220" s="166"/>
      <c r="L220" s="162"/>
      <c r="M220" s="167"/>
      <c r="N220" s="168"/>
      <c r="O220" s="168"/>
      <c r="P220" s="168"/>
      <c r="Q220" s="168"/>
      <c r="R220" s="168"/>
      <c r="S220" s="168"/>
      <c r="T220" s="169"/>
      <c r="AT220" s="163" t="s">
        <v>159</v>
      </c>
      <c r="AU220" s="163" t="s">
        <v>83</v>
      </c>
      <c r="AV220" s="13" t="s">
        <v>83</v>
      </c>
      <c r="AW220" s="13" t="s">
        <v>3</v>
      </c>
      <c r="AX220" s="13" t="s">
        <v>81</v>
      </c>
      <c r="AY220" s="163" t="s">
        <v>148</v>
      </c>
    </row>
    <row r="221" spans="1:65" s="2" customFormat="1" ht="22.8">
      <c r="A221" s="32"/>
      <c r="B221" s="143"/>
      <c r="C221" s="144" t="s">
        <v>465</v>
      </c>
      <c r="D221" s="144" t="s">
        <v>151</v>
      </c>
      <c r="E221" s="145" t="s">
        <v>703</v>
      </c>
      <c r="F221" s="146" t="s">
        <v>704</v>
      </c>
      <c r="G221" s="147" t="s">
        <v>286</v>
      </c>
      <c r="H221" s="148">
        <v>411.5</v>
      </c>
      <c r="I221" s="149"/>
      <c r="J221" s="150">
        <f>ROUND(I221*H221,2)</f>
        <v>0</v>
      </c>
      <c r="K221" s="146" t="s">
        <v>155</v>
      </c>
      <c r="L221" s="33"/>
      <c r="M221" s="151" t="s">
        <v>1</v>
      </c>
      <c r="N221" s="152" t="s">
        <v>38</v>
      </c>
      <c r="O221" s="58"/>
      <c r="P221" s="153">
        <f>O221*H221</f>
        <v>0</v>
      </c>
      <c r="Q221" s="153">
        <v>0.08425</v>
      </c>
      <c r="R221" s="153">
        <f>Q221*H221</f>
        <v>34.668875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170</v>
      </c>
      <c r="AT221" s="155" t="s">
        <v>151</v>
      </c>
      <c r="AU221" s="155" t="s">
        <v>83</v>
      </c>
      <c r="AY221" s="17" t="s">
        <v>148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81</v>
      </c>
      <c r="BK221" s="156">
        <f>ROUND(I221*H221,2)</f>
        <v>0</v>
      </c>
      <c r="BL221" s="17" t="s">
        <v>170</v>
      </c>
      <c r="BM221" s="155" t="s">
        <v>843</v>
      </c>
    </row>
    <row r="222" spans="1:47" s="2" customFormat="1" ht="48">
      <c r="A222" s="32"/>
      <c r="B222" s="33"/>
      <c r="C222" s="32"/>
      <c r="D222" s="157" t="s">
        <v>158</v>
      </c>
      <c r="E222" s="32"/>
      <c r="F222" s="158" t="s">
        <v>706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158</v>
      </c>
      <c r="AU222" s="17" t="s">
        <v>83</v>
      </c>
    </row>
    <row r="223" spans="2:51" s="14" customFormat="1" ht="10.2">
      <c r="B223" s="173"/>
      <c r="D223" s="157" t="s">
        <v>159</v>
      </c>
      <c r="E223" s="174" t="s">
        <v>1</v>
      </c>
      <c r="F223" s="175" t="s">
        <v>844</v>
      </c>
      <c r="H223" s="174" t="s">
        <v>1</v>
      </c>
      <c r="I223" s="176"/>
      <c r="L223" s="173"/>
      <c r="M223" s="177"/>
      <c r="N223" s="178"/>
      <c r="O223" s="178"/>
      <c r="P223" s="178"/>
      <c r="Q223" s="178"/>
      <c r="R223" s="178"/>
      <c r="S223" s="178"/>
      <c r="T223" s="179"/>
      <c r="AT223" s="174" t="s">
        <v>159</v>
      </c>
      <c r="AU223" s="174" t="s">
        <v>83</v>
      </c>
      <c r="AV223" s="14" t="s">
        <v>81</v>
      </c>
      <c r="AW223" s="14" t="s">
        <v>30</v>
      </c>
      <c r="AX223" s="14" t="s">
        <v>73</v>
      </c>
      <c r="AY223" s="174" t="s">
        <v>148</v>
      </c>
    </row>
    <row r="224" spans="2:51" s="13" customFormat="1" ht="10.2">
      <c r="B224" s="162"/>
      <c r="D224" s="157" t="s">
        <v>159</v>
      </c>
      <c r="E224" s="163" t="s">
        <v>1</v>
      </c>
      <c r="F224" s="164" t="s">
        <v>845</v>
      </c>
      <c r="H224" s="165">
        <v>124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159</v>
      </c>
      <c r="AU224" s="163" t="s">
        <v>83</v>
      </c>
      <c r="AV224" s="13" t="s">
        <v>83</v>
      </c>
      <c r="AW224" s="13" t="s">
        <v>30</v>
      </c>
      <c r="AX224" s="13" t="s">
        <v>73</v>
      </c>
      <c r="AY224" s="163" t="s">
        <v>148</v>
      </c>
    </row>
    <row r="225" spans="2:51" s="13" customFormat="1" ht="10.2">
      <c r="B225" s="162"/>
      <c r="D225" s="157" t="s">
        <v>159</v>
      </c>
      <c r="E225" s="163" t="s">
        <v>1</v>
      </c>
      <c r="F225" s="164" t="s">
        <v>846</v>
      </c>
      <c r="H225" s="165">
        <v>27.5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159</v>
      </c>
      <c r="AU225" s="163" t="s">
        <v>83</v>
      </c>
      <c r="AV225" s="13" t="s">
        <v>83</v>
      </c>
      <c r="AW225" s="13" t="s">
        <v>30</v>
      </c>
      <c r="AX225" s="13" t="s">
        <v>73</v>
      </c>
      <c r="AY225" s="163" t="s">
        <v>148</v>
      </c>
    </row>
    <row r="226" spans="2:51" s="13" customFormat="1" ht="10.2">
      <c r="B226" s="162"/>
      <c r="D226" s="157" t="s">
        <v>159</v>
      </c>
      <c r="E226" s="163" t="s">
        <v>1</v>
      </c>
      <c r="F226" s="164" t="s">
        <v>807</v>
      </c>
      <c r="H226" s="165">
        <v>199</v>
      </c>
      <c r="I226" s="166"/>
      <c r="L226" s="162"/>
      <c r="M226" s="167"/>
      <c r="N226" s="168"/>
      <c r="O226" s="168"/>
      <c r="P226" s="168"/>
      <c r="Q226" s="168"/>
      <c r="R226" s="168"/>
      <c r="S226" s="168"/>
      <c r="T226" s="169"/>
      <c r="AT226" s="163" t="s">
        <v>159</v>
      </c>
      <c r="AU226" s="163" t="s">
        <v>83</v>
      </c>
      <c r="AV226" s="13" t="s">
        <v>83</v>
      </c>
      <c r="AW226" s="13" t="s">
        <v>30</v>
      </c>
      <c r="AX226" s="13" t="s">
        <v>73</v>
      </c>
      <c r="AY226" s="163" t="s">
        <v>148</v>
      </c>
    </row>
    <row r="227" spans="2:51" s="13" customFormat="1" ht="10.2">
      <c r="B227" s="162"/>
      <c r="D227" s="157" t="s">
        <v>159</v>
      </c>
      <c r="E227" s="163" t="s">
        <v>1</v>
      </c>
      <c r="F227" s="164" t="s">
        <v>832</v>
      </c>
      <c r="H227" s="165">
        <v>61</v>
      </c>
      <c r="I227" s="166"/>
      <c r="L227" s="162"/>
      <c r="M227" s="167"/>
      <c r="N227" s="168"/>
      <c r="O227" s="168"/>
      <c r="P227" s="168"/>
      <c r="Q227" s="168"/>
      <c r="R227" s="168"/>
      <c r="S227" s="168"/>
      <c r="T227" s="169"/>
      <c r="AT227" s="163" t="s">
        <v>159</v>
      </c>
      <c r="AU227" s="163" t="s">
        <v>83</v>
      </c>
      <c r="AV227" s="13" t="s">
        <v>83</v>
      </c>
      <c r="AW227" s="13" t="s">
        <v>30</v>
      </c>
      <c r="AX227" s="13" t="s">
        <v>73</v>
      </c>
      <c r="AY227" s="163" t="s">
        <v>148</v>
      </c>
    </row>
    <row r="228" spans="2:51" s="15" customFormat="1" ht="10.2">
      <c r="B228" s="180"/>
      <c r="D228" s="157" t="s">
        <v>159</v>
      </c>
      <c r="E228" s="181" t="s">
        <v>1</v>
      </c>
      <c r="F228" s="182" t="s">
        <v>249</v>
      </c>
      <c r="H228" s="183">
        <v>411.5</v>
      </c>
      <c r="I228" s="184"/>
      <c r="L228" s="180"/>
      <c r="M228" s="185"/>
      <c r="N228" s="186"/>
      <c r="O228" s="186"/>
      <c r="P228" s="186"/>
      <c r="Q228" s="186"/>
      <c r="R228" s="186"/>
      <c r="S228" s="186"/>
      <c r="T228" s="187"/>
      <c r="AT228" s="181" t="s">
        <v>159</v>
      </c>
      <c r="AU228" s="181" t="s">
        <v>83</v>
      </c>
      <c r="AV228" s="15" t="s">
        <v>170</v>
      </c>
      <c r="AW228" s="15" t="s">
        <v>30</v>
      </c>
      <c r="AX228" s="15" t="s">
        <v>81</v>
      </c>
      <c r="AY228" s="181" t="s">
        <v>148</v>
      </c>
    </row>
    <row r="229" spans="1:65" s="2" customFormat="1" ht="21.75" customHeight="1">
      <c r="A229" s="32"/>
      <c r="B229" s="143"/>
      <c r="C229" s="188" t="s">
        <v>470</v>
      </c>
      <c r="D229" s="188" t="s">
        <v>250</v>
      </c>
      <c r="E229" s="189" t="s">
        <v>847</v>
      </c>
      <c r="F229" s="190" t="s">
        <v>848</v>
      </c>
      <c r="G229" s="191" t="s">
        <v>286</v>
      </c>
      <c r="H229" s="192">
        <v>370.8</v>
      </c>
      <c r="I229" s="193"/>
      <c r="J229" s="194">
        <f>ROUND(I229*H229,2)</f>
        <v>0</v>
      </c>
      <c r="K229" s="190" t="s">
        <v>155</v>
      </c>
      <c r="L229" s="195"/>
      <c r="M229" s="196" t="s">
        <v>1</v>
      </c>
      <c r="N229" s="197" t="s">
        <v>38</v>
      </c>
      <c r="O229" s="58"/>
      <c r="P229" s="153">
        <f>O229*H229</f>
        <v>0</v>
      </c>
      <c r="Q229" s="153">
        <v>0.12</v>
      </c>
      <c r="R229" s="153">
        <f>Q229*H229</f>
        <v>44.496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191</v>
      </c>
      <c r="AT229" s="155" t="s">
        <v>250</v>
      </c>
      <c r="AU229" s="155" t="s">
        <v>83</v>
      </c>
      <c r="AY229" s="17" t="s">
        <v>148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81</v>
      </c>
      <c r="BK229" s="156">
        <f>ROUND(I229*H229,2)</f>
        <v>0</v>
      </c>
      <c r="BL229" s="17" t="s">
        <v>170</v>
      </c>
      <c r="BM229" s="155" t="s">
        <v>849</v>
      </c>
    </row>
    <row r="230" spans="1:47" s="2" customFormat="1" ht="10.2">
      <c r="A230" s="32"/>
      <c r="B230" s="33"/>
      <c r="C230" s="32"/>
      <c r="D230" s="157" t="s">
        <v>158</v>
      </c>
      <c r="E230" s="32"/>
      <c r="F230" s="158" t="s">
        <v>848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158</v>
      </c>
      <c r="AU230" s="17" t="s">
        <v>83</v>
      </c>
    </row>
    <row r="231" spans="2:51" s="13" customFormat="1" ht="10.2">
      <c r="B231" s="162"/>
      <c r="D231" s="157" t="s">
        <v>159</v>
      </c>
      <c r="E231" s="163" t="s">
        <v>1</v>
      </c>
      <c r="F231" s="164" t="s">
        <v>850</v>
      </c>
      <c r="H231" s="165">
        <v>370.8</v>
      </c>
      <c r="I231" s="166"/>
      <c r="L231" s="162"/>
      <c r="M231" s="167"/>
      <c r="N231" s="168"/>
      <c r="O231" s="168"/>
      <c r="P231" s="168"/>
      <c r="Q231" s="168"/>
      <c r="R231" s="168"/>
      <c r="S231" s="168"/>
      <c r="T231" s="169"/>
      <c r="AT231" s="163" t="s">
        <v>159</v>
      </c>
      <c r="AU231" s="163" t="s">
        <v>83</v>
      </c>
      <c r="AV231" s="13" t="s">
        <v>83</v>
      </c>
      <c r="AW231" s="13" t="s">
        <v>30</v>
      </c>
      <c r="AX231" s="13" t="s">
        <v>81</v>
      </c>
      <c r="AY231" s="163" t="s">
        <v>148</v>
      </c>
    </row>
    <row r="232" spans="1:65" s="2" customFormat="1" ht="21.75" customHeight="1">
      <c r="A232" s="32"/>
      <c r="B232" s="143"/>
      <c r="C232" s="188" t="s">
        <v>475</v>
      </c>
      <c r="D232" s="188" t="s">
        <v>250</v>
      </c>
      <c r="E232" s="189" t="s">
        <v>851</v>
      </c>
      <c r="F232" s="190" t="s">
        <v>852</v>
      </c>
      <c r="G232" s="191" t="s">
        <v>286</v>
      </c>
      <c r="H232" s="192">
        <v>53.045</v>
      </c>
      <c r="I232" s="193"/>
      <c r="J232" s="194">
        <f>ROUND(I232*H232,2)</f>
        <v>0</v>
      </c>
      <c r="K232" s="190" t="s">
        <v>155</v>
      </c>
      <c r="L232" s="195"/>
      <c r="M232" s="196" t="s">
        <v>1</v>
      </c>
      <c r="N232" s="197" t="s">
        <v>38</v>
      </c>
      <c r="O232" s="58"/>
      <c r="P232" s="153">
        <f>O232*H232</f>
        <v>0</v>
      </c>
      <c r="Q232" s="153">
        <v>0.12</v>
      </c>
      <c r="R232" s="153">
        <f>Q232*H232</f>
        <v>6.3654</v>
      </c>
      <c r="S232" s="153">
        <v>0</v>
      </c>
      <c r="T232" s="15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191</v>
      </c>
      <c r="AT232" s="155" t="s">
        <v>250</v>
      </c>
      <c r="AU232" s="155" t="s">
        <v>83</v>
      </c>
      <c r="AY232" s="17" t="s">
        <v>148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7" t="s">
        <v>81</v>
      </c>
      <c r="BK232" s="156">
        <f>ROUND(I232*H232,2)</f>
        <v>0</v>
      </c>
      <c r="BL232" s="17" t="s">
        <v>170</v>
      </c>
      <c r="BM232" s="155" t="s">
        <v>853</v>
      </c>
    </row>
    <row r="233" spans="1:47" s="2" customFormat="1" ht="10.2">
      <c r="A233" s="32"/>
      <c r="B233" s="33"/>
      <c r="C233" s="32"/>
      <c r="D233" s="157" t="s">
        <v>158</v>
      </c>
      <c r="E233" s="32"/>
      <c r="F233" s="158" t="s">
        <v>852</v>
      </c>
      <c r="G233" s="32"/>
      <c r="H233" s="32"/>
      <c r="I233" s="159"/>
      <c r="J233" s="32"/>
      <c r="K233" s="32"/>
      <c r="L233" s="33"/>
      <c r="M233" s="160"/>
      <c r="N233" s="161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158</v>
      </c>
      <c r="AU233" s="17" t="s">
        <v>83</v>
      </c>
    </row>
    <row r="234" spans="2:51" s="13" customFormat="1" ht="10.2">
      <c r="B234" s="162"/>
      <c r="D234" s="157" t="s">
        <v>159</v>
      </c>
      <c r="E234" s="163" t="s">
        <v>1</v>
      </c>
      <c r="F234" s="164" t="s">
        <v>854</v>
      </c>
      <c r="H234" s="165">
        <v>53.045</v>
      </c>
      <c r="I234" s="166"/>
      <c r="L234" s="162"/>
      <c r="M234" s="167"/>
      <c r="N234" s="168"/>
      <c r="O234" s="168"/>
      <c r="P234" s="168"/>
      <c r="Q234" s="168"/>
      <c r="R234" s="168"/>
      <c r="S234" s="168"/>
      <c r="T234" s="169"/>
      <c r="AT234" s="163" t="s">
        <v>159</v>
      </c>
      <c r="AU234" s="163" t="s">
        <v>83</v>
      </c>
      <c r="AV234" s="13" t="s">
        <v>83</v>
      </c>
      <c r="AW234" s="13" t="s">
        <v>30</v>
      </c>
      <c r="AX234" s="13" t="s">
        <v>81</v>
      </c>
      <c r="AY234" s="163" t="s">
        <v>148</v>
      </c>
    </row>
    <row r="235" spans="2:63" s="12" customFormat="1" ht="22.8" customHeight="1">
      <c r="B235" s="130"/>
      <c r="D235" s="131" t="s">
        <v>72</v>
      </c>
      <c r="E235" s="141" t="s">
        <v>191</v>
      </c>
      <c r="F235" s="141" t="s">
        <v>539</v>
      </c>
      <c r="I235" s="133"/>
      <c r="J235" s="142">
        <f>BK235</f>
        <v>0</v>
      </c>
      <c r="L235" s="130"/>
      <c r="M235" s="135"/>
      <c r="N235" s="136"/>
      <c r="O235" s="136"/>
      <c r="P235" s="137">
        <f>SUM(P236:P239)</f>
        <v>0</v>
      </c>
      <c r="Q235" s="136"/>
      <c r="R235" s="137">
        <f>SUM(R236:R239)</f>
        <v>0.45748</v>
      </c>
      <c r="S235" s="136"/>
      <c r="T235" s="138">
        <f>SUM(T236:T239)</f>
        <v>0</v>
      </c>
      <c r="AR235" s="131" t="s">
        <v>81</v>
      </c>
      <c r="AT235" s="139" t="s">
        <v>72</v>
      </c>
      <c r="AU235" s="139" t="s">
        <v>81</v>
      </c>
      <c r="AY235" s="131" t="s">
        <v>148</v>
      </c>
      <c r="BK235" s="140">
        <f>SUM(BK236:BK239)</f>
        <v>0</v>
      </c>
    </row>
    <row r="236" spans="1:65" s="2" customFormat="1" ht="16.5" customHeight="1">
      <c r="A236" s="32"/>
      <c r="B236" s="143"/>
      <c r="C236" s="144" t="s">
        <v>483</v>
      </c>
      <c r="D236" s="144" t="s">
        <v>151</v>
      </c>
      <c r="E236" s="145" t="s">
        <v>855</v>
      </c>
      <c r="F236" s="146" t="s">
        <v>856</v>
      </c>
      <c r="G236" s="147" t="s">
        <v>240</v>
      </c>
      <c r="H236" s="148">
        <v>3</v>
      </c>
      <c r="I236" s="149"/>
      <c r="J236" s="150">
        <f>ROUND(I236*H236,2)</f>
        <v>0</v>
      </c>
      <c r="K236" s="146" t="s">
        <v>1</v>
      </c>
      <c r="L236" s="33"/>
      <c r="M236" s="151" t="s">
        <v>1</v>
      </c>
      <c r="N236" s="152" t="s">
        <v>38</v>
      </c>
      <c r="O236" s="58"/>
      <c r="P236" s="153">
        <f>O236*H236</f>
        <v>0</v>
      </c>
      <c r="Q236" s="153">
        <v>0.03886</v>
      </c>
      <c r="R236" s="153">
        <f>Q236*H236</f>
        <v>0.11657999999999999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170</v>
      </c>
      <c r="AT236" s="155" t="s">
        <v>151</v>
      </c>
      <c r="AU236" s="155" t="s">
        <v>83</v>
      </c>
      <c r="AY236" s="17" t="s">
        <v>148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81</v>
      </c>
      <c r="BK236" s="156">
        <f>ROUND(I236*H236,2)</f>
        <v>0</v>
      </c>
      <c r="BL236" s="17" t="s">
        <v>170</v>
      </c>
      <c r="BM236" s="155" t="s">
        <v>857</v>
      </c>
    </row>
    <row r="237" spans="2:51" s="13" customFormat="1" ht="10.2">
      <c r="B237" s="162"/>
      <c r="D237" s="157" t="s">
        <v>159</v>
      </c>
      <c r="E237" s="163" t="s">
        <v>1</v>
      </c>
      <c r="F237" s="164" t="s">
        <v>858</v>
      </c>
      <c r="H237" s="165">
        <v>3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3" t="s">
        <v>159</v>
      </c>
      <c r="AU237" s="163" t="s">
        <v>83</v>
      </c>
      <c r="AV237" s="13" t="s">
        <v>83</v>
      </c>
      <c r="AW237" s="13" t="s">
        <v>30</v>
      </c>
      <c r="AX237" s="13" t="s">
        <v>81</v>
      </c>
      <c r="AY237" s="163" t="s">
        <v>148</v>
      </c>
    </row>
    <row r="238" spans="1:65" s="2" customFormat="1" ht="22.8">
      <c r="A238" s="32"/>
      <c r="B238" s="143"/>
      <c r="C238" s="144" t="s">
        <v>490</v>
      </c>
      <c r="D238" s="144" t="s">
        <v>151</v>
      </c>
      <c r="E238" s="145" t="s">
        <v>541</v>
      </c>
      <c r="F238" s="146" t="s">
        <v>542</v>
      </c>
      <c r="G238" s="147" t="s">
        <v>240</v>
      </c>
      <c r="H238" s="148">
        <v>1</v>
      </c>
      <c r="I238" s="149"/>
      <c r="J238" s="150">
        <f>ROUND(I238*H238,2)</f>
        <v>0</v>
      </c>
      <c r="K238" s="146" t="s">
        <v>1</v>
      </c>
      <c r="L238" s="33"/>
      <c r="M238" s="151" t="s">
        <v>1</v>
      </c>
      <c r="N238" s="152" t="s">
        <v>38</v>
      </c>
      <c r="O238" s="58"/>
      <c r="P238" s="153">
        <f>O238*H238</f>
        <v>0</v>
      </c>
      <c r="Q238" s="153">
        <v>0.3409</v>
      </c>
      <c r="R238" s="153">
        <f>Q238*H238</f>
        <v>0.3409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170</v>
      </c>
      <c r="AT238" s="155" t="s">
        <v>151</v>
      </c>
      <c r="AU238" s="155" t="s">
        <v>83</v>
      </c>
      <c r="AY238" s="17" t="s">
        <v>148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81</v>
      </c>
      <c r="BK238" s="156">
        <f>ROUND(I238*H238,2)</f>
        <v>0</v>
      </c>
      <c r="BL238" s="17" t="s">
        <v>170</v>
      </c>
      <c r="BM238" s="155" t="s">
        <v>859</v>
      </c>
    </row>
    <row r="239" spans="1:47" s="2" customFormat="1" ht="28.8">
      <c r="A239" s="32"/>
      <c r="B239" s="33"/>
      <c r="C239" s="32"/>
      <c r="D239" s="157" t="s">
        <v>158</v>
      </c>
      <c r="E239" s="32"/>
      <c r="F239" s="158" t="s">
        <v>544</v>
      </c>
      <c r="G239" s="32"/>
      <c r="H239" s="32"/>
      <c r="I239" s="159"/>
      <c r="J239" s="32"/>
      <c r="K239" s="32"/>
      <c r="L239" s="33"/>
      <c r="M239" s="160"/>
      <c r="N239" s="161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158</v>
      </c>
      <c r="AU239" s="17" t="s">
        <v>83</v>
      </c>
    </row>
    <row r="240" spans="2:63" s="12" customFormat="1" ht="22.8" customHeight="1">
      <c r="B240" s="130"/>
      <c r="D240" s="131" t="s">
        <v>72</v>
      </c>
      <c r="E240" s="141" t="s">
        <v>196</v>
      </c>
      <c r="F240" s="141" t="s">
        <v>237</v>
      </c>
      <c r="I240" s="133"/>
      <c r="J240" s="142">
        <f>BK240</f>
        <v>0</v>
      </c>
      <c r="L240" s="130"/>
      <c r="M240" s="135"/>
      <c r="N240" s="136"/>
      <c r="O240" s="136"/>
      <c r="P240" s="137">
        <f>SUM(P241:P276)</f>
        <v>0</v>
      </c>
      <c r="Q240" s="136"/>
      <c r="R240" s="137">
        <f>SUM(R241:R276)</f>
        <v>58.3846695</v>
      </c>
      <c r="S240" s="136"/>
      <c r="T240" s="138">
        <f>SUM(T241:T276)</f>
        <v>0</v>
      </c>
      <c r="AR240" s="131" t="s">
        <v>81</v>
      </c>
      <c r="AT240" s="139" t="s">
        <v>72</v>
      </c>
      <c r="AU240" s="139" t="s">
        <v>81</v>
      </c>
      <c r="AY240" s="131" t="s">
        <v>148</v>
      </c>
      <c r="BK240" s="140">
        <f>SUM(BK241:BK276)</f>
        <v>0</v>
      </c>
    </row>
    <row r="241" spans="1:65" s="2" customFormat="1" ht="33" customHeight="1">
      <c r="A241" s="32"/>
      <c r="B241" s="143"/>
      <c r="C241" s="144" t="s">
        <v>496</v>
      </c>
      <c r="D241" s="144" t="s">
        <v>151</v>
      </c>
      <c r="E241" s="145" t="s">
        <v>546</v>
      </c>
      <c r="F241" s="146" t="s">
        <v>547</v>
      </c>
      <c r="G241" s="147" t="s">
        <v>279</v>
      </c>
      <c r="H241" s="148">
        <v>244.82</v>
      </c>
      <c r="I241" s="149"/>
      <c r="J241" s="150">
        <f>ROUND(I241*H241,2)</f>
        <v>0</v>
      </c>
      <c r="K241" s="146" t="s">
        <v>155</v>
      </c>
      <c r="L241" s="33"/>
      <c r="M241" s="151" t="s">
        <v>1</v>
      </c>
      <c r="N241" s="152" t="s">
        <v>38</v>
      </c>
      <c r="O241" s="58"/>
      <c r="P241" s="153">
        <f>O241*H241</f>
        <v>0</v>
      </c>
      <c r="Q241" s="153">
        <v>0.1554</v>
      </c>
      <c r="R241" s="153">
        <f>Q241*H241</f>
        <v>38.045028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170</v>
      </c>
      <c r="AT241" s="155" t="s">
        <v>151</v>
      </c>
      <c r="AU241" s="155" t="s">
        <v>83</v>
      </c>
      <c r="AY241" s="17" t="s">
        <v>148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81</v>
      </c>
      <c r="BK241" s="156">
        <f>ROUND(I241*H241,2)</f>
        <v>0</v>
      </c>
      <c r="BL241" s="17" t="s">
        <v>170</v>
      </c>
      <c r="BM241" s="155" t="s">
        <v>860</v>
      </c>
    </row>
    <row r="242" spans="1:47" s="2" customFormat="1" ht="28.8">
      <c r="A242" s="32"/>
      <c r="B242" s="33"/>
      <c r="C242" s="32"/>
      <c r="D242" s="157" t="s">
        <v>158</v>
      </c>
      <c r="E242" s="32"/>
      <c r="F242" s="158" t="s">
        <v>549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158</v>
      </c>
      <c r="AU242" s="17" t="s">
        <v>83</v>
      </c>
    </row>
    <row r="243" spans="2:51" s="14" customFormat="1" ht="10.2">
      <c r="B243" s="173"/>
      <c r="D243" s="157" t="s">
        <v>159</v>
      </c>
      <c r="E243" s="174" t="s">
        <v>1</v>
      </c>
      <c r="F243" s="175" t="s">
        <v>550</v>
      </c>
      <c r="H243" s="174" t="s">
        <v>1</v>
      </c>
      <c r="I243" s="176"/>
      <c r="L243" s="173"/>
      <c r="M243" s="177"/>
      <c r="N243" s="178"/>
      <c r="O243" s="178"/>
      <c r="P243" s="178"/>
      <c r="Q243" s="178"/>
      <c r="R243" s="178"/>
      <c r="S243" s="178"/>
      <c r="T243" s="179"/>
      <c r="AT243" s="174" t="s">
        <v>159</v>
      </c>
      <c r="AU243" s="174" t="s">
        <v>83</v>
      </c>
      <c r="AV243" s="14" t="s">
        <v>81</v>
      </c>
      <c r="AW243" s="14" t="s">
        <v>30</v>
      </c>
      <c r="AX243" s="14" t="s">
        <v>73</v>
      </c>
      <c r="AY243" s="174" t="s">
        <v>148</v>
      </c>
    </row>
    <row r="244" spans="2:51" s="13" customFormat="1" ht="10.2">
      <c r="B244" s="162"/>
      <c r="D244" s="157" t="s">
        <v>159</v>
      </c>
      <c r="E244" s="163" t="s">
        <v>1</v>
      </c>
      <c r="F244" s="164" t="s">
        <v>861</v>
      </c>
      <c r="H244" s="165">
        <v>206</v>
      </c>
      <c r="I244" s="166"/>
      <c r="L244" s="162"/>
      <c r="M244" s="167"/>
      <c r="N244" s="168"/>
      <c r="O244" s="168"/>
      <c r="P244" s="168"/>
      <c r="Q244" s="168"/>
      <c r="R244" s="168"/>
      <c r="S244" s="168"/>
      <c r="T244" s="169"/>
      <c r="AT244" s="163" t="s">
        <v>159</v>
      </c>
      <c r="AU244" s="163" t="s">
        <v>83</v>
      </c>
      <c r="AV244" s="13" t="s">
        <v>83</v>
      </c>
      <c r="AW244" s="13" t="s">
        <v>30</v>
      </c>
      <c r="AX244" s="13" t="s">
        <v>73</v>
      </c>
      <c r="AY244" s="163" t="s">
        <v>148</v>
      </c>
    </row>
    <row r="245" spans="2:51" s="13" customFormat="1" ht="10.2">
      <c r="B245" s="162"/>
      <c r="D245" s="157" t="s">
        <v>159</v>
      </c>
      <c r="E245" s="163" t="s">
        <v>1</v>
      </c>
      <c r="F245" s="164" t="s">
        <v>862</v>
      </c>
      <c r="H245" s="165">
        <v>9</v>
      </c>
      <c r="I245" s="166"/>
      <c r="L245" s="162"/>
      <c r="M245" s="167"/>
      <c r="N245" s="168"/>
      <c r="O245" s="168"/>
      <c r="P245" s="168"/>
      <c r="Q245" s="168"/>
      <c r="R245" s="168"/>
      <c r="S245" s="168"/>
      <c r="T245" s="169"/>
      <c r="AT245" s="163" t="s">
        <v>159</v>
      </c>
      <c r="AU245" s="163" t="s">
        <v>83</v>
      </c>
      <c r="AV245" s="13" t="s">
        <v>83</v>
      </c>
      <c r="AW245" s="13" t="s">
        <v>30</v>
      </c>
      <c r="AX245" s="13" t="s">
        <v>73</v>
      </c>
      <c r="AY245" s="163" t="s">
        <v>148</v>
      </c>
    </row>
    <row r="246" spans="2:51" s="13" customFormat="1" ht="10.2">
      <c r="B246" s="162"/>
      <c r="D246" s="157" t="s">
        <v>159</v>
      </c>
      <c r="E246" s="163" t="s">
        <v>1</v>
      </c>
      <c r="F246" s="164" t="s">
        <v>863</v>
      </c>
      <c r="H246" s="165">
        <v>15</v>
      </c>
      <c r="I246" s="166"/>
      <c r="L246" s="162"/>
      <c r="M246" s="167"/>
      <c r="N246" s="168"/>
      <c r="O246" s="168"/>
      <c r="P246" s="168"/>
      <c r="Q246" s="168"/>
      <c r="R246" s="168"/>
      <c r="S246" s="168"/>
      <c r="T246" s="169"/>
      <c r="AT246" s="163" t="s">
        <v>159</v>
      </c>
      <c r="AU246" s="163" t="s">
        <v>83</v>
      </c>
      <c r="AV246" s="13" t="s">
        <v>83</v>
      </c>
      <c r="AW246" s="13" t="s">
        <v>30</v>
      </c>
      <c r="AX246" s="13" t="s">
        <v>73</v>
      </c>
      <c r="AY246" s="163" t="s">
        <v>148</v>
      </c>
    </row>
    <row r="247" spans="2:51" s="13" customFormat="1" ht="10.2">
      <c r="B247" s="162"/>
      <c r="D247" s="157" t="s">
        <v>159</v>
      </c>
      <c r="E247" s="163" t="s">
        <v>1</v>
      </c>
      <c r="F247" s="164" t="s">
        <v>864</v>
      </c>
      <c r="H247" s="165">
        <v>3.12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159</v>
      </c>
      <c r="AU247" s="163" t="s">
        <v>83</v>
      </c>
      <c r="AV247" s="13" t="s">
        <v>83</v>
      </c>
      <c r="AW247" s="13" t="s">
        <v>30</v>
      </c>
      <c r="AX247" s="13" t="s">
        <v>73</v>
      </c>
      <c r="AY247" s="163" t="s">
        <v>148</v>
      </c>
    </row>
    <row r="248" spans="2:51" s="13" customFormat="1" ht="10.2">
      <c r="B248" s="162"/>
      <c r="D248" s="157" t="s">
        <v>159</v>
      </c>
      <c r="E248" s="163" t="s">
        <v>1</v>
      </c>
      <c r="F248" s="164" t="s">
        <v>865</v>
      </c>
      <c r="H248" s="165">
        <v>11.7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159</v>
      </c>
      <c r="AU248" s="163" t="s">
        <v>83</v>
      </c>
      <c r="AV248" s="13" t="s">
        <v>83</v>
      </c>
      <c r="AW248" s="13" t="s">
        <v>30</v>
      </c>
      <c r="AX248" s="13" t="s">
        <v>73</v>
      </c>
      <c r="AY248" s="163" t="s">
        <v>148</v>
      </c>
    </row>
    <row r="249" spans="2:51" s="15" customFormat="1" ht="10.2">
      <c r="B249" s="180"/>
      <c r="D249" s="157" t="s">
        <v>159</v>
      </c>
      <c r="E249" s="181" t="s">
        <v>1</v>
      </c>
      <c r="F249" s="182" t="s">
        <v>249</v>
      </c>
      <c r="H249" s="183">
        <v>244.82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159</v>
      </c>
      <c r="AU249" s="181" t="s">
        <v>83</v>
      </c>
      <c r="AV249" s="15" t="s">
        <v>170</v>
      </c>
      <c r="AW249" s="15" t="s">
        <v>30</v>
      </c>
      <c r="AX249" s="15" t="s">
        <v>81</v>
      </c>
      <c r="AY249" s="181" t="s">
        <v>148</v>
      </c>
    </row>
    <row r="250" spans="1:65" s="2" customFormat="1" ht="16.5" customHeight="1">
      <c r="A250" s="32"/>
      <c r="B250" s="143"/>
      <c r="C250" s="188" t="s">
        <v>504</v>
      </c>
      <c r="D250" s="188" t="s">
        <v>250</v>
      </c>
      <c r="E250" s="189" t="s">
        <v>555</v>
      </c>
      <c r="F250" s="190" t="s">
        <v>556</v>
      </c>
      <c r="G250" s="191" t="s">
        <v>279</v>
      </c>
      <c r="H250" s="192">
        <v>212.18</v>
      </c>
      <c r="I250" s="193"/>
      <c r="J250" s="194">
        <f>ROUND(I250*H250,2)</f>
        <v>0</v>
      </c>
      <c r="K250" s="190" t="s">
        <v>155</v>
      </c>
      <c r="L250" s="195"/>
      <c r="M250" s="196" t="s">
        <v>1</v>
      </c>
      <c r="N250" s="197" t="s">
        <v>38</v>
      </c>
      <c r="O250" s="58"/>
      <c r="P250" s="153">
        <f>O250*H250</f>
        <v>0</v>
      </c>
      <c r="Q250" s="153">
        <v>0.08</v>
      </c>
      <c r="R250" s="153">
        <f>Q250*H250</f>
        <v>16.9744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191</v>
      </c>
      <c r="AT250" s="155" t="s">
        <v>250</v>
      </c>
      <c r="AU250" s="155" t="s">
        <v>83</v>
      </c>
      <c r="AY250" s="17" t="s">
        <v>148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81</v>
      </c>
      <c r="BK250" s="156">
        <f>ROUND(I250*H250,2)</f>
        <v>0</v>
      </c>
      <c r="BL250" s="17" t="s">
        <v>170</v>
      </c>
      <c r="BM250" s="155" t="s">
        <v>866</v>
      </c>
    </row>
    <row r="251" spans="1:47" s="2" customFormat="1" ht="10.2">
      <c r="A251" s="32"/>
      <c r="B251" s="33"/>
      <c r="C251" s="32"/>
      <c r="D251" s="157" t="s">
        <v>158</v>
      </c>
      <c r="E251" s="32"/>
      <c r="F251" s="158" t="s">
        <v>556</v>
      </c>
      <c r="G251" s="32"/>
      <c r="H251" s="32"/>
      <c r="I251" s="159"/>
      <c r="J251" s="32"/>
      <c r="K251" s="32"/>
      <c r="L251" s="33"/>
      <c r="M251" s="160"/>
      <c r="N251" s="161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158</v>
      </c>
      <c r="AU251" s="17" t="s">
        <v>83</v>
      </c>
    </row>
    <row r="252" spans="2:51" s="13" customFormat="1" ht="10.2">
      <c r="B252" s="162"/>
      <c r="D252" s="157" t="s">
        <v>159</v>
      </c>
      <c r="E252" s="163" t="s">
        <v>1</v>
      </c>
      <c r="F252" s="164" t="s">
        <v>867</v>
      </c>
      <c r="H252" s="165">
        <v>212.18</v>
      </c>
      <c r="I252" s="166"/>
      <c r="L252" s="162"/>
      <c r="M252" s="167"/>
      <c r="N252" s="168"/>
      <c r="O252" s="168"/>
      <c r="P252" s="168"/>
      <c r="Q252" s="168"/>
      <c r="R252" s="168"/>
      <c r="S252" s="168"/>
      <c r="T252" s="169"/>
      <c r="AT252" s="163" t="s">
        <v>159</v>
      </c>
      <c r="AU252" s="163" t="s">
        <v>83</v>
      </c>
      <c r="AV252" s="13" t="s">
        <v>83</v>
      </c>
      <c r="AW252" s="13" t="s">
        <v>30</v>
      </c>
      <c r="AX252" s="13" t="s">
        <v>81</v>
      </c>
      <c r="AY252" s="163" t="s">
        <v>148</v>
      </c>
    </row>
    <row r="253" spans="1:65" s="2" customFormat="1" ht="22.8">
      <c r="A253" s="32"/>
      <c r="B253" s="143"/>
      <c r="C253" s="188" t="s">
        <v>509</v>
      </c>
      <c r="D253" s="188" t="s">
        <v>250</v>
      </c>
      <c r="E253" s="189" t="s">
        <v>560</v>
      </c>
      <c r="F253" s="190" t="s">
        <v>561</v>
      </c>
      <c r="G253" s="191" t="s">
        <v>279</v>
      </c>
      <c r="H253" s="192">
        <v>9.27</v>
      </c>
      <c r="I253" s="193"/>
      <c r="J253" s="194">
        <f>ROUND(I253*H253,2)</f>
        <v>0</v>
      </c>
      <c r="K253" s="190" t="s">
        <v>155</v>
      </c>
      <c r="L253" s="195"/>
      <c r="M253" s="196" t="s">
        <v>1</v>
      </c>
      <c r="N253" s="197" t="s">
        <v>38</v>
      </c>
      <c r="O253" s="58"/>
      <c r="P253" s="153">
        <f>O253*H253</f>
        <v>0</v>
      </c>
      <c r="Q253" s="153">
        <v>0.0483</v>
      </c>
      <c r="R253" s="153">
        <f>Q253*H253</f>
        <v>0.447741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191</v>
      </c>
      <c r="AT253" s="155" t="s">
        <v>250</v>
      </c>
      <c r="AU253" s="155" t="s">
        <v>83</v>
      </c>
      <c r="AY253" s="17" t="s">
        <v>148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81</v>
      </c>
      <c r="BK253" s="156">
        <f>ROUND(I253*H253,2)</f>
        <v>0</v>
      </c>
      <c r="BL253" s="17" t="s">
        <v>170</v>
      </c>
      <c r="BM253" s="155" t="s">
        <v>868</v>
      </c>
    </row>
    <row r="254" spans="1:47" s="2" customFormat="1" ht="10.2">
      <c r="A254" s="32"/>
      <c r="B254" s="33"/>
      <c r="C254" s="32"/>
      <c r="D254" s="157" t="s">
        <v>158</v>
      </c>
      <c r="E254" s="32"/>
      <c r="F254" s="158" t="s">
        <v>561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158</v>
      </c>
      <c r="AU254" s="17" t="s">
        <v>83</v>
      </c>
    </row>
    <row r="255" spans="2:51" s="13" customFormat="1" ht="10.2">
      <c r="B255" s="162"/>
      <c r="D255" s="157" t="s">
        <v>159</v>
      </c>
      <c r="E255" s="163" t="s">
        <v>1</v>
      </c>
      <c r="F255" s="164" t="s">
        <v>869</v>
      </c>
      <c r="H255" s="165">
        <v>9.27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159</v>
      </c>
      <c r="AU255" s="163" t="s">
        <v>83</v>
      </c>
      <c r="AV255" s="13" t="s">
        <v>83</v>
      </c>
      <c r="AW255" s="13" t="s">
        <v>30</v>
      </c>
      <c r="AX255" s="13" t="s">
        <v>81</v>
      </c>
      <c r="AY255" s="163" t="s">
        <v>148</v>
      </c>
    </row>
    <row r="256" spans="1:65" s="2" customFormat="1" ht="22.8">
      <c r="A256" s="32"/>
      <c r="B256" s="143"/>
      <c r="C256" s="188" t="s">
        <v>515</v>
      </c>
      <c r="D256" s="188" t="s">
        <v>250</v>
      </c>
      <c r="E256" s="189" t="s">
        <v>565</v>
      </c>
      <c r="F256" s="190" t="s">
        <v>566</v>
      </c>
      <c r="G256" s="191" t="s">
        <v>279</v>
      </c>
      <c r="H256" s="192">
        <v>15.45</v>
      </c>
      <c r="I256" s="193"/>
      <c r="J256" s="194">
        <f>ROUND(I256*H256,2)</f>
        <v>0</v>
      </c>
      <c r="K256" s="190" t="s">
        <v>155</v>
      </c>
      <c r="L256" s="195"/>
      <c r="M256" s="196" t="s">
        <v>1</v>
      </c>
      <c r="N256" s="197" t="s">
        <v>38</v>
      </c>
      <c r="O256" s="58"/>
      <c r="P256" s="153">
        <f>O256*H256</f>
        <v>0</v>
      </c>
      <c r="Q256" s="153">
        <v>0.06567</v>
      </c>
      <c r="R256" s="153">
        <f>Q256*H256</f>
        <v>1.0146015000000002</v>
      </c>
      <c r="S256" s="153">
        <v>0</v>
      </c>
      <c r="T256" s="154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191</v>
      </c>
      <c r="AT256" s="155" t="s">
        <v>250</v>
      </c>
      <c r="AU256" s="155" t="s">
        <v>83</v>
      </c>
      <c r="AY256" s="17" t="s">
        <v>148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7" t="s">
        <v>81</v>
      </c>
      <c r="BK256" s="156">
        <f>ROUND(I256*H256,2)</f>
        <v>0</v>
      </c>
      <c r="BL256" s="17" t="s">
        <v>170</v>
      </c>
      <c r="BM256" s="155" t="s">
        <v>870</v>
      </c>
    </row>
    <row r="257" spans="1:47" s="2" customFormat="1" ht="10.2">
      <c r="A257" s="32"/>
      <c r="B257" s="33"/>
      <c r="C257" s="32"/>
      <c r="D257" s="157" t="s">
        <v>158</v>
      </c>
      <c r="E257" s="32"/>
      <c r="F257" s="158" t="s">
        <v>566</v>
      </c>
      <c r="G257" s="32"/>
      <c r="H257" s="32"/>
      <c r="I257" s="159"/>
      <c r="J257" s="32"/>
      <c r="K257" s="32"/>
      <c r="L257" s="33"/>
      <c r="M257" s="160"/>
      <c r="N257" s="161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158</v>
      </c>
      <c r="AU257" s="17" t="s">
        <v>83</v>
      </c>
    </row>
    <row r="258" spans="2:51" s="13" customFormat="1" ht="10.2">
      <c r="B258" s="162"/>
      <c r="D258" s="157" t="s">
        <v>159</v>
      </c>
      <c r="E258" s="163" t="s">
        <v>1</v>
      </c>
      <c r="F258" s="164" t="s">
        <v>871</v>
      </c>
      <c r="H258" s="165">
        <v>15.45</v>
      </c>
      <c r="I258" s="166"/>
      <c r="L258" s="162"/>
      <c r="M258" s="167"/>
      <c r="N258" s="168"/>
      <c r="O258" s="168"/>
      <c r="P258" s="168"/>
      <c r="Q258" s="168"/>
      <c r="R258" s="168"/>
      <c r="S258" s="168"/>
      <c r="T258" s="169"/>
      <c r="AT258" s="163" t="s">
        <v>159</v>
      </c>
      <c r="AU258" s="163" t="s">
        <v>83</v>
      </c>
      <c r="AV258" s="13" t="s">
        <v>83</v>
      </c>
      <c r="AW258" s="13" t="s">
        <v>30</v>
      </c>
      <c r="AX258" s="13" t="s">
        <v>81</v>
      </c>
      <c r="AY258" s="163" t="s">
        <v>148</v>
      </c>
    </row>
    <row r="259" spans="1:65" s="2" customFormat="1" ht="16.5" customHeight="1">
      <c r="A259" s="32"/>
      <c r="B259" s="143"/>
      <c r="C259" s="188" t="s">
        <v>521</v>
      </c>
      <c r="D259" s="188" t="s">
        <v>250</v>
      </c>
      <c r="E259" s="189" t="s">
        <v>872</v>
      </c>
      <c r="F259" s="190" t="s">
        <v>873</v>
      </c>
      <c r="G259" s="191" t="s">
        <v>240</v>
      </c>
      <c r="H259" s="192">
        <v>4</v>
      </c>
      <c r="I259" s="193"/>
      <c r="J259" s="194">
        <f>ROUND(I259*H259,2)</f>
        <v>0</v>
      </c>
      <c r="K259" s="190" t="s">
        <v>1</v>
      </c>
      <c r="L259" s="195"/>
      <c r="M259" s="196" t="s">
        <v>1</v>
      </c>
      <c r="N259" s="197" t="s">
        <v>38</v>
      </c>
      <c r="O259" s="58"/>
      <c r="P259" s="153">
        <f>O259*H259</f>
        <v>0</v>
      </c>
      <c r="Q259" s="153">
        <v>0.0605</v>
      </c>
      <c r="R259" s="153">
        <f>Q259*H259</f>
        <v>0.242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191</v>
      </c>
      <c r="AT259" s="155" t="s">
        <v>250</v>
      </c>
      <c r="AU259" s="155" t="s">
        <v>83</v>
      </c>
      <c r="AY259" s="17" t="s">
        <v>148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81</v>
      </c>
      <c r="BK259" s="156">
        <f>ROUND(I259*H259,2)</f>
        <v>0</v>
      </c>
      <c r="BL259" s="17" t="s">
        <v>170</v>
      </c>
      <c r="BM259" s="155" t="s">
        <v>874</v>
      </c>
    </row>
    <row r="260" spans="1:65" s="2" customFormat="1" ht="16.5" customHeight="1">
      <c r="A260" s="32"/>
      <c r="B260" s="143"/>
      <c r="C260" s="188" t="s">
        <v>526</v>
      </c>
      <c r="D260" s="188" t="s">
        <v>250</v>
      </c>
      <c r="E260" s="189" t="s">
        <v>875</v>
      </c>
      <c r="F260" s="190" t="s">
        <v>876</v>
      </c>
      <c r="G260" s="191" t="s">
        <v>240</v>
      </c>
      <c r="H260" s="192">
        <v>15</v>
      </c>
      <c r="I260" s="193"/>
      <c r="J260" s="194">
        <f>ROUND(I260*H260,2)</f>
        <v>0</v>
      </c>
      <c r="K260" s="190" t="s">
        <v>1</v>
      </c>
      <c r="L260" s="195"/>
      <c r="M260" s="196" t="s">
        <v>1</v>
      </c>
      <c r="N260" s="197" t="s">
        <v>38</v>
      </c>
      <c r="O260" s="58"/>
      <c r="P260" s="153">
        <f>O260*H260</f>
        <v>0</v>
      </c>
      <c r="Q260" s="153">
        <v>0.0525</v>
      </c>
      <c r="R260" s="153">
        <f>Q260*H260</f>
        <v>0.7875</v>
      </c>
      <c r="S260" s="153">
        <v>0</v>
      </c>
      <c r="T260" s="154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5" t="s">
        <v>191</v>
      </c>
      <c r="AT260" s="155" t="s">
        <v>250</v>
      </c>
      <c r="AU260" s="155" t="s">
        <v>83</v>
      </c>
      <c r="AY260" s="17" t="s">
        <v>148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7" t="s">
        <v>81</v>
      </c>
      <c r="BK260" s="156">
        <f>ROUND(I260*H260,2)</f>
        <v>0</v>
      </c>
      <c r="BL260" s="17" t="s">
        <v>170</v>
      </c>
      <c r="BM260" s="155" t="s">
        <v>877</v>
      </c>
    </row>
    <row r="261" spans="1:65" s="2" customFormat="1" ht="33" customHeight="1">
      <c r="A261" s="32"/>
      <c r="B261" s="143"/>
      <c r="C261" s="144" t="s">
        <v>533</v>
      </c>
      <c r="D261" s="144" t="s">
        <v>151</v>
      </c>
      <c r="E261" s="145" t="s">
        <v>720</v>
      </c>
      <c r="F261" s="146" t="s">
        <v>721</v>
      </c>
      <c r="G261" s="147" t="s">
        <v>279</v>
      </c>
      <c r="H261" s="148">
        <v>2.5</v>
      </c>
      <c r="I261" s="149"/>
      <c r="J261" s="150">
        <f>ROUND(I261*H261,2)</f>
        <v>0</v>
      </c>
      <c r="K261" s="146" t="s">
        <v>155</v>
      </c>
      <c r="L261" s="33"/>
      <c r="M261" s="151" t="s">
        <v>1</v>
      </c>
      <c r="N261" s="152" t="s">
        <v>38</v>
      </c>
      <c r="O261" s="58"/>
      <c r="P261" s="153">
        <f>O261*H261</f>
        <v>0</v>
      </c>
      <c r="Q261" s="153">
        <v>0.1295</v>
      </c>
      <c r="R261" s="153">
        <f>Q261*H261</f>
        <v>0.32375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170</v>
      </c>
      <c r="AT261" s="155" t="s">
        <v>151</v>
      </c>
      <c r="AU261" s="155" t="s">
        <v>83</v>
      </c>
      <c r="AY261" s="17" t="s">
        <v>148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81</v>
      </c>
      <c r="BK261" s="156">
        <f>ROUND(I261*H261,2)</f>
        <v>0</v>
      </c>
      <c r="BL261" s="17" t="s">
        <v>170</v>
      </c>
      <c r="BM261" s="155" t="s">
        <v>878</v>
      </c>
    </row>
    <row r="262" spans="1:47" s="2" customFormat="1" ht="38.4">
      <c r="A262" s="32"/>
      <c r="B262" s="33"/>
      <c r="C262" s="32"/>
      <c r="D262" s="157" t="s">
        <v>158</v>
      </c>
      <c r="E262" s="32"/>
      <c r="F262" s="158" t="s">
        <v>723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158</v>
      </c>
      <c r="AU262" s="17" t="s">
        <v>83</v>
      </c>
    </row>
    <row r="263" spans="2:51" s="14" customFormat="1" ht="20.4">
      <c r="B263" s="173"/>
      <c r="D263" s="157" t="s">
        <v>159</v>
      </c>
      <c r="E263" s="174" t="s">
        <v>1</v>
      </c>
      <c r="F263" s="175" t="s">
        <v>724</v>
      </c>
      <c r="H263" s="174" t="s">
        <v>1</v>
      </c>
      <c r="I263" s="176"/>
      <c r="L263" s="173"/>
      <c r="M263" s="177"/>
      <c r="N263" s="178"/>
      <c r="O263" s="178"/>
      <c r="P263" s="178"/>
      <c r="Q263" s="178"/>
      <c r="R263" s="178"/>
      <c r="S263" s="178"/>
      <c r="T263" s="179"/>
      <c r="AT263" s="174" t="s">
        <v>159</v>
      </c>
      <c r="AU263" s="174" t="s">
        <v>83</v>
      </c>
      <c r="AV263" s="14" t="s">
        <v>81</v>
      </c>
      <c r="AW263" s="14" t="s">
        <v>30</v>
      </c>
      <c r="AX263" s="14" t="s">
        <v>73</v>
      </c>
      <c r="AY263" s="174" t="s">
        <v>148</v>
      </c>
    </row>
    <row r="264" spans="2:51" s="13" customFormat="1" ht="10.2">
      <c r="B264" s="162"/>
      <c r="D264" s="157" t="s">
        <v>159</v>
      </c>
      <c r="E264" s="163" t="s">
        <v>1</v>
      </c>
      <c r="F264" s="164" t="s">
        <v>879</v>
      </c>
      <c r="H264" s="165">
        <v>2.5</v>
      </c>
      <c r="I264" s="166"/>
      <c r="L264" s="162"/>
      <c r="M264" s="167"/>
      <c r="N264" s="168"/>
      <c r="O264" s="168"/>
      <c r="P264" s="168"/>
      <c r="Q264" s="168"/>
      <c r="R264" s="168"/>
      <c r="S264" s="168"/>
      <c r="T264" s="169"/>
      <c r="AT264" s="163" t="s">
        <v>159</v>
      </c>
      <c r="AU264" s="163" t="s">
        <v>83</v>
      </c>
      <c r="AV264" s="13" t="s">
        <v>83</v>
      </c>
      <c r="AW264" s="13" t="s">
        <v>30</v>
      </c>
      <c r="AX264" s="13" t="s">
        <v>81</v>
      </c>
      <c r="AY264" s="163" t="s">
        <v>148</v>
      </c>
    </row>
    <row r="265" spans="1:65" s="2" customFormat="1" ht="16.5" customHeight="1">
      <c r="A265" s="32"/>
      <c r="B265" s="143"/>
      <c r="C265" s="188" t="s">
        <v>540</v>
      </c>
      <c r="D265" s="188" t="s">
        <v>250</v>
      </c>
      <c r="E265" s="189" t="s">
        <v>726</v>
      </c>
      <c r="F265" s="190" t="s">
        <v>727</v>
      </c>
      <c r="G265" s="191" t="s">
        <v>279</v>
      </c>
      <c r="H265" s="192">
        <v>2.575</v>
      </c>
      <c r="I265" s="193"/>
      <c r="J265" s="194">
        <f>ROUND(I265*H265,2)</f>
        <v>0</v>
      </c>
      <c r="K265" s="190" t="s">
        <v>155</v>
      </c>
      <c r="L265" s="195"/>
      <c r="M265" s="196" t="s">
        <v>1</v>
      </c>
      <c r="N265" s="197" t="s">
        <v>38</v>
      </c>
      <c r="O265" s="58"/>
      <c r="P265" s="153">
        <f>O265*H265</f>
        <v>0</v>
      </c>
      <c r="Q265" s="153">
        <v>0.05612</v>
      </c>
      <c r="R265" s="153">
        <f>Q265*H265</f>
        <v>0.14450900000000003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191</v>
      </c>
      <c r="AT265" s="155" t="s">
        <v>250</v>
      </c>
      <c r="AU265" s="155" t="s">
        <v>83</v>
      </c>
      <c r="AY265" s="17" t="s">
        <v>148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81</v>
      </c>
      <c r="BK265" s="156">
        <f>ROUND(I265*H265,2)</f>
        <v>0</v>
      </c>
      <c r="BL265" s="17" t="s">
        <v>170</v>
      </c>
      <c r="BM265" s="155" t="s">
        <v>880</v>
      </c>
    </row>
    <row r="266" spans="1:47" s="2" customFormat="1" ht="10.2">
      <c r="A266" s="32"/>
      <c r="B266" s="33"/>
      <c r="C266" s="32"/>
      <c r="D266" s="157" t="s">
        <v>158</v>
      </c>
      <c r="E266" s="32"/>
      <c r="F266" s="158" t="s">
        <v>727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158</v>
      </c>
      <c r="AU266" s="17" t="s">
        <v>83</v>
      </c>
    </row>
    <row r="267" spans="2:51" s="13" customFormat="1" ht="10.2">
      <c r="B267" s="162"/>
      <c r="D267" s="157" t="s">
        <v>159</v>
      </c>
      <c r="E267" s="163" t="s">
        <v>1</v>
      </c>
      <c r="F267" s="164" t="s">
        <v>881</v>
      </c>
      <c r="H267" s="165">
        <v>2.575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159</v>
      </c>
      <c r="AU267" s="163" t="s">
        <v>83</v>
      </c>
      <c r="AV267" s="13" t="s">
        <v>83</v>
      </c>
      <c r="AW267" s="13" t="s">
        <v>30</v>
      </c>
      <c r="AX267" s="13" t="s">
        <v>81</v>
      </c>
      <c r="AY267" s="163" t="s">
        <v>148</v>
      </c>
    </row>
    <row r="268" spans="1:65" s="2" customFormat="1" ht="16.5" customHeight="1">
      <c r="A268" s="32"/>
      <c r="B268" s="143"/>
      <c r="C268" s="144" t="s">
        <v>545</v>
      </c>
      <c r="D268" s="144" t="s">
        <v>151</v>
      </c>
      <c r="E268" s="145" t="s">
        <v>882</v>
      </c>
      <c r="F268" s="146" t="s">
        <v>883</v>
      </c>
      <c r="G268" s="147" t="s">
        <v>279</v>
      </c>
      <c r="H268" s="148">
        <v>3.5</v>
      </c>
      <c r="I268" s="149"/>
      <c r="J268" s="150">
        <f>ROUND(I268*H268,2)</f>
        <v>0</v>
      </c>
      <c r="K268" s="146" t="s">
        <v>155</v>
      </c>
      <c r="L268" s="33"/>
      <c r="M268" s="151" t="s">
        <v>1</v>
      </c>
      <c r="N268" s="152" t="s">
        <v>38</v>
      </c>
      <c r="O268" s="58"/>
      <c r="P268" s="153">
        <f>O268*H268</f>
        <v>0</v>
      </c>
      <c r="Q268" s="153">
        <v>0</v>
      </c>
      <c r="R268" s="153">
        <f>Q268*H268</f>
        <v>0</v>
      </c>
      <c r="S268" s="153">
        <v>0</v>
      </c>
      <c r="T268" s="154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5" t="s">
        <v>170</v>
      </c>
      <c r="AT268" s="155" t="s">
        <v>151</v>
      </c>
      <c r="AU268" s="155" t="s">
        <v>83</v>
      </c>
      <c r="AY268" s="17" t="s">
        <v>148</v>
      </c>
      <c r="BE268" s="156">
        <f>IF(N268="základní",J268,0)</f>
        <v>0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7" t="s">
        <v>81</v>
      </c>
      <c r="BK268" s="156">
        <f>ROUND(I268*H268,2)</f>
        <v>0</v>
      </c>
      <c r="BL268" s="17" t="s">
        <v>170</v>
      </c>
      <c r="BM268" s="155" t="s">
        <v>884</v>
      </c>
    </row>
    <row r="269" spans="1:47" s="2" customFormat="1" ht="28.8">
      <c r="A269" s="32"/>
      <c r="B269" s="33"/>
      <c r="C269" s="32"/>
      <c r="D269" s="157" t="s">
        <v>158</v>
      </c>
      <c r="E269" s="32"/>
      <c r="F269" s="158" t="s">
        <v>885</v>
      </c>
      <c r="G269" s="32"/>
      <c r="H269" s="32"/>
      <c r="I269" s="159"/>
      <c r="J269" s="32"/>
      <c r="K269" s="32"/>
      <c r="L269" s="33"/>
      <c r="M269" s="160"/>
      <c r="N269" s="161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158</v>
      </c>
      <c r="AU269" s="17" t="s">
        <v>83</v>
      </c>
    </row>
    <row r="270" spans="1:65" s="2" customFormat="1" ht="22.8">
      <c r="A270" s="32"/>
      <c r="B270" s="143"/>
      <c r="C270" s="144" t="s">
        <v>554</v>
      </c>
      <c r="D270" s="144" t="s">
        <v>151</v>
      </c>
      <c r="E270" s="145" t="s">
        <v>886</v>
      </c>
      <c r="F270" s="146" t="s">
        <v>887</v>
      </c>
      <c r="G270" s="147" t="s">
        <v>286</v>
      </c>
      <c r="H270" s="148">
        <v>862</v>
      </c>
      <c r="I270" s="149"/>
      <c r="J270" s="150">
        <f>ROUND(I270*H270,2)</f>
        <v>0</v>
      </c>
      <c r="K270" s="146" t="s">
        <v>155</v>
      </c>
      <c r="L270" s="33"/>
      <c r="M270" s="151" t="s">
        <v>1</v>
      </c>
      <c r="N270" s="152" t="s">
        <v>38</v>
      </c>
      <c r="O270" s="58"/>
      <c r="P270" s="153">
        <f>O270*H270</f>
        <v>0</v>
      </c>
      <c r="Q270" s="153">
        <v>0.00047</v>
      </c>
      <c r="R270" s="153">
        <f>Q270*H270</f>
        <v>0.40514</v>
      </c>
      <c r="S270" s="153">
        <v>0</v>
      </c>
      <c r="T270" s="154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5" t="s">
        <v>170</v>
      </c>
      <c r="AT270" s="155" t="s">
        <v>151</v>
      </c>
      <c r="AU270" s="155" t="s">
        <v>83</v>
      </c>
      <c r="AY270" s="17" t="s">
        <v>148</v>
      </c>
      <c r="BE270" s="156">
        <f>IF(N270="základní",J270,0)</f>
        <v>0</v>
      </c>
      <c r="BF270" s="156">
        <f>IF(N270="snížená",J270,0)</f>
        <v>0</v>
      </c>
      <c r="BG270" s="156">
        <f>IF(N270="zákl. přenesená",J270,0)</f>
        <v>0</v>
      </c>
      <c r="BH270" s="156">
        <f>IF(N270="sníž. přenesená",J270,0)</f>
        <v>0</v>
      </c>
      <c r="BI270" s="156">
        <f>IF(N270="nulová",J270,0)</f>
        <v>0</v>
      </c>
      <c r="BJ270" s="17" t="s">
        <v>81</v>
      </c>
      <c r="BK270" s="156">
        <f>ROUND(I270*H270,2)</f>
        <v>0</v>
      </c>
      <c r="BL270" s="17" t="s">
        <v>170</v>
      </c>
      <c r="BM270" s="155" t="s">
        <v>888</v>
      </c>
    </row>
    <row r="271" spans="1:47" s="2" customFormat="1" ht="19.2">
      <c r="A271" s="32"/>
      <c r="B271" s="33"/>
      <c r="C271" s="32"/>
      <c r="D271" s="157" t="s">
        <v>158</v>
      </c>
      <c r="E271" s="32"/>
      <c r="F271" s="158" t="s">
        <v>889</v>
      </c>
      <c r="G271" s="32"/>
      <c r="H271" s="32"/>
      <c r="I271" s="159"/>
      <c r="J271" s="32"/>
      <c r="K271" s="32"/>
      <c r="L271" s="33"/>
      <c r="M271" s="160"/>
      <c r="N271" s="161"/>
      <c r="O271" s="58"/>
      <c r="P271" s="58"/>
      <c r="Q271" s="58"/>
      <c r="R271" s="58"/>
      <c r="S271" s="58"/>
      <c r="T271" s="5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158</v>
      </c>
      <c r="AU271" s="17" t="s">
        <v>83</v>
      </c>
    </row>
    <row r="272" spans="2:51" s="14" customFormat="1" ht="10.2">
      <c r="B272" s="173"/>
      <c r="D272" s="157" t="s">
        <v>159</v>
      </c>
      <c r="E272" s="174" t="s">
        <v>1</v>
      </c>
      <c r="F272" s="175" t="s">
        <v>890</v>
      </c>
      <c r="H272" s="174" t="s">
        <v>1</v>
      </c>
      <c r="I272" s="176"/>
      <c r="L272" s="173"/>
      <c r="M272" s="177"/>
      <c r="N272" s="178"/>
      <c r="O272" s="178"/>
      <c r="P272" s="178"/>
      <c r="Q272" s="178"/>
      <c r="R272" s="178"/>
      <c r="S272" s="178"/>
      <c r="T272" s="179"/>
      <c r="AT272" s="174" t="s">
        <v>159</v>
      </c>
      <c r="AU272" s="174" t="s">
        <v>83</v>
      </c>
      <c r="AV272" s="14" t="s">
        <v>81</v>
      </c>
      <c r="AW272" s="14" t="s">
        <v>30</v>
      </c>
      <c r="AX272" s="14" t="s">
        <v>73</v>
      </c>
      <c r="AY272" s="174" t="s">
        <v>148</v>
      </c>
    </row>
    <row r="273" spans="2:51" s="13" customFormat="1" ht="10.2">
      <c r="B273" s="162"/>
      <c r="D273" s="157" t="s">
        <v>159</v>
      </c>
      <c r="E273" s="163" t="s">
        <v>1</v>
      </c>
      <c r="F273" s="164" t="s">
        <v>891</v>
      </c>
      <c r="H273" s="165">
        <v>602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3" t="s">
        <v>159</v>
      </c>
      <c r="AU273" s="163" t="s">
        <v>83</v>
      </c>
      <c r="AV273" s="13" t="s">
        <v>83</v>
      </c>
      <c r="AW273" s="13" t="s">
        <v>30</v>
      </c>
      <c r="AX273" s="13" t="s">
        <v>73</v>
      </c>
      <c r="AY273" s="163" t="s">
        <v>148</v>
      </c>
    </row>
    <row r="274" spans="2:51" s="13" customFormat="1" ht="10.2">
      <c r="B274" s="162"/>
      <c r="D274" s="157" t="s">
        <v>159</v>
      </c>
      <c r="E274" s="163" t="s">
        <v>1</v>
      </c>
      <c r="F274" s="164" t="s">
        <v>807</v>
      </c>
      <c r="H274" s="165">
        <v>199</v>
      </c>
      <c r="I274" s="166"/>
      <c r="L274" s="162"/>
      <c r="M274" s="167"/>
      <c r="N274" s="168"/>
      <c r="O274" s="168"/>
      <c r="P274" s="168"/>
      <c r="Q274" s="168"/>
      <c r="R274" s="168"/>
      <c r="S274" s="168"/>
      <c r="T274" s="169"/>
      <c r="AT274" s="163" t="s">
        <v>159</v>
      </c>
      <c r="AU274" s="163" t="s">
        <v>83</v>
      </c>
      <c r="AV274" s="13" t="s">
        <v>83</v>
      </c>
      <c r="AW274" s="13" t="s">
        <v>30</v>
      </c>
      <c r="AX274" s="13" t="s">
        <v>73</v>
      </c>
      <c r="AY274" s="163" t="s">
        <v>148</v>
      </c>
    </row>
    <row r="275" spans="2:51" s="13" customFormat="1" ht="10.2">
      <c r="B275" s="162"/>
      <c r="D275" s="157" t="s">
        <v>159</v>
      </c>
      <c r="E275" s="163" t="s">
        <v>1</v>
      </c>
      <c r="F275" s="164" t="s">
        <v>808</v>
      </c>
      <c r="H275" s="165">
        <v>61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159</v>
      </c>
      <c r="AU275" s="163" t="s">
        <v>83</v>
      </c>
      <c r="AV275" s="13" t="s">
        <v>83</v>
      </c>
      <c r="AW275" s="13" t="s">
        <v>30</v>
      </c>
      <c r="AX275" s="13" t="s">
        <v>73</v>
      </c>
      <c r="AY275" s="163" t="s">
        <v>148</v>
      </c>
    </row>
    <row r="276" spans="2:51" s="15" customFormat="1" ht="10.2">
      <c r="B276" s="180"/>
      <c r="D276" s="157" t="s">
        <v>159</v>
      </c>
      <c r="E276" s="181" t="s">
        <v>1</v>
      </c>
      <c r="F276" s="182" t="s">
        <v>249</v>
      </c>
      <c r="H276" s="183">
        <v>862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159</v>
      </c>
      <c r="AU276" s="181" t="s">
        <v>83</v>
      </c>
      <c r="AV276" s="15" t="s">
        <v>170</v>
      </c>
      <c r="AW276" s="15" t="s">
        <v>30</v>
      </c>
      <c r="AX276" s="15" t="s">
        <v>81</v>
      </c>
      <c r="AY276" s="181" t="s">
        <v>148</v>
      </c>
    </row>
    <row r="277" spans="2:63" s="12" customFormat="1" ht="22.8" customHeight="1">
      <c r="B277" s="130"/>
      <c r="D277" s="131" t="s">
        <v>72</v>
      </c>
      <c r="E277" s="141" t="s">
        <v>689</v>
      </c>
      <c r="F277" s="141" t="s">
        <v>690</v>
      </c>
      <c r="I277" s="133"/>
      <c r="J277" s="142">
        <f>BK277</f>
        <v>0</v>
      </c>
      <c r="L277" s="130"/>
      <c r="M277" s="135"/>
      <c r="N277" s="136"/>
      <c r="O277" s="136"/>
      <c r="P277" s="137">
        <f>SUM(P278:P279)</f>
        <v>0</v>
      </c>
      <c r="Q277" s="136"/>
      <c r="R277" s="137">
        <f>SUM(R278:R279)</f>
        <v>0</v>
      </c>
      <c r="S277" s="136"/>
      <c r="T277" s="138">
        <f>SUM(T278:T279)</f>
        <v>0</v>
      </c>
      <c r="AR277" s="131" t="s">
        <v>81</v>
      </c>
      <c r="AT277" s="139" t="s">
        <v>72</v>
      </c>
      <c r="AU277" s="139" t="s">
        <v>81</v>
      </c>
      <c r="AY277" s="131" t="s">
        <v>148</v>
      </c>
      <c r="BK277" s="140">
        <f>SUM(BK278:BK279)</f>
        <v>0</v>
      </c>
    </row>
    <row r="278" spans="1:65" s="2" customFormat="1" ht="22.8">
      <c r="A278" s="32"/>
      <c r="B278" s="143"/>
      <c r="C278" s="144" t="s">
        <v>559</v>
      </c>
      <c r="D278" s="144" t="s">
        <v>151</v>
      </c>
      <c r="E278" s="145" t="s">
        <v>751</v>
      </c>
      <c r="F278" s="146" t="s">
        <v>752</v>
      </c>
      <c r="G278" s="147" t="s">
        <v>323</v>
      </c>
      <c r="H278" s="148">
        <v>1660.538</v>
      </c>
      <c r="I278" s="149"/>
      <c r="J278" s="150">
        <f>ROUND(I278*H278,2)</f>
        <v>0</v>
      </c>
      <c r="K278" s="146" t="s">
        <v>155</v>
      </c>
      <c r="L278" s="33"/>
      <c r="M278" s="151" t="s">
        <v>1</v>
      </c>
      <c r="N278" s="152" t="s">
        <v>38</v>
      </c>
      <c r="O278" s="58"/>
      <c r="P278" s="153">
        <f>O278*H278</f>
        <v>0</v>
      </c>
      <c r="Q278" s="153">
        <v>0</v>
      </c>
      <c r="R278" s="153">
        <f>Q278*H278</f>
        <v>0</v>
      </c>
      <c r="S278" s="153">
        <v>0</v>
      </c>
      <c r="T278" s="154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5" t="s">
        <v>170</v>
      </c>
      <c r="AT278" s="155" t="s">
        <v>151</v>
      </c>
      <c r="AU278" s="155" t="s">
        <v>83</v>
      </c>
      <c r="AY278" s="17" t="s">
        <v>148</v>
      </c>
      <c r="BE278" s="156">
        <f>IF(N278="základní",J278,0)</f>
        <v>0</v>
      </c>
      <c r="BF278" s="156">
        <f>IF(N278="snížená",J278,0)</f>
        <v>0</v>
      </c>
      <c r="BG278" s="156">
        <f>IF(N278="zákl. přenesená",J278,0)</f>
        <v>0</v>
      </c>
      <c r="BH278" s="156">
        <f>IF(N278="sníž. přenesená",J278,0)</f>
        <v>0</v>
      </c>
      <c r="BI278" s="156">
        <f>IF(N278="nulová",J278,0)</f>
        <v>0</v>
      </c>
      <c r="BJ278" s="17" t="s">
        <v>81</v>
      </c>
      <c r="BK278" s="156">
        <f>ROUND(I278*H278,2)</f>
        <v>0</v>
      </c>
      <c r="BL278" s="17" t="s">
        <v>170</v>
      </c>
      <c r="BM278" s="155" t="s">
        <v>892</v>
      </c>
    </row>
    <row r="279" spans="1:47" s="2" customFormat="1" ht="19.2">
      <c r="A279" s="32"/>
      <c r="B279" s="33"/>
      <c r="C279" s="32"/>
      <c r="D279" s="157" t="s">
        <v>158</v>
      </c>
      <c r="E279" s="32"/>
      <c r="F279" s="158" t="s">
        <v>754</v>
      </c>
      <c r="G279" s="32"/>
      <c r="H279" s="32"/>
      <c r="I279" s="159"/>
      <c r="J279" s="32"/>
      <c r="K279" s="32"/>
      <c r="L279" s="33"/>
      <c r="M279" s="160"/>
      <c r="N279" s="161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158</v>
      </c>
      <c r="AU279" s="17" t="s">
        <v>83</v>
      </c>
    </row>
    <row r="280" spans="2:63" s="12" customFormat="1" ht="25.95" customHeight="1">
      <c r="B280" s="130"/>
      <c r="D280" s="131" t="s">
        <v>72</v>
      </c>
      <c r="E280" s="132" t="s">
        <v>893</v>
      </c>
      <c r="F280" s="132" t="s">
        <v>894</v>
      </c>
      <c r="I280" s="133"/>
      <c r="J280" s="134">
        <f>BK280</f>
        <v>0</v>
      </c>
      <c r="L280" s="130"/>
      <c r="M280" s="135"/>
      <c r="N280" s="136"/>
      <c r="O280" s="136"/>
      <c r="P280" s="137">
        <f>P281</f>
        <v>0</v>
      </c>
      <c r="Q280" s="136"/>
      <c r="R280" s="137">
        <f>R281</f>
        <v>0.00126</v>
      </c>
      <c r="S280" s="136"/>
      <c r="T280" s="138">
        <f>T281</f>
        <v>0</v>
      </c>
      <c r="AR280" s="131" t="s">
        <v>83</v>
      </c>
      <c r="AT280" s="139" t="s">
        <v>72</v>
      </c>
      <c r="AU280" s="139" t="s">
        <v>73</v>
      </c>
      <c r="AY280" s="131" t="s">
        <v>148</v>
      </c>
      <c r="BK280" s="140">
        <f>BK281</f>
        <v>0</v>
      </c>
    </row>
    <row r="281" spans="2:63" s="12" customFormat="1" ht="22.8" customHeight="1">
      <c r="B281" s="130"/>
      <c r="D281" s="131" t="s">
        <v>72</v>
      </c>
      <c r="E281" s="141" t="s">
        <v>895</v>
      </c>
      <c r="F281" s="141" t="s">
        <v>896</v>
      </c>
      <c r="I281" s="133"/>
      <c r="J281" s="142">
        <f>BK281</f>
        <v>0</v>
      </c>
      <c r="L281" s="130"/>
      <c r="M281" s="135"/>
      <c r="N281" s="136"/>
      <c r="O281" s="136"/>
      <c r="P281" s="137">
        <f>SUM(P282:P284)</f>
        <v>0</v>
      </c>
      <c r="Q281" s="136"/>
      <c r="R281" s="137">
        <f>SUM(R282:R284)</f>
        <v>0.00126</v>
      </c>
      <c r="S281" s="136"/>
      <c r="T281" s="138">
        <f>SUM(T282:T284)</f>
        <v>0</v>
      </c>
      <c r="AR281" s="131" t="s">
        <v>83</v>
      </c>
      <c r="AT281" s="139" t="s">
        <v>72</v>
      </c>
      <c r="AU281" s="139" t="s">
        <v>81</v>
      </c>
      <c r="AY281" s="131" t="s">
        <v>148</v>
      </c>
      <c r="BK281" s="140">
        <f>SUM(BK282:BK284)</f>
        <v>0</v>
      </c>
    </row>
    <row r="282" spans="1:65" s="2" customFormat="1" ht="16.5" customHeight="1">
      <c r="A282" s="32"/>
      <c r="B282" s="143"/>
      <c r="C282" s="144" t="s">
        <v>564</v>
      </c>
      <c r="D282" s="144" t="s">
        <v>151</v>
      </c>
      <c r="E282" s="145" t="s">
        <v>897</v>
      </c>
      <c r="F282" s="146" t="s">
        <v>898</v>
      </c>
      <c r="G282" s="147" t="s">
        <v>240</v>
      </c>
      <c r="H282" s="148">
        <v>6</v>
      </c>
      <c r="I282" s="149"/>
      <c r="J282" s="150">
        <f>ROUND(I282*H282,2)</f>
        <v>0</v>
      </c>
      <c r="K282" s="146" t="s">
        <v>1</v>
      </c>
      <c r="L282" s="33"/>
      <c r="M282" s="151" t="s">
        <v>1</v>
      </c>
      <c r="N282" s="152" t="s">
        <v>38</v>
      </c>
      <c r="O282" s="58"/>
      <c r="P282" s="153">
        <f>O282*H282</f>
        <v>0</v>
      </c>
      <c r="Q282" s="153">
        <v>0.00021</v>
      </c>
      <c r="R282" s="153">
        <f>Q282*H282</f>
        <v>0.00126</v>
      </c>
      <c r="S282" s="153">
        <v>0</v>
      </c>
      <c r="T282" s="154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5" t="s">
        <v>306</v>
      </c>
      <c r="AT282" s="155" t="s">
        <v>151</v>
      </c>
      <c r="AU282" s="155" t="s">
        <v>83</v>
      </c>
      <c r="AY282" s="17" t="s">
        <v>148</v>
      </c>
      <c r="BE282" s="156">
        <f>IF(N282="základní",J282,0)</f>
        <v>0</v>
      </c>
      <c r="BF282" s="156">
        <f>IF(N282="snížená",J282,0)</f>
        <v>0</v>
      </c>
      <c r="BG282" s="156">
        <f>IF(N282="zákl. přenesená",J282,0)</f>
        <v>0</v>
      </c>
      <c r="BH282" s="156">
        <f>IF(N282="sníž. přenesená",J282,0)</f>
        <v>0</v>
      </c>
      <c r="BI282" s="156">
        <f>IF(N282="nulová",J282,0)</f>
        <v>0</v>
      </c>
      <c r="BJ282" s="17" t="s">
        <v>81</v>
      </c>
      <c r="BK282" s="156">
        <f>ROUND(I282*H282,2)</f>
        <v>0</v>
      </c>
      <c r="BL282" s="17" t="s">
        <v>306</v>
      </c>
      <c r="BM282" s="155" t="s">
        <v>899</v>
      </c>
    </row>
    <row r="283" spans="1:47" s="2" customFormat="1" ht="10.2">
      <c r="A283" s="32"/>
      <c r="B283" s="33"/>
      <c r="C283" s="32"/>
      <c r="D283" s="157" t="s">
        <v>158</v>
      </c>
      <c r="E283" s="32"/>
      <c r="F283" s="158" t="s">
        <v>898</v>
      </c>
      <c r="G283" s="32"/>
      <c r="H283" s="32"/>
      <c r="I283" s="159"/>
      <c r="J283" s="32"/>
      <c r="K283" s="32"/>
      <c r="L283" s="33"/>
      <c r="M283" s="160"/>
      <c r="N283" s="161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158</v>
      </c>
      <c r="AU283" s="17" t="s">
        <v>83</v>
      </c>
    </row>
    <row r="284" spans="2:51" s="13" customFormat="1" ht="20.4">
      <c r="B284" s="162"/>
      <c r="D284" s="157" t="s">
        <v>159</v>
      </c>
      <c r="E284" s="163" t="s">
        <v>1</v>
      </c>
      <c r="F284" s="164" t="s">
        <v>900</v>
      </c>
      <c r="H284" s="165">
        <v>6</v>
      </c>
      <c r="I284" s="166"/>
      <c r="L284" s="162"/>
      <c r="M284" s="170"/>
      <c r="N284" s="171"/>
      <c r="O284" s="171"/>
      <c r="P284" s="171"/>
      <c r="Q284" s="171"/>
      <c r="R284" s="171"/>
      <c r="S284" s="171"/>
      <c r="T284" s="172"/>
      <c r="AT284" s="163" t="s">
        <v>159</v>
      </c>
      <c r="AU284" s="163" t="s">
        <v>83</v>
      </c>
      <c r="AV284" s="13" t="s">
        <v>83</v>
      </c>
      <c r="AW284" s="13" t="s">
        <v>30</v>
      </c>
      <c r="AX284" s="13" t="s">
        <v>81</v>
      </c>
      <c r="AY284" s="163" t="s">
        <v>148</v>
      </c>
    </row>
    <row r="285" spans="1:31" s="2" customFormat="1" ht="6.9" customHeight="1">
      <c r="A285" s="32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25:K28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98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901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ROUND((SUM(BE125:BE219)),2)</f>
        <v>0</v>
      </c>
      <c r="G33" s="32"/>
      <c r="H33" s="32"/>
      <c r="I33" s="100">
        <v>0.21</v>
      </c>
      <c r="J33" s="99">
        <f>ROUND(((SUM(BE125:BE219))*I33),2)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ROUND((SUM(BF125:BF219)),2)</f>
        <v>0</v>
      </c>
      <c r="G34" s="32"/>
      <c r="H34" s="32"/>
      <c r="I34" s="100">
        <v>0.15</v>
      </c>
      <c r="J34" s="99">
        <f>ROUND(((SUM(BF125:BF219))*I34),2)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ROUND((SUM(BG125:BG219)),2)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ROUND((SUM(BH125:BH219)),2)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ROUND((SUM(BI125:BI219)),2)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370 - Odvodnění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2:12" s="10" customFormat="1" ht="19.95" customHeight="1">
      <c r="B98" s="116"/>
      <c r="D98" s="117" t="s">
        <v>334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2:12" s="10" customFormat="1" ht="19.95" customHeight="1">
      <c r="B99" s="116"/>
      <c r="D99" s="117" t="s">
        <v>335</v>
      </c>
      <c r="E99" s="118"/>
      <c r="F99" s="118"/>
      <c r="G99" s="118"/>
      <c r="H99" s="118"/>
      <c r="I99" s="118"/>
      <c r="J99" s="119">
        <f>J165</f>
        <v>0</v>
      </c>
      <c r="L99" s="116"/>
    </row>
    <row r="100" spans="2:12" s="10" customFormat="1" ht="19.95" customHeight="1">
      <c r="B100" s="116"/>
      <c r="D100" s="117" t="s">
        <v>757</v>
      </c>
      <c r="E100" s="118"/>
      <c r="F100" s="118"/>
      <c r="G100" s="118"/>
      <c r="H100" s="118"/>
      <c r="I100" s="118"/>
      <c r="J100" s="119">
        <f>J169</f>
        <v>0</v>
      </c>
      <c r="L100" s="116"/>
    </row>
    <row r="101" spans="2:12" s="10" customFormat="1" ht="19.95" customHeight="1">
      <c r="B101" s="116"/>
      <c r="D101" s="117" t="s">
        <v>337</v>
      </c>
      <c r="E101" s="118"/>
      <c r="F101" s="118"/>
      <c r="G101" s="118"/>
      <c r="H101" s="118"/>
      <c r="I101" s="118"/>
      <c r="J101" s="119">
        <f>J173</f>
        <v>0</v>
      </c>
      <c r="L101" s="116"/>
    </row>
    <row r="102" spans="2:12" s="10" customFormat="1" ht="19.95" customHeight="1">
      <c r="B102" s="116"/>
      <c r="D102" s="117" t="s">
        <v>234</v>
      </c>
      <c r="E102" s="118"/>
      <c r="F102" s="118"/>
      <c r="G102" s="118"/>
      <c r="H102" s="118"/>
      <c r="I102" s="118"/>
      <c r="J102" s="119">
        <f>J202</f>
        <v>0</v>
      </c>
      <c r="L102" s="116"/>
    </row>
    <row r="103" spans="2:12" s="10" customFormat="1" ht="19.95" customHeight="1">
      <c r="B103" s="116"/>
      <c r="D103" s="117" t="s">
        <v>338</v>
      </c>
      <c r="E103" s="118"/>
      <c r="F103" s="118"/>
      <c r="G103" s="118"/>
      <c r="H103" s="118"/>
      <c r="I103" s="118"/>
      <c r="J103" s="119">
        <f>J212</f>
        <v>0</v>
      </c>
      <c r="L103" s="116"/>
    </row>
    <row r="104" spans="2:12" s="9" customFormat="1" ht="24.9" customHeight="1">
      <c r="B104" s="112"/>
      <c r="D104" s="113" t="s">
        <v>758</v>
      </c>
      <c r="E104" s="114"/>
      <c r="F104" s="114"/>
      <c r="G104" s="114"/>
      <c r="H104" s="114"/>
      <c r="I104" s="114"/>
      <c r="J104" s="115">
        <f>J215</f>
        <v>0</v>
      </c>
      <c r="L104" s="112"/>
    </row>
    <row r="105" spans="2:12" s="10" customFormat="1" ht="19.95" customHeight="1">
      <c r="B105" s="116"/>
      <c r="D105" s="117" t="s">
        <v>759</v>
      </c>
      <c r="E105" s="118"/>
      <c r="F105" s="118"/>
      <c r="G105" s="118"/>
      <c r="H105" s="118"/>
      <c r="I105" s="118"/>
      <c r="J105" s="119">
        <f>J216</f>
        <v>0</v>
      </c>
      <c r="L105" s="11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133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42" t="str">
        <f>E7</f>
        <v>Revitalizace ul. Šumavská - III. etapa - část B</v>
      </c>
      <c r="F115" s="243"/>
      <c r="G115" s="243"/>
      <c r="H115" s="24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121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7" t="str">
        <f>E9</f>
        <v>SO 370 - Odvodnění</v>
      </c>
      <c r="F117" s="244"/>
      <c r="G117" s="244"/>
      <c r="H117" s="244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 xml:space="preserve"> </v>
      </c>
      <c r="G119" s="32"/>
      <c r="H119" s="32"/>
      <c r="I119" s="27" t="s">
        <v>22</v>
      </c>
      <c r="J119" s="55" t="str">
        <f>IF(J12="","",J12)</f>
        <v>29. 11. 2020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7" t="s">
        <v>24</v>
      </c>
      <c r="D121" s="32"/>
      <c r="E121" s="32"/>
      <c r="F121" s="25" t="str">
        <f>E15</f>
        <v xml:space="preserve"> </v>
      </c>
      <c r="G121" s="32"/>
      <c r="H121" s="32"/>
      <c r="I121" s="27" t="s">
        <v>29</v>
      </c>
      <c r="J121" s="30" t="str">
        <f>E21</f>
        <v xml:space="preserve"> 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27</v>
      </c>
      <c r="D122" s="32"/>
      <c r="E122" s="32"/>
      <c r="F122" s="25" t="str">
        <f>IF(E18="","",E18)</f>
        <v>Vyplň údaj</v>
      </c>
      <c r="G122" s="32"/>
      <c r="H122" s="32"/>
      <c r="I122" s="27" t="s">
        <v>31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0"/>
      <c r="B124" s="121"/>
      <c r="C124" s="122" t="s">
        <v>134</v>
      </c>
      <c r="D124" s="123" t="s">
        <v>58</v>
      </c>
      <c r="E124" s="123" t="s">
        <v>54</v>
      </c>
      <c r="F124" s="123" t="s">
        <v>55</v>
      </c>
      <c r="G124" s="123" t="s">
        <v>135</v>
      </c>
      <c r="H124" s="123" t="s">
        <v>136</v>
      </c>
      <c r="I124" s="123" t="s">
        <v>137</v>
      </c>
      <c r="J124" s="123" t="s">
        <v>125</v>
      </c>
      <c r="K124" s="124" t="s">
        <v>138</v>
      </c>
      <c r="L124" s="125"/>
      <c r="M124" s="62" t="s">
        <v>1</v>
      </c>
      <c r="N124" s="63" t="s">
        <v>37</v>
      </c>
      <c r="O124" s="63" t="s">
        <v>139</v>
      </c>
      <c r="P124" s="63" t="s">
        <v>140</v>
      </c>
      <c r="Q124" s="63" t="s">
        <v>141</v>
      </c>
      <c r="R124" s="63" t="s">
        <v>142</v>
      </c>
      <c r="S124" s="63" t="s">
        <v>143</v>
      </c>
      <c r="T124" s="64" t="s">
        <v>144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3" s="2" customFormat="1" ht="22.8" customHeight="1">
      <c r="A125" s="32"/>
      <c r="B125" s="33"/>
      <c r="C125" s="69" t="s">
        <v>145</v>
      </c>
      <c r="D125" s="32"/>
      <c r="E125" s="32"/>
      <c r="F125" s="32"/>
      <c r="G125" s="32"/>
      <c r="H125" s="32"/>
      <c r="I125" s="32"/>
      <c r="J125" s="126">
        <f>BK125</f>
        <v>0</v>
      </c>
      <c r="K125" s="32"/>
      <c r="L125" s="33"/>
      <c r="M125" s="65"/>
      <c r="N125" s="56"/>
      <c r="O125" s="66"/>
      <c r="P125" s="127">
        <f>P126+P215</f>
        <v>0</v>
      </c>
      <c r="Q125" s="66"/>
      <c r="R125" s="127">
        <f>R126+R215</f>
        <v>72.7012048</v>
      </c>
      <c r="S125" s="66"/>
      <c r="T125" s="128">
        <f>T126+T215</f>
        <v>4.16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72</v>
      </c>
      <c r="AU125" s="17" t="s">
        <v>127</v>
      </c>
      <c r="BK125" s="129">
        <f>BK126+BK215</f>
        <v>0</v>
      </c>
    </row>
    <row r="126" spans="2:63" s="12" customFormat="1" ht="25.95" customHeight="1">
      <c r="B126" s="130"/>
      <c r="D126" s="131" t="s">
        <v>72</v>
      </c>
      <c r="E126" s="132" t="s">
        <v>235</v>
      </c>
      <c r="F126" s="132" t="s">
        <v>236</v>
      </c>
      <c r="I126" s="133"/>
      <c r="J126" s="134">
        <f>BK126</f>
        <v>0</v>
      </c>
      <c r="L126" s="130"/>
      <c r="M126" s="135"/>
      <c r="N126" s="136"/>
      <c r="O126" s="136"/>
      <c r="P126" s="137">
        <f>P127+P165+P169+P173+P202+P212</f>
        <v>0</v>
      </c>
      <c r="Q126" s="136"/>
      <c r="R126" s="137">
        <f>R127+R165+R169+R173+R202+R212</f>
        <v>72.7003648</v>
      </c>
      <c r="S126" s="136"/>
      <c r="T126" s="138">
        <f>T127+T165+T169+T173+T202+T212</f>
        <v>4.16</v>
      </c>
      <c r="AR126" s="131" t="s">
        <v>81</v>
      </c>
      <c r="AT126" s="139" t="s">
        <v>72</v>
      </c>
      <c r="AU126" s="139" t="s">
        <v>73</v>
      </c>
      <c r="AY126" s="131" t="s">
        <v>148</v>
      </c>
      <c r="BK126" s="140">
        <f>BK127+BK165+BK169+BK173+BK202+BK212</f>
        <v>0</v>
      </c>
    </row>
    <row r="127" spans="2:63" s="12" customFormat="1" ht="22.8" customHeight="1">
      <c r="B127" s="130"/>
      <c r="D127" s="131" t="s">
        <v>72</v>
      </c>
      <c r="E127" s="141" t="s">
        <v>81</v>
      </c>
      <c r="F127" s="141" t="s">
        <v>339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SUM(P128:P164)</f>
        <v>0</v>
      </c>
      <c r="Q127" s="136"/>
      <c r="R127" s="137">
        <f>SUM(R128:R164)</f>
        <v>69.65712</v>
      </c>
      <c r="S127" s="136"/>
      <c r="T127" s="138">
        <f>SUM(T128:T164)</f>
        <v>0</v>
      </c>
      <c r="AR127" s="131" t="s">
        <v>81</v>
      </c>
      <c r="AT127" s="139" t="s">
        <v>72</v>
      </c>
      <c r="AU127" s="139" t="s">
        <v>81</v>
      </c>
      <c r="AY127" s="131" t="s">
        <v>148</v>
      </c>
      <c r="BK127" s="140">
        <f>SUM(BK128:BK164)</f>
        <v>0</v>
      </c>
    </row>
    <row r="128" spans="1:65" s="2" customFormat="1" ht="21.75" customHeight="1">
      <c r="A128" s="32"/>
      <c r="B128" s="143"/>
      <c r="C128" s="144" t="s">
        <v>81</v>
      </c>
      <c r="D128" s="144" t="s">
        <v>151</v>
      </c>
      <c r="E128" s="145" t="s">
        <v>902</v>
      </c>
      <c r="F128" s="146" t="s">
        <v>903</v>
      </c>
      <c r="G128" s="147" t="s">
        <v>286</v>
      </c>
      <c r="H128" s="148">
        <v>68</v>
      </c>
      <c r="I128" s="149"/>
      <c r="J128" s="150">
        <f>ROUND(I128*H128,2)</f>
        <v>0</v>
      </c>
      <c r="K128" s="146" t="s">
        <v>155</v>
      </c>
      <c r="L128" s="33"/>
      <c r="M128" s="151" t="s">
        <v>1</v>
      </c>
      <c r="N128" s="152" t="s">
        <v>38</v>
      </c>
      <c r="O128" s="58"/>
      <c r="P128" s="153">
        <f>O128*H128</f>
        <v>0</v>
      </c>
      <c r="Q128" s="153">
        <v>0.00084</v>
      </c>
      <c r="R128" s="153">
        <f>Q128*H128</f>
        <v>0.057120000000000004</v>
      </c>
      <c r="S128" s="153">
        <v>0</v>
      </c>
      <c r="T128" s="15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5" t="s">
        <v>170</v>
      </c>
      <c r="AT128" s="155" t="s">
        <v>151</v>
      </c>
      <c r="AU128" s="155" t="s">
        <v>83</v>
      </c>
      <c r="AY128" s="17" t="s">
        <v>148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7" t="s">
        <v>81</v>
      </c>
      <c r="BK128" s="156">
        <f>ROUND(I128*H128,2)</f>
        <v>0</v>
      </c>
      <c r="BL128" s="17" t="s">
        <v>170</v>
      </c>
      <c r="BM128" s="155" t="s">
        <v>904</v>
      </c>
    </row>
    <row r="129" spans="1:47" s="2" customFormat="1" ht="19.2">
      <c r="A129" s="32"/>
      <c r="B129" s="33"/>
      <c r="C129" s="32"/>
      <c r="D129" s="157" t="s">
        <v>158</v>
      </c>
      <c r="E129" s="32"/>
      <c r="F129" s="158" t="s">
        <v>905</v>
      </c>
      <c r="G129" s="32"/>
      <c r="H129" s="32"/>
      <c r="I129" s="159"/>
      <c r="J129" s="32"/>
      <c r="K129" s="32"/>
      <c r="L129" s="33"/>
      <c r="M129" s="160"/>
      <c r="N129" s="161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158</v>
      </c>
      <c r="AU129" s="17" t="s">
        <v>83</v>
      </c>
    </row>
    <row r="130" spans="2:51" s="13" customFormat="1" ht="10.2">
      <c r="B130" s="162"/>
      <c r="D130" s="157" t="s">
        <v>159</v>
      </c>
      <c r="E130" s="163" t="s">
        <v>1</v>
      </c>
      <c r="F130" s="164" t="s">
        <v>906</v>
      </c>
      <c r="H130" s="165">
        <v>68</v>
      </c>
      <c r="I130" s="166"/>
      <c r="L130" s="162"/>
      <c r="M130" s="167"/>
      <c r="N130" s="168"/>
      <c r="O130" s="168"/>
      <c r="P130" s="168"/>
      <c r="Q130" s="168"/>
      <c r="R130" s="168"/>
      <c r="S130" s="168"/>
      <c r="T130" s="169"/>
      <c r="AT130" s="163" t="s">
        <v>159</v>
      </c>
      <c r="AU130" s="163" t="s">
        <v>83</v>
      </c>
      <c r="AV130" s="13" t="s">
        <v>83</v>
      </c>
      <c r="AW130" s="13" t="s">
        <v>30</v>
      </c>
      <c r="AX130" s="13" t="s">
        <v>81</v>
      </c>
      <c r="AY130" s="163" t="s">
        <v>148</v>
      </c>
    </row>
    <row r="131" spans="1:65" s="2" customFormat="1" ht="22.8">
      <c r="A131" s="32"/>
      <c r="B131" s="143"/>
      <c r="C131" s="144" t="s">
        <v>83</v>
      </c>
      <c r="D131" s="144" t="s">
        <v>151</v>
      </c>
      <c r="E131" s="145" t="s">
        <v>907</v>
      </c>
      <c r="F131" s="146" t="s">
        <v>908</v>
      </c>
      <c r="G131" s="147" t="s">
        <v>286</v>
      </c>
      <c r="H131" s="148">
        <v>68</v>
      </c>
      <c r="I131" s="149"/>
      <c r="J131" s="150">
        <f>ROUND(I131*H131,2)</f>
        <v>0</v>
      </c>
      <c r="K131" s="146" t="s">
        <v>155</v>
      </c>
      <c r="L131" s="33"/>
      <c r="M131" s="151" t="s">
        <v>1</v>
      </c>
      <c r="N131" s="152" t="s">
        <v>38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170</v>
      </c>
      <c r="AT131" s="155" t="s">
        <v>151</v>
      </c>
      <c r="AU131" s="155" t="s">
        <v>83</v>
      </c>
      <c r="AY131" s="17" t="s">
        <v>148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81</v>
      </c>
      <c r="BK131" s="156">
        <f>ROUND(I131*H131,2)</f>
        <v>0</v>
      </c>
      <c r="BL131" s="17" t="s">
        <v>170</v>
      </c>
      <c r="BM131" s="155" t="s">
        <v>909</v>
      </c>
    </row>
    <row r="132" spans="1:47" s="2" customFormat="1" ht="28.8">
      <c r="A132" s="32"/>
      <c r="B132" s="33"/>
      <c r="C132" s="32"/>
      <c r="D132" s="157" t="s">
        <v>158</v>
      </c>
      <c r="E132" s="32"/>
      <c r="F132" s="158" t="s">
        <v>910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158</v>
      </c>
      <c r="AU132" s="17" t="s">
        <v>83</v>
      </c>
    </row>
    <row r="133" spans="1:65" s="2" customFormat="1" ht="33" customHeight="1">
      <c r="A133" s="32"/>
      <c r="B133" s="143"/>
      <c r="C133" s="144" t="s">
        <v>165</v>
      </c>
      <c r="D133" s="144" t="s">
        <v>151</v>
      </c>
      <c r="E133" s="145" t="s">
        <v>911</v>
      </c>
      <c r="F133" s="146" t="s">
        <v>912</v>
      </c>
      <c r="G133" s="147" t="s">
        <v>400</v>
      </c>
      <c r="H133" s="148">
        <v>34</v>
      </c>
      <c r="I133" s="149"/>
      <c r="J133" s="150">
        <f>ROUND(I133*H133,2)</f>
        <v>0</v>
      </c>
      <c r="K133" s="146" t="s">
        <v>155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170</v>
      </c>
      <c r="AT133" s="155" t="s">
        <v>151</v>
      </c>
      <c r="AU133" s="155" t="s">
        <v>83</v>
      </c>
      <c r="AY133" s="17" t="s">
        <v>148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170</v>
      </c>
      <c r="BM133" s="155" t="s">
        <v>913</v>
      </c>
    </row>
    <row r="134" spans="1:47" s="2" customFormat="1" ht="28.8">
      <c r="A134" s="32"/>
      <c r="B134" s="33"/>
      <c r="C134" s="32"/>
      <c r="D134" s="157" t="s">
        <v>158</v>
      </c>
      <c r="E134" s="32"/>
      <c r="F134" s="158" t="s">
        <v>914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158</v>
      </c>
      <c r="AU134" s="17" t="s">
        <v>83</v>
      </c>
    </row>
    <row r="135" spans="2:51" s="13" customFormat="1" ht="10.2">
      <c r="B135" s="162"/>
      <c r="D135" s="157" t="s">
        <v>159</v>
      </c>
      <c r="E135" s="163" t="s">
        <v>1</v>
      </c>
      <c r="F135" s="164" t="s">
        <v>915</v>
      </c>
      <c r="H135" s="165">
        <v>16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159</v>
      </c>
      <c r="AU135" s="163" t="s">
        <v>83</v>
      </c>
      <c r="AV135" s="13" t="s">
        <v>83</v>
      </c>
      <c r="AW135" s="13" t="s">
        <v>30</v>
      </c>
      <c r="AX135" s="13" t="s">
        <v>73</v>
      </c>
      <c r="AY135" s="163" t="s">
        <v>148</v>
      </c>
    </row>
    <row r="136" spans="2:51" s="13" customFormat="1" ht="10.2">
      <c r="B136" s="162"/>
      <c r="D136" s="157" t="s">
        <v>159</v>
      </c>
      <c r="E136" s="163" t="s">
        <v>1</v>
      </c>
      <c r="F136" s="164" t="s">
        <v>916</v>
      </c>
      <c r="H136" s="165">
        <v>18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159</v>
      </c>
      <c r="AU136" s="163" t="s">
        <v>83</v>
      </c>
      <c r="AV136" s="13" t="s">
        <v>83</v>
      </c>
      <c r="AW136" s="13" t="s">
        <v>30</v>
      </c>
      <c r="AX136" s="13" t="s">
        <v>73</v>
      </c>
      <c r="AY136" s="163" t="s">
        <v>148</v>
      </c>
    </row>
    <row r="137" spans="2:51" s="15" customFormat="1" ht="10.2">
      <c r="B137" s="180"/>
      <c r="D137" s="157" t="s">
        <v>159</v>
      </c>
      <c r="E137" s="181" t="s">
        <v>1</v>
      </c>
      <c r="F137" s="182" t="s">
        <v>249</v>
      </c>
      <c r="H137" s="183">
        <v>34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159</v>
      </c>
      <c r="AU137" s="181" t="s">
        <v>83</v>
      </c>
      <c r="AV137" s="15" t="s">
        <v>170</v>
      </c>
      <c r="AW137" s="15" t="s">
        <v>30</v>
      </c>
      <c r="AX137" s="15" t="s">
        <v>81</v>
      </c>
      <c r="AY137" s="181" t="s">
        <v>148</v>
      </c>
    </row>
    <row r="138" spans="1:65" s="2" customFormat="1" ht="33" customHeight="1">
      <c r="A138" s="32"/>
      <c r="B138" s="143"/>
      <c r="C138" s="144" t="s">
        <v>170</v>
      </c>
      <c r="D138" s="144" t="s">
        <v>151</v>
      </c>
      <c r="E138" s="145" t="s">
        <v>423</v>
      </c>
      <c r="F138" s="146" t="s">
        <v>424</v>
      </c>
      <c r="G138" s="147" t="s">
        <v>400</v>
      </c>
      <c r="H138" s="148">
        <v>34</v>
      </c>
      <c r="I138" s="149"/>
      <c r="J138" s="150">
        <f>ROUND(I138*H138,2)</f>
        <v>0</v>
      </c>
      <c r="K138" s="146" t="s">
        <v>155</v>
      </c>
      <c r="L138" s="33"/>
      <c r="M138" s="151" t="s">
        <v>1</v>
      </c>
      <c r="N138" s="152" t="s">
        <v>38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170</v>
      </c>
      <c r="AT138" s="155" t="s">
        <v>151</v>
      </c>
      <c r="AU138" s="155" t="s">
        <v>83</v>
      </c>
      <c r="AY138" s="17" t="s">
        <v>148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81</v>
      </c>
      <c r="BK138" s="156">
        <f>ROUND(I138*H138,2)</f>
        <v>0</v>
      </c>
      <c r="BL138" s="17" t="s">
        <v>170</v>
      </c>
      <c r="BM138" s="155" t="s">
        <v>917</v>
      </c>
    </row>
    <row r="139" spans="1:47" s="2" customFormat="1" ht="38.4">
      <c r="A139" s="32"/>
      <c r="B139" s="33"/>
      <c r="C139" s="32"/>
      <c r="D139" s="157" t="s">
        <v>158</v>
      </c>
      <c r="E139" s="32"/>
      <c r="F139" s="158" t="s">
        <v>426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158</v>
      </c>
      <c r="AU139" s="17" t="s">
        <v>83</v>
      </c>
    </row>
    <row r="140" spans="2:51" s="14" customFormat="1" ht="10.2">
      <c r="B140" s="173"/>
      <c r="D140" s="157" t="s">
        <v>159</v>
      </c>
      <c r="E140" s="174" t="s">
        <v>1</v>
      </c>
      <c r="F140" s="175" t="s">
        <v>427</v>
      </c>
      <c r="H140" s="174" t="s">
        <v>1</v>
      </c>
      <c r="I140" s="176"/>
      <c r="L140" s="173"/>
      <c r="M140" s="177"/>
      <c r="N140" s="178"/>
      <c r="O140" s="178"/>
      <c r="P140" s="178"/>
      <c r="Q140" s="178"/>
      <c r="R140" s="178"/>
      <c r="S140" s="178"/>
      <c r="T140" s="179"/>
      <c r="AT140" s="174" t="s">
        <v>159</v>
      </c>
      <c r="AU140" s="174" t="s">
        <v>83</v>
      </c>
      <c r="AV140" s="14" t="s">
        <v>81</v>
      </c>
      <c r="AW140" s="14" t="s">
        <v>30</v>
      </c>
      <c r="AX140" s="14" t="s">
        <v>73</v>
      </c>
      <c r="AY140" s="174" t="s">
        <v>148</v>
      </c>
    </row>
    <row r="141" spans="2:51" s="13" customFormat="1" ht="10.2">
      <c r="B141" s="162"/>
      <c r="D141" s="157" t="s">
        <v>159</v>
      </c>
      <c r="E141" s="163" t="s">
        <v>1</v>
      </c>
      <c r="F141" s="164" t="s">
        <v>918</v>
      </c>
      <c r="H141" s="165">
        <v>34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159</v>
      </c>
      <c r="AU141" s="163" t="s">
        <v>83</v>
      </c>
      <c r="AV141" s="13" t="s">
        <v>83</v>
      </c>
      <c r="AW141" s="13" t="s">
        <v>30</v>
      </c>
      <c r="AX141" s="13" t="s">
        <v>73</v>
      </c>
      <c r="AY141" s="163" t="s">
        <v>148</v>
      </c>
    </row>
    <row r="142" spans="2:51" s="15" customFormat="1" ht="10.2">
      <c r="B142" s="180"/>
      <c r="D142" s="157" t="s">
        <v>159</v>
      </c>
      <c r="E142" s="181" t="s">
        <v>1</v>
      </c>
      <c r="F142" s="182" t="s">
        <v>249</v>
      </c>
      <c r="H142" s="183">
        <v>34</v>
      </c>
      <c r="I142" s="184"/>
      <c r="L142" s="180"/>
      <c r="M142" s="185"/>
      <c r="N142" s="186"/>
      <c r="O142" s="186"/>
      <c r="P142" s="186"/>
      <c r="Q142" s="186"/>
      <c r="R142" s="186"/>
      <c r="S142" s="186"/>
      <c r="T142" s="187"/>
      <c r="AT142" s="181" t="s">
        <v>159</v>
      </c>
      <c r="AU142" s="181" t="s">
        <v>83</v>
      </c>
      <c r="AV142" s="15" t="s">
        <v>170</v>
      </c>
      <c r="AW142" s="15" t="s">
        <v>30</v>
      </c>
      <c r="AX142" s="15" t="s">
        <v>81</v>
      </c>
      <c r="AY142" s="181" t="s">
        <v>148</v>
      </c>
    </row>
    <row r="143" spans="1:65" s="2" customFormat="1" ht="34.2">
      <c r="A143" s="32"/>
      <c r="B143" s="143"/>
      <c r="C143" s="144" t="s">
        <v>147</v>
      </c>
      <c r="D143" s="144" t="s">
        <v>151</v>
      </c>
      <c r="E143" s="145" t="s">
        <v>429</v>
      </c>
      <c r="F143" s="146" t="s">
        <v>430</v>
      </c>
      <c r="G143" s="147" t="s">
        <v>400</v>
      </c>
      <c r="H143" s="148">
        <v>340</v>
      </c>
      <c r="I143" s="149"/>
      <c r="J143" s="150">
        <f>ROUND(I143*H143,2)</f>
        <v>0</v>
      </c>
      <c r="K143" s="146" t="s">
        <v>155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170</v>
      </c>
      <c r="AT143" s="155" t="s">
        <v>151</v>
      </c>
      <c r="AU143" s="155" t="s">
        <v>83</v>
      </c>
      <c r="AY143" s="17" t="s">
        <v>148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170</v>
      </c>
      <c r="BM143" s="155" t="s">
        <v>919</v>
      </c>
    </row>
    <row r="144" spans="1:47" s="2" customFormat="1" ht="48">
      <c r="A144" s="32"/>
      <c r="B144" s="33"/>
      <c r="C144" s="32"/>
      <c r="D144" s="157" t="s">
        <v>158</v>
      </c>
      <c r="E144" s="32"/>
      <c r="F144" s="158" t="s">
        <v>432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158</v>
      </c>
      <c r="AU144" s="17" t="s">
        <v>83</v>
      </c>
    </row>
    <row r="145" spans="2:51" s="13" customFormat="1" ht="10.2">
      <c r="B145" s="162"/>
      <c r="D145" s="157" t="s">
        <v>159</v>
      </c>
      <c r="E145" s="163" t="s">
        <v>1</v>
      </c>
      <c r="F145" s="164" t="s">
        <v>920</v>
      </c>
      <c r="H145" s="165">
        <v>340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159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148</v>
      </c>
    </row>
    <row r="146" spans="1:65" s="2" customFormat="1" ht="22.8">
      <c r="A146" s="32"/>
      <c r="B146" s="143"/>
      <c r="C146" s="144" t="s">
        <v>180</v>
      </c>
      <c r="D146" s="144" t="s">
        <v>151</v>
      </c>
      <c r="E146" s="145" t="s">
        <v>445</v>
      </c>
      <c r="F146" s="146" t="s">
        <v>446</v>
      </c>
      <c r="G146" s="147" t="s">
        <v>323</v>
      </c>
      <c r="H146" s="148">
        <v>57.8</v>
      </c>
      <c r="I146" s="149"/>
      <c r="J146" s="150">
        <f>ROUND(I146*H146,2)</f>
        <v>0</v>
      </c>
      <c r="K146" s="146" t="s">
        <v>155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170</v>
      </c>
      <c r="AT146" s="155" t="s">
        <v>151</v>
      </c>
      <c r="AU146" s="155" t="s">
        <v>83</v>
      </c>
      <c r="AY146" s="17" t="s">
        <v>148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170</v>
      </c>
      <c r="BM146" s="155" t="s">
        <v>921</v>
      </c>
    </row>
    <row r="147" spans="1:47" s="2" customFormat="1" ht="28.8">
      <c r="A147" s="32"/>
      <c r="B147" s="33"/>
      <c r="C147" s="32"/>
      <c r="D147" s="157" t="s">
        <v>158</v>
      </c>
      <c r="E147" s="32"/>
      <c r="F147" s="158" t="s">
        <v>448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158</v>
      </c>
      <c r="AU147" s="17" t="s">
        <v>83</v>
      </c>
    </row>
    <row r="148" spans="2:51" s="13" customFormat="1" ht="10.2">
      <c r="B148" s="162"/>
      <c r="D148" s="157" t="s">
        <v>159</v>
      </c>
      <c r="E148" s="163" t="s">
        <v>1</v>
      </c>
      <c r="F148" s="164" t="s">
        <v>922</v>
      </c>
      <c r="H148" s="165">
        <v>57.8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159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148</v>
      </c>
    </row>
    <row r="149" spans="1:65" s="2" customFormat="1" ht="16.5" customHeight="1">
      <c r="A149" s="32"/>
      <c r="B149" s="143"/>
      <c r="C149" s="144" t="s">
        <v>186</v>
      </c>
      <c r="D149" s="144" t="s">
        <v>151</v>
      </c>
      <c r="E149" s="145" t="s">
        <v>450</v>
      </c>
      <c r="F149" s="146" t="s">
        <v>451</v>
      </c>
      <c r="G149" s="147" t="s">
        <v>400</v>
      </c>
      <c r="H149" s="148">
        <v>184</v>
      </c>
      <c r="I149" s="149"/>
      <c r="J149" s="150">
        <f>ROUND(I149*H149,2)</f>
        <v>0</v>
      </c>
      <c r="K149" s="146" t="s">
        <v>155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170</v>
      </c>
      <c r="AT149" s="155" t="s">
        <v>151</v>
      </c>
      <c r="AU149" s="155" t="s">
        <v>83</v>
      </c>
      <c r="AY149" s="17" t="s">
        <v>148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170</v>
      </c>
      <c r="BM149" s="155" t="s">
        <v>923</v>
      </c>
    </row>
    <row r="150" spans="1:47" s="2" customFormat="1" ht="19.2">
      <c r="A150" s="32"/>
      <c r="B150" s="33"/>
      <c r="C150" s="32"/>
      <c r="D150" s="157" t="s">
        <v>158</v>
      </c>
      <c r="E150" s="32"/>
      <c r="F150" s="158" t="s">
        <v>453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158</v>
      </c>
      <c r="AU150" s="17" t="s">
        <v>83</v>
      </c>
    </row>
    <row r="151" spans="2:51" s="13" customFormat="1" ht="10.2">
      <c r="B151" s="162"/>
      <c r="D151" s="157" t="s">
        <v>159</v>
      </c>
      <c r="E151" s="163" t="s">
        <v>1</v>
      </c>
      <c r="F151" s="164" t="s">
        <v>924</v>
      </c>
      <c r="H151" s="165">
        <v>184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159</v>
      </c>
      <c r="AU151" s="163" t="s">
        <v>83</v>
      </c>
      <c r="AV151" s="13" t="s">
        <v>83</v>
      </c>
      <c r="AW151" s="13" t="s">
        <v>30</v>
      </c>
      <c r="AX151" s="13" t="s">
        <v>73</v>
      </c>
      <c r="AY151" s="163" t="s">
        <v>148</v>
      </c>
    </row>
    <row r="152" spans="2:51" s="15" customFormat="1" ht="10.2">
      <c r="B152" s="180"/>
      <c r="D152" s="157" t="s">
        <v>159</v>
      </c>
      <c r="E152" s="181" t="s">
        <v>1</v>
      </c>
      <c r="F152" s="182" t="s">
        <v>249</v>
      </c>
      <c r="H152" s="183">
        <v>184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159</v>
      </c>
      <c r="AU152" s="181" t="s">
        <v>83</v>
      </c>
      <c r="AV152" s="15" t="s">
        <v>170</v>
      </c>
      <c r="AW152" s="15" t="s">
        <v>30</v>
      </c>
      <c r="AX152" s="15" t="s">
        <v>81</v>
      </c>
      <c r="AY152" s="181" t="s">
        <v>148</v>
      </c>
    </row>
    <row r="153" spans="1:65" s="2" customFormat="1" ht="22.8">
      <c r="A153" s="32"/>
      <c r="B153" s="143"/>
      <c r="C153" s="144" t="s">
        <v>191</v>
      </c>
      <c r="D153" s="144" t="s">
        <v>151</v>
      </c>
      <c r="E153" s="145" t="s">
        <v>458</v>
      </c>
      <c r="F153" s="146" t="s">
        <v>459</v>
      </c>
      <c r="G153" s="147" t="s">
        <v>400</v>
      </c>
      <c r="H153" s="148">
        <v>31.6</v>
      </c>
      <c r="I153" s="149"/>
      <c r="J153" s="150">
        <f>ROUND(I153*H153,2)</f>
        <v>0</v>
      </c>
      <c r="K153" s="146" t="s">
        <v>155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170</v>
      </c>
      <c r="AT153" s="155" t="s">
        <v>151</v>
      </c>
      <c r="AU153" s="155" t="s">
        <v>83</v>
      </c>
      <c r="AY153" s="17" t="s">
        <v>148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170</v>
      </c>
      <c r="BM153" s="155" t="s">
        <v>925</v>
      </c>
    </row>
    <row r="154" spans="1:47" s="2" customFormat="1" ht="28.8">
      <c r="A154" s="32"/>
      <c r="B154" s="33"/>
      <c r="C154" s="32"/>
      <c r="D154" s="157" t="s">
        <v>158</v>
      </c>
      <c r="E154" s="32"/>
      <c r="F154" s="158" t="s">
        <v>461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158</v>
      </c>
      <c r="AU154" s="17" t="s">
        <v>83</v>
      </c>
    </row>
    <row r="155" spans="2:51" s="13" customFormat="1" ht="10.2">
      <c r="B155" s="162"/>
      <c r="D155" s="157" t="s">
        <v>159</v>
      </c>
      <c r="E155" s="163" t="s">
        <v>1</v>
      </c>
      <c r="F155" s="164" t="s">
        <v>926</v>
      </c>
      <c r="H155" s="165">
        <v>31.6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159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148</v>
      </c>
    </row>
    <row r="156" spans="1:65" s="2" customFormat="1" ht="16.5" customHeight="1">
      <c r="A156" s="32"/>
      <c r="B156" s="143"/>
      <c r="C156" s="188" t="s">
        <v>196</v>
      </c>
      <c r="D156" s="188" t="s">
        <v>250</v>
      </c>
      <c r="E156" s="189" t="s">
        <v>466</v>
      </c>
      <c r="F156" s="190" t="s">
        <v>467</v>
      </c>
      <c r="G156" s="191" t="s">
        <v>323</v>
      </c>
      <c r="H156" s="192">
        <v>63.2</v>
      </c>
      <c r="I156" s="193"/>
      <c r="J156" s="194">
        <f>ROUND(I156*H156,2)</f>
        <v>0</v>
      </c>
      <c r="K156" s="190" t="s">
        <v>155</v>
      </c>
      <c r="L156" s="195"/>
      <c r="M156" s="196" t="s">
        <v>1</v>
      </c>
      <c r="N156" s="197" t="s">
        <v>38</v>
      </c>
      <c r="O156" s="58"/>
      <c r="P156" s="153">
        <f>O156*H156</f>
        <v>0</v>
      </c>
      <c r="Q156" s="153">
        <v>1</v>
      </c>
      <c r="R156" s="153">
        <f>Q156*H156</f>
        <v>63.2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191</v>
      </c>
      <c r="AT156" s="155" t="s">
        <v>250</v>
      </c>
      <c r="AU156" s="155" t="s">
        <v>83</v>
      </c>
      <c r="AY156" s="17" t="s">
        <v>148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81</v>
      </c>
      <c r="BK156" s="156">
        <f>ROUND(I156*H156,2)</f>
        <v>0</v>
      </c>
      <c r="BL156" s="17" t="s">
        <v>170</v>
      </c>
      <c r="BM156" s="155" t="s">
        <v>927</v>
      </c>
    </row>
    <row r="157" spans="1:47" s="2" customFormat="1" ht="10.2">
      <c r="A157" s="32"/>
      <c r="B157" s="33"/>
      <c r="C157" s="32"/>
      <c r="D157" s="157" t="s">
        <v>158</v>
      </c>
      <c r="E157" s="32"/>
      <c r="F157" s="158" t="s">
        <v>467</v>
      </c>
      <c r="G157" s="32"/>
      <c r="H157" s="32"/>
      <c r="I157" s="159"/>
      <c r="J157" s="32"/>
      <c r="K157" s="32"/>
      <c r="L157" s="33"/>
      <c r="M157" s="160"/>
      <c r="N157" s="161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158</v>
      </c>
      <c r="AU157" s="17" t="s">
        <v>83</v>
      </c>
    </row>
    <row r="158" spans="2:51" s="13" customFormat="1" ht="10.2">
      <c r="B158" s="162"/>
      <c r="D158" s="157" t="s">
        <v>159</v>
      </c>
      <c r="F158" s="164" t="s">
        <v>928</v>
      </c>
      <c r="H158" s="165">
        <v>63.2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159</v>
      </c>
      <c r="AU158" s="163" t="s">
        <v>83</v>
      </c>
      <c r="AV158" s="13" t="s">
        <v>83</v>
      </c>
      <c r="AW158" s="13" t="s">
        <v>3</v>
      </c>
      <c r="AX158" s="13" t="s">
        <v>81</v>
      </c>
      <c r="AY158" s="163" t="s">
        <v>148</v>
      </c>
    </row>
    <row r="159" spans="1:65" s="2" customFormat="1" ht="22.8">
      <c r="A159" s="32"/>
      <c r="B159" s="143"/>
      <c r="C159" s="144" t="s">
        <v>201</v>
      </c>
      <c r="D159" s="144" t="s">
        <v>151</v>
      </c>
      <c r="E159" s="145" t="s">
        <v>929</v>
      </c>
      <c r="F159" s="146" t="s">
        <v>930</v>
      </c>
      <c r="G159" s="147" t="s">
        <v>400</v>
      </c>
      <c r="H159" s="148">
        <v>3.2</v>
      </c>
      <c r="I159" s="149"/>
      <c r="J159" s="150">
        <f>ROUND(I159*H159,2)</f>
        <v>0</v>
      </c>
      <c r="K159" s="146" t="s">
        <v>155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170</v>
      </c>
      <c r="AT159" s="155" t="s">
        <v>151</v>
      </c>
      <c r="AU159" s="155" t="s">
        <v>83</v>
      </c>
      <c r="AY159" s="17" t="s">
        <v>148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170</v>
      </c>
      <c r="BM159" s="155" t="s">
        <v>931</v>
      </c>
    </row>
    <row r="160" spans="1:47" s="2" customFormat="1" ht="48">
      <c r="A160" s="32"/>
      <c r="B160" s="33"/>
      <c r="C160" s="32"/>
      <c r="D160" s="157" t="s">
        <v>158</v>
      </c>
      <c r="E160" s="32"/>
      <c r="F160" s="158" t="s">
        <v>932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158</v>
      </c>
      <c r="AU160" s="17" t="s">
        <v>83</v>
      </c>
    </row>
    <row r="161" spans="2:51" s="13" customFormat="1" ht="10.2">
      <c r="B161" s="162"/>
      <c r="D161" s="157" t="s">
        <v>159</v>
      </c>
      <c r="E161" s="163" t="s">
        <v>1</v>
      </c>
      <c r="F161" s="164" t="s">
        <v>933</v>
      </c>
      <c r="H161" s="165">
        <v>3.2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159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148</v>
      </c>
    </row>
    <row r="162" spans="1:65" s="2" customFormat="1" ht="16.5" customHeight="1">
      <c r="A162" s="32"/>
      <c r="B162" s="143"/>
      <c r="C162" s="188" t="s">
        <v>207</v>
      </c>
      <c r="D162" s="188" t="s">
        <v>250</v>
      </c>
      <c r="E162" s="189" t="s">
        <v>934</v>
      </c>
      <c r="F162" s="190" t="s">
        <v>935</v>
      </c>
      <c r="G162" s="191" t="s">
        <v>323</v>
      </c>
      <c r="H162" s="192">
        <v>6.4</v>
      </c>
      <c r="I162" s="193"/>
      <c r="J162" s="194">
        <f>ROUND(I162*H162,2)</f>
        <v>0</v>
      </c>
      <c r="K162" s="190" t="s">
        <v>155</v>
      </c>
      <c r="L162" s="195"/>
      <c r="M162" s="196" t="s">
        <v>1</v>
      </c>
      <c r="N162" s="197" t="s">
        <v>38</v>
      </c>
      <c r="O162" s="58"/>
      <c r="P162" s="153">
        <f>O162*H162</f>
        <v>0</v>
      </c>
      <c r="Q162" s="153">
        <v>1</v>
      </c>
      <c r="R162" s="153">
        <f>Q162*H162</f>
        <v>6.4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191</v>
      </c>
      <c r="AT162" s="155" t="s">
        <v>250</v>
      </c>
      <c r="AU162" s="155" t="s">
        <v>83</v>
      </c>
      <c r="AY162" s="17" t="s">
        <v>148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81</v>
      </c>
      <c r="BK162" s="156">
        <f>ROUND(I162*H162,2)</f>
        <v>0</v>
      </c>
      <c r="BL162" s="17" t="s">
        <v>170</v>
      </c>
      <c r="BM162" s="155" t="s">
        <v>936</v>
      </c>
    </row>
    <row r="163" spans="1:47" s="2" customFormat="1" ht="10.2">
      <c r="A163" s="32"/>
      <c r="B163" s="33"/>
      <c r="C163" s="32"/>
      <c r="D163" s="157" t="s">
        <v>158</v>
      </c>
      <c r="E163" s="32"/>
      <c r="F163" s="158" t="s">
        <v>935</v>
      </c>
      <c r="G163" s="32"/>
      <c r="H163" s="32"/>
      <c r="I163" s="159"/>
      <c r="J163" s="32"/>
      <c r="K163" s="32"/>
      <c r="L163" s="33"/>
      <c r="M163" s="160"/>
      <c r="N163" s="161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158</v>
      </c>
      <c r="AU163" s="17" t="s">
        <v>83</v>
      </c>
    </row>
    <row r="164" spans="2:51" s="13" customFormat="1" ht="10.2">
      <c r="B164" s="162"/>
      <c r="D164" s="157" t="s">
        <v>159</v>
      </c>
      <c r="F164" s="164" t="s">
        <v>937</v>
      </c>
      <c r="H164" s="165">
        <v>6.4</v>
      </c>
      <c r="I164" s="166"/>
      <c r="L164" s="162"/>
      <c r="M164" s="167"/>
      <c r="N164" s="168"/>
      <c r="O164" s="168"/>
      <c r="P164" s="168"/>
      <c r="Q164" s="168"/>
      <c r="R164" s="168"/>
      <c r="S164" s="168"/>
      <c r="T164" s="169"/>
      <c r="AT164" s="163" t="s">
        <v>159</v>
      </c>
      <c r="AU164" s="163" t="s">
        <v>83</v>
      </c>
      <c r="AV164" s="13" t="s">
        <v>83</v>
      </c>
      <c r="AW164" s="13" t="s">
        <v>3</v>
      </c>
      <c r="AX164" s="13" t="s">
        <v>81</v>
      </c>
      <c r="AY164" s="163" t="s">
        <v>148</v>
      </c>
    </row>
    <row r="165" spans="2:63" s="12" customFormat="1" ht="22.8" customHeight="1">
      <c r="B165" s="130"/>
      <c r="D165" s="131" t="s">
        <v>72</v>
      </c>
      <c r="E165" s="141" t="s">
        <v>165</v>
      </c>
      <c r="F165" s="141" t="s">
        <v>482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SUM(P166:P168)</f>
        <v>0</v>
      </c>
      <c r="Q165" s="136"/>
      <c r="R165" s="137">
        <f>SUM(R166:R168)</f>
        <v>0</v>
      </c>
      <c r="S165" s="136"/>
      <c r="T165" s="138">
        <f>SUM(T166:T168)</f>
        <v>3.9600000000000004</v>
      </c>
      <c r="AR165" s="131" t="s">
        <v>81</v>
      </c>
      <c r="AT165" s="139" t="s">
        <v>72</v>
      </c>
      <c r="AU165" s="139" t="s">
        <v>81</v>
      </c>
      <c r="AY165" s="131" t="s">
        <v>148</v>
      </c>
      <c r="BK165" s="140">
        <f>SUM(BK166:BK168)</f>
        <v>0</v>
      </c>
    </row>
    <row r="166" spans="1:65" s="2" customFormat="1" ht="22.8">
      <c r="A166" s="32"/>
      <c r="B166" s="143"/>
      <c r="C166" s="144" t="s">
        <v>213</v>
      </c>
      <c r="D166" s="144" t="s">
        <v>151</v>
      </c>
      <c r="E166" s="145" t="s">
        <v>484</v>
      </c>
      <c r="F166" s="146" t="s">
        <v>485</v>
      </c>
      <c r="G166" s="147" t="s">
        <v>400</v>
      </c>
      <c r="H166" s="148">
        <v>1.8</v>
      </c>
      <c r="I166" s="149"/>
      <c r="J166" s="150">
        <f>ROUND(I166*H166,2)</f>
        <v>0</v>
      </c>
      <c r="K166" s="146" t="s">
        <v>155</v>
      </c>
      <c r="L166" s="33"/>
      <c r="M166" s="151" t="s">
        <v>1</v>
      </c>
      <c r="N166" s="152" t="s">
        <v>38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2.2</v>
      </c>
      <c r="T166" s="154">
        <f>S166*H166</f>
        <v>3.9600000000000004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170</v>
      </c>
      <c r="AT166" s="155" t="s">
        <v>151</v>
      </c>
      <c r="AU166" s="155" t="s">
        <v>83</v>
      </c>
      <c r="AY166" s="17" t="s">
        <v>148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81</v>
      </c>
      <c r="BK166" s="156">
        <f>ROUND(I166*H166,2)</f>
        <v>0</v>
      </c>
      <c r="BL166" s="17" t="s">
        <v>170</v>
      </c>
      <c r="BM166" s="155" t="s">
        <v>938</v>
      </c>
    </row>
    <row r="167" spans="1:47" s="2" customFormat="1" ht="19.2">
      <c r="A167" s="32"/>
      <c r="B167" s="33"/>
      <c r="C167" s="32"/>
      <c r="D167" s="157" t="s">
        <v>158</v>
      </c>
      <c r="E167" s="32"/>
      <c r="F167" s="158" t="s">
        <v>487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158</v>
      </c>
      <c r="AU167" s="17" t="s">
        <v>83</v>
      </c>
    </row>
    <row r="168" spans="2:51" s="13" customFormat="1" ht="10.2">
      <c r="B168" s="162"/>
      <c r="D168" s="157" t="s">
        <v>159</v>
      </c>
      <c r="E168" s="163" t="s">
        <v>1</v>
      </c>
      <c r="F168" s="164" t="s">
        <v>939</v>
      </c>
      <c r="H168" s="165">
        <v>1.8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159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148</v>
      </c>
    </row>
    <row r="169" spans="2:63" s="12" customFormat="1" ht="22.8" customHeight="1">
      <c r="B169" s="130"/>
      <c r="D169" s="131" t="s">
        <v>72</v>
      </c>
      <c r="E169" s="141" t="s">
        <v>170</v>
      </c>
      <c r="F169" s="141" t="s">
        <v>800</v>
      </c>
      <c r="I169" s="133"/>
      <c r="J169" s="142">
        <f>BK169</f>
        <v>0</v>
      </c>
      <c r="L169" s="130"/>
      <c r="M169" s="135"/>
      <c r="N169" s="136"/>
      <c r="O169" s="136"/>
      <c r="P169" s="137">
        <f>SUM(P170:P172)</f>
        <v>0</v>
      </c>
      <c r="Q169" s="136"/>
      <c r="R169" s="137">
        <f>SUM(R170:R172)</f>
        <v>1.2100928</v>
      </c>
      <c r="S169" s="136"/>
      <c r="T169" s="138">
        <f>SUM(T170:T172)</f>
        <v>0</v>
      </c>
      <c r="AR169" s="131" t="s">
        <v>81</v>
      </c>
      <c r="AT169" s="139" t="s">
        <v>72</v>
      </c>
      <c r="AU169" s="139" t="s">
        <v>81</v>
      </c>
      <c r="AY169" s="131" t="s">
        <v>148</v>
      </c>
      <c r="BK169" s="140">
        <f>SUM(BK170:BK172)</f>
        <v>0</v>
      </c>
    </row>
    <row r="170" spans="1:65" s="2" customFormat="1" ht="22.8">
      <c r="A170" s="32"/>
      <c r="B170" s="143"/>
      <c r="C170" s="144" t="s">
        <v>218</v>
      </c>
      <c r="D170" s="144" t="s">
        <v>151</v>
      </c>
      <c r="E170" s="145" t="s">
        <v>940</v>
      </c>
      <c r="F170" s="146" t="s">
        <v>941</v>
      </c>
      <c r="G170" s="147" t="s">
        <v>400</v>
      </c>
      <c r="H170" s="148">
        <v>0.64</v>
      </c>
      <c r="I170" s="149"/>
      <c r="J170" s="150">
        <f>ROUND(I170*H170,2)</f>
        <v>0</v>
      </c>
      <c r="K170" s="146" t="s">
        <v>155</v>
      </c>
      <c r="L170" s="33"/>
      <c r="M170" s="151" t="s">
        <v>1</v>
      </c>
      <c r="N170" s="152" t="s">
        <v>38</v>
      </c>
      <c r="O170" s="58"/>
      <c r="P170" s="153">
        <f>O170*H170</f>
        <v>0</v>
      </c>
      <c r="Q170" s="153">
        <v>1.89077</v>
      </c>
      <c r="R170" s="153">
        <f>Q170*H170</f>
        <v>1.2100928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170</v>
      </c>
      <c r="AT170" s="155" t="s">
        <v>151</v>
      </c>
      <c r="AU170" s="155" t="s">
        <v>83</v>
      </c>
      <c r="AY170" s="17" t="s">
        <v>148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170</v>
      </c>
      <c r="BM170" s="155" t="s">
        <v>942</v>
      </c>
    </row>
    <row r="171" spans="1:47" s="2" customFormat="1" ht="19.2">
      <c r="A171" s="32"/>
      <c r="B171" s="33"/>
      <c r="C171" s="32"/>
      <c r="D171" s="157" t="s">
        <v>158</v>
      </c>
      <c r="E171" s="32"/>
      <c r="F171" s="158" t="s">
        <v>943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158</v>
      </c>
      <c r="AU171" s="17" t="s">
        <v>83</v>
      </c>
    </row>
    <row r="172" spans="2:51" s="13" customFormat="1" ht="10.2">
      <c r="B172" s="162"/>
      <c r="D172" s="157" t="s">
        <v>159</v>
      </c>
      <c r="E172" s="163" t="s">
        <v>1</v>
      </c>
      <c r="F172" s="164" t="s">
        <v>944</v>
      </c>
      <c r="H172" s="165">
        <v>0.64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159</v>
      </c>
      <c r="AU172" s="163" t="s">
        <v>83</v>
      </c>
      <c r="AV172" s="13" t="s">
        <v>83</v>
      </c>
      <c r="AW172" s="13" t="s">
        <v>30</v>
      </c>
      <c r="AX172" s="13" t="s">
        <v>81</v>
      </c>
      <c r="AY172" s="163" t="s">
        <v>148</v>
      </c>
    </row>
    <row r="173" spans="2:63" s="12" customFormat="1" ht="22.8" customHeight="1">
      <c r="B173" s="130"/>
      <c r="D173" s="131" t="s">
        <v>72</v>
      </c>
      <c r="E173" s="141" t="s">
        <v>191</v>
      </c>
      <c r="F173" s="141" t="s">
        <v>539</v>
      </c>
      <c r="I173" s="133"/>
      <c r="J173" s="142">
        <f>BK173</f>
        <v>0</v>
      </c>
      <c r="L173" s="130"/>
      <c r="M173" s="135"/>
      <c r="N173" s="136"/>
      <c r="O173" s="136"/>
      <c r="P173" s="137">
        <f>SUM(P174:P201)</f>
        <v>0</v>
      </c>
      <c r="Q173" s="136"/>
      <c r="R173" s="137">
        <f>SUM(R174:R201)</f>
        <v>1.833152</v>
      </c>
      <c r="S173" s="136"/>
      <c r="T173" s="138">
        <f>SUM(T174:T201)</f>
        <v>0.2</v>
      </c>
      <c r="AR173" s="131" t="s">
        <v>81</v>
      </c>
      <c r="AT173" s="139" t="s">
        <v>72</v>
      </c>
      <c r="AU173" s="139" t="s">
        <v>81</v>
      </c>
      <c r="AY173" s="131" t="s">
        <v>148</v>
      </c>
      <c r="BK173" s="140">
        <f>SUM(BK174:BK201)</f>
        <v>0</v>
      </c>
    </row>
    <row r="174" spans="1:65" s="2" customFormat="1" ht="22.8">
      <c r="A174" s="32"/>
      <c r="B174" s="143"/>
      <c r="C174" s="144" t="s">
        <v>225</v>
      </c>
      <c r="D174" s="144" t="s">
        <v>151</v>
      </c>
      <c r="E174" s="145" t="s">
        <v>945</v>
      </c>
      <c r="F174" s="146" t="s">
        <v>946</v>
      </c>
      <c r="G174" s="147" t="s">
        <v>279</v>
      </c>
      <c r="H174" s="148">
        <v>8</v>
      </c>
      <c r="I174" s="149"/>
      <c r="J174" s="150">
        <f>ROUND(I174*H174,2)</f>
        <v>0</v>
      </c>
      <c r="K174" s="146" t="s">
        <v>155</v>
      </c>
      <c r="L174" s="33"/>
      <c r="M174" s="151" t="s">
        <v>1</v>
      </c>
      <c r="N174" s="152" t="s">
        <v>38</v>
      </c>
      <c r="O174" s="58"/>
      <c r="P174" s="153">
        <f>O174*H174</f>
        <v>0</v>
      </c>
      <c r="Q174" s="153">
        <v>1E-05</v>
      </c>
      <c r="R174" s="153">
        <f>Q174*H174</f>
        <v>8E-05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170</v>
      </c>
      <c r="AT174" s="155" t="s">
        <v>151</v>
      </c>
      <c r="AU174" s="155" t="s">
        <v>83</v>
      </c>
      <c r="AY174" s="17" t="s">
        <v>148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81</v>
      </c>
      <c r="BK174" s="156">
        <f>ROUND(I174*H174,2)</f>
        <v>0</v>
      </c>
      <c r="BL174" s="17" t="s">
        <v>170</v>
      </c>
      <c r="BM174" s="155" t="s">
        <v>947</v>
      </c>
    </row>
    <row r="175" spans="1:47" s="2" customFormat="1" ht="19.2">
      <c r="A175" s="32"/>
      <c r="B175" s="33"/>
      <c r="C175" s="32"/>
      <c r="D175" s="157" t="s">
        <v>158</v>
      </c>
      <c r="E175" s="32"/>
      <c r="F175" s="158" t="s">
        <v>948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158</v>
      </c>
      <c r="AU175" s="17" t="s">
        <v>83</v>
      </c>
    </row>
    <row r="176" spans="2:51" s="13" customFormat="1" ht="10.2">
      <c r="B176" s="162"/>
      <c r="D176" s="157" t="s">
        <v>159</v>
      </c>
      <c r="E176" s="163" t="s">
        <v>1</v>
      </c>
      <c r="F176" s="164" t="s">
        <v>949</v>
      </c>
      <c r="H176" s="165">
        <v>8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159</v>
      </c>
      <c r="AU176" s="163" t="s">
        <v>83</v>
      </c>
      <c r="AV176" s="13" t="s">
        <v>83</v>
      </c>
      <c r="AW176" s="13" t="s">
        <v>30</v>
      </c>
      <c r="AX176" s="13" t="s">
        <v>81</v>
      </c>
      <c r="AY176" s="163" t="s">
        <v>148</v>
      </c>
    </row>
    <row r="177" spans="1:65" s="2" customFormat="1" ht="22.8">
      <c r="A177" s="32"/>
      <c r="B177" s="143"/>
      <c r="C177" s="188" t="s">
        <v>8</v>
      </c>
      <c r="D177" s="188" t="s">
        <v>250</v>
      </c>
      <c r="E177" s="189" t="s">
        <v>950</v>
      </c>
      <c r="F177" s="190" t="s">
        <v>951</v>
      </c>
      <c r="G177" s="191" t="s">
        <v>279</v>
      </c>
      <c r="H177" s="192">
        <v>8.12</v>
      </c>
      <c r="I177" s="193"/>
      <c r="J177" s="194">
        <f>ROUND(I177*H177,2)</f>
        <v>0</v>
      </c>
      <c r="K177" s="190" t="s">
        <v>155</v>
      </c>
      <c r="L177" s="195"/>
      <c r="M177" s="196" t="s">
        <v>1</v>
      </c>
      <c r="N177" s="197" t="s">
        <v>38</v>
      </c>
      <c r="O177" s="58"/>
      <c r="P177" s="153">
        <f>O177*H177</f>
        <v>0</v>
      </c>
      <c r="Q177" s="153">
        <v>0.0046</v>
      </c>
      <c r="R177" s="153">
        <f>Q177*H177</f>
        <v>0.037351999999999996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191</v>
      </c>
      <c r="AT177" s="155" t="s">
        <v>250</v>
      </c>
      <c r="AU177" s="155" t="s">
        <v>83</v>
      </c>
      <c r="AY177" s="17" t="s">
        <v>148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81</v>
      </c>
      <c r="BK177" s="156">
        <f>ROUND(I177*H177,2)</f>
        <v>0</v>
      </c>
      <c r="BL177" s="17" t="s">
        <v>170</v>
      </c>
      <c r="BM177" s="155" t="s">
        <v>952</v>
      </c>
    </row>
    <row r="178" spans="1:47" s="2" customFormat="1" ht="19.2">
      <c r="A178" s="32"/>
      <c r="B178" s="33"/>
      <c r="C178" s="32"/>
      <c r="D178" s="157" t="s">
        <v>158</v>
      </c>
      <c r="E178" s="32"/>
      <c r="F178" s="158" t="s">
        <v>951</v>
      </c>
      <c r="G178" s="32"/>
      <c r="H178" s="32"/>
      <c r="I178" s="159"/>
      <c r="J178" s="32"/>
      <c r="K178" s="32"/>
      <c r="L178" s="33"/>
      <c r="M178" s="160"/>
      <c r="N178" s="161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158</v>
      </c>
      <c r="AU178" s="17" t="s">
        <v>83</v>
      </c>
    </row>
    <row r="179" spans="2:51" s="13" customFormat="1" ht="10.2">
      <c r="B179" s="162"/>
      <c r="D179" s="157" t="s">
        <v>159</v>
      </c>
      <c r="F179" s="164" t="s">
        <v>953</v>
      </c>
      <c r="H179" s="165">
        <v>8.12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159</v>
      </c>
      <c r="AU179" s="163" t="s">
        <v>83</v>
      </c>
      <c r="AV179" s="13" t="s">
        <v>83</v>
      </c>
      <c r="AW179" s="13" t="s">
        <v>3</v>
      </c>
      <c r="AX179" s="13" t="s">
        <v>81</v>
      </c>
      <c r="AY179" s="163" t="s">
        <v>148</v>
      </c>
    </row>
    <row r="180" spans="1:65" s="2" customFormat="1" ht="22.8">
      <c r="A180" s="32"/>
      <c r="B180" s="143"/>
      <c r="C180" s="144" t="s">
        <v>306</v>
      </c>
      <c r="D180" s="144" t="s">
        <v>151</v>
      </c>
      <c r="E180" s="145" t="s">
        <v>954</v>
      </c>
      <c r="F180" s="146" t="s">
        <v>955</v>
      </c>
      <c r="G180" s="147" t="s">
        <v>240</v>
      </c>
      <c r="H180" s="148">
        <v>4</v>
      </c>
      <c r="I180" s="149"/>
      <c r="J180" s="150">
        <f>ROUND(I180*H180,2)</f>
        <v>0</v>
      </c>
      <c r="K180" s="146" t="s">
        <v>155</v>
      </c>
      <c r="L180" s="33"/>
      <c r="M180" s="151" t="s">
        <v>1</v>
      </c>
      <c r="N180" s="152" t="s">
        <v>38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170</v>
      </c>
      <c r="AT180" s="155" t="s">
        <v>151</v>
      </c>
      <c r="AU180" s="155" t="s">
        <v>83</v>
      </c>
      <c r="AY180" s="17" t="s">
        <v>148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81</v>
      </c>
      <c r="BK180" s="156">
        <f>ROUND(I180*H180,2)</f>
        <v>0</v>
      </c>
      <c r="BL180" s="17" t="s">
        <v>170</v>
      </c>
      <c r="BM180" s="155" t="s">
        <v>956</v>
      </c>
    </row>
    <row r="181" spans="1:47" s="2" customFormat="1" ht="19.2">
      <c r="A181" s="32"/>
      <c r="B181" s="33"/>
      <c r="C181" s="32"/>
      <c r="D181" s="157" t="s">
        <v>158</v>
      </c>
      <c r="E181" s="32"/>
      <c r="F181" s="158" t="s">
        <v>957</v>
      </c>
      <c r="G181" s="32"/>
      <c r="H181" s="32"/>
      <c r="I181" s="159"/>
      <c r="J181" s="32"/>
      <c r="K181" s="32"/>
      <c r="L181" s="33"/>
      <c r="M181" s="160"/>
      <c r="N181" s="161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158</v>
      </c>
      <c r="AU181" s="17" t="s">
        <v>83</v>
      </c>
    </row>
    <row r="182" spans="2:51" s="13" customFormat="1" ht="10.2">
      <c r="B182" s="162"/>
      <c r="D182" s="157" t="s">
        <v>159</v>
      </c>
      <c r="E182" s="163" t="s">
        <v>1</v>
      </c>
      <c r="F182" s="164" t="s">
        <v>958</v>
      </c>
      <c r="H182" s="165">
        <v>4</v>
      </c>
      <c r="I182" s="166"/>
      <c r="L182" s="162"/>
      <c r="M182" s="167"/>
      <c r="N182" s="168"/>
      <c r="O182" s="168"/>
      <c r="P182" s="168"/>
      <c r="Q182" s="168"/>
      <c r="R182" s="168"/>
      <c r="S182" s="168"/>
      <c r="T182" s="169"/>
      <c r="AT182" s="163" t="s">
        <v>159</v>
      </c>
      <c r="AU182" s="163" t="s">
        <v>83</v>
      </c>
      <c r="AV182" s="13" t="s">
        <v>83</v>
      </c>
      <c r="AW182" s="13" t="s">
        <v>30</v>
      </c>
      <c r="AX182" s="13" t="s">
        <v>81</v>
      </c>
      <c r="AY182" s="163" t="s">
        <v>148</v>
      </c>
    </row>
    <row r="183" spans="1:65" s="2" customFormat="1" ht="16.5" customHeight="1">
      <c r="A183" s="32"/>
      <c r="B183" s="143"/>
      <c r="C183" s="188" t="s">
        <v>312</v>
      </c>
      <c r="D183" s="188" t="s">
        <v>250</v>
      </c>
      <c r="E183" s="189" t="s">
        <v>959</v>
      </c>
      <c r="F183" s="190" t="s">
        <v>960</v>
      </c>
      <c r="G183" s="191" t="s">
        <v>240</v>
      </c>
      <c r="H183" s="192">
        <v>4</v>
      </c>
      <c r="I183" s="193"/>
      <c r="J183" s="194">
        <f>ROUND(I183*H183,2)</f>
        <v>0</v>
      </c>
      <c r="K183" s="190" t="s">
        <v>155</v>
      </c>
      <c r="L183" s="195"/>
      <c r="M183" s="196" t="s">
        <v>1</v>
      </c>
      <c r="N183" s="197" t="s">
        <v>38</v>
      </c>
      <c r="O183" s="58"/>
      <c r="P183" s="153">
        <f>O183*H183</f>
        <v>0</v>
      </c>
      <c r="Q183" s="153">
        <v>0.0012</v>
      </c>
      <c r="R183" s="153">
        <f>Q183*H183</f>
        <v>0.0048</v>
      </c>
      <c r="S183" s="153">
        <v>0</v>
      </c>
      <c r="T183" s="154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5" t="s">
        <v>191</v>
      </c>
      <c r="AT183" s="155" t="s">
        <v>250</v>
      </c>
      <c r="AU183" s="155" t="s">
        <v>83</v>
      </c>
      <c r="AY183" s="17" t="s">
        <v>148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7" t="s">
        <v>81</v>
      </c>
      <c r="BK183" s="156">
        <f>ROUND(I183*H183,2)</f>
        <v>0</v>
      </c>
      <c r="BL183" s="17" t="s">
        <v>170</v>
      </c>
      <c r="BM183" s="155" t="s">
        <v>961</v>
      </c>
    </row>
    <row r="184" spans="1:47" s="2" customFormat="1" ht="10.2">
      <c r="A184" s="32"/>
      <c r="B184" s="33"/>
      <c r="C184" s="32"/>
      <c r="D184" s="157" t="s">
        <v>158</v>
      </c>
      <c r="E184" s="32"/>
      <c r="F184" s="158" t="s">
        <v>960</v>
      </c>
      <c r="G184" s="32"/>
      <c r="H184" s="32"/>
      <c r="I184" s="159"/>
      <c r="J184" s="32"/>
      <c r="K184" s="32"/>
      <c r="L184" s="33"/>
      <c r="M184" s="160"/>
      <c r="N184" s="161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158</v>
      </c>
      <c r="AU184" s="17" t="s">
        <v>83</v>
      </c>
    </row>
    <row r="185" spans="1:65" s="2" customFormat="1" ht="22.8">
      <c r="A185" s="32"/>
      <c r="B185" s="143"/>
      <c r="C185" s="144" t="s">
        <v>320</v>
      </c>
      <c r="D185" s="144" t="s">
        <v>151</v>
      </c>
      <c r="E185" s="145" t="s">
        <v>962</v>
      </c>
      <c r="F185" s="146" t="s">
        <v>963</v>
      </c>
      <c r="G185" s="147" t="s">
        <v>240</v>
      </c>
      <c r="H185" s="148">
        <v>2</v>
      </c>
      <c r="I185" s="149"/>
      <c r="J185" s="150">
        <f>ROUND(I185*H185,2)</f>
        <v>0</v>
      </c>
      <c r="K185" s="146" t="s">
        <v>155</v>
      </c>
      <c r="L185" s="33"/>
      <c r="M185" s="151" t="s">
        <v>1</v>
      </c>
      <c r="N185" s="152" t="s">
        <v>38</v>
      </c>
      <c r="O185" s="58"/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170</v>
      </c>
      <c r="AT185" s="155" t="s">
        <v>151</v>
      </c>
      <c r="AU185" s="155" t="s">
        <v>83</v>
      </c>
      <c r="AY185" s="17" t="s">
        <v>148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7" t="s">
        <v>81</v>
      </c>
      <c r="BK185" s="156">
        <f>ROUND(I185*H185,2)</f>
        <v>0</v>
      </c>
      <c r="BL185" s="17" t="s">
        <v>170</v>
      </c>
      <c r="BM185" s="155" t="s">
        <v>964</v>
      </c>
    </row>
    <row r="186" spans="1:47" s="2" customFormat="1" ht="28.8">
      <c r="A186" s="32"/>
      <c r="B186" s="33"/>
      <c r="C186" s="32"/>
      <c r="D186" s="157" t="s">
        <v>158</v>
      </c>
      <c r="E186" s="32"/>
      <c r="F186" s="158" t="s">
        <v>965</v>
      </c>
      <c r="G186" s="32"/>
      <c r="H186" s="32"/>
      <c r="I186" s="159"/>
      <c r="J186" s="32"/>
      <c r="K186" s="32"/>
      <c r="L186" s="33"/>
      <c r="M186" s="160"/>
      <c r="N186" s="161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158</v>
      </c>
      <c r="AU186" s="17" t="s">
        <v>83</v>
      </c>
    </row>
    <row r="187" spans="2:51" s="13" customFormat="1" ht="10.2">
      <c r="B187" s="162"/>
      <c r="D187" s="157" t="s">
        <v>159</v>
      </c>
      <c r="E187" s="163" t="s">
        <v>1</v>
      </c>
      <c r="F187" s="164" t="s">
        <v>966</v>
      </c>
      <c r="H187" s="165">
        <v>2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159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148</v>
      </c>
    </row>
    <row r="188" spans="1:65" s="2" customFormat="1" ht="16.5" customHeight="1">
      <c r="A188" s="32"/>
      <c r="B188" s="143"/>
      <c r="C188" s="188" t="s">
        <v>327</v>
      </c>
      <c r="D188" s="188" t="s">
        <v>250</v>
      </c>
      <c r="E188" s="189" t="s">
        <v>967</v>
      </c>
      <c r="F188" s="190" t="s">
        <v>968</v>
      </c>
      <c r="G188" s="191" t="s">
        <v>240</v>
      </c>
      <c r="H188" s="192">
        <v>2</v>
      </c>
      <c r="I188" s="193"/>
      <c r="J188" s="194">
        <f>ROUND(I188*H188,2)</f>
        <v>0</v>
      </c>
      <c r="K188" s="190" t="s">
        <v>155</v>
      </c>
      <c r="L188" s="195"/>
      <c r="M188" s="196" t="s">
        <v>1</v>
      </c>
      <c r="N188" s="197" t="s">
        <v>38</v>
      </c>
      <c r="O188" s="58"/>
      <c r="P188" s="153">
        <f>O188*H188</f>
        <v>0</v>
      </c>
      <c r="Q188" s="153">
        <v>0.0008</v>
      </c>
      <c r="R188" s="153">
        <f>Q188*H188</f>
        <v>0.0016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191</v>
      </c>
      <c r="AT188" s="155" t="s">
        <v>250</v>
      </c>
      <c r="AU188" s="155" t="s">
        <v>83</v>
      </c>
      <c r="AY188" s="17" t="s">
        <v>148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81</v>
      </c>
      <c r="BK188" s="156">
        <f>ROUND(I188*H188,2)</f>
        <v>0</v>
      </c>
      <c r="BL188" s="17" t="s">
        <v>170</v>
      </c>
      <c r="BM188" s="155" t="s">
        <v>969</v>
      </c>
    </row>
    <row r="189" spans="1:47" s="2" customFormat="1" ht="10.2">
      <c r="A189" s="32"/>
      <c r="B189" s="33"/>
      <c r="C189" s="32"/>
      <c r="D189" s="157" t="s">
        <v>158</v>
      </c>
      <c r="E189" s="32"/>
      <c r="F189" s="158" t="s">
        <v>968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158</v>
      </c>
      <c r="AU189" s="17" t="s">
        <v>83</v>
      </c>
    </row>
    <row r="190" spans="1:65" s="2" customFormat="1" ht="22.8">
      <c r="A190" s="32"/>
      <c r="B190" s="143"/>
      <c r="C190" s="144" t="s">
        <v>444</v>
      </c>
      <c r="D190" s="144" t="s">
        <v>151</v>
      </c>
      <c r="E190" s="145" t="s">
        <v>970</v>
      </c>
      <c r="F190" s="146" t="s">
        <v>971</v>
      </c>
      <c r="G190" s="147" t="s">
        <v>240</v>
      </c>
      <c r="H190" s="148">
        <v>2</v>
      </c>
      <c r="I190" s="149"/>
      <c r="J190" s="150">
        <f>ROUND(I190*H190,2)</f>
        <v>0</v>
      </c>
      <c r="K190" s="146" t="s">
        <v>155</v>
      </c>
      <c r="L190" s="33"/>
      <c r="M190" s="151" t="s">
        <v>1</v>
      </c>
      <c r="N190" s="152" t="s">
        <v>38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0.1</v>
      </c>
      <c r="T190" s="154">
        <f>S190*H190</f>
        <v>0.2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170</v>
      </c>
      <c r="AT190" s="155" t="s">
        <v>151</v>
      </c>
      <c r="AU190" s="155" t="s">
        <v>83</v>
      </c>
      <c r="AY190" s="17" t="s">
        <v>148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81</v>
      </c>
      <c r="BK190" s="156">
        <f>ROUND(I190*H190,2)</f>
        <v>0</v>
      </c>
      <c r="BL190" s="17" t="s">
        <v>170</v>
      </c>
      <c r="BM190" s="155" t="s">
        <v>972</v>
      </c>
    </row>
    <row r="191" spans="1:47" s="2" customFormat="1" ht="19.2">
      <c r="A191" s="32"/>
      <c r="B191" s="33"/>
      <c r="C191" s="32"/>
      <c r="D191" s="157" t="s">
        <v>158</v>
      </c>
      <c r="E191" s="32"/>
      <c r="F191" s="158" t="s">
        <v>973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158</v>
      </c>
      <c r="AU191" s="17" t="s">
        <v>83</v>
      </c>
    </row>
    <row r="192" spans="2:51" s="13" customFormat="1" ht="20.4">
      <c r="B192" s="162"/>
      <c r="D192" s="157" t="s">
        <v>159</v>
      </c>
      <c r="E192" s="163" t="s">
        <v>1</v>
      </c>
      <c r="F192" s="164" t="s">
        <v>974</v>
      </c>
      <c r="H192" s="165">
        <v>2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159</v>
      </c>
      <c r="AU192" s="163" t="s">
        <v>83</v>
      </c>
      <c r="AV192" s="13" t="s">
        <v>83</v>
      </c>
      <c r="AW192" s="13" t="s">
        <v>30</v>
      </c>
      <c r="AX192" s="13" t="s">
        <v>81</v>
      </c>
      <c r="AY192" s="163" t="s">
        <v>148</v>
      </c>
    </row>
    <row r="193" spans="1:65" s="2" customFormat="1" ht="22.8">
      <c r="A193" s="32"/>
      <c r="B193" s="143"/>
      <c r="C193" s="144" t="s">
        <v>7</v>
      </c>
      <c r="D193" s="144" t="s">
        <v>151</v>
      </c>
      <c r="E193" s="145" t="s">
        <v>975</v>
      </c>
      <c r="F193" s="146" t="s">
        <v>976</v>
      </c>
      <c r="G193" s="147" t="s">
        <v>240</v>
      </c>
      <c r="H193" s="148">
        <v>2</v>
      </c>
      <c r="I193" s="149"/>
      <c r="J193" s="150">
        <f>ROUND(I193*H193,2)</f>
        <v>0</v>
      </c>
      <c r="K193" s="146" t="s">
        <v>155</v>
      </c>
      <c r="L193" s="33"/>
      <c r="M193" s="151" t="s">
        <v>1</v>
      </c>
      <c r="N193" s="152" t="s">
        <v>38</v>
      </c>
      <c r="O193" s="58"/>
      <c r="P193" s="153">
        <f>O193*H193</f>
        <v>0</v>
      </c>
      <c r="Q193" s="153">
        <v>0.21734</v>
      </c>
      <c r="R193" s="153">
        <f>Q193*H193</f>
        <v>0.43468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170</v>
      </c>
      <c r="AT193" s="155" t="s">
        <v>151</v>
      </c>
      <c r="AU193" s="155" t="s">
        <v>83</v>
      </c>
      <c r="AY193" s="17" t="s">
        <v>148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81</v>
      </c>
      <c r="BK193" s="156">
        <f>ROUND(I193*H193,2)</f>
        <v>0</v>
      </c>
      <c r="BL193" s="17" t="s">
        <v>170</v>
      </c>
      <c r="BM193" s="155" t="s">
        <v>977</v>
      </c>
    </row>
    <row r="194" spans="1:47" s="2" customFormat="1" ht="19.2">
      <c r="A194" s="32"/>
      <c r="B194" s="33"/>
      <c r="C194" s="32"/>
      <c r="D194" s="157" t="s">
        <v>158</v>
      </c>
      <c r="E194" s="32"/>
      <c r="F194" s="158" t="s">
        <v>978</v>
      </c>
      <c r="G194" s="32"/>
      <c r="H194" s="32"/>
      <c r="I194" s="159"/>
      <c r="J194" s="32"/>
      <c r="K194" s="32"/>
      <c r="L194" s="33"/>
      <c r="M194" s="160"/>
      <c r="N194" s="161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158</v>
      </c>
      <c r="AU194" s="17" t="s">
        <v>83</v>
      </c>
    </row>
    <row r="195" spans="2:51" s="13" customFormat="1" ht="10.2">
      <c r="B195" s="162"/>
      <c r="D195" s="157" t="s">
        <v>159</v>
      </c>
      <c r="E195" s="163" t="s">
        <v>1</v>
      </c>
      <c r="F195" s="164" t="s">
        <v>979</v>
      </c>
      <c r="H195" s="165">
        <v>2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159</v>
      </c>
      <c r="AU195" s="163" t="s">
        <v>83</v>
      </c>
      <c r="AV195" s="13" t="s">
        <v>83</v>
      </c>
      <c r="AW195" s="13" t="s">
        <v>30</v>
      </c>
      <c r="AX195" s="13" t="s">
        <v>81</v>
      </c>
      <c r="AY195" s="163" t="s">
        <v>148</v>
      </c>
    </row>
    <row r="196" spans="1:65" s="2" customFormat="1" ht="22.8">
      <c r="A196" s="32"/>
      <c r="B196" s="143"/>
      <c r="C196" s="188" t="s">
        <v>457</v>
      </c>
      <c r="D196" s="188" t="s">
        <v>250</v>
      </c>
      <c r="E196" s="189" t="s">
        <v>980</v>
      </c>
      <c r="F196" s="190" t="s">
        <v>981</v>
      </c>
      <c r="G196" s="191" t="s">
        <v>240</v>
      </c>
      <c r="H196" s="192">
        <v>2</v>
      </c>
      <c r="I196" s="193"/>
      <c r="J196" s="194">
        <f>ROUND(I196*H196,2)</f>
        <v>0</v>
      </c>
      <c r="K196" s="190" t="s">
        <v>155</v>
      </c>
      <c r="L196" s="195"/>
      <c r="M196" s="196" t="s">
        <v>1</v>
      </c>
      <c r="N196" s="197" t="s">
        <v>38</v>
      </c>
      <c r="O196" s="58"/>
      <c r="P196" s="153">
        <f>O196*H196</f>
        <v>0</v>
      </c>
      <c r="Q196" s="153">
        <v>0.0456</v>
      </c>
      <c r="R196" s="153">
        <f>Q196*H196</f>
        <v>0.0912</v>
      </c>
      <c r="S196" s="153">
        <v>0</v>
      </c>
      <c r="T196" s="154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5" t="s">
        <v>191</v>
      </c>
      <c r="AT196" s="155" t="s">
        <v>250</v>
      </c>
      <c r="AU196" s="155" t="s">
        <v>83</v>
      </c>
      <c r="AY196" s="17" t="s">
        <v>148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7" t="s">
        <v>81</v>
      </c>
      <c r="BK196" s="156">
        <f>ROUND(I196*H196,2)</f>
        <v>0</v>
      </c>
      <c r="BL196" s="17" t="s">
        <v>170</v>
      </c>
      <c r="BM196" s="155" t="s">
        <v>982</v>
      </c>
    </row>
    <row r="197" spans="1:47" s="2" customFormat="1" ht="19.2">
      <c r="A197" s="32"/>
      <c r="B197" s="33"/>
      <c r="C197" s="32"/>
      <c r="D197" s="157" t="s">
        <v>158</v>
      </c>
      <c r="E197" s="32"/>
      <c r="F197" s="158" t="s">
        <v>981</v>
      </c>
      <c r="G197" s="32"/>
      <c r="H197" s="32"/>
      <c r="I197" s="159"/>
      <c r="J197" s="32"/>
      <c r="K197" s="32"/>
      <c r="L197" s="33"/>
      <c r="M197" s="160"/>
      <c r="N197" s="161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158</v>
      </c>
      <c r="AU197" s="17" t="s">
        <v>83</v>
      </c>
    </row>
    <row r="198" spans="1:65" s="2" customFormat="1" ht="22.8">
      <c r="A198" s="32"/>
      <c r="B198" s="143"/>
      <c r="C198" s="144" t="s">
        <v>465</v>
      </c>
      <c r="D198" s="144" t="s">
        <v>151</v>
      </c>
      <c r="E198" s="145" t="s">
        <v>983</v>
      </c>
      <c r="F198" s="146" t="s">
        <v>984</v>
      </c>
      <c r="G198" s="147" t="s">
        <v>240</v>
      </c>
      <c r="H198" s="148">
        <v>3</v>
      </c>
      <c r="I198" s="149"/>
      <c r="J198" s="150">
        <f>ROUND(I198*H198,2)</f>
        <v>0</v>
      </c>
      <c r="K198" s="146" t="s">
        <v>155</v>
      </c>
      <c r="L198" s="33"/>
      <c r="M198" s="151" t="s">
        <v>1</v>
      </c>
      <c r="N198" s="152" t="s">
        <v>38</v>
      </c>
      <c r="O198" s="58"/>
      <c r="P198" s="153">
        <f>O198*H198</f>
        <v>0</v>
      </c>
      <c r="Q198" s="153">
        <v>0.4208</v>
      </c>
      <c r="R198" s="153">
        <f>Q198*H198</f>
        <v>1.2624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170</v>
      </c>
      <c r="AT198" s="155" t="s">
        <v>151</v>
      </c>
      <c r="AU198" s="155" t="s">
        <v>83</v>
      </c>
      <c r="AY198" s="17" t="s">
        <v>148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170</v>
      </c>
      <c r="BM198" s="155" t="s">
        <v>985</v>
      </c>
    </row>
    <row r="199" spans="1:47" s="2" customFormat="1" ht="19.2">
      <c r="A199" s="32"/>
      <c r="B199" s="33"/>
      <c r="C199" s="32"/>
      <c r="D199" s="157" t="s">
        <v>158</v>
      </c>
      <c r="E199" s="32"/>
      <c r="F199" s="158" t="s">
        <v>986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158</v>
      </c>
      <c r="AU199" s="17" t="s">
        <v>83</v>
      </c>
    </row>
    <row r="200" spans="1:65" s="2" customFormat="1" ht="21.75" customHeight="1">
      <c r="A200" s="32"/>
      <c r="B200" s="143"/>
      <c r="C200" s="144" t="s">
        <v>470</v>
      </c>
      <c r="D200" s="144" t="s">
        <v>151</v>
      </c>
      <c r="E200" s="145" t="s">
        <v>987</v>
      </c>
      <c r="F200" s="146" t="s">
        <v>988</v>
      </c>
      <c r="G200" s="147" t="s">
        <v>279</v>
      </c>
      <c r="H200" s="148">
        <v>8</v>
      </c>
      <c r="I200" s="149"/>
      <c r="J200" s="150">
        <f>ROUND(I200*H200,2)</f>
        <v>0</v>
      </c>
      <c r="K200" s="146" t="s">
        <v>155</v>
      </c>
      <c r="L200" s="33"/>
      <c r="M200" s="151" t="s">
        <v>1</v>
      </c>
      <c r="N200" s="152" t="s">
        <v>38</v>
      </c>
      <c r="O200" s="58"/>
      <c r="P200" s="153">
        <f>O200*H200</f>
        <v>0</v>
      </c>
      <c r="Q200" s="153">
        <v>0.00013</v>
      </c>
      <c r="R200" s="153">
        <f>Q200*H200</f>
        <v>0.00104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170</v>
      </c>
      <c r="AT200" s="155" t="s">
        <v>151</v>
      </c>
      <c r="AU200" s="155" t="s">
        <v>83</v>
      </c>
      <c r="AY200" s="17" t="s">
        <v>148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81</v>
      </c>
      <c r="BK200" s="156">
        <f>ROUND(I200*H200,2)</f>
        <v>0</v>
      </c>
      <c r="BL200" s="17" t="s">
        <v>170</v>
      </c>
      <c r="BM200" s="155" t="s">
        <v>989</v>
      </c>
    </row>
    <row r="201" spans="1:47" s="2" customFormat="1" ht="10.2">
      <c r="A201" s="32"/>
      <c r="B201" s="33"/>
      <c r="C201" s="32"/>
      <c r="D201" s="157" t="s">
        <v>158</v>
      </c>
      <c r="E201" s="32"/>
      <c r="F201" s="158" t="s">
        <v>990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158</v>
      </c>
      <c r="AU201" s="17" t="s">
        <v>83</v>
      </c>
    </row>
    <row r="202" spans="2:63" s="12" customFormat="1" ht="22.8" customHeight="1">
      <c r="B202" s="130"/>
      <c r="D202" s="131" t="s">
        <v>72</v>
      </c>
      <c r="E202" s="141" t="s">
        <v>318</v>
      </c>
      <c r="F202" s="141" t="s">
        <v>319</v>
      </c>
      <c r="I202" s="133"/>
      <c r="J202" s="142">
        <f>BK202</f>
        <v>0</v>
      </c>
      <c r="L202" s="130"/>
      <c r="M202" s="135"/>
      <c r="N202" s="136"/>
      <c r="O202" s="136"/>
      <c r="P202" s="137">
        <f>SUM(P203:P211)</f>
        <v>0</v>
      </c>
      <c r="Q202" s="136"/>
      <c r="R202" s="137">
        <f>SUM(R203:R211)</f>
        <v>0</v>
      </c>
      <c r="S202" s="136"/>
      <c r="T202" s="138">
        <f>SUM(T203:T211)</f>
        <v>0</v>
      </c>
      <c r="AR202" s="131" t="s">
        <v>81</v>
      </c>
      <c r="AT202" s="139" t="s">
        <v>72</v>
      </c>
      <c r="AU202" s="139" t="s">
        <v>81</v>
      </c>
      <c r="AY202" s="131" t="s">
        <v>148</v>
      </c>
      <c r="BK202" s="140">
        <f>SUM(BK203:BK211)</f>
        <v>0</v>
      </c>
    </row>
    <row r="203" spans="1:65" s="2" customFormat="1" ht="21.75" customHeight="1">
      <c r="A203" s="32"/>
      <c r="B203" s="143"/>
      <c r="C203" s="144" t="s">
        <v>475</v>
      </c>
      <c r="D203" s="144" t="s">
        <v>151</v>
      </c>
      <c r="E203" s="145" t="s">
        <v>624</v>
      </c>
      <c r="F203" s="146" t="s">
        <v>625</v>
      </c>
      <c r="G203" s="147" t="s">
        <v>323</v>
      </c>
      <c r="H203" s="148">
        <v>3.96</v>
      </c>
      <c r="I203" s="149"/>
      <c r="J203" s="150">
        <f>ROUND(I203*H203,2)</f>
        <v>0</v>
      </c>
      <c r="K203" s="146" t="s">
        <v>155</v>
      </c>
      <c r="L203" s="33"/>
      <c r="M203" s="151" t="s">
        <v>1</v>
      </c>
      <c r="N203" s="152" t="s">
        <v>38</v>
      </c>
      <c r="O203" s="58"/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5" t="s">
        <v>170</v>
      </c>
      <c r="AT203" s="155" t="s">
        <v>151</v>
      </c>
      <c r="AU203" s="155" t="s">
        <v>83</v>
      </c>
      <c r="AY203" s="17" t="s">
        <v>148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7" t="s">
        <v>81</v>
      </c>
      <c r="BK203" s="156">
        <f>ROUND(I203*H203,2)</f>
        <v>0</v>
      </c>
      <c r="BL203" s="17" t="s">
        <v>170</v>
      </c>
      <c r="BM203" s="155" t="s">
        <v>991</v>
      </c>
    </row>
    <row r="204" spans="1:47" s="2" customFormat="1" ht="28.8">
      <c r="A204" s="32"/>
      <c r="B204" s="33"/>
      <c r="C204" s="32"/>
      <c r="D204" s="157" t="s">
        <v>158</v>
      </c>
      <c r="E204" s="32"/>
      <c r="F204" s="158" t="s">
        <v>627</v>
      </c>
      <c r="G204" s="32"/>
      <c r="H204" s="32"/>
      <c r="I204" s="159"/>
      <c r="J204" s="32"/>
      <c r="K204" s="32"/>
      <c r="L204" s="33"/>
      <c r="M204" s="160"/>
      <c r="N204" s="161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158</v>
      </c>
      <c r="AU204" s="17" t="s">
        <v>83</v>
      </c>
    </row>
    <row r="205" spans="2:51" s="13" customFormat="1" ht="10.2">
      <c r="B205" s="162"/>
      <c r="D205" s="157" t="s">
        <v>159</v>
      </c>
      <c r="E205" s="163" t="s">
        <v>1</v>
      </c>
      <c r="F205" s="164" t="s">
        <v>992</v>
      </c>
      <c r="H205" s="165">
        <v>3.96</v>
      </c>
      <c r="I205" s="166"/>
      <c r="L205" s="162"/>
      <c r="M205" s="167"/>
      <c r="N205" s="168"/>
      <c r="O205" s="168"/>
      <c r="P205" s="168"/>
      <c r="Q205" s="168"/>
      <c r="R205" s="168"/>
      <c r="S205" s="168"/>
      <c r="T205" s="169"/>
      <c r="AT205" s="163" t="s">
        <v>159</v>
      </c>
      <c r="AU205" s="163" t="s">
        <v>83</v>
      </c>
      <c r="AV205" s="13" t="s">
        <v>83</v>
      </c>
      <c r="AW205" s="13" t="s">
        <v>30</v>
      </c>
      <c r="AX205" s="13" t="s">
        <v>81</v>
      </c>
      <c r="AY205" s="163" t="s">
        <v>148</v>
      </c>
    </row>
    <row r="206" spans="1:65" s="2" customFormat="1" ht="22.8">
      <c r="A206" s="32"/>
      <c r="B206" s="143"/>
      <c r="C206" s="144" t="s">
        <v>483</v>
      </c>
      <c r="D206" s="144" t="s">
        <v>151</v>
      </c>
      <c r="E206" s="145" t="s">
        <v>642</v>
      </c>
      <c r="F206" s="146" t="s">
        <v>643</v>
      </c>
      <c r="G206" s="147" t="s">
        <v>323</v>
      </c>
      <c r="H206" s="148">
        <v>75.24</v>
      </c>
      <c r="I206" s="149"/>
      <c r="J206" s="150">
        <f>ROUND(I206*H206,2)</f>
        <v>0</v>
      </c>
      <c r="K206" s="146" t="s">
        <v>155</v>
      </c>
      <c r="L206" s="33"/>
      <c r="M206" s="151" t="s">
        <v>1</v>
      </c>
      <c r="N206" s="152" t="s">
        <v>38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170</v>
      </c>
      <c r="AT206" s="155" t="s">
        <v>151</v>
      </c>
      <c r="AU206" s="155" t="s">
        <v>83</v>
      </c>
      <c r="AY206" s="17" t="s">
        <v>148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81</v>
      </c>
      <c r="BK206" s="156">
        <f>ROUND(I206*H206,2)</f>
        <v>0</v>
      </c>
      <c r="BL206" s="17" t="s">
        <v>170</v>
      </c>
      <c r="BM206" s="155" t="s">
        <v>993</v>
      </c>
    </row>
    <row r="207" spans="1:47" s="2" customFormat="1" ht="28.8">
      <c r="A207" s="32"/>
      <c r="B207" s="33"/>
      <c r="C207" s="32"/>
      <c r="D207" s="157" t="s">
        <v>158</v>
      </c>
      <c r="E207" s="32"/>
      <c r="F207" s="158" t="s">
        <v>645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158</v>
      </c>
      <c r="AU207" s="17" t="s">
        <v>83</v>
      </c>
    </row>
    <row r="208" spans="2:51" s="13" customFormat="1" ht="10.2">
      <c r="B208" s="162"/>
      <c r="D208" s="157" t="s">
        <v>159</v>
      </c>
      <c r="E208" s="163" t="s">
        <v>1</v>
      </c>
      <c r="F208" s="164" t="s">
        <v>994</v>
      </c>
      <c r="H208" s="165">
        <v>75.24</v>
      </c>
      <c r="I208" s="166"/>
      <c r="L208" s="162"/>
      <c r="M208" s="167"/>
      <c r="N208" s="168"/>
      <c r="O208" s="168"/>
      <c r="P208" s="168"/>
      <c r="Q208" s="168"/>
      <c r="R208" s="168"/>
      <c r="S208" s="168"/>
      <c r="T208" s="169"/>
      <c r="AT208" s="163" t="s">
        <v>159</v>
      </c>
      <c r="AU208" s="163" t="s">
        <v>83</v>
      </c>
      <c r="AV208" s="13" t="s">
        <v>83</v>
      </c>
      <c r="AW208" s="13" t="s">
        <v>30</v>
      </c>
      <c r="AX208" s="13" t="s">
        <v>81</v>
      </c>
      <c r="AY208" s="163" t="s">
        <v>148</v>
      </c>
    </row>
    <row r="209" spans="1:65" s="2" customFormat="1" ht="33" customHeight="1">
      <c r="A209" s="32"/>
      <c r="B209" s="143"/>
      <c r="C209" s="144" t="s">
        <v>490</v>
      </c>
      <c r="D209" s="144" t="s">
        <v>151</v>
      </c>
      <c r="E209" s="145" t="s">
        <v>661</v>
      </c>
      <c r="F209" s="146" t="s">
        <v>662</v>
      </c>
      <c r="G209" s="147" t="s">
        <v>323</v>
      </c>
      <c r="H209" s="148">
        <v>3.96</v>
      </c>
      <c r="I209" s="149"/>
      <c r="J209" s="150">
        <f>ROUND(I209*H209,2)</f>
        <v>0</v>
      </c>
      <c r="K209" s="146" t="s">
        <v>155</v>
      </c>
      <c r="L209" s="33"/>
      <c r="M209" s="151" t="s">
        <v>1</v>
      </c>
      <c r="N209" s="152" t="s">
        <v>38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170</v>
      </c>
      <c r="AT209" s="155" t="s">
        <v>151</v>
      </c>
      <c r="AU209" s="155" t="s">
        <v>83</v>
      </c>
      <c r="AY209" s="17" t="s">
        <v>148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81</v>
      </c>
      <c r="BK209" s="156">
        <f>ROUND(I209*H209,2)</f>
        <v>0</v>
      </c>
      <c r="BL209" s="17" t="s">
        <v>170</v>
      </c>
      <c r="BM209" s="155" t="s">
        <v>995</v>
      </c>
    </row>
    <row r="210" spans="1:47" s="2" customFormat="1" ht="28.8">
      <c r="A210" s="32"/>
      <c r="B210" s="33"/>
      <c r="C210" s="32"/>
      <c r="D210" s="157" t="s">
        <v>158</v>
      </c>
      <c r="E210" s="32"/>
      <c r="F210" s="158" t="s">
        <v>664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158</v>
      </c>
      <c r="AU210" s="17" t="s">
        <v>83</v>
      </c>
    </row>
    <row r="211" spans="2:51" s="13" customFormat="1" ht="10.2">
      <c r="B211" s="162"/>
      <c r="D211" s="157" t="s">
        <v>159</v>
      </c>
      <c r="E211" s="163" t="s">
        <v>1</v>
      </c>
      <c r="F211" s="164" t="s">
        <v>992</v>
      </c>
      <c r="H211" s="165">
        <v>3.96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159</v>
      </c>
      <c r="AU211" s="163" t="s">
        <v>83</v>
      </c>
      <c r="AV211" s="13" t="s">
        <v>83</v>
      </c>
      <c r="AW211" s="13" t="s">
        <v>30</v>
      </c>
      <c r="AX211" s="13" t="s">
        <v>81</v>
      </c>
      <c r="AY211" s="163" t="s">
        <v>148</v>
      </c>
    </row>
    <row r="212" spans="2:63" s="12" customFormat="1" ht="22.8" customHeight="1">
      <c r="B212" s="130"/>
      <c r="D212" s="131" t="s">
        <v>72</v>
      </c>
      <c r="E212" s="141" t="s">
        <v>689</v>
      </c>
      <c r="F212" s="141" t="s">
        <v>690</v>
      </c>
      <c r="I212" s="133"/>
      <c r="J212" s="142">
        <f>BK212</f>
        <v>0</v>
      </c>
      <c r="L212" s="130"/>
      <c r="M212" s="135"/>
      <c r="N212" s="136"/>
      <c r="O212" s="136"/>
      <c r="P212" s="137">
        <f>SUM(P213:P214)</f>
        <v>0</v>
      </c>
      <c r="Q212" s="136"/>
      <c r="R212" s="137">
        <f>SUM(R213:R214)</f>
        <v>0</v>
      </c>
      <c r="S212" s="136"/>
      <c r="T212" s="138">
        <f>SUM(T213:T214)</f>
        <v>0</v>
      </c>
      <c r="AR212" s="131" t="s">
        <v>81</v>
      </c>
      <c r="AT212" s="139" t="s">
        <v>72</v>
      </c>
      <c r="AU212" s="139" t="s">
        <v>81</v>
      </c>
      <c r="AY212" s="131" t="s">
        <v>148</v>
      </c>
      <c r="BK212" s="140">
        <f>SUM(BK213:BK214)</f>
        <v>0</v>
      </c>
    </row>
    <row r="213" spans="1:65" s="2" customFormat="1" ht="22.8">
      <c r="A213" s="32"/>
      <c r="B213" s="143"/>
      <c r="C213" s="144" t="s">
        <v>496</v>
      </c>
      <c r="D213" s="144" t="s">
        <v>151</v>
      </c>
      <c r="E213" s="145" t="s">
        <v>996</v>
      </c>
      <c r="F213" s="146" t="s">
        <v>997</v>
      </c>
      <c r="G213" s="147" t="s">
        <v>323</v>
      </c>
      <c r="H213" s="148">
        <v>72.7</v>
      </c>
      <c r="I213" s="149"/>
      <c r="J213" s="150">
        <f>ROUND(I213*H213,2)</f>
        <v>0</v>
      </c>
      <c r="K213" s="146" t="s">
        <v>155</v>
      </c>
      <c r="L213" s="33"/>
      <c r="M213" s="151" t="s">
        <v>1</v>
      </c>
      <c r="N213" s="152" t="s">
        <v>38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170</v>
      </c>
      <c r="AT213" s="155" t="s">
        <v>151</v>
      </c>
      <c r="AU213" s="155" t="s">
        <v>83</v>
      </c>
      <c r="AY213" s="17" t="s">
        <v>148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81</v>
      </c>
      <c r="BK213" s="156">
        <f>ROUND(I213*H213,2)</f>
        <v>0</v>
      </c>
      <c r="BL213" s="17" t="s">
        <v>170</v>
      </c>
      <c r="BM213" s="155" t="s">
        <v>998</v>
      </c>
    </row>
    <row r="214" spans="1:47" s="2" customFormat="1" ht="28.8">
      <c r="A214" s="32"/>
      <c r="B214" s="33"/>
      <c r="C214" s="32"/>
      <c r="D214" s="157" t="s">
        <v>158</v>
      </c>
      <c r="E214" s="32"/>
      <c r="F214" s="158" t="s">
        <v>999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158</v>
      </c>
      <c r="AU214" s="17" t="s">
        <v>83</v>
      </c>
    </row>
    <row r="215" spans="2:63" s="12" customFormat="1" ht="25.95" customHeight="1">
      <c r="B215" s="130"/>
      <c r="D215" s="131" t="s">
        <v>72</v>
      </c>
      <c r="E215" s="132" t="s">
        <v>893</v>
      </c>
      <c r="F215" s="132" t="s">
        <v>894</v>
      </c>
      <c r="I215" s="133"/>
      <c r="J215" s="134">
        <f>BK215</f>
        <v>0</v>
      </c>
      <c r="L215" s="130"/>
      <c r="M215" s="135"/>
      <c r="N215" s="136"/>
      <c r="O215" s="136"/>
      <c r="P215" s="137">
        <f>P216</f>
        <v>0</v>
      </c>
      <c r="Q215" s="136"/>
      <c r="R215" s="137">
        <f>R216</f>
        <v>0.00084</v>
      </c>
      <c r="S215" s="136"/>
      <c r="T215" s="138">
        <f>T216</f>
        <v>0</v>
      </c>
      <c r="AR215" s="131" t="s">
        <v>83</v>
      </c>
      <c r="AT215" s="139" t="s">
        <v>72</v>
      </c>
      <c r="AU215" s="139" t="s">
        <v>73</v>
      </c>
      <c r="AY215" s="131" t="s">
        <v>148</v>
      </c>
      <c r="BK215" s="140">
        <f>BK216</f>
        <v>0</v>
      </c>
    </row>
    <row r="216" spans="2:63" s="12" customFormat="1" ht="22.8" customHeight="1">
      <c r="B216" s="130"/>
      <c r="D216" s="131" t="s">
        <v>72</v>
      </c>
      <c r="E216" s="141" t="s">
        <v>895</v>
      </c>
      <c r="F216" s="141" t="s">
        <v>896</v>
      </c>
      <c r="I216" s="133"/>
      <c r="J216" s="142">
        <f>BK216</f>
        <v>0</v>
      </c>
      <c r="L216" s="130"/>
      <c r="M216" s="135"/>
      <c r="N216" s="136"/>
      <c r="O216" s="136"/>
      <c r="P216" s="137">
        <f>SUM(P217:P219)</f>
        <v>0</v>
      </c>
      <c r="Q216" s="136"/>
      <c r="R216" s="137">
        <f>SUM(R217:R219)</f>
        <v>0.00084</v>
      </c>
      <c r="S216" s="136"/>
      <c r="T216" s="138">
        <f>SUM(T217:T219)</f>
        <v>0</v>
      </c>
      <c r="AR216" s="131" t="s">
        <v>83</v>
      </c>
      <c r="AT216" s="139" t="s">
        <v>72</v>
      </c>
      <c r="AU216" s="139" t="s">
        <v>81</v>
      </c>
      <c r="AY216" s="131" t="s">
        <v>148</v>
      </c>
      <c r="BK216" s="140">
        <f>SUM(BK217:BK219)</f>
        <v>0</v>
      </c>
    </row>
    <row r="217" spans="1:65" s="2" customFormat="1" ht="16.5" customHeight="1">
      <c r="A217" s="32"/>
      <c r="B217" s="143"/>
      <c r="C217" s="144" t="s">
        <v>504</v>
      </c>
      <c r="D217" s="144" t="s">
        <v>151</v>
      </c>
      <c r="E217" s="145" t="s">
        <v>897</v>
      </c>
      <c r="F217" s="146" t="s">
        <v>898</v>
      </c>
      <c r="G217" s="147" t="s">
        <v>240</v>
      </c>
      <c r="H217" s="148">
        <v>4</v>
      </c>
      <c r="I217" s="149"/>
      <c r="J217" s="150">
        <f>ROUND(I217*H217,2)</f>
        <v>0</v>
      </c>
      <c r="K217" s="146" t="s">
        <v>1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0.00021</v>
      </c>
      <c r="R217" s="153">
        <f>Q217*H217</f>
        <v>0.00084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306</v>
      </c>
      <c r="AT217" s="155" t="s">
        <v>151</v>
      </c>
      <c r="AU217" s="155" t="s">
        <v>83</v>
      </c>
      <c r="AY217" s="17" t="s">
        <v>148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306</v>
      </c>
      <c r="BM217" s="155" t="s">
        <v>1000</v>
      </c>
    </row>
    <row r="218" spans="1:47" s="2" customFormat="1" ht="10.2">
      <c r="A218" s="32"/>
      <c r="B218" s="33"/>
      <c r="C218" s="32"/>
      <c r="D218" s="157" t="s">
        <v>158</v>
      </c>
      <c r="E218" s="32"/>
      <c r="F218" s="158" t="s">
        <v>898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158</v>
      </c>
      <c r="AU218" s="17" t="s">
        <v>83</v>
      </c>
    </row>
    <row r="219" spans="2:51" s="13" customFormat="1" ht="20.4">
      <c r="B219" s="162"/>
      <c r="D219" s="157" t="s">
        <v>159</v>
      </c>
      <c r="E219" s="163" t="s">
        <v>1</v>
      </c>
      <c r="F219" s="164" t="s">
        <v>1001</v>
      </c>
      <c r="H219" s="165">
        <v>4</v>
      </c>
      <c r="I219" s="166"/>
      <c r="L219" s="162"/>
      <c r="M219" s="170"/>
      <c r="N219" s="171"/>
      <c r="O219" s="171"/>
      <c r="P219" s="171"/>
      <c r="Q219" s="171"/>
      <c r="R219" s="171"/>
      <c r="S219" s="171"/>
      <c r="T219" s="172"/>
      <c r="AT219" s="163" t="s">
        <v>159</v>
      </c>
      <c r="AU219" s="163" t="s">
        <v>83</v>
      </c>
      <c r="AV219" s="13" t="s">
        <v>83</v>
      </c>
      <c r="AW219" s="13" t="s">
        <v>30</v>
      </c>
      <c r="AX219" s="13" t="s">
        <v>81</v>
      </c>
      <c r="AY219" s="163" t="s">
        <v>148</v>
      </c>
    </row>
    <row r="220" spans="1:31" s="2" customFormat="1" ht="6.9" customHeight="1">
      <c r="A220" s="32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33"/>
      <c r="M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</sheetData>
  <autoFilter ref="C124:K21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101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1002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ROUND((SUM(BE127:BE264)),2)</f>
        <v>0</v>
      </c>
      <c r="G33" s="32"/>
      <c r="H33" s="32"/>
      <c r="I33" s="100">
        <v>0.21</v>
      </c>
      <c r="J33" s="99">
        <f>ROUND(((SUM(BE127:BE264))*I33),2)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ROUND((SUM(BF127:BF264)),2)</f>
        <v>0</v>
      </c>
      <c r="G34" s="32"/>
      <c r="H34" s="32"/>
      <c r="I34" s="100">
        <v>0.15</v>
      </c>
      <c r="J34" s="99">
        <f>ROUND(((SUM(BF127:BF264))*I34),2)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ROUND((SUM(BG127:BG264)),2)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ROUND((SUM(BH127:BH264)),2)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ROUND((SUM(BI127:BI264)),2)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470.1 - Veřejné osvětlení - 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1003</v>
      </c>
      <c r="E97" s="114"/>
      <c r="F97" s="114"/>
      <c r="G97" s="114"/>
      <c r="H97" s="114"/>
      <c r="I97" s="114"/>
      <c r="J97" s="115">
        <f>J128</f>
        <v>0</v>
      </c>
      <c r="L97" s="112"/>
    </row>
    <row r="98" spans="2:12" s="9" customFormat="1" ht="24.9" customHeight="1">
      <c r="B98" s="112"/>
      <c r="D98" s="113" t="s">
        <v>1004</v>
      </c>
      <c r="E98" s="114"/>
      <c r="F98" s="114"/>
      <c r="G98" s="114"/>
      <c r="H98" s="114"/>
      <c r="I98" s="114"/>
      <c r="J98" s="115">
        <f>J129</f>
        <v>0</v>
      </c>
      <c r="L98" s="112"/>
    </row>
    <row r="99" spans="2:12" s="9" customFormat="1" ht="24.9" customHeight="1">
      <c r="B99" s="112"/>
      <c r="D99" s="113" t="s">
        <v>1005</v>
      </c>
      <c r="E99" s="114"/>
      <c r="F99" s="114"/>
      <c r="G99" s="114"/>
      <c r="H99" s="114"/>
      <c r="I99" s="114"/>
      <c r="J99" s="115">
        <f>J142</f>
        <v>0</v>
      </c>
      <c r="L99" s="112"/>
    </row>
    <row r="100" spans="2:12" s="9" customFormat="1" ht="24.9" customHeight="1">
      <c r="B100" s="112"/>
      <c r="D100" s="113" t="s">
        <v>1006</v>
      </c>
      <c r="E100" s="114"/>
      <c r="F100" s="114"/>
      <c r="G100" s="114"/>
      <c r="H100" s="114"/>
      <c r="I100" s="114"/>
      <c r="J100" s="115">
        <f>J155</f>
        <v>0</v>
      </c>
      <c r="L100" s="112"/>
    </row>
    <row r="101" spans="2:12" s="9" customFormat="1" ht="24.9" customHeight="1">
      <c r="B101" s="112"/>
      <c r="D101" s="113" t="s">
        <v>1007</v>
      </c>
      <c r="E101" s="114"/>
      <c r="F101" s="114"/>
      <c r="G101" s="114"/>
      <c r="H101" s="114"/>
      <c r="I101" s="114"/>
      <c r="J101" s="115">
        <f>J156</f>
        <v>0</v>
      </c>
      <c r="L101" s="112"/>
    </row>
    <row r="102" spans="2:12" s="9" customFormat="1" ht="24.9" customHeight="1">
      <c r="B102" s="112"/>
      <c r="D102" s="113" t="s">
        <v>1008</v>
      </c>
      <c r="E102" s="114"/>
      <c r="F102" s="114"/>
      <c r="G102" s="114"/>
      <c r="H102" s="114"/>
      <c r="I102" s="114"/>
      <c r="J102" s="115">
        <f>J167</f>
        <v>0</v>
      </c>
      <c r="L102" s="112"/>
    </row>
    <row r="103" spans="2:12" s="9" customFormat="1" ht="24.9" customHeight="1">
      <c r="B103" s="112"/>
      <c r="D103" s="113" t="s">
        <v>1009</v>
      </c>
      <c r="E103" s="114"/>
      <c r="F103" s="114"/>
      <c r="G103" s="114"/>
      <c r="H103" s="114"/>
      <c r="I103" s="114"/>
      <c r="J103" s="115">
        <f>J168</f>
        <v>0</v>
      </c>
      <c r="L103" s="112"/>
    </row>
    <row r="104" spans="2:12" s="9" customFormat="1" ht="24.9" customHeight="1">
      <c r="B104" s="112"/>
      <c r="D104" s="113" t="s">
        <v>1010</v>
      </c>
      <c r="E104" s="114"/>
      <c r="F104" s="114"/>
      <c r="G104" s="114"/>
      <c r="H104" s="114"/>
      <c r="I104" s="114"/>
      <c r="J104" s="115">
        <f>J175</f>
        <v>0</v>
      </c>
      <c r="L104" s="112"/>
    </row>
    <row r="105" spans="2:12" s="9" customFormat="1" ht="24.9" customHeight="1">
      <c r="B105" s="112"/>
      <c r="D105" s="113" t="s">
        <v>1005</v>
      </c>
      <c r="E105" s="114"/>
      <c r="F105" s="114"/>
      <c r="G105" s="114"/>
      <c r="H105" s="114"/>
      <c r="I105" s="114"/>
      <c r="J105" s="115">
        <f>J210</f>
        <v>0</v>
      </c>
      <c r="L105" s="112"/>
    </row>
    <row r="106" spans="2:12" s="9" customFormat="1" ht="24.9" customHeight="1">
      <c r="B106" s="112"/>
      <c r="D106" s="113" t="s">
        <v>1008</v>
      </c>
      <c r="E106" s="114"/>
      <c r="F106" s="114"/>
      <c r="G106" s="114"/>
      <c r="H106" s="114"/>
      <c r="I106" s="114"/>
      <c r="J106" s="115">
        <f>J239</f>
        <v>0</v>
      </c>
      <c r="L106" s="112"/>
    </row>
    <row r="107" spans="2:12" s="9" customFormat="1" ht="24.9" customHeight="1">
      <c r="B107" s="112"/>
      <c r="D107" s="113" t="s">
        <v>1007</v>
      </c>
      <c r="E107" s="114"/>
      <c r="F107" s="114"/>
      <c r="G107" s="114"/>
      <c r="H107" s="114"/>
      <c r="I107" s="114"/>
      <c r="J107" s="115">
        <f>J240</f>
        <v>0</v>
      </c>
      <c r="L107" s="112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" customHeight="1">
      <c r="A114" s="32"/>
      <c r="B114" s="33"/>
      <c r="C114" s="21" t="s">
        <v>133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2" t="str">
        <f>E7</f>
        <v>Revitalizace ul. Šumavská - III. etapa - část B</v>
      </c>
      <c r="F117" s="243"/>
      <c r="G117" s="243"/>
      <c r="H117" s="243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121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7" t="str">
        <f>E9</f>
        <v>SO 470.1 - Veřejné osvětlení - uznatelné náklady</v>
      </c>
      <c r="F119" s="244"/>
      <c r="G119" s="244"/>
      <c r="H119" s="244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F12</f>
        <v xml:space="preserve"> </v>
      </c>
      <c r="G121" s="32"/>
      <c r="H121" s="32"/>
      <c r="I121" s="27" t="s">
        <v>22</v>
      </c>
      <c r="J121" s="55" t="str">
        <f>IF(J12="","",J12)</f>
        <v>29. 11. 2020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24</v>
      </c>
      <c r="D123" s="32"/>
      <c r="E123" s="32"/>
      <c r="F123" s="25" t="str">
        <f>E15</f>
        <v xml:space="preserve"> </v>
      </c>
      <c r="G123" s="32"/>
      <c r="H123" s="32"/>
      <c r="I123" s="27" t="s">
        <v>29</v>
      </c>
      <c r="J123" s="30" t="str">
        <f>E21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15" customHeight="1">
      <c r="A124" s="32"/>
      <c r="B124" s="33"/>
      <c r="C124" s="27" t="s">
        <v>27</v>
      </c>
      <c r="D124" s="32"/>
      <c r="E124" s="32"/>
      <c r="F124" s="25" t="str">
        <f>IF(E18="","",E18)</f>
        <v>Vyplň údaj</v>
      </c>
      <c r="G124" s="32"/>
      <c r="H124" s="32"/>
      <c r="I124" s="27" t="s">
        <v>31</v>
      </c>
      <c r="J124" s="30" t="str">
        <f>E24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0"/>
      <c r="B126" s="121"/>
      <c r="C126" s="122" t="s">
        <v>134</v>
      </c>
      <c r="D126" s="123" t="s">
        <v>58</v>
      </c>
      <c r="E126" s="123" t="s">
        <v>54</v>
      </c>
      <c r="F126" s="123" t="s">
        <v>55</v>
      </c>
      <c r="G126" s="123" t="s">
        <v>135</v>
      </c>
      <c r="H126" s="123" t="s">
        <v>136</v>
      </c>
      <c r="I126" s="123" t="s">
        <v>137</v>
      </c>
      <c r="J126" s="123" t="s">
        <v>125</v>
      </c>
      <c r="K126" s="124" t="s">
        <v>138</v>
      </c>
      <c r="L126" s="125"/>
      <c r="M126" s="62" t="s">
        <v>1</v>
      </c>
      <c r="N126" s="63" t="s">
        <v>37</v>
      </c>
      <c r="O126" s="63" t="s">
        <v>139</v>
      </c>
      <c r="P126" s="63" t="s">
        <v>140</v>
      </c>
      <c r="Q126" s="63" t="s">
        <v>141</v>
      </c>
      <c r="R126" s="63" t="s">
        <v>142</v>
      </c>
      <c r="S126" s="63" t="s">
        <v>143</v>
      </c>
      <c r="T126" s="64" t="s">
        <v>144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8" customHeight="1">
      <c r="A127" s="32"/>
      <c r="B127" s="33"/>
      <c r="C127" s="69" t="s">
        <v>145</v>
      </c>
      <c r="D127" s="32"/>
      <c r="E127" s="32"/>
      <c r="F127" s="32"/>
      <c r="G127" s="32"/>
      <c r="H127" s="32"/>
      <c r="I127" s="32"/>
      <c r="J127" s="126">
        <f>BK127</f>
        <v>0</v>
      </c>
      <c r="K127" s="32"/>
      <c r="L127" s="33"/>
      <c r="M127" s="65"/>
      <c r="N127" s="56"/>
      <c r="O127" s="66"/>
      <c r="P127" s="127">
        <f>P128+P129+P142+P155+P156+P167+P168+P175+P210+P239+P240</f>
        <v>0</v>
      </c>
      <c r="Q127" s="66"/>
      <c r="R127" s="127">
        <f>R128+R129+R142+R155+R156+R167+R168+R175+R210+R239+R240</f>
        <v>15.50443</v>
      </c>
      <c r="S127" s="66"/>
      <c r="T127" s="128">
        <f>T128+T129+T142+T155+T156+T167+T168+T175+T210+T239+T240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72</v>
      </c>
      <c r="AU127" s="17" t="s">
        <v>127</v>
      </c>
      <c r="BK127" s="129">
        <f>BK128+BK129+BK142+BK155+BK156+BK167+BK168+BK175+BK210+BK239+BK240</f>
        <v>0</v>
      </c>
    </row>
    <row r="128" spans="2:63" s="12" customFormat="1" ht="25.95" customHeight="1">
      <c r="B128" s="130"/>
      <c r="D128" s="131" t="s">
        <v>72</v>
      </c>
      <c r="E128" s="132" t="s">
        <v>1011</v>
      </c>
      <c r="F128" s="132" t="s">
        <v>1012</v>
      </c>
      <c r="I128" s="133"/>
      <c r="J128" s="134">
        <f>BK128</f>
        <v>0</v>
      </c>
      <c r="L128" s="130"/>
      <c r="M128" s="135"/>
      <c r="N128" s="136"/>
      <c r="O128" s="136"/>
      <c r="P128" s="137">
        <v>0</v>
      </c>
      <c r="Q128" s="136"/>
      <c r="R128" s="137">
        <v>0</v>
      </c>
      <c r="S128" s="136"/>
      <c r="T128" s="138">
        <v>0</v>
      </c>
      <c r="AR128" s="131" t="s">
        <v>81</v>
      </c>
      <c r="AT128" s="139" t="s">
        <v>72</v>
      </c>
      <c r="AU128" s="139" t="s">
        <v>73</v>
      </c>
      <c r="AY128" s="131" t="s">
        <v>148</v>
      </c>
      <c r="BK128" s="140">
        <v>0</v>
      </c>
    </row>
    <row r="129" spans="2:63" s="12" customFormat="1" ht="25.95" customHeight="1">
      <c r="B129" s="130"/>
      <c r="D129" s="131" t="s">
        <v>72</v>
      </c>
      <c r="E129" s="132" t="s">
        <v>1013</v>
      </c>
      <c r="F129" s="132" t="s">
        <v>1014</v>
      </c>
      <c r="I129" s="133"/>
      <c r="J129" s="134">
        <f>BK129</f>
        <v>0</v>
      </c>
      <c r="L129" s="130"/>
      <c r="M129" s="135"/>
      <c r="N129" s="136"/>
      <c r="O129" s="136"/>
      <c r="P129" s="137">
        <f>SUM(P130:P141)</f>
        <v>0</v>
      </c>
      <c r="Q129" s="136"/>
      <c r="R129" s="137">
        <f>SUM(R130:R141)</f>
        <v>4.9986</v>
      </c>
      <c r="S129" s="136"/>
      <c r="T129" s="138">
        <f>SUM(T130:T141)</f>
        <v>0</v>
      </c>
      <c r="AR129" s="131" t="s">
        <v>81</v>
      </c>
      <c r="AT129" s="139" t="s">
        <v>72</v>
      </c>
      <c r="AU129" s="139" t="s">
        <v>73</v>
      </c>
      <c r="AY129" s="131" t="s">
        <v>148</v>
      </c>
      <c r="BK129" s="140">
        <f>SUM(BK130:BK141)</f>
        <v>0</v>
      </c>
    </row>
    <row r="130" spans="1:65" s="2" customFormat="1" ht="16.5" customHeight="1">
      <c r="A130" s="32"/>
      <c r="B130" s="143"/>
      <c r="C130" s="144" t="s">
        <v>81</v>
      </c>
      <c r="D130" s="144" t="s">
        <v>151</v>
      </c>
      <c r="E130" s="145" t="s">
        <v>1015</v>
      </c>
      <c r="F130" s="146" t="s">
        <v>1016</v>
      </c>
      <c r="G130" s="147" t="s">
        <v>279</v>
      </c>
      <c r="H130" s="148">
        <v>375</v>
      </c>
      <c r="I130" s="149"/>
      <c r="J130" s="150">
        <f>ROUND(I130*H130,2)</f>
        <v>0</v>
      </c>
      <c r="K130" s="146" t="s">
        <v>1017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170</v>
      </c>
      <c r="AT130" s="155" t="s">
        <v>151</v>
      </c>
      <c r="AU130" s="155" t="s">
        <v>81</v>
      </c>
      <c r="AY130" s="17" t="s">
        <v>148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170</v>
      </c>
      <c r="BM130" s="155" t="s">
        <v>83</v>
      </c>
    </row>
    <row r="131" spans="1:47" s="2" customFormat="1" ht="10.2">
      <c r="A131" s="32"/>
      <c r="B131" s="33"/>
      <c r="C131" s="32"/>
      <c r="D131" s="157" t="s">
        <v>158</v>
      </c>
      <c r="E131" s="32"/>
      <c r="F131" s="158" t="s">
        <v>1016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158</v>
      </c>
      <c r="AU131" s="17" t="s">
        <v>81</v>
      </c>
    </row>
    <row r="132" spans="1:65" s="2" customFormat="1" ht="16.5" customHeight="1">
      <c r="A132" s="32"/>
      <c r="B132" s="143"/>
      <c r="C132" s="144" t="s">
        <v>83</v>
      </c>
      <c r="D132" s="144" t="s">
        <v>151</v>
      </c>
      <c r="E132" s="145" t="s">
        <v>1018</v>
      </c>
      <c r="F132" s="146" t="s">
        <v>1019</v>
      </c>
      <c r="G132" s="147" t="s">
        <v>279</v>
      </c>
      <c r="H132" s="148">
        <v>5</v>
      </c>
      <c r="I132" s="149"/>
      <c r="J132" s="150">
        <f>ROUND(I132*H132,2)</f>
        <v>0</v>
      </c>
      <c r="K132" s="146" t="s">
        <v>1017</v>
      </c>
      <c r="L132" s="33"/>
      <c r="M132" s="151" t="s">
        <v>1</v>
      </c>
      <c r="N132" s="152" t="s">
        <v>38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170</v>
      </c>
      <c r="AT132" s="155" t="s">
        <v>151</v>
      </c>
      <c r="AU132" s="155" t="s">
        <v>81</v>
      </c>
      <c r="AY132" s="17" t="s">
        <v>148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81</v>
      </c>
      <c r="BK132" s="156">
        <f>ROUND(I132*H132,2)</f>
        <v>0</v>
      </c>
      <c r="BL132" s="17" t="s">
        <v>170</v>
      </c>
      <c r="BM132" s="155" t="s">
        <v>170</v>
      </c>
    </row>
    <row r="133" spans="1:47" s="2" customFormat="1" ht="10.2">
      <c r="A133" s="32"/>
      <c r="B133" s="33"/>
      <c r="C133" s="32"/>
      <c r="D133" s="157" t="s">
        <v>158</v>
      </c>
      <c r="E133" s="32"/>
      <c r="F133" s="158" t="s">
        <v>1019</v>
      </c>
      <c r="G133" s="32"/>
      <c r="H133" s="32"/>
      <c r="I133" s="159"/>
      <c r="J133" s="32"/>
      <c r="K133" s="32"/>
      <c r="L133" s="33"/>
      <c r="M133" s="160"/>
      <c r="N133" s="161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158</v>
      </c>
      <c r="AU133" s="17" t="s">
        <v>81</v>
      </c>
    </row>
    <row r="134" spans="1:65" s="2" customFormat="1" ht="16.5" customHeight="1">
      <c r="A134" s="32"/>
      <c r="B134" s="143"/>
      <c r="C134" s="144" t="s">
        <v>165</v>
      </c>
      <c r="D134" s="144" t="s">
        <v>151</v>
      </c>
      <c r="E134" s="145" t="s">
        <v>1020</v>
      </c>
      <c r="F134" s="146" t="s">
        <v>1021</v>
      </c>
      <c r="G134" s="147" t="s">
        <v>279</v>
      </c>
      <c r="H134" s="148">
        <v>8</v>
      </c>
      <c r="I134" s="149"/>
      <c r="J134" s="150">
        <f>ROUND(I134*H134,2)</f>
        <v>0</v>
      </c>
      <c r="K134" s="146" t="s">
        <v>1017</v>
      </c>
      <c r="L134" s="33"/>
      <c r="M134" s="151" t="s">
        <v>1</v>
      </c>
      <c r="N134" s="152" t="s">
        <v>38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170</v>
      </c>
      <c r="AT134" s="155" t="s">
        <v>151</v>
      </c>
      <c r="AU134" s="155" t="s">
        <v>81</v>
      </c>
      <c r="AY134" s="17" t="s">
        <v>148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170</v>
      </c>
      <c r="BM134" s="155" t="s">
        <v>180</v>
      </c>
    </row>
    <row r="135" spans="1:47" s="2" customFormat="1" ht="10.2">
      <c r="A135" s="32"/>
      <c r="B135" s="33"/>
      <c r="C135" s="32"/>
      <c r="D135" s="157" t="s">
        <v>158</v>
      </c>
      <c r="E135" s="32"/>
      <c r="F135" s="158" t="s">
        <v>1021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158</v>
      </c>
      <c r="AU135" s="17" t="s">
        <v>81</v>
      </c>
    </row>
    <row r="136" spans="1:65" s="2" customFormat="1" ht="16.5" customHeight="1">
      <c r="A136" s="32"/>
      <c r="B136" s="143"/>
      <c r="C136" s="144" t="s">
        <v>170</v>
      </c>
      <c r="D136" s="144" t="s">
        <v>151</v>
      </c>
      <c r="E136" s="145" t="s">
        <v>1022</v>
      </c>
      <c r="F136" s="146" t="s">
        <v>1023</v>
      </c>
      <c r="G136" s="147" t="s">
        <v>240</v>
      </c>
      <c r="H136" s="148">
        <v>6</v>
      </c>
      <c r="I136" s="149"/>
      <c r="J136" s="150">
        <f>ROUND(I136*H136,2)</f>
        <v>0</v>
      </c>
      <c r="K136" s="146" t="s">
        <v>1017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170</v>
      </c>
      <c r="AT136" s="155" t="s">
        <v>151</v>
      </c>
      <c r="AU136" s="155" t="s">
        <v>81</v>
      </c>
      <c r="AY136" s="17" t="s">
        <v>148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170</v>
      </c>
      <c r="BM136" s="155" t="s">
        <v>191</v>
      </c>
    </row>
    <row r="137" spans="1:47" s="2" customFormat="1" ht="10.2">
      <c r="A137" s="32"/>
      <c r="B137" s="33"/>
      <c r="C137" s="32"/>
      <c r="D137" s="157" t="s">
        <v>158</v>
      </c>
      <c r="E137" s="32"/>
      <c r="F137" s="158" t="s">
        <v>1023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158</v>
      </c>
      <c r="AU137" s="17" t="s">
        <v>81</v>
      </c>
    </row>
    <row r="138" spans="1:65" s="2" customFormat="1" ht="16.5" customHeight="1">
      <c r="A138" s="32"/>
      <c r="B138" s="143"/>
      <c r="C138" s="144" t="s">
        <v>147</v>
      </c>
      <c r="D138" s="144" t="s">
        <v>151</v>
      </c>
      <c r="E138" s="145" t="s">
        <v>1024</v>
      </c>
      <c r="F138" s="146" t="s">
        <v>1025</v>
      </c>
      <c r="G138" s="147" t="s">
        <v>279</v>
      </c>
      <c r="H138" s="148">
        <v>1060</v>
      </c>
      <c r="I138" s="149"/>
      <c r="J138" s="150">
        <f>ROUND(I138*H138,2)</f>
        <v>0</v>
      </c>
      <c r="K138" s="146" t="s">
        <v>1017</v>
      </c>
      <c r="L138" s="33"/>
      <c r="M138" s="151" t="s">
        <v>1</v>
      </c>
      <c r="N138" s="152" t="s">
        <v>38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170</v>
      </c>
      <c r="AT138" s="155" t="s">
        <v>151</v>
      </c>
      <c r="AU138" s="155" t="s">
        <v>81</v>
      </c>
      <c r="AY138" s="17" t="s">
        <v>148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81</v>
      </c>
      <c r="BK138" s="156">
        <f>ROUND(I138*H138,2)</f>
        <v>0</v>
      </c>
      <c r="BL138" s="17" t="s">
        <v>170</v>
      </c>
      <c r="BM138" s="155" t="s">
        <v>201</v>
      </c>
    </row>
    <row r="139" spans="1:47" s="2" customFormat="1" ht="10.2">
      <c r="A139" s="32"/>
      <c r="B139" s="33"/>
      <c r="C139" s="32"/>
      <c r="D139" s="157" t="s">
        <v>158</v>
      </c>
      <c r="E139" s="32"/>
      <c r="F139" s="158" t="s">
        <v>1025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158</v>
      </c>
      <c r="AU139" s="17" t="s">
        <v>81</v>
      </c>
    </row>
    <row r="140" spans="1:65" s="2" customFormat="1" ht="16.5" customHeight="1">
      <c r="A140" s="32"/>
      <c r="B140" s="143"/>
      <c r="C140" s="144" t="s">
        <v>180</v>
      </c>
      <c r="D140" s="144" t="s">
        <v>151</v>
      </c>
      <c r="E140" s="145" t="s">
        <v>1026</v>
      </c>
      <c r="F140" s="146" t="s">
        <v>1027</v>
      </c>
      <c r="G140" s="147" t="s">
        <v>240</v>
      </c>
      <c r="H140" s="148">
        <v>3</v>
      </c>
      <c r="I140" s="149"/>
      <c r="J140" s="150">
        <f>ROUND(I140*H140,2)</f>
        <v>0</v>
      </c>
      <c r="K140" s="146" t="s">
        <v>1017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1.6662</v>
      </c>
      <c r="R140" s="153">
        <f>Q140*H140</f>
        <v>4.9986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170</v>
      </c>
      <c r="AT140" s="155" t="s">
        <v>151</v>
      </c>
      <c r="AU140" s="155" t="s">
        <v>81</v>
      </c>
      <c r="AY140" s="17" t="s">
        <v>148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170</v>
      </c>
      <c r="BM140" s="155" t="s">
        <v>213</v>
      </c>
    </row>
    <row r="141" spans="1:47" s="2" customFormat="1" ht="10.2">
      <c r="A141" s="32"/>
      <c r="B141" s="33"/>
      <c r="C141" s="32"/>
      <c r="D141" s="157" t="s">
        <v>158</v>
      </c>
      <c r="E141" s="32"/>
      <c r="F141" s="158" t="s">
        <v>1027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158</v>
      </c>
      <c r="AU141" s="17" t="s">
        <v>81</v>
      </c>
    </row>
    <row r="142" spans="2:63" s="12" customFormat="1" ht="25.95" customHeight="1">
      <c r="B142" s="130"/>
      <c r="D142" s="131" t="s">
        <v>72</v>
      </c>
      <c r="E142" s="132" t="s">
        <v>1028</v>
      </c>
      <c r="F142" s="132" t="s">
        <v>1029</v>
      </c>
      <c r="I142" s="133"/>
      <c r="J142" s="134">
        <f>BK142</f>
        <v>0</v>
      </c>
      <c r="L142" s="130"/>
      <c r="M142" s="135"/>
      <c r="N142" s="136"/>
      <c r="O142" s="136"/>
      <c r="P142" s="137">
        <f>SUM(P143:P154)</f>
        <v>0</v>
      </c>
      <c r="Q142" s="136"/>
      <c r="R142" s="137">
        <f>SUM(R143:R154)</f>
        <v>1.4509999999999998</v>
      </c>
      <c r="S142" s="136"/>
      <c r="T142" s="138">
        <f>SUM(T143:T154)</f>
        <v>0</v>
      </c>
      <c r="AR142" s="131" t="s">
        <v>81</v>
      </c>
      <c r="AT142" s="139" t="s">
        <v>72</v>
      </c>
      <c r="AU142" s="139" t="s">
        <v>73</v>
      </c>
      <c r="AY142" s="131" t="s">
        <v>148</v>
      </c>
      <c r="BK142" s="140">
        <f>SUM(BK143:BK154)</f>
        <v>0</v>
      </c>
    </row>
    <row r="143" spans="1:65" s="2" customFormat="1" ht="16.5" customHeight="1">
      <c r="A143" s="32"/>
      <c r="B143" s="143"/>
      <c r="C143" s="144" t="s">
        <v>186</v>
      </c>
      <c r="D143" s="144" t="s">
        <v>151</v>
      </c>
      <c r="E143" s="145" t="s">
        <v>1030</v>
      </c>
      <c r="F143" s="146" t="s">
        <v>1031</v>
      </c>
      <c r="G143" s="147" t="s">
        <v>279</v>
      </c>
      <c r="H143" s="148">
        <v>375</v>
      </c>
      <c r="I143" s="149"/>
      <c r="J143" s="150">
        <f>ROUND(I143*H143,2)</f>
        <v>0</v>
      </c>
      <c r="K143" s="146" t="s">
        <v>1032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0.001</v>
      </c>
      <c r="R143" s="153">
        <f>Q143*H143</f>
        <v>0.375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170</v>
      </c>
      <c r="AT143" s="155" t="s">
        <v>151</v>
      </c>
      <c r="AU143" s="155" t="s">
        <v>81</v>
      </c>
      <c r="AY143" s="17" t="s">
        <v>148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170</v>
      </c>
      <c r="BM143" s="155" t="s">
        <v>225</v>
      </c>
    </row>
    <row r="144" spans="1:47" s="2" customFormat="1" ht="10.2">
      <c r="A144" s="32"/>
      <c r="B144" s="33"/>
      <c r="C144" s="32"/>
      <c r="D144" s="157" t="s">
        <v>158</v>
      </c>
      <c r="E144" s="32"/>
      <c r="F144" s="158" t="s">
        <v>1031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158</v>
      </c>
      <c r="AU144" s="17" t="s">
        <v>81</v>
      </c>
    </row>
    <row r="145" spans="1:65" s="2" customFormat="1" ht="16.5" customHeight="1">
      <c r="A145" s="32"/>
      <c r="B145" s="143"/>
      <c r="C145" s="144" t="s">
        <v>191</v>
      </c>
      <c r="D145" s="144" t="s">
        <v>151</v>
      </c>
      <c r="E145" s="145" t="s">
        <v>1033</v>
      </c>
      <c r="F145" s="146" t="s">
        <v>1019</v>
      </c>
      <c r="G145" s="147" t="s">
        <v>240</v>
      </c>
      <c r="H145" s="148">
        <v>5</v>
      </c>
      <c r="I145" s="149"/>
      <c r="J145" s="150">
        <f>ROUND(I145*H145,2)</f>
        <v>0</v>
      </c>
      <c r="K145" s="146" t="s">
        <v>1032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0.001</v>
      </c>
      <c r="R145" s="153">
        <f>Q145*H145</f>
        <v>0.005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170</v>
      </c>
      <c r="AT145" s="155" t="s">
        <v>151</v>
      </c>
      <c r="AU145" s="155" t="s">
        <v>81</v>
      </c>
      <c r="AY145" s="17" t="s">
        <v>148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170</v>
      </c>
      <c r="BM145" s="155" t="s">
        <v>306</v>
      </c>
    </row>
    <row r="146" spans="1:47" s="2" customFormat="1" ht="10.2">
      <c r="A146" s="32"/>
      <c r="B146" s="33"/>
      <c r="C146" s="32"/>
      <c r="D146" s="157" t="s">
        <v>158</v>
      </c>
      <c r="E146" s="32"/>
      <c r="F146" s="158" t="s">
        <v>1019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158</v>
      </c>
      <c r="AU146" s="17" t="s">
        <v>81</v>
      </c>
    </row>
    <row r="147" spans="1:65" s="2" customFormat="1" ht="16.5" customHeight="1">
      <c r="A147" s="32"/>
      <c r="B147" s="143"/>
      <c r="C147" s="144" t="s">
        <v>196</v>
      </c>
      <c r="D147" s="144" t="s">
        <v>151</v>
      </c>
      <c r="E147" s="145" t="s">
        <v>1034</v>
      </c>
      <c r="F147" s="146" t="s">
        <v>1021</v>
      </c>
      <c r="G147" s="147" t="s">
        <v>240</v>
      </c>
      <c r="H147" s="148">
        <v>2</v>
      </c>
      <c r="I147" s="149"/>
      <c r="J147" s="150">
        <f>ROUND(I147*H147,2)</f>
        <v>0</v>
      </c>
      <c r="K147" s="146" t="s">
        <v>1032</v>
      </c>
      <c r="L147" s="33"/>
      <c r="M147" s="151" t="s">
        <v>1</v>
      </c>
      <c r="N147" s="152" t="s">
        <v>38</v>
      </c>
      <c r="O147" s="58"/>
      <c r="P147" s="153">
        <f>O147*H147</f>
        <v>0</v>
      </c>
      <c r="Q147" s="153">
        <v>0.001</v>
      </c>
      <c r="R147" s="153">
        <f>Q147*H147</f>
        <v>0.002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170</v>
      </c>
      <c r="AT147" s="155" t="s">
        <v>151</v>
      </c>
      <c r="AU147" s="155" t="s">
        <v>81</v>
      </c>
      <c r="AY147" s="17" t="s">
        <v>148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81</v>
      </c>
      <c r="BK147" s="156">
        <f>ROUND(I147*H147,2)</f>
        <v>0</v>
      </c>
      <c r="BL147" s="17" t="s">
        <v>170</v>
      </c>
      <c r="BM147" s="155" t="s">
        <v>320</v>
      </c>
    </row>
    <row r="148" spans="1:47" s="2" customFormat="1" ht="10.2">
      <c r="A148" s="32"/>
      <c r="B148" s="33"/>
      <c r="C148" s="32"/>
      <c r="D148" s="157" t="s">
        <v>158</v>
      </c>
      <c r="E148" s="32"/>
      <c r="F148" s="158" t="s">
        <v>1021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158</v>
      </c>
      <c r="AU148" s="17" t="s">
        <v>81</v>
      </c>
    </row>
    <row r="149" spans="1:65" s="2" customFormat="1" ht="16.5" customHeight="1">
      <c r="A149" s="32"/>
      <c r="B149" s="143"/>
      <c r="C149" s="144" t="s">
        <v>201</v>
      </c>
      <c r="D149" s="144" t="s">
        <v>151</v>
      </c>
      <c r="E149" s="145" t="s">
        <v>1035</v>
      </c>
      <c r="F149" s="146" t="s">
        <v>1023</v>
      </c>
      <c r="G149" s="147" t="s">
        <v>279</v>
      </c>
      <c r="H149" s="148">
        <v>6</v>
      </c>
      <c r="I149" s="149"/>
      <c r="J149" s="150">
        <f>ROUND(I149*H149,2)</f>
        <v>0</v>
      </c>
      <c r="K149" s="146" t="s">
        <v>1032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0.001</v>
      </c>
      <c r="R149" s="153">
        <f>Q149*H149</f>
        <v>0.006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170</v>
      </c>
      <c r="AT149" s="155" t="s">
        <v>151</v>
      </c>
      <c r="AU149" s="155" t="s">
        <v>81</v>
      </c>
      <c r="AY149" s="17" t="s">
        <v>148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170</v>
      </c>
      <c r="BM149" s="155" t="s">
        <v>444</v>
      </c>
    </row>
    <row r="150" spans="1:47" s="2" customFormat="1" ht="10.2">
      <c r="A150" s="32"/>
      <c r="B150" s="33"/>
      <c r="C150" s="32"/>
      <c r="D150" s="157" t="s">
        <v>158</v>
      </c>
      <c r="E150" s="32"/>
      <c r="F150" s="158" t="s">
        <v>1023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158</v>
      </c>
      <c r="AU150" s="17" t="s">
        <v>81</v>
      </c>
    </row>
    <row r="151" spans="1:65" s="2" customFormat="1" ht="16.5" customHeight="1">
      <c r="A151" s="32"/>
      <c r="B151" s="143"/>
      <c r="C151" s="144" t="s">
        <v>207</v>
      </c>
      <c r="D151" s="144" t="s">
        <v>151</v>
      </c>
      <c r="E151" s="145" t="s">
        <v>1036</v>
      </c>
      <c r="F151" s="146" t="s">
        <v>1037</v>
      </c>
      <c r="G151" s="147" t="s">
        <v>240</v>
      </c>
      <c r="H151" s="148">
        <v>1060</v>
      </c>
      <c r="I151" s="149"/>
      <c r="J151" s="150">
        <f>ROUND(I151*H151,2)</f>
        <v>0</v>
      </c>
      <c r="K151" s="146" t="s">
        <v>1032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0.001</v>
      </c>
      <c r="R151" s="153">
        <f>Q151*H151</f>
        <v>1.06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170</v>
      </c>
      <c r="AT151" s="155" t="s">
        <v>151</v>
      </c>
      <c r="AU151" s="155" t="s">
        <v>81</v>
      </c>
      <c r="AY151" s="17" t="s">
        <v>148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170</v>
      </c>
      <c r="BM151" s="155" t="s">
        <v>457</v>
      </c>
    </row>
    <row r="152" spans="1:47" s="2" customFormat="1" ht="10.2">
      <c r="A152" s="32"/>
      <c r="B152" s="33"/>
      <c r="C152" s="32"/>
      <c r="D152" s="157" t="s">
        <v>158</v>
      </c>
      <c r="E152" s="32"/>
      <c r="F152" s="158" t="s">
        <v>1037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158</v>
      </c>
      <c r="AU152" s="17" t="s">
        <v>81</v>
      </c>
    </row>
    <row r="153" spans="1:65" s="2" customFormat="1" ht="22.8">
      <c r="A153" s="32"/>
      <c r="B153" s="143"/>
      <c r="C153" s="144" t="s">
        <v>213</v>
      </c>
      <c r="D153" s="144" t="s">
        <v>151</v>
      </c>
      <c r="E153" s="145" t="s">
        <v>1038</v>
      </c>
      <c r="F153" s="146" t="s">
        <v>1039</v>
      </c>
      <c r="G153" s="147" t="s">
        <v>240</v>
      </c>
      <c r="H153" s="148">
        <v>3</v>
      </c>
      <c r="I153" s="149"/>
      <c r="J153" s="150">
        <f>ROUND(I153*H153,2)</f>
        <v>0</v>
      </c>
      <c r="K153" s="146" t="s">
        <v>1032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0.001</v>
      </c>
      <c r="R153" s="153">
        <f>Q153*H153</f>
        <v>0.003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170</v>
      </c>
      <c r="AT153" s="155" t="s">
        <v>151</v>
      </c>
      <c r="AU153" s="155" t="s">
        <v>81</v>
      </c>
      <c r="AY153" s="17" t="s">
        <v>148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170</v>
      </c>
      <c r="BM153" s="155" t="s">
        <v>470</v>
      </c>
    </row>
    <row r="154" spans="1:47" s="2" customFormat="1" ht="19.2">
      <c r="A154" s="32"/>
      <c r="B154" s="33"/>
      <c r="C154" s="32"/>
      <c r="D154" s="157" t="s">
        <v>158</v>
      </c>
      <c r="E154" s="32"/>
      <c r="F154" s="158" t="s">
        <v>1039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158</v>
      </c>
      <c r="AU154" s="17" t="s">
        <v>81</v>
      </c>
    </row>
    <row r="155" spans="2:63" s="12" customFormat="1" ht="25.95" customHeight="1">
      <c r="B155" s="130"/>
      <c r="D155" s="131" t="s">
        <v>72</v>
      </c>
      <c r="E155" s="132" t="s">
        <v>1040</v>
      </c>
      <c r="F155" s="132" t="s">
        <v>1041</v>
      </c>
      <c r="I155" s="133"/>
      <c r="J155" s="134">
        <f>BK155</f>
        <v>0</v>
      </c>
      <c r="L155" s="130"/>
      <c r="M155" s="135"/>
      <c r="N155" s="136"/>
      <c r="O155" s="136"/>
      <c r="P155" s="137">
        <v>0</v>
      </c>
      <c r="Q155" s="136"/>
      <c r="R155" s="137">
        <v>0</v>
      </c>
      <c r="S155" s="136"/>
      <c r="T155" s="138">
        <v>0</v>
      </c>
      <c r="AR155" s="131" t="s">
        <v>81</v>
      </c>
      <c r="AT155" s="139" t="s">
        <v>72</v>
      </c>
      <c r="AU155" s="139" t="s">
        <v>73</v>
      </c>
      <c r="AY155" s="131" t="s">
        <v>148</v>
      </c>
      <c r="BK155" s="140">
        <v>0</v>
      </c>
    </row>
    <row r="156" spans="2:63" s="12" customFormat="1" ht="25.95" customHeight="1">
      <c r="B156" s="130"/>
      <c r="D156" s="131" t="s">
        <v>72</v>
      </c>
      <c r="E156" s="132" t="s">
        <v>1042</v>
      </c>
      <c r="F156" s="132" t="s">
        <v>1043</v>
      </c>
      <c r="I156" s="133"/>
      <c r="J156" s="134">
        <f>BK156</f>
        <v>0</v>
      </c>
      <c r="L156" s="130"/>
      <c r="M156" s="135"/>
      <c r="N156" s="136"/>
      <c r="O156" s="136"/>
      <c r="P156" s="137">
        <f>SUM(P157:P166)</f>
        <v>0</v>
      </c>
      <c r="Q156" s="136"/>
      <c r="R156" s="137">
        <f>SUM(R157:R166)</f>
        <v>0</v>
      </c>
      <c r="S156" s="136"/>
      <c r="T156" s="138">
        <f>SUM(T157:T166)</f>
        <v>0</v>
      </c>
      <c r="AR156" s="131" t="s">
        <v>81</v>
      </c>
      <c r="AT156" s="139" t="s">
        <v>72</v>
      </c>
      <c r="AU156" s="139" t="s">
        <v>73</v>
      </c>
      <c r="AY156" s="131" t="s">
        <v>148</v>
      </c>
      <c r="BK156" s="140">
        <f>SUM(BK157:BK166)</f>
        <v>0</v>
      </c>
    </row>
    <row r="157" spans="1:65" s="2" customFormat="1" ht="24.15" customHeight="1">
      <c r="A157" s="32"/>
      <c r="B157" s="143"/>
      <c r="C157" s="144" t="s">
        <v>218</v>
      </c>
      <c r="D157" s="144" t="s">
        <v>151</v>
      </c>
      <c r="E157" s="145" t="s">
        <v>1044</v>
      </c>
      <c r="F157" s="146" t="s">
        <v>1045</v>
      </c>
      <c r="G157" s="147" t="s">
        <v>1046</v>
      </c>
      <c r="H157" s="148">
        <v>0.375</v>
      </c>
      <c r="I157" s="149"/>
      <c r="J157" s="150">
        <f>ROUND(I157*H157,2)</f>
        <v>0</v>
      </c>
      <c r="K157" s="146" t="s">
        <v>1</v>
      </c>
      <c r="L157" s="33"/>
      <c r="M157" s="151" t="s">
        <v>1</v>
      </c>
      <c r="N157" s="152" t="s">
        <v>38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170</v>
      </c>
      <c r="AT157" s="155" t="s">
        <v>151</v>
      </c>
      <c r="AU157" s="155" t="s">
        <v>81</v>
      </c>
      <c r="AY157" s="17" t="s">
        <v>148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81</v>
      </c>
      <c r="BK157" s="156">
        <f>ROUND(I157*H157,2)</f>
        <v>0</v>
      </c>
      <c r="BL157" s="17" t="s">
        <v>170</v>
      </c>
      <c r="BM157" s="155" t="s">
        <v>483</v>
      </c>
    </row>
    <row r="158" spans="1:47" s="2" customFormat="1" ht="10.2">
      <c r="A158" s="32"/>
      <c r="B158" s="33"/>
      <c r="C158" s="32"/>
      <c r="D158" s="157" t="s">
        <v>158</v>
      </c>
      <c r="E158" s="32"/>
      <c r="F158" s="158" t="s">
        <v>1045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158</v>
      </c>
      <c r="AU158" s="17" t="s">
        <v>81</v>
      </c>
    </row>
    <row r="159" spans="1:65" s="2" customFormat="1" ht="24.15" customHeight="1">
      <c r="A159" s="32"/>
      <c r="B159" s="143"/>
      <c r="C159" s="144" t="s">
        <v>225</v>
      </c>
      <c r="D159" s="144" t="s">
        <v>151</v>
      </c>
      <c r="E159" s="145" t="s">
        <v>1047</v>
      </c>
      <c r="F159" s="146" t="s">
        <v>1048</v>
      </c>
      <c r="G159" s="147" t="s">
        <v>1049</v>
      </c>
      <c r="H159" s="148">
        <v>35</v>
      </c>
      <c r="I159" s="149"/>
      <c r="J159" s="150">
        <f>ROUND(I159*H159,2)</f>
        <v>0</v>
      </c>
      <c r="K159" s="146" t="s">
        <v>1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170</v>
      </c>
      <c r="AT159" s="155" t="s">
        <v>151</v>
      </c>
      <c r="AU159" s="155" t="s">
        <v>81</v>
      </c>
      <c r="AY159" s="17" t="s">
        <v>148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170</v>
      </c>
      <c r="BM159" s="155" t="s">
        <v>496</v>
      </c>
    </row>
    <row r="160" spans="1:47" s="2" customFormat="1" ht="10.2">
      <c r="A160" s="32"/>
      <c r="B160" s="33"/>
      <c r="C160" s="32"/>
      <c r="D160" s="157" t="s">
        <v>158</v>
      </c>
      <c r="E160" s="32"/>
      <c r="F160" s="158" t="s">
        <v>1048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158</v>
      </c>
      <c r="AU160" s="17" t="s">
        <v>81</v>
      </c>
    </row>
    <row r="161" spans="1:65" s="2" customFormat="1" ht="22.8">
      <c r="A161" s="32"/>
      <c r="B161" s="143"/>
      <c r="C161" s="144" t="s">
        <v>8</v>
      </c>
      <c r="D161" s="144" t="s">
        <v>151</v>
      </c>
      <c r="E161" s="145" t="s">
        <v>1050</v>
      </c>
      <c r="F161" s="146" t="s">
        <v>1051</v>
      </c>
      <c r="G161" s="147" t="s">
        <v>279</v>
      </c>
      <c r="H161" s="148">
        <v>35</v>
      </c>
      <c r="I161" s="149"/>
      <c r="J161" s="150">
        <f>ROUND(I161*H161,2)</f>
        <v>0</v>
      </c>
      <c r="K161" s="146" t="s">
        <v>1</v>
      </c>
      <c r="L161" s="33"/>
      <c r="M161" s="151" t="s">
        <v>1</v>
      </c>
      <c r="N161" s="152" t="s">
        <v>38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170</v>
      </c>
      <c r="AT161" s="155" t="s">
        <v>151</v>
      </c>
      <c r="AU161" s="155" t="s">
        <v>81</v>
      </c>
      <c r="AY161" s="17" t="s">
        <v>148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81</v>
      </c>
      <c r="BK161" s="156">
        <f>ROUND(I161*H161,2)</f>
        <v>0</v>
      </c>
      <c r="BL161" s="17" t="s">
        <v>170</v>
      </c>
      <c r="BM161" s="155" t="s">
        <v>509</v>
      </c>
    </row>
    <row r="162" spans="1:47" s="2" customFormat="1" ht="10.2">
      <c r="A162" s="32"/>
      <c r="B162" s="33"/>
      <c r="C162" s="32"/>
      <c r="D162" s="157" t="s">
        <v>158</v>
      </c>
      <c r="E162" s="32"/>
      <c r="F162" s="158" t="s">
        <v>1051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158</v>
      </c>
      <c r="AU162" s="17" t="s">
        <v>81</v>
      </c>
    </row>
    <row r="163" spans="1:65" s="2" customFormat="1" ht="16.5" customHeight="1">
      <c r="A163" s="32"/>
      <c r="B163" s="143"/>
      <c r="C163" s="144" t="s">
        <v>306</v>
      </c>
      <c r="D163" s="144" t="s">
        <v>151</v>
      </c>
      <c r="E163" s="145" t="s">
        <v>1052</v>
      </c>
      <c r="F163" s="146" t="s">
        <v>1053</v>
      </c>
      <c r="G163" s="147" t="s">
        <v>286</v>
      </c>
      <c r="H163" s="148">
        <v>35</v>
      </c>
      <c r="I163" s="149"/>
      <c r="J163" s="150">
        <f>ROUND(I163*H163,2)</f>
        <v>0</v>
      </c>
      <c r="K163" s="146" t="s">
        <v>1017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170</v>
      </c>
      <c r="AT163" s="155" t="s">
        <v>151</v>
      </c>
      <c r="AU163" s="155" t="s">
        <v>81</v>
      </c>
      <c r="AY163" s="17" t="s">
        <v>148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170</v>
      </c>
      <c r="BM163" s="155" t="s">
        <v>521</v>
      </c>
    </row>
    <row r="164" spans="1:47" s="2" customFormat="1" ht="10.2">
      <c r="A164" s="32"/>
      <c r="B164" s="33"/>
      <c r="C164" s="32"/>
      <c r="D164" s="157" t="s">
        <v>158</v>
      </c>
      <c r="E164" s="32"/>
      <c r="F164" s="158" t="s">
        <v>1053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158</v>
      </c>
      <c r="AU164" s="17" t="s">
        <v>81</v>
      </c>
    </row>
    <row r="165" spans="1:65" s="2" customFormat="1" ht="16.5" customHeight="1">
      <c r="A165" s="32"/>
      <c r="B165" s="143"/>
      <c r="C165" s="144" t="s">
        <v>312</v>
      </c>
      <c r="D165" s="144" t="s">
        <v>151</v>
      </c>
      <c r="E165" s="145" t="s">
        <v>1054</v>
      </c>
      <c r="F165" s="146" t="s">
        <v>1055</v>
      </c>
      <c r="G165" s="147" t="s">
        <v>400</v>
      </c>
      <c r="H165" s="148">
        <v>6.552</v>
      </c>
      <c r="I165" s="149"/>
      <c r="J165" s="150">
        <f>ROUND(I165*H165,2)</f>
        <v>0</v>
      </c>
      <c r="K165" s="146" t="s">
        <v>1017</v>
      </c>
      <c r="L165" s="33"/>
      <c r="M165" s="151" t="s">
        <v>1</v>
      </c>
      <c r="N165" s="152" t="s">
        <v>38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170</v>
      </c>
      <c r="AT165" s="155" t="s">
        <v>151</v>
      </c>
      <c r="AU165" s="155" t="s">
        <v>81</v>
      </c>
      <c r="AY165" s="17" t="s">
        <v>148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81</v>
      </c>
      <c r="BK165" s="156">
        <f>ROUND(I165*H165,2)</f>
        <v>0</v>
      </c>
      <c r="BL165" s="17" t="s">
        <v>170</v>
      </c>
      <c r="BM165" s="155" t="s">
        <v>533</v>
      </c>
    </row>
    <row r="166" spans="1:47" s="2" customFormat="1" ht="10.2">
      <c r="A166" s="32"/>
      <c r="B166" s="33"/>
      <c r="C166" s="32"/>
      <c r="D166" s="157" t="s">
        <v>158</v>
      </c>
      <c r="E166" s="32"/>
      <c r="F166" s="158" t="s">
        <v>1055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158</v>
      </c>
      <c r="AU166" s="17" t="s">
        <v>81</v>
      </c>
    </row>
    <row r="167" spans="2:63" s="12" customFormat="1" ht="25.95" customHeight="1">
      <c r="B167" s="130"/>
      <c r="D167" s="131" t="s">
        <v>72</v>
      </c>
      <c r="E167" s="132" t="s">
        <v>1056</v>
      </c>
      <c r="F167" s="132" t="s">
        <v>1</v>
      </c>
      <c r="I167" s="133"/>
      <c r="J167" s="134">
        <f>BK167</f>
        <v>0</v>
      </c>
      <c r="L167" s="130"/>
      <c r="M167" s="135"/>
      <c r="N167" s="136"/>
      <c r="O167" s="136"/>
      <c r="P167" s="137">
        <v>0</v>
      </c>
      <c r="Q167" s="136"/>
      <c r="R167" s="137">
        <v>0</v>
      </c>
      <c r="S167" s="136"/>
      <c r="T167" s="138">
        <v>0</v>
      </c>
      <c r="AR167" s="131" t="s">
        <v>81</v>
      </c>
      <c r="AT167" s="139" t="s">
        <v>72</v>
      </c>
      <c r="AU167" s="139" t="s">
        <v>73</v>
      </c>
      <c r="AY167" s="131" t="s">
        <v>148</v>
      </c>
      <c r="BK167" s="140">
        <v>0</v>
      </c>
    </row>
    <row r="168" spans="2:63" s="12" customFormat="1" ht="25.95" customHeight="1">
      <c r="B168" s="130"/>
      <c r="D168" s="131" t="s">
        <v>72</v>
      </c>
      <c r="E168" s="132" t="s">
        <v>1057</v>
      </c>
      <c r="F168" s="132" t="s">
        <v>1058</v>
      </c>
      <c r="I168" s="133"/>
      <c r="J168" s="134">
        <f>BK168</f>
        <v>0</v>
      </c>
      <c r="L168" s="130"/>
      <c r="M168" s="135"/>
      <c r="N168" s="136"/>
      <c r="O168" s="136"/>
      <c r="P168" s="137">
        <f>SUM(P169:P174)</f>
        <v>0</v>
      </c>
      <c r="Q168" s="136"/>
      <c r="R168" s="137">
        <f>SUM(R169:R174)</f>
        <v>0</v>
      </c>
      <c r="S168" s="136"/>
      <c r="T168" s="138">
        <f>SUM(T169:T174)</f>
        <v>0</v>
      </c>
      <c r="AR168" s="131" t="s">
        <v>81</v>
      </c>
      <c r="AT168" s="139" t="s">
        <v>72</v>
      </c>
      <c r="AU168" s="139" t="s">
        <v>73</v>
      </c>
      <c r="AY168" s="131" t="s">
        <v>148</v>
      </c>
      <c r="BK168" s="140">
        <f>SUM(BK169:BK174)</f>
        <v>0</v>
      </c>
    </row>
    <row r="169" spans="1:65" s="2" customFormat="1" ht="16.5" customHeight="1">
      <c r="A169" s="32"/>
      <c r="B169" s="143"/>
      <c r="C169" s="144" t="s">
        <v>320</v>
      </c>
      <c r="D169" s="144" t="s">
        <v>151</v>
      </c>
      <c r="E169" s="145" t="s">
        <v>1059</v>
      </c>
      <c r="F169" s="146" t="s">
        <v>1060</v>
      </c>
      <c r="G169" s="147" t="s">
        <v>1061</v>
      </c>
      <c r="H169" s="148">
        <v>12</v>
      </c>
      <c r="I169" s="149"/>
      <c r="J169" s="150">
        <f>ROUND(I169*H169,2)</f>
        <v>0</v>
      </c>
      <c r="K169" s="146" t="s">
        <v>1</v>
      </c>
      <c r="L169" s="33"/>
      <c r="M169" s="151" t="s">
        <v>1</v>
      </c>
      <c r="N169" s="152" t="s">
        <v>38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170</v>
      </c>
      <c r="AT169" s="155" t="s">
        <v>151</v>
      </c>
      <c r="AU169" s="155" t="s">
        <v>81</v>
      </c>
      <c r="AY169" s="17" t="s">
        <v>148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81</v>
      </c>
      <c r="BK169" s="156">
        <f>ROUND(I169*H169,2)</f>
        <v>0</v>
      </c>
      <c r="BL169" s="17" t="s">
        <v>170</v>
      </c>
      <c r="BM169" s="155" t="s">
        <v>545</v>
      </c>
    </row>
    <row r="170" spans="1:47" s="2" customFormat="1" ht="10.2">
      <c r="A170" s="32"/>
      <c r="B170" s="33"/>
      <c r="C170" s="32"/>
      <c r="D170" s="157" t="s">
        <v>158</v>
      </c>
      <c r="E170" s="32"/>
      <c r="F170" s="158" t="s">
        <v>1060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158</v>
      </c>
      <c r="AU170" s="17" t="s">
        <v>81</v>
      </c>
    </row>
    <row r="171" spans="1:65" s="2" customFormat="1" ht="16.5" customHeight="1">
      <c r="A171" s="32"/>
      <c r="B171" s="143"/>
      <c r="C171" s="144" t="s">
        <v>327</v>
      </c>
      <c r="D171" s="144" t="s">
        <v>151</v>
      </c>
      <c r="E171" s="145" t="s">
        <v>1062</v>
      </c>
      <c r="F171" s="146" t="s">
        <v>1063</v>
      </c>
      <c r="G171" s="147" t="s">
        <v>1061</v>
      </c>
      <c r="H171" s="148">
        <v>6</v>
      </c>
      <c r="I171" s="149"/>
      <c r="J171" s="150">
        <f>ROUND(I171*H171,2)</f>
        <v>0</v>
      </c>
      <c r="K171" s="146" t="s">
        <v>1</v>
      </c>
      <c r="L171" s="33"/>
      <c r="M171" s="151" t="s">
        <v>1</v>
      </c>
      <c r="N171" s="152" t="s">
        <v>38</v>
      </c>
      <c r="O171" s="58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170</v>
      </c>
      <c r="AT171" s="155" t="s">
        <v>151</v>
      </c>
      <c r="AU171" s="155" t="s">
        <v>81</v>
      </c>
      <c r="AY171" s="17" t="s">
        <v>148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81</v>
      </c>
      <c r="BK171" s="156">
        <f>ROUND(I171*H171,2)</f>
        <v>0</v>
      </c>
      <c r="BL171" s="17" t="s">
        <v>170</v>
      </c>
      <c r="BM171" s="155" t="s">
        <v>559</v>
      </c>
    </row>
    <row r="172" spans="1:47" s="2" customFormat="1" ht="10.2">
      <c r="A172" s="32"/>
      <c r="B172" s="33"/>
      <c r="C172" s="32"/>
      <c r="D172" s="157" t="s">
        <v>158</v>
      </c>
      <c r="E172" s="32"/>
      <c r="F172" s="158" t="s">
        <v>1063</v>
      </c>
      <c r="G172" s="32"/>
      <c r="H172" s="32"/>
      <c r="I172" s="159"/>
      <c r="J172" s="32"/>
      <c r="K172" s="32"/>
      <c r="L172" s="33"/>
      <c r="M172" s="160"/>
      <c r="N172" s="161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158</v>
      </c>
      <c r="AU172" s="17" t="s">
        <v>81</v>
      </c>
    </row>
    <row r="173" spans="1:65" s="2" customFormat="1" ht="16.5" customHeight="1">
      <c r="A173" s="32"/>
      <c r="B173" s="143"/>
      <c r="C173" s="144" t="s">
        <v>444</v>
      </c>
      <c r="D173" s="144" t="s">
        <v>151</v>
      </c>
      <c r="E173" s="145" t="s">
        <v>1064</v>
      </c>
      <c r="F173" s="146" t="s">
        <v>1065</v>
      </c>
      <c r="G173" s="147" t="s">
        <v>1061</v>
      </c>
      <c r="H173" s="148">
        <v>6</v>
      </c>
      <c r="I173" s="149"/>
      <c r="J173" s="150">
        <f>ROUND(I173*H173,2)</f>
        <v>0</v>
      </c>
      <c r="K173" s="146" t="s">
        <v>1</v>
      </c>
      <c r="L173" s="33"/>
      <c r="M173" s="151" t="s">
        <v>1</v>
      </c>
      <c r="N173" s="152" t="s">
        <v>38</v>
      </c>
      <c r="O173" s="58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170</v>
      </c>
      <c r="AT173" s="155" t="s">
        <v>151</v>
      </c>
      <c r="AU173" s="155" t="s">
        <v>81</v>
      </c>
      <c r="AY173" s="17" t="s">
        <v>148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81</v>
      </c>
      <c r="BK173" s="156">
        <f>ROUND(I173*H173,2)</f>
        <v>0</v>
      </c>
      <c r="BL173" s="17" t="s">
        <v>170</v>
      </c>
      <c r="BM173" s="155" t="s">
        <v>569</v>
      </c>
    </row>
    <row r="174" spans="1:47" s="2" customFormat="1" ht="10.2">
      <c r="A174" s="32"/>
      <c r="B174" s="33"/>
      <c r="C174" s="32"/>
      <c r="D174" s="157" t="s">
        <v>158</v>
      </c>
      <c r="E174" s="32"/>
      <c r="F174" s="158" t="s">
        <v>1065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158</v>
      </c>
      <c r="AU174" s="17" t="s">
        <v>81</v>
      </c>
    </row>
    <row r="175" spans="2:63" s="12" customFormat="1" ht="25.95" customHeight="1">
      <c r="B175" s="130"/>
      <c r="D175" s="131" t="s">
        <v>72</v>
      </c>
      <c r="E175" s="132" t="s">
        <v>1066</v>
      </c>
      <c r="F175" s="132" t="s">
        <v>1067</v>
      </c>
      <c r="I175" s="133"/>
      <c r="J175" s="134">
        <f>BK175</f>
        <v>0</v>
      </c>
      <c r="L175" s="130"/>
      <c r="M175" s="135"/>
      <c r="N175" s="136"/>
      <c r="O175" s="136"/>
      <c r="P175" s="137">
        <f>SUM(P176:P209)</f>
        <v>0</v>
      </c>
      <c r="Q175" s="136"/>
      <c r="R175" s="137">
        <f>SUM(R176:R209)</f>
        <v>0</v>
      </c>
      <c r="S175" s="136"/>
      <c r="T175" s="138">
        <f>SUM(T176:T209)</f>
        <v>0</v>
      </c>
      <c r="AR175" s="131" t="s">
        <v>81</v>
      </c>
      <c r="AT175" s="139" t="s">
        <v>72</v>
      </c>
      <c r="AU175" s="139" t="s">
        <v>73</v>
      </c>
      <c r="AY175" s="131" t="s">
        <v>148</v>
      </c>
      <c r="BK175" s="140">
        <f>SUM(BK176:BK209)</f>
        <v>0</v>
      </c>
    </row>
    <row r="176" spans="1:65" s="2" customFormat="1" ht="22.8">
      <c r="A176" s="32"/>
      <c r="B176" s="143"/>
      <c r="C176" s="144" t="s">
        <v>7</v>
      </c>
      <c r="D176" s="144" t="s">
        <v>151</v>
      </c>
      <c r="E176" s="145" t="s">
        <v>1068</v>
      </c>
      <c r="F176" s="146" t="s">
        <v>1069</v>
      </c>
      <c r="G176" s="147" t="s">
        <v>279</v>
      </c>
      <c r="H176" s="148">
        <v>466</v>
      </c>
      <c r="I176" s="149"/>
      <c r="J176" s="150">
        <f>ROUND(I176*H176,2)</f>
        <v>0</v>
      </c>
      <c r="K176" s="146" t="s">
        <v>1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170</v>
      </c>
      <c r="AT176" s="155" t="s">
        <v>151</v>
      </c>
      <c r="AU176" s="155" t="s">
        <v>81</v>
      </c>
      <c r="AY176" s="17" t="s">
        <v>148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170</v>
      </c>
      <c r="BM176" s="155" t="s">
        <v>582</v>
      </c>
    </row>
    <row r="177" spans="1:47" s="2" customFormat="1" ht="10.2">
      <c r="A177" s="32"/>
      <c r="B177" s="33"/>
      <c r="C177" s="32"/>
      <c r="D177" s="157" t="s">
        <v>158</v>
      </c>
      <c r="E177" s="32"/>
      <c r="F177" s="158" t="s">
        <v>1069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158</v>
      </c>
      <c r="AU177" s="17" t="s">
        <v>81</v>
      </c>
    </row>
    <row r="178" spans="1:65" s="2" customFormat="1" ht="22.8">
      <c r="A178" s="32"/>
      <c r="B178" s="143"/>
      <c r="C178" s="144" t="s">
        <v>457</v>
      </c>
      <c r="D178" s="144" t="s">
        <v>151</v>
      </c>
      <c r="E178" s="145" t="s">
        <v>1070</v>
      </c>
      <c r="F178" s="146" t="s">
        <v>1071</v>
      </c>
      <c r="G178" s="147" t="s">
        <v>240</v>
      </c>
      <c r="H178" s="148">
        <v>57</v>
      </c>
      <c r="I178" s="149"/>
      <c r="J178" s="150">
        <f>ROUND(I178*H178,2)</f>
        <v>0</v>
      </c>
      <c r="K178" s="146" t="s">
        <v>1</v>
      </c>
      <c r="L178" s="33"/>
      <c r="M178" s="151" t="s">
        <v>1</v>
      </c>
      <c r="N178" s="152" t="s">
        <v>38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170</v>
      </c>
      <c r="AT178" s="155" t="s">
        <v>151</v>
      </c>
      <c r="AU178" s="155" t="s">
        <v>81</v>
      </c>
      <c r="AY178" s="17" t="s">
        <v>148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81</v>
      </c>
      <c r="BK178" s="156">
        <f>ROUND(I178*H178,2)</f>
        <v>0</v>
      </c>
      <c r="BL178" s="17" t="s">
        <v>170</v>
      </c>
      <c r="BM178" s="155" t="s">
        <v>590</v>
      </c>
    </row>
    <row r="179" spans="1:47" s="2" customFormat="1" ht="10.2">
      <c r="A179" s="32"/>
      <c r="B179" s="33"/>
      <c r="C179" s="32"/>
      <c r="D179" s="157" t="s">
        <v>158</v>
      </c>
      <c r="E179" s="32"/>
      <c r="F179" s="158" t="s">
        <v>1071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158</v>
      </c>
      <c r="AU179" s="17" t="s">
        <v>81</v>
      </c>
    </row>
    <row r="180" spans="1:65" s="2" customFormat="1" ht="24.15" customHeight="1">
      <c r="A180" s="32"/>
      <c r="B180" s="143"/>
      <c r="C180" s="144" t="s">
        <v>465</v>
      </c>
      <c r="D180" s="144" t="s">
        <v>151</v>
      </c>
      <c r="E180" s="145" t="s">
        <v>1072</v>
      </c>
      <c r="F180" s="146" t="s">
        <v>1073</v>
      </c>
      <c r="G180" s="147" t="s">
        <v>279</v>
      </c>
      <c r="H180" s="148">
        <v>515</v>
      </c>
      <c r="I180" s="149"/>
      <c r="J180" s="150">
        <f>ROUND(I180*H180,2)</f>
        <v>0</v>
      </c>
      <c r="K180" s="146" t="s">
        <v>1</v>
      </c>
      <c r="L180" s="33"/>
      <c r="M180" s="151" t="s">
        <v>1</v>
      </c>
      <c r="N180" s="152" t="s">
        <v>38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170</v>
      </c>
      <c r="AT180" s="155" t="s">
        <v>151</v>
      </c>
      <c r="AU180" s="155" t="s">
        <v>81</v>
      </c>
      <c r="AY180" s="17" t="s">
        <v>148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81</v>
      </c>
      <c r="BK180" s="156">
        <f>ROUND(I180*H180,2)</f>
        <v>0</v>
      </c>
      <c r="BL180" s="17" t="s">
        <v>170</v>
      </c>
      <c r="BM180" s="155" t="s">
        <v>602</v>
      </c>
    </row>
    <row r="181" spans="1:47" s="2" customFormat="1" ht="10.2">
      <c r="A181" s="32"/>
      <c r="B181" s="33"/>
      <c r="C181" s="32"/>
      <c r="D181" s="157" t="s">
        <v>158</v>
      </c>
      <c r="E181" s="32"/>
      <c r="F181" s="158" t="s">
        <v>1073</v>
      </c>
      <c r="G181" s="32"/>
      <c r="H181" s="32"/>
      <c r="I181" s="159"/>
      <c r="J181" s="32"/>
      <c r="K181" s="32"/>
      <c r="L181" s="33"/>
      <c r="M181" s="160"/>
      <c r="N181" s="161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158</v>
      </c>
      <c r="AU181" s="17" t="s">
        <v>81</v>
      </c>
    </row>
    <row r="182" spans="1:65" s="2" customFormat="1" ht="24.15" customHeight="1">
      <c r="A182" s="32"/>
      <c r="B182" s="143"/>
      <c r="C182" s="144" t="s">
        <v>470</v>
      </c>
      <c r="D182" s="144" t="s">
        <v>151</v>
      </c>
      <c r="E182" s="145" t="s">
        <v>1074</v>
      </c>
      <c r="F182" s="146" t="s">
        <v>1075</v>
      </c>
      <c r="G182" s="147" t="s">
        <v>240</v>
      </c>
      <c r="H182" s="148">
        <v>26</v>
      </c>
      <c r="I182" s="149"/>
      <c r="J182" s="150">
        <f>ROUND(I182*H182,2)</f>
        <v>0</v>
      </c>
      <c r="K182" s="146" t="s">
        <v>1</v>
      </c>
      <c r="L182" s="33"/>
      <c r="M182" s="151" t="s">
        <v>1</v>
      </c>
      <c r="N182" s="152" t="s">
        <v>38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170</v>
      </c>
      <c r="AT182" s="155" t="s">
        <v>151</v>
      </c>
      <c r="AU182" s="155" t="s">
        <v>81</v>
      </c>
      <c r="AY182" s="17" t="s">
        <v>148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81</v>
      </c>
      <c r="BK182" s="156">
        <f>ROUND(I182*H182,2)</f>
        <v>0</v>
      </c>
      <c r="BL182" s="17" t="s">
        <v>170</v>
      </c>
      <c r="BM182" s="155" t="s">
        <v>611</v>
      </c>
    </row>
    <row r="183" spans="1:47" s="2" customFormat="1" ht="10.2">
      <c r="A183" s="32"/>
      <c r="B183" s="33"/>
      <c r="C183" s="32"/>
      <c r="D183" s="157" t="s">
        <v>158</v>
      </c>
      <c r="E183" s="32"/>
      <c r="F183" s="158" t="s">
        <v>1075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158</v>
      </c>
      <c r="AU183" s="17" t="s">
        <v>81</v>
      </c>
    </row>
    <row r="184" spans="1:65" s="2" customFormat="1" ht="22.8">
      <c r="A184" s="32"/>
      <c r="B184" s="143"/>
      <c r="C184" s="144" t="s">
        <v>475</v>
      </c>
      <c r="D184" s="144" t="s">
        <v>151</v>
      </c>
      <c r="E184" s="145" t="s">
        <v>1076</v>
      </c>
      <c r="F184" s="146" t="s">
        <v>1077</v>
      </c>
      <c r="G184" s="147" t="s">
        <v>240</v>
      </c>
      <c r="H184" s="148">
        <v>26</v>
      </c>
      <c r="I184" s="149"/>
      <c r="J184" s="150">
        <f>ROUND(I184*H184,2)</f>
        <v>0</v>
      </c>
      <c r="K184" s="146" t="s">
        <v>1</v>
      </c>
      <c r="L184" s="33"/>
      <c r="M184" s="151" t="s">
        <v>1</v>
      </c>
      <c r="N184" s="152" t="s">
        <v>38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170</v>
      </c>
      <c r="AT184" s="155" t="s">
        <v>151</v>
      </c>
      <c r="AU184" s="155" t="s">
        <v>81</v>
      </c>
      <c r="AY184" s="17" t="s">
        <v>148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81</v>
      </c>
      <c r="BK184" s="156">
        <f>ROUND(I184*H184,2)</f>
        <v>0</v>
      </c>
      <c r="BL184" s="17" t="s">
        <v>170</v>
      </c>
      <c r="BM184" s="155" t="s">
        <v>623</v>
      </c>
    </row>
    <row r="185" spans="1:47" s="2" customFormat="1" ht="10.2">
      <c r="A185" s="32"/>
      <c r="B185" s="33"/>
      <c r="C185" s="32"/>
      <c r="D185" s="157" t="s">
        <v>158</v>
      </c>
      <c r="E185" s="32"/>
      <c r="F185" s="158" t="s">
        <v>1077</v>
      </c>
      <c r="G185" s="32"/>
      <c r="H185" s="32"/>
      <c r="I185" s="159"/>
      <c r="J185" s="32"/>
      <c r="K185" s="32"/>
      <c r="L185" s="33"/>
      <c r="M185" s="160"/>
      <c r="N185" s="161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158</v>
      </c>
      <c r="AU185" s="17" t="s">
        <v>81</v>
      </c>
    </row>
    <row r="186" spans="1:65" s="2" customFormat="1" ht="22.8">
      <c r="A186" s="32"/>
      <c r="B186" s="143"/>
      <c r="C186" s="144" t="s">
        <v>483</v>
      </c>
      <c r="D186" s="144" t="s">
        <v>151</v>
      </c>
      <c r="E186" s="145" t="s">
        <v>1078</v>
      </c>
      <c r="F186" s="146" t="s">
        <v>1079</v>
      </c>
      <c r="G186" s="147" t="s">
        <v>279</v>
      </c>
      <c r="H186" s="148">
        <v>96</v>
      </c>
      <c r="I186" s="149"/>
      <c r="J186" s="150">
        <f>ROUND(I186*H186,2)</f>
        <v>0</v>
      </c>
      <c r="K186" s="146" t="s">
        <v>1</v>
      </c>
      <c r="L186" s="33"/>
      <c r="M186" s="151" t="s">
        <v>1</v>
      </c>
      <c r="N186" s="152" t="s">
        <v>38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170</v>
      </c>
      <c r="AT186" s="155" t="s">
        <v>151</v>
      </c>
      <c r="AU186" s="155" t="s">
        <v>81</v>
      </c>
      <c r="AY186" s="17" t="s">
        <v>148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81</v>
      </c>
      <c r="BK186" s="156">
        <f>ROUND(I186*H186,2)</f>
        <v>0</v>
      </c>
      <c r="BL186" s="17" t="s">
        <v>170</v>
      </c>
      <c r="BM186" s="155" t="s">
        <v>660</v>
      </c>
    </row>
    <row r="187" spans="1:47" s="2" customFormat="1" ht="10.2">
      <c r="A187" s="32"/>
      <c r="B187" s="33"/>
      <c r="C187" s="32"/>
      <c r="D187" s="157" t="s">
        <v>158</v>
      </c>
      <c r="E187" s="32"/>
      <c r="F187" s="158" t="s">
        <v>1079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158</v>
      </c>
      <c r="AU187" s="17" t="s">
        <v>81</v>
      </c>
    </row>
    <row r="188" spans="1:65" s="2" customFormat="1" ht="22.8">
      <c r="A188" s="32"/>
      <c r="B188" s="143"/>
      <c r="C188" s="144" t="s">
        <v>490</v>
      </c>
      <c r="D188" s="144" t="s">
        <v>151</v>
      </c>
      <c r="E188" s="145" t="s">
        <v>1080</v>
      </c>
      <c r="F188" s="146" t="s">
        <v>1081</v>
      </c>
      <c r="G188" s="147" t="s">
        <v>279</v>
      </c>
      <c r="H188" s="148">
        <v>515</v>
      </c>
      <c r="I188" s="149"/>
      <c r="J188" s="150">
        <f>ROUND(I188*H188,2)</f>
        <v>0</v>
      </c>
      <c r="K188" s="146" t="s">
        <v>1</v>
      </c>
      <c r="L188" s="33"/>
      <c r="M188" s="151" t="s">
        <v>1</v>
      </c>
      <c r="N188" s="152" t="s">
        <v>38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170</v>
      </c>
      <c r="AT188" s="155" t="s">
        <v>151</v>
      </c>
      <c r="AU188" s="155" t="s">
        <v>81</v>
      </c>
      <c r="AY188" s="17" t="s">
        <v>148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81</v>
      </c>
      <c r="BK188" s="156">
        <f>ROUND(I188*H188,2)</f>
        <v>0</v>
      </c>
      <c r="BL188" s="17" t="s">
        <v>170</v>
      </c>
      <c r="BM188" s="155" t="s">
        <v>675</v>
      </c>
    </row>
    <row r="189" spans="1:47" s="2" customFormat="1" ht="10.2">
      <c r="A189" s="32"/>
      <c r="B189" s="33"/>
      <c r="C189" s="32"/>
      <c r="D189" s="157" t="s">
        <v>158</v>
      </c>
      <c r="E189" s="32"/>
      <c r="F189" s="158" t="s">
        <v>1081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158</v>
      </c>
      <c r="AU189" s="17" t="s">
        <v>81</v>
      </c>
    </row>
    <row r="190" spans="1:65" s="2" customFormat="1" ht="24.15" customHeight="1">
      <c r="A190" s="32"/>
      <c r="B190" s="143"/>
      <c r="C190" s="144" t="s">
        <v>496</v>
      </c>
      <c r="D190" s="144" t="s">
        <v>151</v>
      </c>
      <c r="E190" s="145" t="s">
        <v>1082</v>
      </c>
      <c r="F190" s="146" t="s">
        <v>1083</v>
      </c>
      <c r="G190" s="147" t="s">
        <v>240</v>
      </c>
      <c r="H190" s="148">
        <v>13</v>
      </c>
      <c r="I190" s="149"/>
      <c r="J190" s="150">
        <f>ROUND(I190*H190,2)</f>
        <v>0</v>
      </c>
      <c r="K190" s="146" t="s">
        <v>1</v>
      </c>
      <c r="L190" s="33"/>
      <c r="M190" s="151" t="s">
        <v>1</v>
      </c>
      <c r="N190" s="152" t="s">
        <v>38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170</v>
      </c>
      <c r="AT190" s="155" t="s">
        <v>151</v>
      </c>
      <c r="AU190" s="155" t="s">
        <v>81</v>
      </c>
      <c r="AY190" s="17" t="s">
        <v>148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81</v>
      </c>
      <c r="BK190" s="156">
        <f>ROUND(I190*H190,2)</f>
        <v>0</v>
      </c>
      <c r="BL190" s="17" t="s">
        <v>170</v>
      </c>
      <c r="BM190" s="155" t="s">
        <v>691</v>
      </c>
    </row>
    <row r="191" spans="1:47" s="2" customFormat="1" ht="10.2">
      <c r="A191" s="32"/>
      <c r="B191" s="33"/>
      <c r="C191" s="32"/>
      <c r="D191" s="157" t="s">
        <v>158</v>
      </c>
      <c r="E191" s="32"/>
      <c r="F191" s="158" t="s">
        <v>1083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158</v>
      </c>
      <c r="AU191" s="17" t="s">
        <v>81</v>
      </c>
    </row>
    <row r="192" spans="1:65" s="2" customFormat="1" ht="24.15" customHeight="1">
      <c r="A192" s="32"/>
      <c r="B192" s="143"/>
      <c r="C192" s="144" t="s">
        <v>504</v>
      </c>
      <c r="D192" s="144" t="s">
        <v>151</v>
      </c>
      <c r="E192" s="145" t="s">
        <v>1084</v>
      </c>
      <c r="F192" s="146" t="s">
        <v>1085</v>
      </c>
      <c r="G192" s="147" t="s">
        <v>240</v>
      </c>
      <c r="H192" s="148">
        <v>13</v>
      </c>
      <c r="I192" s="149"/>
      <c r="J192" s="150">
        <f>ROUND(I192*H192,2)</f>
        <v>0</v>
      </c>
      <c r="K192" s="146" t="s">
        <v>1</v>
      </c>
      <c r="L192" s="33"/>
      <c r="M192" s="151" t="s">
        <v>1</v>
      </c>
      <c r="N192" s="152" t="s">
        <v>38</v>
      </c>
      <c r="O192" s="58"/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170</v>
      </c>
      <c r="AT192" s="155" t="s">
        <v>151</v>
      </c>
      <c r="AU192" s="155" t="s">
        <v>81</v>
      </c>
      <c r="AY192" s="17" t="s">
        <v>148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7" t="s">
        <v>81</v>
      </c>
      <c r="BK192" s="156">
        <f>ROUND(I192*H192,2)</f>
        <v>0</v>
      </c>
      <c r="BL192" s="17" t="s">
        <v>170</v>
      </c>
      <c r="BM192" s="155" t="s">
        <v>1086</v>
      </c>
    </row>
    <row r="193" spans="1:47" s="2" customFormat="1" ht="10.2">
      <c r="A193" s="32"/>
      <c r="B193" s="33"/>
      <c r="C193" s="32"/>
      <c r="D193" s="157" t="s">
        <v>158</v>
      </c>
      <c r="E193" s="32"/>
      <c r="F193" s="158" t="s">
        <v>1085</v>
      </c>
      <c r="G193" s="32"/>
      <c r="H193" s="32"/>
      <c r="I193" s="159"/>
      <c r="J193" s="32"/>
      <c r="K193" s="32"/>
      <c r="L193" s="33"/>
      <c r="M193" s="160"/>
      <c r="N193" s="161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158</v>
      </c>
      <c r="AU193" s="17" t="s">
        <v>81</v>
      </c>
    </row>
    <row r="194" spans="1:65" s="2" customFormat="1" ht="24.15" customHeight="1">
      <c r="A194" s="32"/>
      <c r="B194" s="143"/>
      <c r="C194" s="144" t="s">
        <v>509</v>
      </c>
      <c r="D194" s="144" t="s">
        <v>151</v>
      </c>
      <c r="E194" s="145" t="s">
        <v>1084</v>
      </c>
      <c r="F194" s="146" t="s">
        <v>1085</v>
      </c>
      <c r="G194" s="147" t="s">
        <v>240</v>
      </c>
      <c r="H194" s="148">
        <v>8</v>
      </c>
      <c r="I194" s="149"/>
      <c r="J194" s="150">
        <f>ROUND(I194*H194,2)</f>
        <v>0</v>
      </c>
      <c r="K194" s="146" t="s">
        <v>1</v>
      </c>
      <c r="L194" s="33"/>
      <c r="M194" s="151" t="s">
        <v>1</v>
      </c>
      <c r="N194" s="152" t="s">
        <v>38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170</v>
      </c>
      <c r="AT194" s="155" t="s">
        <v>151</v>
      </c>
      <c r="AU194" s="155" t="s">
        <v>81</v>
      </c>
      <c r="AY194" s="17" t="s">
        <v>148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81</v>
      </c>
      <c r="BK194" s="156">
        <f>ROUND(I194*H194,2)</f>
        <v>0</v>
      </c>
      <c r="BL194" s="17" t="s">
        <v>170</v>
      </c>
      <c r="BM194" s="155" t="s">
        <v>1087</v>
      </c>
    </row>
    <row r="195" spans="1:47" s="2" customFormat="1" ht="10.2">
      <c r="A195" s="32"/>
      <c r="B195" s="33"/>
      <c r="C195" s="32"/>
      <c r="D195" s="157" t="s">
        <v>158</v>
      </c>
      <c r="E195" s="32"/>
      <c r="F195" s="158" t="s">
        <v>1085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158</v>
      </c>
      <c r="AU195" s="17" t="s">
        <v>81</v>
      </c>
    </row>
    <row r="196" spans="1:65" s="2" customFormat="1" ht="24.15" customHeight="1">
      <c r="A196" s="32"/>
      <c r="B196" s="143"/>
      <c r="C196" s="144" t="s">
        <v>515</v>
      </c>
      <c r="D196" s="144" t="s">
        <v>151</v>
      </c>
      <c r="E196" s="145" t="s">
        <v>1088</v>
      </c>
      <c r="F196" s="146" t="s">
        <v>1089</v>
      </c>
      <c r="G196" s="147" t="s">
        <v>240</v>
      </c>
      <c r="H196" s="148">
        <v>5</v>
      </c>
      <c r="I196" s="149"/>
      <c r="J196" s="150">
        <f>ROUND(I196*H196,2)</f>
        <v>0</v>
      </c>
      <c r="K196" s="146" t="s">
        <v>1</v>
      </c>
      <c r="L196" s="33"/>
      <c r="M196" s="151" t="s">
        <v>1</v>
      </c>
      <c r="N196" s="152" t="s">
        <v>38</v>
      </c>
      <c r="O196" s="58"/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5" t="s">
        <v>170</v>
      </c>
      <c r="AT196" s="155" t="s">
        <v>151</v>
      </c>
      <c r="AU196" s="155" t="s">
        <v>81</v>
      </c>
      <c r="AY196" s="17" t="s">
        <v>148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7" t="s">
        <v>81</v>
      </c>
      <c r="BK196" s="156">
        <f>ROUND(I196*H196,2)</f>
        <v>0</v>
      </c>
      <c r="BL196" s="17" t="s">
        <v>170</v>
      </c>
      <c r="BM196" s="155" t="s">
        <v>1090</v>
      </c>
    </row>
    <row r="197" spans="1:47" s="2" customFormat="1" ht="10.2">
      <c r="A197" s="32"/>
      <c r="B197" s="33"/>
      <c r="C197" s="32"/>
      <c r="D197" s="157" t="s">
        <v>158</v>
      </c>
      <c r="E197" s="32"/>
      <c r="F197" s="158" t="s">
        <v>1089</v>
      </c>
      <c r="G197" s="32"/>
      <c r="H197" s="32"/>
      <c r="I197" s="159"/>
      <c r="J197" s="32"/>
      <c r="K197" s="32"/>
      <c r="L197" s="33"/>
      <c r="M197" s="160"/>
      <c r="N197" s="161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158</v>
      </c>
      <c r="AU197" s="17" t="s">
        <v>81</v>
      </c>
    </row>
    <row r="198" spans="1:65" s="2" customFormat="1" ht="24.15" customHeight="1">
      <c r="A198" s="32"/>
      <c r="B198" s="143"/>
      <c r="C198" s="144" t="s">
        <v>521</v>
      </c>
      <c r="D198" s="144" t="s">
        <v>151</v>
      </c>
      <c r="E198" s="145" t="s">
        <v>1091</v>
      </c>
      <c r="F198" s="146" t="s">
        <v>1092</v>
      </c>
      <c r="G198" s="147" t="s">
        <v>240</v>
      </c>
      <c r="H198" s="148">
        <v>3</v>
      </c>
      <c r="I198" s="149"/>
      <c r="J198" s="150">
        <f>ROUND(I198*H198,2)</f>
        <v>0</v>
      </c>
      <c r="K198" s="146" t="s">
        <v>1</v>
      </c>
      <c r="L198" s="33"/>
      <c r="M198" s="151" t="s">
        <v>1</v>
      </c>
      <c r="N198" s="152" t="s">
        <v>38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170</v>
      </c>
      <c r="AT198" s="155" t="s">
        <v>151</v>
      </c>
      <c r="AU198" s="155" t="s">
        <v>81</v>
      </c>
      <c r="AY198" s="17" t="s">
        <v>148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170</v>
      </c>
      <c r="BM198" s="155" t="s">
        <v>1093</v>
      </c>
    </row>
    <row r="199" spans="1:47" s="2" customFormat="1" ht="10.2">
      <c r="A199" s="32"/>
      <c r="B199" s="33"/>
      <c r="C199" s="32"/>
      <c r="D199" s="157" t="s">
        <v>158</v>
      </c>
      <c r="E199" s="32"/>
      <c r="F199" s="158" t="s">
        <v>1092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158</v>
      </c>
      <c r="AU199" s="17" t="s">
        <v>81</v>
      </c>
    </row>
    <row r="200" spans="1:65" s="2" customFormat="1" ht="24.15" customHeight="1">
      <c r="A200" s="32"/>
      <c r="B200" s="143"/>
      <c r="C200" s="144" t="s">
        <v>526</v>
      </c>
      <c r="D200" s="144" t="s">
        <v>151</v>
      </c>
      <c r="E200" s="145" t="s">
        <v>1094</v>
      </c>
      <c r="F200" s="146" t="s">
        <v>1095</v>
      </c>
      <c r="G200" s="147" t="s">
        <v>240</v>
      </c>
      <c r="H200" s="148">
        <v>2</v>
      </c>
      <c r="I200" s="149"/>
      <c r="J200" s="150">
        <f>ROUND(I200*H200,2)</f>
        <v>0</v>
      </c>
      <c r="K200" s="146" t="s">
        <v>1</v>
      </c>
      <c r="L200" s="33"/>
      <c r="M200" s="151" t="s">
        <v>1</v>
      </c>
      <c r="N200" s="152" t="s">
        <v>38</v>
      </c>
      <c r="O200" s="58"/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170</v>
      </c>
      <c r="AT200" s="155" t="s">
        <v>151</v>
      </c>
      <c r="AU200" s="155" t="s">
        <v>81</v>
      </c>
      <c r="AY200" s="17" t="s">
        <v>148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81</v>
      </c>
      <c r="BK200" s="156">
        <f>ROUND(I200*H200,2)</f>
        <v>0</v>
      </c>
      <c r="BL200" s="17" t="s">
        <v>170</v>
      </c>
      <c r="BM200" s="155" t="s">
        <v>1096</v>
      </c>
    </row>
    <row r="201" spans="1:47" s="2" customFormat="1" ht="10.2">
      <c r="A201" s="32"/>
      <c r="B201" s="33"/>
      <c r="C201" s="32"/>
      <c r="D201" s="157" t="s">
        <v>158</v>
      </c>
      <c r="E201" s="32"/>
      <c r="F201" s="158" t="s">
        <v>1095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158</v>
      </c>
      <c r="AU201" s="17" t="s">
        <v>81</v>
      </c>
    </row>
    <row r="202" spans="1:65" s="2" customFormat="1" ht="24.15" customHeight="1">
      <c r="A202" s="32"/>
      <c r="B202" s="143"/>
      <c r="C202" s="144" t="s">
        <v>533</v>
      </c>
      <c r="D202" s="144" t="s">
        <v>151</v>
      </c>
      <c r="E202" s="145" t="s">
        <v>1097</v>
      </c>
      <c r="F202" s="146" t="s">
        <v>1098</v>
      </c>
      <c r="G202" s="147" t="s">
        <v>240</v>
      </c>
      <c r="H202" s="148">
        <v>13</v>
      </c>
      <c r="I202" s="149"/>
      <c r="J202" s="150">
        <f>ROUND(I202*H202,2)</f>
        <v>0</v>
      </c>
      <c r="K202" s="146" t="s">
        <v>1</v>
      </c>
      <c r="L202" s="33"/>
      <c r="M202" s="151" t="s">
        <v>1</v>
      </c>
      <c r="N202" s="152" t="s">
        <v>38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170</v>
      </c>
      <c r="AT202" s="155" t="s">
        <v>151</v>
      </c>
      <c r="AU202" s="155" t="s">
        <v>81</v>
      </c>
      <c r="AY202" s="17" t="s">
        <v>148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81</v>
      </c>
      <c r="BK202" s="156">
        <f>ROUND(I202*H202,2)</f>
        <v>0</v>
      </c>
      <c r="BL202" s="17" t="s">
        <v>170</v>
      </c>
      <c r="BM202" s="155" t="s">
        <v>1099</v>
      </c>
    </row>
    <row r="203" spans="1:47" s="2" customFormat="1" ht="10.2">
      <c r="A203" s="32"/>
      <c r="B203" s="33"/>
      <c r="C203" s="32"/>
      <c r="D203" s="157" t="s">
        <v>158</v>
      </c>
      <c r="E203" s="32"/>
      <c r="F203" s="158" t="s">
        <v>1098</v>
      </c>
      <c r="G203" s="32"/>
      <c r="H203" s="32"/>
      <c r="I203" s="159"/>
      <c r="J203" s="32"/>
      <c r="K203" s="32"/>
      <c r="L203" s="33"/>
      <c r="M203" s="160"/>
      <c r="N203" s="161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158</v>
      </c>
      <c r="AU203" s="17" t="s">
        <v>81</v>
      </c>
    </row>
    <row r="204" spans="1:65" s="2" customFormat="1" ht="24.15" customHeight="1">
      <c r="A204" s="32"/>
      <c r="B204" s="143"/>
      <c r="C204" s="144" t="s">
        <v>540</v>
      </c>
      <c r="D204" s="144" t="s">
        <v>151</v>
      </c>
      <c r="E204" s="145" t="s">
        <v>1097</v>
      </c>
      <c r="F204" s="146" t="s">
        <v>1098</v>
      </c>
      <c r="G204" s="147" t="s">
        <v>240</v>
      </c>
      <c r="H204" s="148">
        <v>15</v>
      </c>
      <c r="I204" s="149"/>
      <c r="J204" s="150">
        <f>ROUND(I204*H204,2)</f>
        <v>0</v>
      </c>
      <c r="K204" s="146" t="s">
        <v>1</v>
      </c>
      <c r="L204" s="33"/>
      <c r="M204" s="151" t="s">
        <v>1</v>
      </c>
      <c r="N204" s="152" t="s">
        <v>38</v>
      </c>
      <c r="O204" s="58"/>
      <c r="P204" s="153">
        <f>O204*H204</f>
        <v>0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170</v>
      </c>
      <c r="AT204" s="155" t="s">
        <v>151</v>
      </c>
      <c r="AU204" s="155" t="s">
        <v>81</v>
      </c>
      <c r="AY204" s="17" t="s">
        <v>148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81</v>
      </c>
      <c r="BK204" s="156">
        <f>ROUND(I204*H204,2)</f>
        <v>0</v>
      </c>
      <c r="BL204" s="17" t="s">
        <v>170</v>
      </c>
      <c r="BM204" s="155" t="s">
        <v>1100</v>
      </c>
    </row>
    <row r="205" spans="1:47" s="2" customFormat="1" ht="10.2">
      <c r="A205" s="32"/>
      <c r="B205" s="33"/>
      <c r="C205" s="32"/>
      <c r="D205" s="157" t="s">
        <v>158</v>
      </c>
      <c r="E205" s="32"/>
      <c r="F205" s="158" t="s">
        <v>1098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158</v>
      </c>
      <c r="AU205" s="17" t="s">
        <v>81</v>
      </c>
    </row>
    <row r="206" spans="1:65" s="2" customFormat="1" ht="22.8">
      <c r="A206" s="32"/>
      <c r="B206" s="143"/>
      <c r="C206" s="144" t="s">
        <v>545</v>
      </c>
      <c r="D206" s="144" t="s">
        <v>151</v>
      </c>
      <c r="E206" s="145" t="s">
        <v>1076</v>
      </c>
      <c r="F206" s="146" t="s">
        <v>1077</v>
      </c>
      <c r="G206" s="147" t="s">
        <v>240</v>
      </c>
      <c r="H206" s="148">
        <v>36</v>
      </c>
      <c r="I206" s="149"/>
      <c r="J206" s="150">
        <f>ROUND(I206*H206,2)</f>
        <v>0</v>
      </c>
      <c r="K206" s="146" t="s">
        <v>1</v>
      </c>
      <c r="L206" s="33"/>
      <c r="M206" s="151" t="s">
        <v>1</v>
      </c>
      <c r="N206" s="152" t="s">
        <v>38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170</v>
      </c>
      <c r="AT206" s="155" t="s">
        <v>151</v>
      </c>
      <c r="AU206" s="155" t="s">
        <v>81</v>
      </c>
      <c r="AY206" s="17" t="s">
        <v>148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81</v>
      </c>
      <c r="BK206" s="156">
        <f>ROUND(I206*H206,2)</f>
        <v>0</v>
      </c>
      <c r="BL206" s="17" t="s">
        <v>170</v>
      </c>
      <c r="BM206" s="155" t="s">
        <v>1101</v>
      </c>
    </row>
    <row r="207" spans="1:47" s="2" customFormat="1" ht="10.2">
      <c r="A207" s="32"/>
      <c r="B207" s="33"/>
      <c r="C207" s="32"/>
      <c r="D207" s="157" t="s">
        <v>158</v>
      </c>
      <c r="E207" s="32"/>
      <c r="F207" s="158" t="s">
        <v>1077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158</v>
      </c>
      <c r="AU207" s="17" t="s">
        <v>81</v>
      </c>
    </row>
    <row r="208" spans="1:65" s="2" customFormat="1" ht="22.8">
      <c r="A208" s="32"/>
      <c r="B208" s="143"/>
      <c r="C208" s="144" t="s">
        <v>554</v>
      </c>
      <c r="D208" s="144" t="s">
        <v>151</v>
      </c>
      <c r="E208" s="145" t="s">
        <v>1080</v>
      </c>
      <c r="F208" s="146" t="s">
        <v>1081</v>
      </c>
      <c r="G208" s="147" t="s">
        <v>279</v>
      </c>
      <c r="H208" s="148">
        <v>466</v>
      </c>
      <c r="I208" s="149"/>
      <c r="J208" s="150">
        <f>ROUND(I208*H208,2)</f>
        <v>0</v>
      </c>
      <c r="K208" s="146" t="s">
        <v>1</v>
      </c>
      <c r="L208" s="33"/>
      <c r="M208" s="151" t="s">
        <v>1</v>
      </c>
      <c r="N208" s="152" t="s">
        <v>38</v>
      </c>
      <c r="O208" s="58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5" t="s">
        <v>170</v>
      </c>
      <c r="AT208" s="155" t="s">
        <v>151</v>
      </c>
      <c r="AU208" s="155" t="s">
        <v>81</v>
      </c>
      <c r="AY208" s="17" t="s">
        <v>148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7" t="s">
        <v>81</v>
      </c>
      <c r="BK208" s="156">
        <f>ROUND(I208*H208,2)</f>
        <v>0</v>
      </c>
      <c r="BL208" s="17" t="s">
        <v>170</v>
      </c>
      <c r="BM208" s="155" t="s">
        <v>1102</v>
      </c>
    </row>
    <row r="209" spans="1:47" s="2" customFormat="1" ht="10.2">
      <c r="A209" s="32"/>
      <c r="B209" s="33"/>
      <c r="C209" s="32"/>
      <c r="D209" s="157" t="s">
        <v>158</v>
      </c>
      <c r="E209" s="32"/>
      <c r="F209" s="158" t="s">
        <v>1081</v>
      </c>
      <c r="G209" s="32"/>
      <c r="H209" s="32"/>
      <c r="I209" s="159"/>
      <c r="J209" s="32"/>
      <c r="K209" s="32"/>
      <c r="L209" s="33"/>
      <c r="M209" s="160"/>
      <c r="N209" s="161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158</v>
      </c>
      <c r="AU209" s="17" t="s">
        <v>81</v>
      </c>
    </row>
    <row r="210" spans="2:63" s="12" customFormat="1" ht="25.95" customHeight="1">
      <c r="B210" s="130"/>
      <c r="D210" s="131" t="s">
        <v>72</v>
      </c>
      <c r="E210" s="132" t="s">
        <v>1028</v>
      </c>
      <c r="F210" s="132" t="s">
        <v>1029</v>
      </c>
      <c r="I210" s="133"/>
      <c r="J210" s="134">
        <f>BK210</f>
        <v>0</v>
      </c>
      <c r="L210" s="130"/>
      <c r="M210" s="135"/>
      <c r="N210" s="136"/>
      <c r="O210" s="136"/>
      <c r="P210" s="137">
        <f>SUM(P211:P238)</f>
        <v>0</v>
      </c>
      <c r="Q210" s="136"/>
      <c r="R210" s="137">
        <f>SUM(R211:R238)</f>
        <v>0.015360000000000002</v>
      </c>
      <c r="S210" s="136"/>
      <c r="T210" s="138">
        <f>SUM(T211:T238)</f>
        <v>0</v>
      </c>
      <c r="AR210" s="131" t="s">
        <v>81</v>
      </c>
      <c r="AT210" s="139" t="s">
        <v>72</v>
      </c>
      <c r="AU210" s="139" t="s">
        <v>73</v>
      </c>
      <c r="AY210" s="131" t="s">
        <v>148</v>
      </c>
      <c r="BK210" s="140">
        <f>SUM(BK211:BK238)</f>
        <v>0</v>
      </c>
    </row>
    <row r="211" spans="1:65" s="2" customFormat="1" ht="21.75" customHeight="1">
      <c r="A211" s="32"/>
      <c r="B211" s="143"/>
      <c r="C211" s="144" t="s">
        <v>559</v>
      </c>
      <c r="D211" s="144" t="s">
        <v>151</v>
      </c>
      <c r="E211" s="145" t="s">
        <v>1103</v>
      </c>
      <c r="F211" s="146" t="s">
        <v>1104</v>
      </c>
      <c r="G211" s="147" t="s">
        <v>279</v>
      </c>
      <c r="H211" s="148">
        <v>96</v>
      </c>
      <c r="I211" s="149"/>
      <c r="J211" s="150">
        <f>ROUND(I211*H211,2)</f>
        <v>0</v>
      </c>
      <c r="K211" s="146" t="s">
        <v>1</v>
      </c>
      <c r="L211" s="33"/>
      <c r="M211" s="151" t="s">
        <v>1</v>
      </c>
      <c r="N211" s="152" t="s">
        <v>38</v>
      </c>
      <c r="O211" s="58"/>
      <c r="P211" s="153">
        <f>O211*H211</f>
        <v>0</v>
      </c>
      <c r="Q211" s="153">
        <v>0.00016</v>
      </c>
      <c r="R211" s="153">
        <f>Q211*H211</f>
        <v>0.015360000000000002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170</v>
      </c>
      <c r="AT211" s="155" t="s">
        <v>151</v>
      </c>
      <c r="AU211" s="155" t="s">
        <v>81</v>
      </c>
      <c r="AY211" s="17" t="s">
        <v>148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81</v>
      </c>
      <c r="BK211" s="156">
        <f>ROUND(I211*H211,2)</f>
        <v>0</v>
      </c>
      <c r="BL211" s="17" t="s">
        <v>170</v>
      </c>
      <c r="BM211" s="155" t="s">
        <v>1105</v>
      </c>
    </row>
    <row r="212" spans="1:47" s="2" customFormat="1" ht="10.2">
      <c r="A212" s="32"/>
      <c r="B212" s="33"/>
      <c r="C212" s="32"/>
      <c r="D212" s="157" t="s">
        <v>158</v>
      </c>
      <c r="E212" s="32"/>
      <c r="F212" s="158" t="s">
        <v>1104</v>
      </c>
      <c r="G212" s="32"/>
      <c r="H212" s="32"/>
      <c r="I212" s="159"/>
      <c r="J212" s="32"/>
      <c r="K212" s="32"/>
      <c r="L212" s="33"/>
      <c r="M212" s="160"/>
      <c r="N212" s="161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158</v>
      </c>
      <c r="AU212" s="17" t="s">
        <v>81</v>
      </c>
    </row>
    <row r="213" spans="1:65" s="2" customFormat="1" ht="21.75" customHeight="1">
      <c r="A213" s="32"/>
      <c r="B213" s="143"/>
      <c r="C213" s="144" t="s">
        <v>564</v>
      </c>
      <c r="D213" s="144" t="s">
        <v>151</v>
      </c>
      <c r="E213" s="145" t="s">
        <v>1106</v>
      </c>
      <c r="F213" s="146" t="s">
        <v>1107</v>
      </c>
      <c r="G213" s="147" t="s">
        <v>279</v>
      </c>
      <c r="H213" s="148">
        <v>515</v>
      </c>
      <c r="I213" s="149"/>
      <c r="J213" s="150">
        <f>ROUND(I213*H213,2)</f>
        <v>0</v>
      </c>
      <c r="K213" s="146" t="s">
        <v>1</v>
      </c>
      <c r="L213" s="33"/>
      <c r="M213" s="151" t="s">
        <v>1</v>
      </c>
      <c r="N213" s="152" t="s">
        <v>38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170</v>
      </c>
      <c r="AT213" s="155" t="s">
        <v>151</v>
      </c>
      <c r="AU213" s="155" t="s">
        <v>81</v>
      </c>
      <c r="AY213" s="17" t="s">
        <v>148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81</v>
      </c>
      <c r="BK213" s="156">
        <f>ROUND(I213*H213,2)</f>
        <v>0</v>
      </c>
      <c r="BL213" s="17" t="s">
        <v>170</v>
      </c>
      <c r="BM213" s="155" t="s">
        <v>1108</v>
      </c>
    </row>
    <row r="214" spans="1:47" s="2" customFormat="1" ht="10.2">
      <c r="A214" s="32"/>
      <c r="B214" s="33"/>
      <c r="C214" s="32"/>
      <c r="D214" s="157" t="s">
        <v>158</v>
      </c>
      <c r="E214" s="32"/>
      <c r="F214" s="158" t="s">
        <v>1107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158</v>
      </c>
      <c r="AU214" s="17" t="s">
        <v>81</v>
      </c>
    </row>
    <row r="215" spans="1:65" s="2" customFormat="1" ht="16.5" customHeight="1">
      <c r="A215" s="32"/>
      <c r="B215" s="143"/>
      <c r="C215" s="144" t="s">
        <v>569</v>
      </c>
      <c r="D215" s="144" t="s">
        <v>151</v>
      </c>
      <c r="E215" s="145" t="s">
        <v>1109</v>
      </c>
      <c r="F215" s="146" t="s">
        <v>1110</v>
      </c>
      <c r="G215" s="147" t="s">
        <v>1111</v>
      </c>
      <c r="H215" s="148">
        <v>289</v>
      </c>
      <c r="I215" s="149"/>
      <c r="J215" s="150">
        <f>ROUND(I215*H215,2)</f>
        <v>0</v>
      </c>
      <c r="K215" s="146" t="s">
        <v>1</v>
      </c>
      <c r="L215" s="33"/>
      <c r="M215" s="151" t="s">
        <v>1</v>
      </c>
      <c r="N215" s="152" t="s">
        <v>38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170</v>
      </c>
      <c r="AT215" s="155" t="s">
        <v>151</v>
      </c>
      <c r="AU215" s="155" t="s">
        <v>81</v>
      </c>
      <c r="AY215" s="17" t="s">
        <v>148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81</v>
      </c>
      <c r="BK215" s="156">
        <f>ROUND(I215*H215,2)</f>
        <v>0</v>
      </c>
      <c r="BL215" s="17" t="s">
        <v>170</v>
      </c>
      <c r="BM215" s="155" t="s">
        <v>1112</v>
      </c>
    </row>
    <row r="216" spans="1:47" s="2" customFormat="1" ht="10.2">
      <c r="A216" s="32"/>
      <c r="B216" s="33"/>
      <c r="C216" s="32"/>
      <c r="D216" s="157" t="s">
        <v>158</v>
      </c>
      <c r="E216" s="32"/>
      <c r="F216" s="158" t="s">
        <v>1110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158</v>
      </c>
      <c r="AU216" s="17" t="s">
        <v>81</v>
      </c>
    </row>
    <row r="217" spans="1:65" s="2" customFormat="1" ht="21.75" customHeight="1">
      <c r="A217" s="32"/>
      <c r="B217" s="143"/>
      <c r="C217" s="144" t="s">
        <v>576</v>
      </c>
      <c r="D217" s="144" t="s">
        <v>151</v>
      </c>
      <c r="E217" s="145" t="s">
        <v>1113</v>
      </c>
      <c r="F217" s="146" t="s">
        <v>1114</v>
      </c>
      <c r="G217" s="147" t="s">
        <v>240</v>
      </c>
      <c r="H217" s="148">
        <v>13</v>
      </c>
      <c r="I217" s="149"/>
      <c r="J217" s="150">
        <f>ROUND(I217*H217,2)</f>
        <v>0</v>
      </c>
      <c r="K217" s="146" t="s">
        <v>1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170</v>
      </c>
      <c r="AT217" s="155" t="s">
        <v>151</v>
      </c>
      <c r="AU217" s="155" t="s">
        <v>81</v>
      </c>
      <c r="AY217" s="17" t="s">
        <v>148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170</v>
      </c>
      <c r="BM217" s="155" t="s">
        <v>1115</v>
      </c>
    </row>
    <row r="218" spans="1:47" s="2" customFormat="1" ht="10.2">
      <c r="A218" s="32"/>
      <c r="B218" s="33"/>
      <c r="C218" s="32"/>
      <c r="D218" s="157" t="s">
        <v>158</v>
      </c>
      <c r="E218" s="32"/>
      <c r="F218" s="158" t="s">
        <v>1114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158</v>
      </c>
      <c r="AU218" s="17" t="s">
        <v>81</v>
      </c>
    </row>
    <row r="219" spans="1:65" s="2" customFormat="1" ht="16.5" customHeight="1">
      <c r="A219" s="32"/>
      <c r="B219" s="143"/>
      <c r="C219" s="144" t="s">
        <v>582</v>
      </c>
      <c r="D219" s="144" t="s">
        <v>151</v>
      </c>
      <c r="E219" s="145" t="s">
        <v>1116</v>
      </c>
      <c r="F219" s="146" t="s">
        <v>1117</v>
      </c>
      <c r="G219" s="147" t="s">
        <v>240</v>
      </c>
      <c r="H219" s="148">
        <v>44</v>
      </c>
      <c r="I219" s="149"/>
      <c r="J219" s="150">
        <f>ROUND(I219*H219,2)</f>
        <v>0</v>
      </c>
      <c r="K219" s="146" t="s">
        <v>1</v>
      </c>
      <c r="L219" s="33"/>
      <c r="M219" s="151" t="s">
        <v>1</v>
      </c>
      <c r="N219" s="152" t="s">
        <v>38</v>
      </c>
      <c r="O219" s="58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5" t="s">
        <v>170</v>
      </c>
      <c r="AT219" s="155" t="s">
        <v>151</v>
      </c>
      <c r="AU219" s="155" t="s">
        <v>81</v>
      </c>
      <c r="AY219" s="17" t="s">
        <v>148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7" t="s">
        <v>81</v>
      </c>
      <c r="BK219" s="156">
        <f>ROUND(I219*H219,2)</f>
        <v>0</v>
      </c>
      <c r="BL219" s="17" t="s">
        <v>170</v>
      </c>
      <c r="BM219" s="155" t="s">
        <v>1118</v>
      </c>
    </row>
    <row r="220" spans="1:47" s="2" customFormat="1" ht="10.2">
      <c r="A220" s="32"/>
      <c r="B220" s="33"/>
      <c r="C220" s="32"/>
      <c r="D220" s="157" t="s">
        <v>158</v>
      </c>
      <c r="E220" s="32"/>
      <c r="F220" s="158" t="s">
        <v>1117</v>
      </c>
      <c r="G220" s="32"/>
      <c r="H220" s="32"/>
      <c r="I220" s="159"/>
      <c r="J220" s="32"/>
      <c r="K220" s="32"/>
      <c r="L220" s="33"/>
      <c r="M220" s="160"/>
      <c r="N220" s="161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158</v>
      </c>
      <c r="AU220" s="17" t="s">
        <v>81</v>
      </c>
    </row>
    <row r="221" spans="1:65" s="2" customFormat="1" ht="16.5" customHeight="1">
      <c r="A221" s="32"/>
      <c r="B221" s="143"/>
      <c r="C221" s="144" t="s">
        <v>588</v>
      </c>
      <c r="D221" s="144" t="s">
        <v>151</v>
      </c>
      <c r="E221" s="145" t="s">
        <v>1119</v>
      </c>
      <c r="F221" s="146" t="s">
        <v>1120</v>
      </c>
      <c r="G221" s="147" t="s">
        <v>279</v>
      </c>
      <c r="H221" s="148">
        <v>445</v>
      </c>
      <c r="I221" s="149"/>
      <c r="J221" s="150">
        <f>ROUND(I221*H221,2)</f>
        <v>0</v>
      </c>
      <c r="K221" s="146" t="s">
        <v>1</v>
      </c>
      <c r="L221" s="33"/>
      <c r="M221" s="151" t="s">
        <v>1</v>
      </c>
      <c r="N221" s="152" t="s">
        <v>38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170</v>
      </c>
      <c r="AT221" s="155" t="s">
        <v>151</v>
      </c>
      <c r="AU221" s="155" t="s">
        <v>81</v>
      </c>
      <c r="AY221" s="17" t="s">
        <v>148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81</v>
      </c>
      <c r="BK221" s="156">
        <f>ROUND(I221*H221,2)</f>
        <v>0</v>
      </c>
      <c r="BL221" s="17" t="s">
        <v>170</v>
      </c>
      <c r="BM221" s="155" t="s">
        <v>1121</v>
      </c>
    </row>
    <row r="222" spans="1:47" s="2" customFormat="1" ht="10.2">
      <c r="A222" s="32"/>
      <c r="B222" s="33"/>
      <c r="C222" s="32"/>
      <c r="D222" s="157" t="s">
        <v>158</v>
      </c>
      <c r="E222" s="32"/>
      <c r="F222" s="158" t="s">
        <v>1120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158</v>
      </c>
      <c r="AU222" s="17" t="s">
        <v>81</v>
      </c>
    </row>
    <row r="223" spans="1:65" s="2" customFormat="1" ht="16.5" customHeight="1">
      <c r="A223" s="32"/>
      <c r="B223" s="143"/>
      <c r="C223" s="144" t="s">
        <v>590</v>
      </c>
      <c r="D223" s="144" t="s">
        <v>151</v>
      </c>
      <c r="E223" s="145" t="s">
        <v>1122</v>
      </c>
      <c r="F223" s="146" t="s">
        <v>1123</v>
      </c>
      <c r="G223" s="147" t="s">
        <v>279</v>
      </c>
      <c r="H223" s="148">
        <v>26</v>
      </c>
      <c r="I223" s="149"/>
      <c r="J223" s="150">
        <f>ROUND(I223*H223,2)</f>
        <v>0</v>
      </c>
      <c r="K223" s="146" t="s">
        <v>1</v>
      </c>
      <c r="L223" s="33"/>
      <c r="M223" s="151" t="s">
        <v>1</v>
      </c>
      <c r="N223" s="152" t="s">
        <v>38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170</v>
      </c>
      <c r="AT223" s="155" t="s">
        <v>151</v>
      </c>
      <c r="AU223" s="155" t="s">
        <v>81</v>
      </c>
      <c r="AY223" s="17" t="s">
        <v>148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81</v>
      </c>
      <c r="BK223" s="156">
        <f>ROUND(I223*H223,2)</f>
        <v>0</v>
      </c>
      <c r="BL223" s="17" t="s">
        <v>170</v>
      </c>
      <c r="BM223" s="155" t="s">
        <v>1124</v>
      </c>
    </row>
    <row r="224" spans="1:47" s="2" customFormat="1" ht="10.2">
      <c r="A224" s="32"/>
      <c r="B224" s="33"/>
      <c r="C224" s="32"/>
      <c r="D224" s="157" t="s">
        <v>158</v>
      </c>
      <c r="E224" s="32"/>
      <c r="F224" s="158" t="s">
        <v>1123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158</v>
      </c>
      <c r="AU224" s="17" t="s">
        <v>81</v>
      </c>
    </row>
    <row r="225" spans="1:65" s="2" customFormat="1" ht="16.5" customHeight="1">
      <c r="A225" s="32"/>
      <c r="B225" s="143"/>
      <c r="C225" s="144" t="s">
        <v>596</v>
      </c>
      <c r="D225" s="144" t="s">
        <v>151</v>
      </c>
      <c r="E225" s="145" t="s">
        <v>1125</v>
      </c>
      <c r="F225" s="146" t="s">
        <v>1126</v>
      </c>
      <c r="G225" s="147" t="s">
        <v>279</v>
      </c>
      <c r="H225" s="148">
        <v>28</v>
      </c>
      <c r="I225" s="149"/>
      <c r="J225" s="150">
        <f>ROUND(I225*H225,2)</f>
        <v>0</v>
      </c>
      <c r="K225" s="146" t="s">
        <v>1</v>
      </c>
      <c r="L225" s="33"/>
      <c r="M225" s="151" t="s">
        <v>1</v>
      </c>
      <c r="N225" s="152" t="s">
        <v>38</v>
      </c>
      <c r="O225" s="58"/>
      <c r="P225" s="153">
        <f>O225*H225</f>
        <v>0</v>
      </c>
      <c r="Q225" s="153">
        <v>0</v>
      </c>
      <c r="R225" s="153">
        <f>Q225*H225</f>
        <v>0</v>
      </c>
      <c r="S225" s="153">
        <v>0</v>
      </c>
      <c r="T225" s="154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5" t="s">
        <v>170</v>
      </c>
      <c r="AT225" s="155" t="s">
        <v>151</v>
      </c>
      <c r="AU225" s="155" t="s">
        <v>81</v>
      </c>
      <c r="AY225" s="17" t="s">
        <v>148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7" t="s">
        <v>81</v>
      </c>
      <c r="BK225" s="156">
        <f>ROUND(I225*H225,2)</f>
        <v>0</v>
      </c>
      <c r="BL225" s="17" t="s">
        <v>170</v>
      </c>
      <c r="BM225" s="155" t="s">
        <v>1057</v>
      </c>
    </row>
    <row r="226" spans="1:47" s="2" customFormat="1" ht="10.2">
      <c r="A226" s="32"/>
      <c r="B226" s="33"/>
      <c r="C226" s="32"/>
      <c r="D226" s="157" t="s">
        <v>158</v>
      </c>
      <c r="E226" s="32"/>
      <c r="F226" s="158" t="s">
        <v>1126</v>
      </c>
      <c r="G226" s="32"/>
      <c r="H226" s="32"/>
      <c r="I226" s="159"/>
      <c r="J226" s="32"/>
      <c r="K226" s="32"/>
      <c r="L226" s="33"/>
      <c r="M226" s="160"/>
      <c r="N226" s="161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158</v>
      </c>
      <c r="AU226" s="17" t="s">
        <v>81</v>
      </c>
    </row>
    <row r="227" spans="1:65" s="2" customFormat="1" ht="21.75" customHeight="1">
      <c r="A227" s="32"/>
      <c r="B227" s="143"/>
      <c r="C227" s="144" t="s">
        <v>602</v>
      </c>
      <c r="D227" s="144" t="s">
        <v>151</v>
      </c>
      <c r="E227" s="145" t="s">
        <v>1127</v>
      </c>
      <c r="F227" s="146" t="s">
        <v>1128</v>
      </c>
      <c r="G227" s="147" t="s">
        <v>240</v>
      </c>
      <c r="H227" s="148">
        <v>8</v>
      </c>
      <c r="I227" s="149"/>
      <c r="J227" s="150">
        <f>ROUND(I227*H227,2)</f>
        <v>0</v>
      </c>
      <c r="K227" s="146" t="s">
        <v>1</v>
      </c>
      <c r="L227" s="33"/>
      <c r="M227" s="151" t="s">
        <v>1</v>
      </c>
      <c r="N227" s="152" t="s">
        <v>38</v>
      </c>
      <c r="O227" s="58"/>
      <c r="P227" s="153">
        <f>O227*H227</f>
        <v>0</v>
      </c>
      <c r="Q227" s="153">
        <v>0</v>
      </c>
      <c r="R227" s="153">
        <f>Q227*H227</f>
        <v>0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170</v>
      </c>
      <c r="AT227" s="155" t="s">
        <v>151</v>
      </c>
      <c r="AU227" s="155" t="s">
        <v>81</v>
      </c>
      <c r="AY227" s="17" t="s">
        <v>148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81</v>
      </c>
      <c r="BK227" s="156">
        <f>ROUND(I227*H227,2)</f>
        <v>0</v>
      </c>
      <c r="BL227" s="17" t="s">
        <v>170</v>
      </c>
      <c r="BM227" s="155" t="s">
        <v>1129</v>
      </c>
    </row>
    <row r="228" spans="1:47" s="2" customFormat="1" ht="10.2">
      <c r="A228" s="32"/>
      <c r="B228" s="33"/>
      <c r="C228" s="32"/>
      <c r="D228" s="157" t="s">
        <v>158</v>
      </c>
      <c r="E228" s="32"/>
      <c r="F228" s="158" t="s">
        <v>1128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158</v>
      </c>
      <c r="AU228" s="17" t="s">
        <v>81</v>
      </c>
    </row>
    <row r="229" spans="1:65" s="2" customFormat="1" ht="16.5" customHeight="1">
      <c r="A229" s="32"/>
      <c r="B229" s="143"/>
      <c r="C229" s="144" t="s">
        <v>606</v>
      </c>
      <c r="D229" s="144" t="s">
        <v>151</v>
      </c>
      <c r="E229" s="145" t="s">
        <v>1130</v>
      </c>
      <c r="F229" s="146" t="s">
        <v>1131</v>
      </c>
      <c r="G229" s="147" t="s">
        <v>240</v>
      </c>
      <c r="H229" s="148">
        <v>5</v>
      </c>
      <c r="I229" s="149"/>
      <c r="J229" s="150">
        <f>ROUND(I229*H229,2)</f>
        <v>0</v>
      </c>
      <c r="K229" s="146" t="s">
        <v>1</v>
      </c>
      <c r="L229" s="33"/>
      <c r="M229" s="151" t="s">
        <v>1</v>
      </c>
      <c r="N229" s="152" t="s">
        <v>38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170</v>
      </c>
      <c r="AT229" s="155" t="s">
        <v>151</v>
      </c>
      <c r="AU229" s="155" t="s">
        <v>81</v>
      </c>
      <c r="AY229" s="17" t="s">
        <v>148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81</v>
      </c>
      <c r="BK229" s="156">
        <f>ROUND(I229*H229,2)</f>
        <v>0</v>
      </c>
      <c r="BL229" s="17" t="s">
        <v>170</v>
      </c>
      <c r="BM229" s="155" t="s">
        <v>1132</v>
      </c>
    </row>
    <row r="230" spans="1:47" s="2" customFormat="1" ht="10.2">
      <c r="A230" s="32"/>
      <c r="B230" s="33"/>
      <c r="C230" s="32"/>
      <c r="D230" s="157" t="s">
        <v>158</v>
      </c>
      <c r="E230" s="32"/>
      <c r="F230" s="158" t="s">
        <v>1131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158</v>
      </c>
      <c r="AU230" s="17" t="s">
        <v>81</v>
      </c>
    </row>
    <row r="231" spans="1:65" s="2" customFormat="1" ht="16.5" customHeight="1">
      <c r="A231" s="32"/>
      <c r="B231" s="143"/>
      <c r="C231" s="144" t="s">
        <v>611</v>
      </c>
      <c r="D231" s="144" t="s">
        <v>151</v>
      </c>
      <c r="E231" s="145" t="s">
        <v>1133</v>
      </c>
      <c r="F231" s="146" t="s">
        <v>1134</v>
      </c>
      <c r="G231" s="147" t="s">
        <v>240</v>
      </c>
      <c r="H231" s="148">
        <v>3</v>
      </c>
      <c r="I231" s="149"/>
      <c r="J231" s="150">
        <f>ROUND(I231*H231,2)</f>
        <v>0</v>
      </c>
      <c r="K231" s="146" t="s">
        <v>1</v>
      </c>
      <c r="L231" s="33"/>
      <c r="M231" s="151" t="s">
        <v>1</v>
      </c>
      <c r="N231" s="152" t="s">
        <v>38</v>
      </c>
      <c r="O231" s="58"/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170</v>
      </c>
      <c r="AT231" s="155" t="s">
        <v>151</v>
      </c>
      <c r="AU231" s="155" t="s">
        <v>81</v>
      </c>
      <c r="AY231" s="17" t="s">
        <v>148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81</v>
      </c>
      <c r="BK231" s="156">
        <f>ROUND(I231*H231,2)</f>
        <v>0</v>
      </c>
      <c r="BL231" s="17" t="s">
        <v>170</v>
      </c>
      <c r="BM231" s="155" t="s">
        <v>1135</v>
      </c>
    </row>
    <row r="232" spans="1:47" s="2" customFormat="1" ht="10.2">
      <c r="A232" s="32"/>
      <c r="B232" s="33"/>
      <c r="C232" s="32"/>
      <c r="D232" s="157" t="s">
        <v>158</v>
      </c>
      <c r="E232" s="32"/>
      <c r="F232" s="158" t="s">
        <v>1134</v>
      </c>
      <c r="G232" s="32"/>
      <c r="H232" s="32"/>
      <c r="I232" s="159"/>
      <c r="J232" s="32"/>
      <c r="K232" s="32"/>
      <c r="L232" s="33"/>
      <c r="M232" s="160"/>
      <c r="N232" s="161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158</v>
      </c>
      <c r="AU232" s="17" t="s">
        <v>81</v>
      </c>
    </row>
    <row r="233" spans="1:65" s="2" customFormat="1" ht="16.5" customHeight="1">
      <c r="A233" s="32"/>
      <c r="B233" s="143"/>
      <c r="C233" s="144" t="s">
        <v>617</v>
      </c>
      <c r="D233" s="144" t="s">
        <v>151</v>
      </c>
      <c r="E233" s="145" t="s">
        <v>1136</v>
      </c>
      <c r="F233" s="146" t="s">
        <v>1137</v>
      </c>
      <c r="G233" s="147" t="s">
        <v>240</v>
      </c>
      <c r="H233" s="148">
        <v>2</v>
      </c>
      <c r="I233" s="149"/>
      <c r="J233" s="150">
        <f>ROUND(I233*H233,2)</f>
        <v>0</v>
      </c>
      <c r="K233" s="146" t="s">
        <v>1</v>
      </c>
      <c r="L233" s="33"/>
      <c r="M233" s="151" t="s">
        <v>1</v>
      </c>
      <c r="N233" s="152" t="s">
        <v>38</v>
      </c>
      <c r="O233" s="58"/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5" t="s">
        <v>170</v>
      </c>
      <c r="AT233" s="155" t="s">
        <v>151</v>
      </c>
      <c r="AU233" s="155" t="s">
        <v>81</v>
      </c>
      <c r="AY233" s="17" t="s">
        <v>148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7" t="s">
        <v>81</v>
      </c>
      <c r="BK233" s="156">
        <f>ROUND(I233*H233,2)</f>
        <v>0</v>
      </c>
      <c r="BL233" s="17" t="s">
        <v>170</v>
      </c>
      <c r="BM233" s="155" t="s">
        <v>1138</v>
      </c>
    </row>
    <row r="234" spans="1:47" s="2" customFormat="1" ht="10.2">
      <c r="A234" s="32"/>
      <c r="B234" s="33"/>
      <c r="C234" s="32"/>
      <c r="D234" s="157" t="s">
        <v>158</v>
      </c>
      <c r="E234" s="32"/>
      <c r="F234" s="158" t="s">
        <v>1137</v>
      </c>
      <c r="G234" s="32"/>
      <c r="H234" s="32"/>
      <c r="I234" s="159"/>
      <c r="J234" s="32"/>
      <c r="K234" s="32"/>
      <c r="L234" s="33"/>
      <c r="M234" s="160"/>
      <c r="N234" s="161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158</v>
      </c>
      <c r="AU234" s="17" t="s">
        <v>81</v>
      </c>
    </row>
    <row r="235" spans="1:65" s="2" customFormat="1" ht="16.5" customHeight="1">
      <c r="A235" s="32"/>
      <c r="B235" s="143"/>
      <c r="C235" s="144" t="s">
        <v>623</v>
      </c>
      <c r="D235" s="144" t="s">
        <v>151</v>
      </c>
      <c r="E235" s="145" t="s">
        <v>1139</v>
      </c>
      <c r="F235" s="146" t="s">
        <v>1140</v>
      </c>
      <c r="G235" s="147" t="s">
        <v>240</v>
      </c>
      <c r="H235" s="148">
        <v>13</v>
      </c>
      <c r="I235" s="149"/>
      <c r="J235" s="150">
        <f>ROUND(I235*H235,2)</f>
        <v>0</v>
      </c>
      <c r="K235" s="146" t="s">
        <v>1</v>
      </c>
      <c r="L235" s="33"/>
      <c r="M235" s="151" t="s">
        <v>1</v>
      </c>
      <c r="N235" s="152" t="s">
        <v>38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170</v>
      </c>
      <c r="AT235" s="155" t="s">
        <v>151</v>
      </c>
      <c r="AU235" s="155" t="s">
        <v>81</v>
      </c>
      <c r="AY235" s="17" t="s">
        <v>148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81</v>
      </c>
      <c r="BK235" s="156">
        <f>ROUND(I235*H235,2)</f>
        <v>0</v>
      </c>
      <c r="BL235" s="17" t="s">
        <v>170</v>
      </c>
      <c r="BM235" s="155" t="s">
        <v>1141</v>
      </c>
    </row>
    <row r="236" spans="1:47" s="2" customFormat="1" ht="10.2">
      <c r="A236" s="32"/>
      <c r="B236" s="33"/>
      <c r="C236" s="32"/>
      <c r="D236" s="157" t="s">
        <v>158</v>
      </c>
      <c r="E236" s="32"/>
      <c r="F236" s="158" t="s">
        <v>1140</v>
      </c>
      <c r="G236" s="32"/>
      <c r="H236" s="32"/>
      <c r="I236" s="159"/>
      <c r="J236" s="32"/>
      <c r="K236" s="32"/>
      <c r="L236" s="33"/>
      <c r="M236" s="160"/>
      <c r="N236" s="161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158</v>
      </c>
      <c r="AU236" s="17" t="s">
        <v>81</v>
      </c>
    </row>
    <row r="237" spans="1:65" s="2" customFormat="1" ht="16.5" customHeight="1">
      <c r="A237" s="32"/>
      <c r="B237" s="143"/>
      <c r="C237" s="144" t="s">
        <v>641</v>
      </c>
      <c r="D237" s="144" t="s">
        <v>151</v>
      </c>
      <c r="E237" s="145" t="s">
        <v>1142</v>
      </c>
      <c r="F237" s="146" t="s">
        <v>1143</v>
      </c>
      <c r="G237" s="147" t="s">
        <v>240</v>
      </c>
      <c r="H237" s="148">
        <v>15</v>
      </c>
      <c r="I237" s="149"/>
      <c r="J237" s="150">
        <f>ROUND(I237*H237,2)</f>
        <v>0</v>
      </c>
      <c r="K237" s="146" t="s">
        <v>1</v>
      </c>
      <c r="L237" s="33"/>
      <c r="M237" s="151" t="s">
        <v>1</v>
      </c>
      <c r="N237" s="152" t="s">
        <v>38</v>
      </c>
      <c r="O237" s="58"/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5" t="s">
        <v>170</v>
      </c>
      <c r="AT237" s="155" t="s">
        <v>151</v>
      </c>
      <c r="AU237" s="155" t="s">
        <v>81</v>
      </c>
      <c r="AY237" s="17" t="s">
        <v>148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7" t="s">
        <v>81</v>
      </c>
      <c r="BK237" s="156">
        <f>ROUND(I237*H237,2)</f>
        <v>0</v>
      </c>
      <c r="BL237" s="17" t="s">
        <v>170</v>
      </c>
      <c r="BM237" s="155" t="s">
        <v>1144</v>
      </c>
    </row>
    <row r="238" spans="1:47" s="2" customFormat="1" ht="10.2">
      <c r="A238" s="32"/>
      <c r="B238" s="33"/>
      <c r="C238" s="32"/>
      <c r="D238" s="157" t="s">
        <v>158</v>
      </c>
      <c r="E238" s="32"/>
      <c r="F238" s="158" t="s">
        <v>1143</v>
      </c>
      <c r="G238" s="32"/>
      <c r="H238" s="32"/>
      <c r="I238" s="159"/>
      <c r="J238" s="32"/>
      <c r="K238" s="32"/>
      <c r="L238" s="33"/>
      <c r="M238" s="160"/>
      <c r="N238" s="161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158</v>
      </c>
      <c r="AU238" s="17" t="s">
        <v>81</v>
      </c>
    </row>
    <row r="239" spans="2:63" s="12" customFormat="1" ht="25.95" customHeight="1">
      <c r="B239" s="130"/>
      <c r="D239" s="131" t="s">
        <v>72</v>
      </c>
      <c r="E239" s="132" t="s">
        <v>1056</v>
      </c>
      <c r="F239" s="132" t="s">
        <v>1</v>
      </c>
      <c r="I239" s="133"/>
      <c r="J239" s="134">
        <f>BK239</f>
        <v>0</v>
      </c>
      <c r="L239" s="130"/>
      <c r="M239" s="135"/>
      <c r="N239" s="136"/>
      <c r="O239" s="136"/>
      <c r="P239" s="137">
        <v>0</v>
      </c>
      <c r="Q239" s="136"/>
      <c r="R239" s="137">
        <v>0</v>
      </c>
      <c r="S239" s="136"/>
      <c r="T239" s="138">
        <v>0</v>
      </c>
      <c r="AR239" s="131" t="s">
        <v>81</v>
      </c>
      <c r="AT239" s="139" t="s">
        <v>72</v>
      </c>
      <c r="AU239" s="139" t="s">
        <v>73</v>
      </c>
      <c r="AY239" s="131" t="s">
        <v>148</v>
      </c>
      <c r="BK239" s="140">
        <v>0</v>
      </c>
    </row>
    <row r="240" spans="2:63" s="12" customFormat="1" ht="25.95" customHeight="1">
      <c r="B240" s="130"/>
      <c r="D240" s="131" t="s">
        <v>72</v>
      </c>
      <c r="E240" s="132" t="s">
        <v>1042</v>
      </c>
      <c r="F240" s="132" t="s">
        <v>1043</v>
      </c>
      <c r="I240" s="133"/>
      <c r="J240" s="134">
        <f>BK240</f>
        <v>0</v>
      </c>
      <c r="L240" s="130"/>
      <c r="M240" s="135"/>
      <c r="N240" s="136"/>
      <c r="O240" s="136"/>
      <c r="P240" s="137">
        <f>SUM(P241:P264)</f>
        <v>0</v>
      </c>
      <c r="Q240" s="136"/>
      <c r="R240" s="137">
        <f>SUM(R241:R264)</f>
        <v>9.03947</v>
      </c>
      <c r="S240" s="136"/>
      <c r="T240" s="138">
        <f>SUM(T241:T264)</f>
        <v>0</v>
      </c>
      <c r="AR240" s="131" t="s">
        <v>81</v>
      </c>
      <c r="AT240" s="139" t="s">
        <v>72</v>
      </c>
      <c r="AU240" s="139" t="s">
        <v>73</v>
      </c>
      <c r="AY240" s="131" t="s">
        <v>148</v>
      </c>
      <c r="BK240" s="140">
        <f>SUM(BK241:BK264)</f>
        <v>0</v>
      </c>
    </row>
    <row r="241" spans="1:65" s="2" customFormat="1" ht="24.15" customHeight="1">
      <c r="A241" s="32"/>
      <c r="B241" s="143"/>
      <c r="C241" s="144" t="s">
        <v>660</v>
      </c>
      <c r="D241" s="144" t="s">
        <v>151</v>
      </c>
      <c r="E241" s="145" t="s">
        <v>1145</v>
      </c>
      <c r="F241" s="146" t="s">
        <v>1045</v>
      </c>
      <c r="G241" s="147" t="s">
        <v>1046</v>
      </c>
      <c r="H241" s="148">
        <v>0.414</v>
      </c>
      <c r="I241" s="149"/>
      <c r="J241" s="150">
        <f>ROUND(I241*H241,2)</f>
        <v>0</v>
      </c>
      <c r="K241" s="146" t="s">
        <v>1</v>
      </c>
      <c r="L241" s="33"/>
      <c r="M241" s="151" t="s">
        <v>1</v>
      </c>
      <c r="N241" s="152" t="s">
        <v>38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170</v>
      </c>
      <c r="AT241" s="155" t="s">
        <v>151</v>
      </c>
      <c r="AU241" s="155" t="s">
        <v>81</v>
      </c>
      <c r="AY241" s="17" t="s">
        <v>148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81</v>
      </c>
      <c r="BK241" s="156">
        <f>ROUND(I241*H241,2)</f>
        <v>0</v>
      </c>
      <c r="BL241" s="17" t="s">
        <v>170</v>
      </c>
      <c r="BM241" s="155" t="s">
        <v>1146</v>
      </c>
    </row>
    <row r="242" spans="1:47" s="2" customFormat="1" ht="10.2">
      <c r="A242" s="32"/>
      <c r="B242" s="33"/>
      <c r="C242" s="32"/>
      <c r="D242" s="157" t="s">
        <v>158</v>
      </c>
      <c r="E242" s="32"/>
      <c r="F242" s="158" t="s">
        <v>1045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158</v>
      </c>
      <c r="AU242" s="17" t="s">
        <v>81</v>
      </c>
    </row>
    <row r="243" spans="1:65" s="2" customFormat="1" ht="24.15" customHeight="1">
      <c r="A243" s="32"/>
      <c r="B243" s="143"/>
      <c r="C243" s="144" t="s">
        <v>669</v>
      </c>
      <c r="D243" s="144" t="s">
        <v>151</v>
      </c>
      <c r="E243" s="145" t="s">
        <v>1147</v>
      </c>
      <c r="F243" s="146" t="s">
        <v>1148</v>
      </c>
      <c r="G243" s="147" t="s">
        <v>240</v>
      </c>
      <c r="H243" s="148">
        <v>13</v>
      </c>
      <c r="I243" s="149"/>
      <c r="J243" s="150">
        <f>ROUND(I243*H243,2)</f>
        <v>0</v>
      </c>
      <c r="K243" s="146" t="s">
        <v>1</v>
      </c>
      <c r="L243" s="33"/>
      <c r="M243" s="151" t="s">
        <v>1</v>
      </c>
      <c r="N243" s="152" t="s">
        <v>38</v>
      </c>
      <c r="O243" s="58"/>
      <c r="P243" s="153">
        <f>O243*H243</f>
        <v>0</v>
      </c>
      <c r="Q243" s="153">
        <v>0.13682</v>
      </c>
      <c r="R243" s="153">
        <f>Q243*H243</f>
        <v>1.77866</v>
      </c>
      <c r="S243" s="153">
        <v>0</v>
      </c>
      <c r="T243" s="154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5" t="s">
        <v>170</v>
      </c>
      <c r="AT243" s="155" t="s">
        <v>151</v>
      </c>
      <c r="AU243" s="155" t="s">
        <v>81</v>
      </c>
      <c r="AY243" s="17" t="s">
        <v>148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7" t="s">
        <v>81</v>
      </c>
      <c r="BK243" s="156">
        <f>ROUND(I243*H243,2)</f>
        <v>0</v>
      </c>
      <c r="BL243" s="17" t="s">
        <v>170</v>
      </c>
      <c r="BM243" s="155" t="s">
        <v>1149</v>
      </c>
    </row>
    <row r="244" spans="1:47" s="2" customFormat="1" ht="10.2">
      <c r="A244" s="32"/>
      <c r="B244" s="33"/>
      <c r="C244" s="32"/>
      <c r="D244" s="157" t="s">
        <v>158</v>
      </c>
      <c r="E244" s="32"/>
      <c r="F244" s="158" t="s">
        <v>1148</v>
      </c>
      <c r="G244" s="32"/>
      <c r="H244" s="32"/>
      <c r="I244" s="159"/>
      <c r="J244" s="32"/>
      <c r="K244" s="32"/>
      <c r="L244" s="33"/>
      <c r="M244" s="160"/>
      <c r="N244" s="161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158</v>
      </c>
      <c r="AU244" s="17" t="s">
        <v>81</v>
      </c>
    </row>
    <row r="245" spans="1:65" s="2" customFormat="1" ht="24.15" customHeight="1">
      <c r="A245" s="32"/>
      <c r="B245" s="143"/>
      <c r="C245" s="144" t="s">
        <v>675</v>
      </c>
      <c r="D245" s="144" t="s">
        <v>151</v>
      </c>
      <c r="E245" s="145" t="s">
        <v>1147</v>
      </c>
      <c r="F245" s="146" t="s">
        <v>1148</v>
      </c>
      <c r="G245" s="147" t="s">
        <v>240</v>
      </c>
      <c r="H245" s="148">
        <v>8</v>
      </c>
      <c r="I245" s="149"/>
      <c r="J245" s="150">
        <f>ROUND(I245*H245,2)</f>
        <v>0</v>
      </c>
      <c r="K245" s="146" t="s">
        <v>1</v>
      </c>
      <c r="L245" s="33"/>
      <c r="M245" s="151" t="s">
        <v>1</v>
      </c>
      <c r="N245" s="152" t="s">
        <v>38</v>
      </c>
      <c r="O245" s="58"/>
      <c r="P245" s="153">
        <f>O245*H245</f>
        <v>0</v>
      </c>
      <c r="Q245" s="153">
        <v>0.13682</v>
      </c>
      <c r="R245" s="153">
        <f>Q245*H245</f>
        <v>1.09456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170</v>
      </c>
      <c r="AT245" s="155" t="s">
        <v>151</v>
      </c>
      <c r="AU245" s="155" t="s">
        <v>81</v>
      </c>
      <c r="AY245" s="17" t="s">
        <v>148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81</v>
      </c>
      <c r="BK245" s="156">
        <f>ROUND(I245*H245,2)</f>
        <v>0</v>
      </c>
      <c r="BL245" s="17" t="s">
        <v>170</v>
      </c>
      <c r="BM245" s="155" t="s">
        <v>1150</v>
      </c>
    </row>
    <row r="246" spans="1:47" s="2" customFormat="1" ht="10.2">
      <c r="A246" s="32"/>
      <c r="B246" s="33"/>
      <c r="C246" s="32"/>
      <c r="D246" s="157" t="s">
        <v>158</v>
      </c>
      <c r="E246" s="32"/>
      <c r="F246" s="158" t="s">
        <v>1148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158</v>
      </c>
      <c r="AU246" s="17" t="s">
        <v>81</v>
      </c>
    </row>
    <row r="247" spans="1:65" s="2" customFormat="1" ht="24.15" customHeight="1">
      <c r="A247" s="32"/>
      <c r="B247" s="143"/>
      <c r="C247" s="144" t="s">
        <v>683</v>
      </c>
      <c r="D247" s="144" t="s">
        <v>151</v>
      </c>
      <c r="E247" s="145" t="s">
        <v>1151</v>
      </c>
      <c r="F247" s="146" t="s">
        <v>1152</v>
      </c>
      <c r="G247" s="147" t="s">
        <v>240</v>
      </c>
      <c r="H247" s="148">
        <v>5</v>
      </c>
      <c r="I247" s="149"/>
      <c r="J247" s="150">
        <f>ROUND(I247*H247,2)</f>
        <v>0</v>
      </c>
      <c r="K247" s="146" t="s">
        <v>1</v>
      </c>
      <c r="L247" s="33"/>
      <c r="M247" s="151" t="s">
        <v>1</v>
      </c>
      <c r="N247" s="152" t="s">
        <v>38</v>
      </c>
      <c r="O247" s="58"/>
      <c r="P247" s="153">
        <f>O247*H247</f>
        <v>0</v>
      </c>
      <c r="Q247" s="153">
        <v>1.23325</v>
      </c>
      <c r="R247" s="153">
        <f>Q247*H247</f>
        <v>6.16625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170</v>
      </c>
      <c r="AT247" s="155" t="s">
        <v>151</v>
      </c>
      <c r="AU247" s="155" t="s">
        <v>81</v>
      </c>
      <c r="AY247" s="17" t="s">
        <v>148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81</v>
      </c>
      <c r="BK247" s="156">
        <f>ROUND(I247*H247,2)</f>
        <v>0</v>
      </c>
      <c r="BL247" s="17" t="s">
        <v>170</v>
      </c>
      <c r="BM247" s="155" t="s">
        <v>1153</v>
      </c>
    </row>
    <row r="248" spans="1:47" s="2" customFormat="1" ht="10.2">
      <c r="A248" s="32"/>
      <c r="B248" s="33"/>
      <c r="C248" s="32"/>
      <c r="D248" s="157" t="s">
        <v>158</v>
      </c>
      <c r="E248" s="32"/>
      <c r="F248" s="158" t="s">
        <v>1152</v>
      </c>
      <c r="G248" s="32"/>
      <c r="H248" s="32"/>
      <c r="I248" s="159"/>
      <c r="J248" s="32"/>
      <c r="K248" s="32"/>
      <c r="L248" s="33"/>
      <c r="M248" s="160"/>
      <c r="N248" s="161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158</v>
      </c>
      <c r="AU248" s="17" t="s">
        <v>81</v>
      </c>
    </row>
    <row r="249" spans="1:65" s="2" customFormat="1" ht="24.15" customHeight="1">
      <c r="A249" s="32"/>
      <c r="B249" s="143"/>
      <c r="C249" s="144" t="s">
        <v>691</v>
      </c>
      <c r="D249" s="144" t="s">
        <v>151</v>
      </c>
      <c r="E249" s="145" t="s">
        <v>1154</v>
      </c>
      <c r="F249" s="146" t="s">
        <v>1048</v>
      </c>
      <c r="G249" s="147" t="s">
        <v>279</v>
      </c>
      <c r="H249" s="148">
        <v>386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38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170</v>
      </c>
      <c r="AT249" s="155" t="s">
        <v>151</v>
      </c>
      <c r="AU249" s="155" t="s">
        <v>81</v>
      </c>
      <c r="AY249" s="17" t="s">
        <v>148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81</v>
      </c>
      <c r="BK249" s="156">
        <f>ROUND(I249*H249,2)</f>
        <v>0</v>
      </c>
      <c r="BL249" s="17" t="s">
        <v>170</v>
      </c>
      <c r="BM249" s="155" t="s">
        <v>1155</v>
      </c>
    </row>
    <row r="250" spans="1:47" s="2" customFormat="1" ht="10.2">
      <c r="A250" s="32"/>
      <c r="B250" s="33"/>
      <c r="C250" s="32"/>
      <c r="D250" s="157" t="s">
        <v>158</v>
      </c>
      <c r="E250" s="32"/>
      <c r="F250" s="158" t="s">
        <v>1048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158</v>
      </c>
      <c r="AU250" s="17" t="s">
        <v>81</v>
      </c>
    </row>
    <row r="251" spans="1:65" s="2" customFormat="1" ht="24.15" customHeight="1">
      <c r="A251" s="32"/>
      <c r="B251" s="143"/>
      <c r="C251" s="144" t="s">
        <v>1156</v>
      </c>
      <c r="D251" s="144" t="s">
        <v>151</v>
      </c>
      <c r="E251" s="145" t="s">
        <v>1157</v>
      </c>
      <c r="F251" s="146" t="s">
        <v>1158</v>
      </c>
      <c r="G251" s="147" t="s">
        <v>279</v>
      </c>
      <c r="H251" s="148">
        <v>28</v>
      </c>
      <c r="I251" s="149"/>
      <c r="J251" s="150">
        <f>ROUND(I251*H251,2)</f>
        <v>0</v>
      </c>
      <c r="K251" s="146" t="s">
        <v>1</v>
      </c>
      <c r="L251" s="33"/>
      <c r="M251" s="151" t="s">
        <v>1</v>
      </c>
      <c r="N251" s="152" t="s">
        <v>38</v>
      </c>
      <c r="O251" s="58"/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5" t="s">
        <v>170</v>
      </c>
      <c r="AT251" s="155" t="s">
        <v>151</v>
      </c>
      <c r="AU251" s="155" t="s">
        <v>81</v>
      </c>
      <c r="AY251" s="17" t="s">
        <v>148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7" t="s">
        <v>81</v>
      </c>
      <c r="BK251" s="156">
        <f>ROUND(I251*H251,2)</f>
        <v>0</v>
      </c>
      <c r="BL251" s="17" t="s">
        <v>170</v>
      </c>
      <c r="BM251" s="155" t="s">
        <v>1159</v>
      </c>
    </row>
    <row r="252" spans="1:47" s="2" customFormat="1" ht="10.2">
      <c r="A252" s="32"/>
      <c r="B252" s="33"/>
      <c r="C252" s="32"/>
      <c r="D252" s="157" t="s">
        <v>158</v>
      </c>
      <c r="E252" s="32"/>
      <c r="F252" s="158" t="s">
        <v>1158</v>
      </c>
      <c r="G252" s="32"/>
      <c r="H252" s="32"/>
      <c r="I252" s="159"/>
      <c r="J252" s="32"/>
      <c r="K252" s="32"/>
      <c r="L252" s="33"/>
      <c r="M252" s="160"/>
      <c r="N252" s="161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158</v>
      </c>
      <c r="AU252" s="17" t="s">
        <v>81</v>
      </c>
    </row>
    <row r="253" spans="1:65" s="2" customFormat="1" ht="24.15" customHeight="1">
      <c r="A253" s="32"/>
      <c r="B253" s="143"/>
      <c r="C253" s="144" t="s">
        <v>1086</v>
      </c>
      <c r="D253" s="144" t="s">
        <v>151</v>
      </c>
      <c r="E253" s="145" t="s">
        <v>1160</v>
      </c>
      <c r="F253" s="146" t="s">
        <v>1161</v>
      </c>
      <c r="G253" s="147" t="s">
        <v>279</v>
      </c>
      <c r="H253" s="148">
        <v>499</v>
      </c>
      <c r="I253" s="149"/>
      <c r="J253" s="150">
        <f>ROUND(I253*H253,2)</f>
        <v>0</v>
      </c>
      <c r="K253" s="146" t="s">
        <v>1</v>
      </c>
      <c r="L253" s="33"/>
      <c r="M253" s="151" t="s">
        <v>1</v>
      </c>
      <c r="N253" s="152" t="s">
        <v>38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170</v>
      </c>
      <c r="AT253" s="155" t="s">
        <v>151</v>
      </c>
      <c r="AU253" s="155" t="s">
        <v>81</v>
      </c>
      <c r="AY253" s="17" t="s">
        <v>148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81</v>
      </c>
      <c r="BK253" s="156">
        <f>ROUND(I253*H253,2)</f>
        <v>0</v>
      </c>
      <c r="BL253" s="17" t="s">
        <v>170</v>
      </c>
      <c r="BM253" s="155" t="s">
        <v>1162</v>
      </c>
    </row>
    <row r="254" spans="1:47" s="2" customFormat="1" ht="10.2">
      <c r="A254" s="32"/>
      <c r="B254" s="33"/>
      <c r="C254" s="32"/>
      <c r="D254" s="157" t="s">
        <v>158</v>
      </c>
      <c r="E254" s="32"/>
      <c r="F254" s="158" t="s">
        <v>1161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158</v>
      </c>
      <c r="AU254" s="17" t="s">
        <v>81</v>
      </c>
    </row>
    <row r="255" spans="1:65" s="2" customFormat="1" ht="22.8">
      <c r="A255" s="32"/>
      <c r="B255" s="143"/>
      <c r="C255" s="144" t="s">
        <v>1163</v>
      </c>
      <c r="D255" s="144" t="s">
        <v>151</v>
      </c>
      <c r="E255" s="145" t="s">
        <v>1164</v>
      </c>
      <c r="F255" s="146" t="s">
        <v>1051</v>
      </c>
      <c r="G255" s="147" t="s">
        <v>279</v>
      </c>
      <c r="H255" s="148">
        <v>386</v>
      </c>
      <c r="I255" s="149"/>
      <c r="J255" s="150">
        <f>ROUND(I255*H255,2)</f>
        <v>0</v>
      </c>
      <c r="K255" s="146" t="s">
        <v>1</v>
      </c>
      <c r="L255" s="33"/>
      <c r="M255" s="151" t="s">
        <v>1</v>
      </c>
      <c r="N255" s="152" t="s">
        <v>38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170</v>
      </c>
      <c r="AT255" s="155" t="s">
        <v>151</v>
      </c>
      <c r="AU255" s="155" t="s">
        <v>81</v>
      </c>
      <c r="AY255" s="17" t="s">
        <v>148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81</v>
      </c>
      <c r="BK255" s="156">
        <f>ROUND(I255*H255,2)</f>
        <v>0</v>
      </c>
      <c r="BL255" s="17" t="s">
        <v>170</v>
      </c>
      <c r="BM255" s="155" t="s">
        <v>1165</v>
      </c>
    </row>
    <row r="256" spans="1:47" s="2" customFormat="1" ht="10.2">
      <c r="A256" s="32"/>
      <c r="B256" s="33"/>
      <c r="C256" s="32"/>
      <c r="D256" s="157" t="s">
        <v>158</v>
      </c>
      <c r="E256" s="32"/>
      <c r="F256" s="158" t="s">
        <v>1051</v>
      </c>
      <c r="G256" s="32"/>
      <c r="H256" s="32"/>
      <c r="I256" s="159"/>
      <c r="J256" s="32"/>
      <c r="K256" s="32"/>
      <c r="L256" s="33"/>
      <c r="M256" s="160"/>
      <c r="N256" s="161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158</v>
      </c>
      <c r="AU256" s="17" t="s">
        <v>81</v>
      </c>
    </row>
    <row r="257" spans="1:65" s="2" customFormat="1" ht="22.8">
      <c r="A257" s="32"/>
      <c r="B257" s="143"/>
      <c r="C257" s="144" t="s">
        <v>1087</v>
      </c>
      <c r="D257" s="144" t="s">
        <v>151</v>
      </c>
      <c r="E257" s="145" t="s">
        <v>1166</v>
      </c>
      <c r="F257" s="146" t="s">
        <v>1167</v>
      </c>
      <c r="G257" s="147" t="s">
        <v>279</v>
      </c>
      <c r="H257" s="148">
        <v>28</v>
      </c>
      <c r="I257" s="149"/>
      <c r="J257" s="150">
        <f>ROUND(I257*H257,2)</f>
        <v>0</v>
      </c>
      <c r="K257" s="146" t="s">
        <v>1</v>
      </c>
      <c r="L257" s="33"/>
      <c r="M257" s="151" t="s">
        <v>1</v>
      </c>
      <c r="N257" s="152" t="s">
        <v>38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170</v>
      </c>
      <c r="AT257" s="155" t="s">
        <v>151</v>
      </c>
      <c r="AU257" s="155" t="s">
        <v>81</v>
      </c>
      <c r="AY257" s="17" t="s">
        <v>148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81</v>
      </c>
      <c r="BK257" s="156">
        <f>ROUND(I257*H257,2)</f>
        <v>0</v>
      </c>
      <c r="BL257" s="17" t="s">
        <v>170</v>
      </c>
      <c r="BM257" s="155" t="s">
        <v>1168</v>
      </c>
    </row>
    <row r="258" spans="1:47" s="2" customFormat="1" ht="10.2">
      <c r="A258" s="32"/>
      <c r="B258" s="33"/>
      <c r="C258" s="32"/>
      <c r="D258" s="157" t="s">
        <v>158</v>
      </c>
      <c r="E258" s="32"/>
      <c r="F258" s="158" t="s">
        <v>1167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158</v>
      </c>
      <c r="AU258" s="17" t="s">
        <v>81</v>
      </c>
    </row>
    <row r="259" spans="1:65" s="2" customFormat="1" ht="24.15" customHeight="1">
      <c r="A259" s="32"/>
      <c r="B259" s="143"/>
      <c r="C259" s="144" t="s">
        <v>1169</v>
      </c>
      <c r="D259" s="144" t="s">
        <v>151</v>
      </c>
      <c r="E259" s="145" t="s">
        <v>1170</v>
      </c>
      <c r="F259" s="146" t="s">
        <v>1171</v>
      </c>
      <c r="G259" s="147" t="s">
        <v>400</v>
      </c>
      <c r="H259" s="148">
        <v>28.98</v>
      </c>
      <c r="I259" s="149"/>
      <c r="J259" s="150">
        <f>ROUND(I259*H259,2)</f>
        <v>0</v>
      </c>
      <c r="K259" s="146" t="s">
        <v>1</v>
      </c>
      <c r="L259" s="33"/>
      <c r="M259" s="151" t="s">
        <v>1</v>
      </c>
      <c r="N259" s="152" t="s">
        <v>38</v>
      </c>
      <c r="O259" s="58"/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170</v>
      </c>
      <c r="AT259" s="155" t="s">
        <v>151</v>
      </c>
      <c r="AU259" s="155" t="s">
        <v>81</v>
      </c>
      <c r="AY259" s="17" t="s">
        <v>148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81</v>
      </c>
      <c r="BK259" s="156">
        <f>ROUND(I259*H259,2)</f>
        <v>0</v>
      </c>
      <c r="BL259" s="17" t="s">
        <v>170</v>
      </c>
      <c r="BM259" s="155" t="s">
        <v>1172</v>
      </c>
    </row>
    <row r="260" spans="1:47" s="2" customFormat="1" ht="10.2">
      <c r="A260" s="32"/>
      <c r="B260" s="33"/>
      <c r="C260" s="32"/>
      <c r="D260" s="157" t="s">
        <v>158</v>
      </c>
      <c r="E260" s="32"/>
      <c r="F260" s="158" t="s">
        <v>1171</v>
      </c>
      <c r="G260" s="32"/>
      <c r="H260" s="32"/>
      <c r="I260" s="159"/>
      <c r="J260" s="32"/>
      <c r="K260" s="32"/>
      <c r="L260" s="33"/>
      <c r="M260" s="160"/>
      <c r="N260" s="161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158</v>
      </c>
      <c r="AU260" s="17" t="s">
        <v>81</v>
      </c>
    </row>
    <row r="261" spans="1:65" s="2" customFormat="1" ht="24.15" customHeight="1">
      <c r="A261" s="32"/>
      <c r="B261" s="143"/>
      <c r="C261" s="144" t="s">
        <v>1090</v>
      </c>
      <c r="D261" s="144" t="s">
        <v>151</v>
      </c>
      <c r="E261" s="145" t="s">
        <v>1173</v>
      </c>
      <c r="F261" s="146" t="s">
        <v>1053</v>
      </c>
      <c r="G261" s="147" t="s">
        <v>286</v>
      </c>
      <c r="H261" s="148">
        <v>414</v>
      </c>
      <c r="I261" s="149"/>
      <c r="J261" s="150">
        <f>ROUND(I261*H261,2)</f>
        <v>0</v>
      </c>
      <c r="K261" s="146" t="s">
        <v>1</v>
      </c>
      <c r="L261" s="33"/>
      <c r="M261" s="151" t="s">
        <v>1</v>
      </c>
      <c r="N261" s="152" t="s">
        <v>38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170</v>
      </c>
      <c r="AT261" s="155" t="s">
        <v>151</v>
      </c>
      <c r="AU261" s="155" t="s">
        <v>81</v>
      </c>
      <c r="AY261" s="17" t="s">
        <v>148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81</v>
      </c>
      <c r="BK261" s="156">
        <f>ROUND(I261*H261,2)</f>
        <v>0</v>
      </c>
      <c r="BL261" s="17" t="s">
        <v>170</v>
      </c>
      <c r="BM261" s="155" t="s">
        <v>1174</v>
      </c>
    </row>
    <row r="262" spans="1:47" s="2" customFormat="1" ht="10.2">
      <c r="A262" s="32"/>
      <c r="B262" s="33"/>
      <c r="C262" s="32"/>
      <c r="D262" s="157" t="s">
        <v>158</v>
      </c>
      <c r="E262" s="32"/>
      <c r="F262" s="158" t="s">
        <v>1053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158</v>
      </c>
      <c r="AU262" s="17" t="s">
        <v>81</v>
      </c>
    </row>
    <row r="263" spans="1:65" s="2" customFormat="1" ht="16.5" customHeight="1">
      <c r="A263" s="32"/>
      <c r="B263" s="143"/>
      <c r="C263" s="144" t="s">
        <v>1175</v>
      </c>
      <c r="D263" s="144" t="s">
        <v>151</v>
      </c>
      <c r="E263" s="145" t="s">
        <v>1176</v>
      </c>
      <c r="F263" s="146" t="s">
        <v>1177</v>
      </c>
      <c r="G263" s="147" t="s">
        <v>400</v>
      </c>
      <c r="H263" s="148">
        <v>28.98</v>
      </c>
      <c r="I263" s="149"/>
      <c r="J263" s="150">
        <f>ROUND(I263*H263,2)</f>
        <v>0</v>
      </c>
      <c r="K263" s="146" t="s">
        <v>1</v>
      </c>
      <c r="L263" s="33"/>
      <c r="M263" s="151" t="s">
        <v>1</v>
      </c>
      <c r="N263" s="152" t="s">
        <v>38</v>
      </c>
      <c r="O263" s="58"/>
      <c r="P263" s="153">
        <f>O263*H263</f>
        <v>0</v>
      </c>
      <c r="Q263" s="153">
        <v>0</v>
      </c>
      <c r="R263" s="153">
        <f>Q263*H263</f>
        <v>0</v>
      </c>
      <c r="S263" s="153">
        <v>0</v>
      </c>
      <c r="T263" s="154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5" t="s">
        <v>170</v>
      </c>
      <c r="AT263" s="155" t="s">
        <v>151</v>
      </c>
      <c r="AU263" s="155" t="s">
        <v>81</v>
      </c>
      <c r="AY263" s="17" t="s">
        <v>148</v>
      </c>
      <c r="BE263" s="156">
        <f>IF(N263="základní",J263,0)</f>
        <v>0</v>
      </c>
      <c r="BF263" s="156">
        <f>IF(N263="snížená",J263,0)</f>
        <v>0</v>
      </c>
      <c r="BG263" s="156">
        <f>IF(N263="zákl. přenesená",J263,0)</f>
        <v>0</v>
      </c>
      <c r="BH263" s="156">
        <f>IF(N263="sníž. přenesená",J263,0)</f>
        <v>0</v>
      </c>
      <c r="BI263" s="156">
        <f>IF(N263="nulová",J263,0)</f>
        <v>0</v>
      </c>
      <c r="BJ263" s="17" t="s">
        <v>81</v>
      </c>
      <c r="BK263" s="156">
        <f>ROUND(I263*H263,2)</f>
        <v>0</v>
      </c>
      <c r="BL263" s="17" t="s">
        <v>170</v>
      </c>
      <c r="BM263" s="155" t="s">
        <v>1178</v>
      </c>
    </row>
    <row r="264" spans="1:47" s="2" customFormat="1" ht="10.2">
      <c r="A264" s="32"/>
      <c r="B264" s="33"/>
      <c r="C264" s="32"/>
      <c r="D264" s="157" t="s">
        <v>158</v>
      </c>
      <c r="E264" s="32"/>
      <c r="F264" s="158" t="s">
        <v>1177</v>
      </c>
      <c r="G264" s="32"/>
      <c r="H264" s="32"/>
      <c r="I264" s="159"/>
      <c r="J264" s="32"/>
      <c r="K264" s="32"/>
      <c r="L264" s="33"/>
      <c r="M264" s="198"/>
      <c r="N264" s="199"/>
      <c r="O264" s="200"/>
      <c r="P264" s="200"/>
      <c r="Q264" s="200"/>
      <c r="R264" s="200"/>
      <c r="S264" s="200"/>
      <c r="T264" s="201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158</v>
      </c>
      <c r="AU264" s="17" t="s">
        <v>81</v>
      </c>
    </row>
    <row r="265" spans="1:31" s="2" customFormat="1" ht="6.9" customHeight="1">
      <c r="A265" s="32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33"/>
      <c r="M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</row>
  </sheetData>
  <autoFilter ref="C126:K26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104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120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ul. Šumavská - III. etapa -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121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1179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29. 11. 2020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ROUND((SUM(BE118:BE128)),2)</f>
        <v>0</v>
      </c>
      <c r="G33" s="32"/>
      <c r="H33" s="32"/>
      <c r="I33" s="100">
        <v>0.21</v>
      </c>
      <c r="J33" s="99">
        <f>ROUND(((SUM(BE118:BE128))*I33),2)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ROUND((SUM(BF118:BF128)),2)</f>
        <v>0</v>
      </c>
      <c r="G34" s="32"/>
      <c r="H34" s="32"/>
      <c r="I34" s="100">
        <v>0.15</v>
      </c>
      <c r="J34" s="99">
        <f>ROUND(((SUM(BF118:BF128))*I34),2)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ROUND((SUM(BG118:BG128)),2)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ROUND((SUM(BH118:BH128)),2)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ROUND((SUM(BI118:BI128)),2)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ul. Šumavská - III. etapa -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121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470.2 - Veřejné osvětlení - neuznatelné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29. 11. 2020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124</v>
      </c>
      <c r="D94" s="101"/>
      <c r="E94" s="101"/>
      <c r="F94" s="101"/>
      <c r="G94" s="101"/>
      <c r="H94" s="101"/>
      <c r="I94" s="101"/>
      <c r="J94" s="110" t="s">
        <v>125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126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127</v>
      </c>
    </row>
    <row r="97" spans="2:12" s="9" customFormat="1" ht="24.9" customHeight="1">
      <c r="B97" s="112"/>
      <c r="D97" s="113" t="s">
        <v>1009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9" customFormat="1" ht="24.9" customHeight="1">
      <c r="B98" s="112"/>
      <c r="D98" s="113" t="s">
        <v>1007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133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42" t="str">
        <f>E7</f>
        <v>Revitalizace ul. Šumavská - III. etapa - část B</v>
      </c>
      <c r="F108" s="243"/>
      <c r="G108" s="243"/>
      <c r="H108" s="24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121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07" t="str">
        <f>E9</f>
        <v>SO 470.2 - Veřejné osvětlení - neuznatelné náklady</v>
      </c>
      <c r="F110" s="244"/>
      <c r="G110" s="244"/>
      <c r="H110" s="244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27" t="s">
        <v>22</v>
      </c>
      <c r="J112" s="55" t="str">
        <f>IF(J12="","",J12)</f>
        <v>29. 11. 2020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2"/>
      <c r="E114" s="32"/>
      <c r="F114" s="25" t="str">
        <f>E15</f>
        <v xml:space="preserve"> </v>
      </c>
      <c r="G114" s="32"/>
      <c r="H114" s="32"/>
      <c r="I114" s="27" t="s">
        <v>29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27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134</v>
      </c>
      <c r="D117" s="123" t="s">
        <v>58</v>
      </c>
      <c r="E117" s="123" t="s">
        <v>54</v>
      </c>
      <c r="F117" s="123" t="s">
        <v>55</v>
      </c>
      <c r="G117" s="123" t="s">
        <v>135</v>
      </c>
      <c r="H117" s="123" t="s">
        <v>136</v>
      </c>
      <c r="I117" s="123" t="s">
        <v>137</v>
      </c>
      <c r="J117" s="123" t="s">
        <v>125</v>
      </c>
      <c r="K117" s="124" t="s">
        <v>138</v>
      </c>
      <c r="L117" s="125"/>
      <c r="M117" s="62" t="s">
        <v>1</v>
      </c>
      <c r="N117" s="63" t="s">
        <v>37</v>
      </c>
      <c r="O117" s="63" t="s">
        <v>139</v>
      </c>
      <c r="P117" s="63" t="s">
        <v>140</v>
      </c>
      <c r="Q117" s="63" t="s">
        <v>141</v>
      </c>
      <c r="R117" s="63" t="s">
        <v>142</v>
      </c>
      <c r="S117" s="63" t="s">
        <v>143</v>
      </c>
      <c r="T117" s="64" t="s">
        <v>144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8" customHeight="1">
      <c r="A118" s="32"/>
      <c r="B118" s="33"/>
      <c r="C118" s="69" t="s">
        <v>145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5"/>
      <c r="N118" s="56"/>
      <c r="O118" s="66"/>
      <c r="P118" s="127">
        <f>P119+P126</f>
        <v>0</v>
      </c>
      <c r="Q118" s="66"/>
      <c r="R118" s="127">
        <f>R119+R126</f>
        <v>0</v>
      </c>
      <c r="S118" s="66"/>
      <c r="T118" s="128">
        <f>T119+T126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72</v>
      </c>
      <c r="AU118" s="17" t="s">
        <v>127</v>
      </c>
      <c r="BK118" s="129">
        <f>BK119+BK126</f>
        <v>0</v>
      </c>
    </row>
    <row r="119" spans="2:63" s="12" customFormat="1" ht="25.95" customHeight="1">
      <c r="B119" s="130"/>
      <c r="D119" s="131" t="s">
        <v>72</v>
      </c>
      <c r="E119" s="132" t="s">
        <v>1057</v>
      </c>
      <c r="F119" s="132" t="s">
        <v>1058</v>
      </c>
      <c r="I119" s="133"/>
      <c r="J119" s="134">
        <f>BK119</f>
        <v>0</v>
      </c>
      <c r="L119" s="130"/>
      <c r="M119" s="135"/>
      <c r="N119" s="136"/>
      <c r="O119" s="136"/>
      <c r="P119" s="137">
        <f>SUM(P120:P125)</f>
        <v>0</v>
      </c>
      <c r="Q119" s="136"/>
      <c r="R119" s="137">
        <f>SUM(R120:R125)</f>
        <v>0</v>
      </c>
      <c r="S119" s="136"/>
      <c r="T119" s="138">
        <f>SUM(T120:T125)</f>
        <v>0</v>
      </c>
      <c r="AR119" s="131" t="s">
        <v>81</v>
      </c>
      <c r="AT119" s="139" t="s">
        <v>72</v>
      </c>
      <c r="AU119" s="139" t="s">
        <v>73</v>
      </c>
      <c r="AY119" s="131" t="s">
        <v>148</v>
      </c>
      <c r="BK119" s="140">
        <f>SUM(BK120:BK125)</f>
        <v>0</v>
      </c>
    </row>
    <row r="120" spans="1:65" s="2" customFormat="1" ht="16.5" customHeight="1">
      <c r="A120" s="32"/>
      <c r="B120" s="143"/>
      <c r="C120" s="144" t="s">
        <v>81</v>
      </c>
      <c r="D120" s="144" t="s">
        <v>151</v>
      </c>
      <c r="E120" s="145" t="s">
        <v>1062</v>
      </c>
      <c r="F120" s="146" t="s">
        <v>1063</v>
      </c>
      <c r="G120" s="147" t="s">
        <v>1180</v>
      </c>
      <c r="H120" s="148">
        <v>6</v>
      </c>
      <c r="I120" s="149"/>
      <c r="J120" s="150">
        <f>ROUND(I120*H120,2)</f>
        <v>0</v>
      </c>
      <c r="K120" s="146" t="s">
        <v>1</v>
      </c>
      <c r="L120" s="33"/>
      <c r="M120" s="151" t="s">
        <v>1</v>
      </c>
      <c r="N120" s="152" t="s">
        <v>38</v>
      </c>
      <c r="O120" s="58"/>
      <c r="P120" s="153">
        <f>O120*H120</f>
        <v>0</v>
      </c>
      <c r="Q120" s="153">
        <v>0</v>
      </c>
      <c r="R120" s="153">
        <f>Q120*H120</f>
        <v>0</v>
      </c>
      <c r="S120" s="153">
        <v>0</v>
      </c>
      <c r="T120" s="154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5" t="s">
        <v>170</v>
      </c>
      <c r="AT120" s="155" t="s">
        <v>151</v>
      </c>
      <c r="AU120" s="155" t="s">
        <v>81</v>
      </c>
      <c r="AY120" s="17" t="s">
        <v>148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7" t="s">
        <v>81</v>
      </c>
      <c r="BK120" s="156">
        <f>ROUND(I120*H120,2)</f>
        <v>0</v>
      </c>
      <c r="BL120" s="17" t="s">
        <v>170</v>
      </c>
      <c r="BM120" s="155" t="s">
        <v>1181</v>
      </c>
    </row>
    <row r="121" spans="1:47" s="2" customFormat="1" ht="10.2">
      <c r="A121" s="32"/>
      <c r="B121" s="33"/>
      <c r="C121" s="32"/>
      <c r="D121" s="157" t="s">
        <v>158</v>
      </c>
      <c r="E121" s="32"/>
      <c r="F121" s="158" t="s">
        <v>1063</v>
      </c>
      <c r="G121" s="32"/>
      <c r="H121" s="32"/>
      <c r="I121" s="159"/>
      <c r="J121" s="32"/>
      <c r="K121" s="32"/>
      <c r="L121" s="33"/>
      <c r="M121" s="160"/>
      <c r="N121" s="161"/>
      <c r="O121" s="58"/>
      <c r="P121" s="58"/>
      <c r="Q121" s="58"/>
      <c r="R121" s="58"/>
      <c r="S121" s="58"/>
      <c r="T121" s="59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158</v>
      </c>
      <c r="AU121" s="17" t="s">
        <v>81</v>
      </c>
    </row>
    <row r="122" spans="1:65" s="2" customFormat="1" ht="16.5" customHeight="1">
      <c r="A122" s="32"/>
      <c r="B122" s="143"/>
      <c r="C122" s="144" t="s">
        <v>83</v>
      </c>
      <c r="D122" s="144" t="s">
        <v>151</v>
      </c>
      <c r="E122" s="145" t="s">
        <v>1059</v>
      </c>
      <c r="F122" s="146" t="s">
        <v>1060</v>
      </c>
      <c r="G122" s="147" t="s">
        <v>1180</v>
      </c>
      <c r="H122" s="148">
        <v>12</v>
      </c>
      <c r="I122" s="149"/>
      <c r="J122" s="150">
        <f>ROUND(I122*H122,2)</f>
        <v>0</v>
      </c>
      <c r="K122" s="146" t="s">
        <v>1</v>
      </c>
      <c r="L122" s="33"/>
      <c r="M122" s="151" t="s">
        <v>1</v>
      </c>
      <c r="N122" s="152" t="s">
        <v>38</v>
      </c>
      <c r="O122" s="58"/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5" t="s">
        <v>170</v>
      </c>
      <c r="AT122" s="155" t="s">
        <v>151</v>
      </c>
      <c r="AU122" s="155" t="s">
        <v>81</v>
      </c>
      <c r="AY122" s="17" t="s">
        <v>148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7" t="s">
        <v>81</v>
      </c>
      <c r="BK122" s="156">
        <f>ROUND(I122*H122,2)</f>
        <v>0</v>
      </c>
      <c r="BL122" s="17" t="s">
        <v>170</v>
      </c>
      <c r="BM122" s="155" t="s">
        <v>1182</v>
      </c>
    </row>
    <row r="123" spans="1:47" s="2" customFormat="1" ht="10.2">
      <c r="A123" s="32"/>
      <c r="B123" s="33"/>
      <c r="C123" s="32"/>
      <c r="D123" s="157" t="s">
        <v>158</v>
      </c>
      <c r="E123" s="32"/>
      <c r="F123" s="158" t="s">
        <v>1060</v>
      </c>
      <c r="G123" s="32"/>
      <c r="H123" s="32"/>
      <c r="I123" s="159"/>
      <c r="J123" s="32"/>
      <c r="K123" s="32"/>
      <c r="L123" s="33"/>
      <c r="M123" s="160"/>
      <c r="N123" s="161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158</v>
      </c>
      <c r="AU123" s="17" t="s">
        <v>81</v>
      </c>
    </row>
    <row r="124" spans="1:65" s="2" customFormat="1" ht="16.5" customHeight="1">
      <c r="A124" s="32"/>
      <c r="B124" s="143"/>
      <c r="C124" s="144" t="s">
        <v>165</v>
      </c>
      <c r="D124" s="144" t="s">
        <v>151</v>
      </c>
      <c r="E124" s="145" t="s">
        <v>1064</v>
      </c>
      <c r="F124" s="146" t="s">
        <v>1065</v>
      </c>
      <c r="G124" s="147" t="s">
        <v>1180</v>
      </c>
      <c r="H124" s="148">
        <v>6</v>
      </c>
      <c r="I124" s="149"/>
      <c r="J124" s="150">
        <f>ROUND(I124*H124,2)</f>
        <v>0</v>
      </c>
      <c r="K124" s="146" t="s">
        <v>1</v>
      </c>
      <c r="L124" s="33"/>
      <c r="M124" s="151" t="s">
        <v>1</v>
      </c>
      <c r="N124" s="152" t="s">
        <v>38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170</v>
      </c>
      <c r="AT124" s="155" t="s">
        <v>151</v>
      </c>
      <c r="AU124" s="155" t="s">
        <v>81</v>
      </c>
      <c r="AY124" s="17" t="s">
        <v>148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81</v>
      </c>
      <c r="BK124" s="156">
        <f>ROUND(I124*H124,2)</f>
        <v>0</v>
      </c>
      <c r="BL124" s="17" t="s">
        <v>170</v>
      </c>
      <c r="BM124" s="155" t="s">
        <v>1183</v>
      </c>
    </row>
    <row r="125" spans="1:47" s="2" customFormat="1" ht="10.2">
      <c r="A125" s="32"/>
      <c r="B125" s="33"/>
      <c r="C125" s="32"/>
      <c r="D125" s="157" t="s">
        <v>158</v>
      </c>
      <c r="E125" s="32"/>
      <c r="F125" s="158" t="s">
        <v>1065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158</v>
      </c>
      <c r="AU125" s="17" t="s">
        <v>81</v>
      </c>
    </row>
    <row r="126" spans="2:63" s="12" customFormat="1" ht="25.95" customHeight="1">
      <c r="B126" s="130"/>
      <c r="D126" s="131" t="s">
        <v>72</v>
      </c>
      <c r="E126" s="132" t="s">
        <v>1042</v>
      </c>
      <c r="F126" s="132" t="s">
        <v>1043</v>
      </c>
      <c r="I126" s="133"/>
      <c r="J126" s="134">
        <f>BK126</f>
        <v>0</v>
      </c>
      <c r="L126" s="130"/>
      <c r="M126" s="135"/>
      <c r="N126" s="136"/>
      <c r="O126" s="136"/>
      <c r="P126" s="137">
        <f>SUM(P127:P128)</f>
        <v>0</v>
      </c>
      <c r="Q126" s="136"/>
      <c r="R126" s="137">
        <f>SUM(R127:R128)</f>
        <v>0</v>
      </c>
      <c r="S126" s="136"/>
      <c r="T126" s="138">
        <f>SUM(T127:T128)</f>
        <v>0</v>
      </c>
      <c r="AR126" s="131" t="s">
        <v>81</v>
      </c>
      <c r="AT126" s="139" t="s">
        <v>72</v>
      </c>
      <c r="AU126" s="139" t="s">
        <v>73</v>
      </c>
      <c r="AY126" s="131" t="s">
        <v>148</v>
      </c>
      <c r="BK126" s="140">
        <f>SUM(BK127:BK128)</f>
        <v>0</v>
      </c>
    </row>
    <row r="127" spans="1:65" s="2" customFormat="1" ht="24.15" customHeight="1">
      <c r="A127" s="32"/>
      <c r="B127" s="143"/>
      <c r="C127" s="144" t="s">
        <v>170</v>
      </c>
      <c r="D127" s="144" t="s">
        <v>151</v>
      </c>
      <c r="E127" s="145" t="s">
        <v>1145</v>
      </c>
      <c r="F127" s="146" t="s">
        <v>1045</v>
      </c>
      <c r="G127" s="147" t="s">
        <v>1046</v>
      </c>
      <c r="H127" s="148">
        <v>0.414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170</v>
      </c>
      <c r="AT127" s="155" t="s">
        <v>151</v>
      </c>
      <c r="AU127" s="155" t="s">
        <v>81</v>
      </c>
      <c r="AY127" s="17" t="s">
        <v>148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170</v>
      </c>
      <c r="BM127" s="155" t="s">
        <v>1184</v>
      </c>
    </row>
    <row r="128" spans="1:47" s="2" customFormat="1" ht="10.2">
      <c r="A128" s="32"/>
      <c r="B128" s="33"/>
      <c r="C128" s="32"/>
      <c r="D128" s="157" t="s">
        <v>158</v>
      </c>
      <c r="E128" s="32"/>
      <c r="F128" s="158" t="s">
        <v>1045</v>
      </c>
      <c r="G128" s="32"/>
      <c r="H128" s="32"/>
      <c r="I128" s="159"/>
      <c r="J128" s="32"/>
      <c r="K128" s="32"/>
      <c r="L128" s="33"/>
      <c r="M128" s="198"/>
      <c r="N128" s="199"/>
      <c r="O128" s="200"/>
      <c r="P128" s="200"/>
      <c r="Q128" s="200"/>
      <c r="R128" s="200"/>
      <c r="S128" s="200"/>
      <c r="T128" s="201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158</v>
      </c>
      <c r="AU128" s="17" t="s">
        <v>81</v>
      </c>
    </row>
    <row r="129" spans="1:31" s="2" customFormat="1" ht="6.9" customHeight="1">
      <c r="A129" s="32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17:K12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Zatloukalová Eva, Ing.</cp:lastModifiedBy>
  <dcterms:created xsi:type="dcterms:W3CDTF">2021-06-24T07:29:07Z</dcterms:created>
  <dcterms:modified xsi:type="dcterms:W3CDTF">2021-06-24T08:15:59Z</dcterms:modified>
  <cp:category/>
  <cp:version/>
  <cp:contentType/>
  <cp:contentStatus/>
</cp:coreProperties>
</file>