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748" activeTab="8"/>
  </bookViews>
  <sheets>
    <sheet name="TITULKA" sheetId="1" r:id="rId1"/>
    <sheet name="VÝSADBY" sheetId="2" r:id="rId2"/>
    <sheet name="Následná péče_nezpůs" sheetId="14" r:id="rId3"/>
    <sheet name="ODS_způsob" sheetId="5" r:id="rId4"/>
    <sheet name="ODS_nezpůs" sheetId="6" r:id="rId5"/>
    <sheet name="Pěstební opatření" sheetId="7" r:id="rId6"/>
    <sheet name="Biologické opatření" sheetId="8" r:id="rId7"/>
    <sheet name="VRN" sheetId="12" r:id="rId8"/>
    <sheet name="Celkový souhrn" sheetId="13" r:id="rId9"/>
  </sheets>
  <definedNames>
    <definedName name="_xlnm.Print_Area" localSheetId="5">'Pěstební opatření'!#REF!</definedName>
    <definedName name="_xlnm.Print_Area" localSheetId="0">TITULKA!$A$1:$H$38</definedName>
    <definedName name="_xlnm.Print_Area" localSheetId="1">VÝSADBY!$A$1:$I$324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8"/>
  <c r="F24"/>
  <c r="D26"/>
  <c r="F23"/>
  <c r="F26" l="1"/>
  <c r="D27" i="12"/>
  <c r="B11" i="13" l="1"/>
  <c r="D15" i="8" l="1"/>
  <c r="F14"/>
  <c r="F13"/>
  <c r="F12"/>
  <c r="F11"/>
  <c r="D7"/>
  <c r="F6"/>
  <c r="F7" s="1"/>
  <c r="D9" i="7"/>
  <c r="F8"/>
  <c r="F7"/>
  <c r="F6"/>
  <c r="D31" i="6"/>
  <c r="F30"/>
  <c r="F29"/>
  <c r="F28"/>
  <c r="F27"/>
  <c r="D17"/>
  <c r="F16"/>
  <c r="F15"/>
  <c r="F14"/>
  <c r="F13"/>
  <c r="F12"/>
  <c r="F11"/>
  <c r="F10"/>
  <c r="F9"/>
  <c r="F8"/>
  <c r="F7"/>
  <c r="D47" i="5"/>
  <c r="F46"/>
  <c r="F45"/>
  <c r="F44"/>
  <c r="F43"/>
  <c r="F42"/>
  <c r="F41"/>
  <c r="F40"/>
  <c r="F39"/>
  <c r="F38"/>
  <c r="F37"/>
  <c r="F36"/>
  <c r="D27"/>
  <c r="F26"/>
  <c r="F25"/>
  <c r="F24"/>
  <c r="F23"/>
  <c r="F22"/>
  <c r="F21"/>
  <c r="F20"/>
  <c r="F19"/>
  <c r="F18"/>
  <c r="F17"/>
  <c r="F16"/>
  <c r="F15"/>
  <c r="F14"/>
  <c r="D9"/>
  <c r="F9" s="1"/>
  <c r="F8"/>
  <c r="F7"/>
  <c r="F6"/>
  <c r="E284" i="2"/>
  <c r="G284" s="1"/>
  <c r="G283"/>
  <c r="E283"/>
  <c r="E282"/>
  <c r="G282" s="1"/>
  <c r="G281"/>
  <c r="E280"/>
  <c r="G280" s="1"/>
  <c r="E266"/>
  <c r="E270" s="1"/>
  <c r="H265"/>
  <c r="H266" s="1"/>
  <c r="E244"/>
  <c r="E248" s="1"/>
  <c r="H243"/>
  <c r="H242"/>
  <c r="H241"/>
  <c r="H240"/>
  <c r="H239"/>
  <c r="H238"/>
  <c r="H237"/>
  <c r="E229"/>
  <c r="G229" s="1"/>
  <c r="E228"/>
  <c r="G228" s="1"/>
  <c r="E220"/>
  <c r="E222" s="1"/>
  <c r="G222" s="1"/>
  <c r="G216"/>
  <c r="G215"/>
  <c r="E215"/>
  <c r="E221" s="1"/>
  <c r="G221" s="1"/>
  <c r="G214"/>
  <c r="E209"/>
  <c r="E213" s="1"/>
  <c r="G213" s="1"/>
  <c r="H208"/>
  <c r="H207"/>
  <c r="H206"/>
  <c r="H205"/>
  <c r="H204"/>
  <c r="E198"/>
  <c r="G198" s="1"/>
  <c r="E197"/>
  <c r="G197" s="1"/>
  <c r="E195"/>
  <c r="G195" s="1"/>
  <c r="G194"/>
  <c r="E186"/>
  <c r="G186" s="1"/>
  <c r="E185"/>
  <c r="G185" s="1"/>
  <c r="G165"/>
  <c r="G164"/>
  <c r="E159"/>
  <c r="E160" s="1"/>
  <c r="G160" s="1"/>
  <c r="E136"/>
  <c r="E161" s="1"/>
  <c r="H135"/>
  <c r="H134"/>
  <c r="H133"/>
  <c r="H132"/>
  <c r="H131"/>
  <c r="H130"/>
  <c r="H129"/>
  <c r="E125"/>
  <c r="E296" s="1"/>
  <c r="H124"/>
  <c r="H123"/>
  <c r="H122"/>
  <c r="E87"/>
  <c r="E113" s="1"/>
  <c r="G113" s="1"/>
  <c r="H86"/>
  <c r="H85"/>
  <c r="H84"/>
  <c r="H83"/>
  <c r="H82"/>
  <c r="H81"/>
  <c r="H80"/>
  <c r="H79"/>
  <c r="H78"/>
  <c r="H77"/>
  <c r="H76"/>
  <c r="E41"/>
  <c r="E290" s="1"/>
  <c r="E7" i="14" s="1"/>
  <c r="H40" i="2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F9" i="7" l="1"/>
  <c r="B9" i="13" s="1"/>
  <c r="F31" i="6"/>
  <c r="F22"/>
  <c r="F47" i="5"/>
  <c r="G7" i="14"/>
  <c r="E10"/>
  <c r="G10" s="1"/>
  <c r="E8"/>
  <c r="G8" s="1"/>
  <c r="E11"/>
  <c r="G11" s="1"/>
  <c r="E9"/>
  <c r="G9" s="1"/>
  <c r="E12"/>
  <c r="G12" s="1"/>
  <c r="G296" i="2"/>
  <c r="E13" i="14"/>
  <c r="G13" s="1"/>
  <c r="G159" i="2"/>
  <c r="E99"/>
  <c r="G99" s="1"/>
  <c r="H209"/>
  <c r="H244"/>
  <c r="F15" i="8"/>
  <c r="F29" s="1"/>
  <c r="H41" i="2"/>
  <c r="H87"/>
  <c r="E91"/>
  <c r="E111" s="1"/>
  <c r="G111" s="1"/>
  <c r="G285"/>
  <c r="G14" s="1"/>
  <c r="F32" i="5"/>
  <c r="H125" i="2"/>
  <c r="H136"/>
  <c r="E184"/>
  <c r="G184" s="1"/>
  <c r="G187" s="1"/>
  <c r="F27" i="5"/>
  <c r="E294" i="2"/>
  <c r="G294" s="1"/>
  <c r="E292"/>
  <c r="G292" s="1"/>
  <c r="G290"/>
  <c r="E295"/>
  <c r="G295" s="1"/>
  <c r="E293"/>
  <c r="G293" s="1"/>
  <c r="E291"/>
  <c r="G291" s="1"/>
  <c r="E168"/>
  <c r="G168" s="1"/>
  <c r="E166"/>
  <c r="G166" s="1"/>
  <c r="E163"/>
  <c r="G163" s="1"/>
  <c r="G161"/>
  <c r="E162"/>
  <c r="G162" s="1"/>
  <c r="E252"/>
  <c r="G252" s="1"/>
  <c r="G248"/>
  <c r="E271"/>
  <c r="G270"/>
  <c r="F10" i="5"/>
  <c r="E63" i="2"/>
  <c r="G63" s="1"/>
  <c r="E65"/>
  <c r="G65" s="1"/>
  <c r="E108"/>
  <c r="E110"/>
  <c r="G110" s="1"/>
  <c r="E158"/>
  <c r="E175"/>
  <c r="G175" s="1"/>
  <c r="E177"/>
  <c r="G177" s="1"/>
  <c r="E227"/>
  <c r="G227" s="1"/>
  <c r="G230" s="1"/>
  <c r="E257"/>
  <c r="G257" s="1"/>
  <c r="G258" s="1"/>
  <c r="E301"/>
  <c r="E18" i="14" s="1"/>
  <c r="E305" i="2"/>
  <c r="F17" i="6"/>
  <c r="E92" i="2"/>
  <c r="E142"/>
  <c r="E196"/>
  <c r="G196" s="1"/>
  <c r="G199" s="1"/>
  <c r="G318" s="1"/>
  <c r="E217"/>
  <c r="E249"/>
  <c r="E45"/>
  <c r="E51"/>
  <c r="G51" s="1"/>
  <c r="E60"/>
  <c r="E64"/>
  <c r="G64" s="1"/>
  <c r="E66"/>
  <c r="G66" s="1"/>
  <c r="G91"/>
  <c r="E107"/>
  <c r="G107" s="1"/>
  <c r="E174"/>
  <c r="G174" s="1"/>
  <c r="E176"/>
  <c r="G176" s="1"/>
  <c r="E178"/>
  <c r="G178" s="1"/>
  <c r="G220"/>
  <c r="F33" i="6" l="1"/>
  <c r="B8" i="13" s="1"/>
  <c r="H138" i="2"/>
  <c r="B10" i="13"/>
  <c r="G322" i="2"/>
  <c r="G305"/>
  <c r="E22" i="14"/>
  <c r="G22" s="1"/>
  <c r="G14"/>
  <c r="G18"/>
  <c r="E19"/>
  <c r="G19" s="1"/>
  <c r="E20"/>
  <c r="G297" i="2"/>
  <c r="E143"/>
  <c r="G142"/>
  <c r="E250"/>
  <c r="G249"/>
  <c r="E97"/>
  <c r="G97" s="1"/>
  <c r="E93"/>
  <c r="G93" s="1"/>
  <c r="E102"/>
  <c r="G102" s="1"/>
  <c r="E100"/>
  <c r="E98"/>
  <c r="G98" s="1"/>
  <c r="E96"/>
  <c r="G96" s="1"/>
  <c r="E94"/>
  <c r="G92"/>
  <c r="G158"/>
  <c r="E167"/>
  <c r="G167" s="1"/>
  <c r="E48"/>
  <c r="G48" s="1"/>
  <c r="E53"/>
  <c r="E47"/>
  <c r="G47" s="1"/>
  <c r="E55"/>
  <c r="G55" s="1"/>
  <c r="E49"/>
  <c r="G49" s="1"/>
  <c r="G45"/>
  <c r="E52"/>
  <c r="G52" s="1"/>
  <c r="E50"/>
  <c r="G50" s="1"/>
  <c r="E46"/>
  <c r="G46" s="1"/>
  <c r="G108"/>
  <c r="E109"/>
  <c r="G109" s="1"/>
  <c r="E114"/>
  <c r="G114" s="1"/>
  <c r="E112"/>
  <c r="G112" s="1"/>
  <c r="G301"/>
  <c r="E302"/>
  <c r="G302" s="1"/>
  <c r="E303"/>
  <c r="E62"/>
  <c r="G62" s="1"/>
  <c r="G60"/>
  <c r="E61"/>
  <c r="G61" s="1"/>
  <c r="E218"/>
  <c r="G217"/>
  <c r="G271"/>
  <c r="E272"/>
  <c r="G272" s="1"/>
  <c r="G273" l="1"/>
  <c r="G20" i="14"/>
  <c r="E21"/>
  <c r="G21" s="1"/>
  <c r="G115" i="2"/>
  <c r="E153"/>
  <c r="G153" s="1"/>
  <c r="E151"/>
  <c r="G151" s="1"/>
  <c r="E149"/>
  <c r="G149" s="1"/>
  <c r="E147"/>
  <c r="G147" s="1"/>
  <c r="E145"/>
  <c r="G145" s="1"/>
  <c r="G143"/>
  <c r="E152"/>
  <c r="G152" s="1"/>
  <c r="E150"/>
  <c r="E148"/>
  <c r="G148" s="1"/>
  <c r="E144"/>
  <c r="G169"/>
  <c r="G12" s="1"/>
  <c r="E54"/>
  <c r="G54" s="1"/>
  <c r="E67"/>
  <c r="G67" s="1"/>
  <c r="G68" s="1"/>
  <c r="G53"/>
  <c r="E95"/>
  <c r="G95" s="1"/>
  <c r="G94"/>
  <c r="G250"/>
  <c r="E251"/>
  <c r="G251" s="1"/>
  <c r="G218"/>
  <c r="E219"/>
  <c r="G219" s="1"/>
  <c r="G303"/>
  <c r="E304"/>
  <c r="G304" s="1"/>
  <c r="G16"/>
  <c r="E101"/>
  <c r="G101" s="1"/>
  <c r="G100"/>
  <c r="G56" l="1"/>
  <c r="G8" s="1"/>
  <c r="G306"/>
  <c r="G309" s="1"/>
  <c r="G23" i="14"/>
  <c r="G26" s="1"/>
  <c r="G27" s="1"/>
  <c r="B6" i="13" s="1"/>
  <c r="G223" i="2"/>
  <c r="G232" s="1"/>
  <c r="G319" s="1"/>
  <c r="G103"/>
  <c r="G117" s="1"/>
  <c r="G10" s="1"/>
  <c r="E179"/>
  <c r="G150"/>
  <c r="G253"/>
  <c r="G260" s="1"/>
  <c r="G275" s="1"/>
  <c r="E146"/>
  <c r="G146" s="1"/>
  <c r="G144"/>
  <c r="G15" l="1"/>
  <c r="G13"/>
  <c r="G7"/>
  <c r="G9"/>
  <c r="G70"/>
  <c r="G315" s="1"/>
  <c r="G310"/>
  <c r="G323" s="1"/>
  <c r="G316"/>
  <c r="G179"/>
  <c r="G180" s="1"/>
  <c r="G188" s="1"/>
  <c r="D51" i="5"/>
  <c r="F51" s="1"/>
  <c r="F52" s="1"/>
  <c r="F54" s="1"/>
  <c r="B7" i="13" s="1"/>
  <c r="G154" i="2"/>
  <c r="G321"/>
  <c r="G320"/>
  <c r="G170" l="1"/>
  <c r="G190" s="1"/>
  <c r="G317" s="1"/>
  <c r="G324" s="1"/>
  <c r="B5" i="13" s="1"/>
  <c r="B12" s="1"/>
  <c r="G11" i="2"/>
</calcChain>
</file>

<file path=xl/sharedStrings.xml><?xml version="1.0" encoding="utf-8"?>
<sst xmlns="http://schemas.openxmlformats.org/spreadsheetml/2006/main" count="1135" uniqueCount="463">
  <si>
    <t>REVITALIZACE PARKU CIHELNA V ŠUMPERKU</t>
  </si>
  <si>
    <t>PROVÁDĚCÍ DOKUMENTACE</t>
  </si>
  <si>
    <t>DOKUMENTACE PRO ŽÁDOST O DOTACI</t>
  </si>
  <si>
    <t>Investor:</t>
  </si>
  <si>
    <t>Město Šumperk</t>
  </si>
  <si>
    <t>Projektant:</t>
  </si>
  <si>
    <t>Atelier König</t>
  </si>
  <si>
    <t>Máchova 1068, Staré Město u UH</t>
  </si>
  <si>
    <t>paré:</t>
  </si>
  <si>
    <t>Datum:</t>
  </si>
  <si>
    <t>SADOVNICKÉ ÚPRAVY</t>
  </si>
  <si>
    <t>přehled cen agregovaných položek dle NOO a cen v projektu</t>
  </si>
  <si>
    <t>agregovaná položka</t>
  </si>
  <si>
    <t>jednotka</t>
  </si>
  <si>
    <t>agregovaná položka dle NOO (Kč)</t>
  </si>
  <si>
    <t>cena dle projektu (Kč)</t>
  </si>
  <si>
    <t>poznámka</t>
  </si>
  <si>
    <t>plocha parku</t>
  </si>
  <si>
    <t>m2</t>
  </si>
  <si>
    <t>48 000 m2</t>
  </si>
  <si>
    <t>9,6 mil</t>
  </si>
  <si>
    <t>výsadba alejový strom ok12-14</t>
  </si>
  <si>
    <t>ks</t>
  </si>
  <si>
    <t>výsadba alejový strom ok14-16</t>
  </si>
  <si>
    <t>výsadba jehličnanů 100 cm a více</t>
  </si>
  <si>
    <t xml:space="preserve">výsadba ovocných stromů vysokokmen </t>
  </si>
  <si>
    <t>listnatý strom do ok 8 cm; rozvětvený, s balem - výsadba v modulech</t>
  </si>
  <si>
    <t>ztížené podmínky-svah</t>
  </si>
  <si>
    <t>výsadba okrasný keř v kontejneru 40-60 cm - výsadba v modulech</t>
  </si>
  <si>
    <t>výsadba okrasný keř v kontejneru 40-60 cm</t>
  </si>
  <si>
    <t>založení trávníku s modelací terénu</t>
  </si>
  <si>
    <t>ha</t>
  </si>
  <si>
    <t>vč. modelace terénu</t>
  </si>
  <si>
    <t>rozvojová péče keře 1 rok</t>
  </si>
  <si>
    <t>rozvojová péče alejové a ovocné stromy 1 rok</t>
  </si>
  <si>
    <t>VÝSADBA ALEJOVÝCH STROMŮ:</t>
  </si>
  <si>
    <t xml:space="preserve">ROSTLINNÝ MATERIÁL  - alejové stromy : </t>
  </si>
  <si>
    <t>P.č.</t>
  </si>
  <si>
    <t>taxon</t>
  </si>
  <si>
    <t>česky</t>
  </si>
  <si>
    <t>poč. ks</t>
  </si>
  <si>
    <t>velk. kat.</t>
  </si>
  <si>
    <t>cena/ks*</t>
  </si>
  <si>
    <t>celkem*</t>
  </si>
  <si>
    <t>Abies alba</t>
  </si>
  <si>
    <t>jedle bělokorá</t>
  </si>
  <si>
    <t>v = 150-175 cm</t>
  </si>
  <si>
    <t>Acer campestre</t>
  </si>
  <si>
    <t>javor babyka</t>
  </si>
  <si>
    <t>ok 14-16</t>
  </si>
  <si>
    <t>Acer pseudoplatanus</t>
  </si>
  <si>
    <t>javor klen</t>
  </si>
  <si>
    <t>Alnus glutinosa</t>
  </si>
  <si>
    <t>olše lepkavá</t>
  </si>
  <si>
    <t>Carpinus betulus</t>
  </si>
  <si>
    <t>habr obecný</t>
  </si>
  <si>
    <t>Carpinus betulus ´Fastigiata´</t>
  </si>
  <si>
    <t>habr - kultivar</t>
  </si>
  <si>
    <t>Fagus sylvatica</t>
  </si>
  <si>
    <t>buk lesní</t>
  </si>
  <si>
    <t>Fraxinus angustifolia</t>
  </si>
  <si>
    <t>jasan úzkolistý</t>
  </si>
  <si>
    <t>Morus alba</t>
  </si>
  <si>
    <t>morušovník</t>
  </si>
  <si>
    <t>Pinus sylvestris</t>
  </si>
  <si>
    <t>borovice lesní</t>
  </si>
  <si>
    <t>Platanus acerifolia</t>
  </si>
  <si>
    <t>platan javorolistý</t>
  </si>
  <si>
    <t>Prunus avium</t>
  </si>
  <si>
    <t>třešeň ptačí</t>
  </si>
  <si>
    <t>Prunus padus</t>
  </si>
  <si>
    <t>střemcha obecná</t>
  </si>
  <si>
    <t>ok 12-14</t>
  </si>
  <si>
    <t>Pseudotsuga menziesii</t>
  </si>
  <si>
    <t>douglaska tisolistá</t>
  </si>
  <si>
    <t>Quercus petraea</t>
  </si>
  <si>
    <t>dub zimní</t>
  </si>
  <si>
    <t>Salix alba</t>
  </si>
  <si>
    <t>vrba bílá</t>
  </si>
  <si>
    <t>Sorbus torminalis</t>
  </si>
  <si>
    <t>jeřáb břek</t>
  </si>
  <si>
    <t>Taxodium distichum</t>
  </si>
  <si>
    <t>tisovec dvouřadý</t>
  </si>
  <si>
    <t>v = 100-150 cm</t>
  </si>
  <si>
    <t>Tilia cordata</t>
  </si>
  <si>
    <t>lípa srdčitá</t>
  </si>
  <si>
    <t>CELKEM :</t>
  </si>
  <si>
    <t xml:space="preserve">VÝSADBA STROMŮ  - alejové stromy : </t>
  </si>
  <si>
    <t>poř.č.</t>
  </si>
  <si>
    <t>č. práce</t>
  </si>
  <si>
    <t>práce</t>
  </si>
  <si>
    <t>počet jedn.</t>
  </si>
  <si>
    <t>cena/jedn.</t>
  </si>
  <si>
    <t>celkem</t>
  </si>
  <si>
    <t>-</t>
  </si>
  <si>
    <t>vytyčení stromů</t>
  </si>
  <si>
    <t>183 10-1221</t>
  </si>
  <si>
    <t>hloubení jam pro stromy s výměnou půdy na 50%, přes 0,4m3 do 1m3</t>
  </si>
  <si>
    <t>184 10-2115</t>
  </si>
  <si>
    <t>výsadba dřevin s balem v rovině d balu do 0,6 m, se zalitím</t>
  </si>
  <si>
    <t>hnojení tabletovým hnojivem  (1 rostlina - 3 ks)</t>
  </si>
  <si>
    <t>184 21-5133</t>
  </si>
  <si>
    <t xml:space="preserve">kotvení dřevin 3  kůly do 3m </t>
  </si>
  <si>
    <t>184 50-1121</t>
  </si>
  <si>
    <t>zhotovení obalu kmene z juty</t>
  </si>
  <si>
    <t>instalace chráničky paty kmene</t>
  </si>
  <si>
    <t>184 21-5412</t>
  </si>
  <si>
    <t>zhotovení závlahové mísy u solitérních dřevin o prům. mísy 0,5-1m</t>
  </si>
  <si>
    <t>184 91-1421</t>
  </si>
  <si>
    <t>mulčování vysazených rostlin štěpkou</t>
  </si>
  <si>
    <t>185 85-1121</t>
  </si>
  <si>
    <t>dovoz vody pro zálivku do 1000 m (1x 0,01m3/m2), vč. ceny vody</t>
  </si>
  <si>
    <t>m3</t>
  </si>
  <si>
    <t>998 23-1311</t>
  </si>
  <si>
    <t>přesun hmot pro sadovnické úpravy do 5000 m vodorovně (0,15t/ks)</t>
  </si>
  <si>
    <t>t</t>
  </si>
  <si>
    <t>POMOCNÝ MATERIÁL - alejové stromy  :</t>
  </si>
  <si>
    <t>číslo</t>
  </si>
  <si>
    <t>název</t>
  </si>
  <si>
    <t>tabletové hnojivo (stromy/3ks)</t>
  </si>
  <si>
    <t>kůly (frézovaný, prům. 6 cm, 2,5m), 3 ks/strom s balem</t>
  </si>
  <si>
    <t>příčky (prům. 8cm, délka 60cm), 3 ks/strom s balem</t>
  </si>
  <si>
    <t>úvazky (strom 1m/ks), strom s balem</t>
  </si>
  <si>
    <t>m</t>
  </si>
  <si>
    <t>juta (šíře 20cm, baleno po 50bm, 10stromů/bal), pouze listanté</t>
  </si>
  <si>
    <t>chránička paty kmene před pošk.sekačkou, biodegradibilní</t>
  </si>
  <si>
    <t>zahradní zemina tříděná</t>
  </si>
  <si>
    <t>štěpka (použít štěpku z odstranění nevhodných dřevin)</t>
  </si>
  <si>
    <t>CELKEM  :</t>
  </si>
  <si>
    <t xml:space="preserve"> </t>
  </si>
  <si>
    <t>CENA ZA ALEJOVÉ STROMY CELKEM</t>
  </si>
  <si>
    <t>VÝSADBA OVOCNÝCH  STROMŮ :</t>
  </si>
  <si>
    <t>ROSTLINNÝ MATERIÁL - ovocné stromy :</t>
  </si>
  <si>
    <t>O1</t>
  </si>
  <si>
    <t>Malus ´Malinové hornokrajské´</t>
  </si>
  <si>
    <t>jabloň</t>
  </si>
  <si>
    <t>vysokokmen, prostokoř.</t>
  </si>
  <si>
    <t>O2</t>
  </si>
  <si>
    <t>Malus ´Panenské české´</t>
  </si>
  <si>
    <t>O3</t>
  </si>
  <si>
    <t>Malus ´Průsvitné letní´</t>
  </si>
  <si>
    <t>O4</t>
  </si>
  <si>
    <t>Pyrus ´Boscova lahvice´</t>
  </si>
  <si>
    <t>hrušeň</t>
  </si>
  <si>
    <t>O5</t>
  </si>
  <si>
    <t>Pyrus ´Muškatelka šedá´</t>
  </si>
  <si>
    <t>O6</t>
  </si>
  <si>
    <t>Prunus domestica ´Domácí velkoplodá´</t>
  </si>
  <si>
    <t>slivoň</t>
  </si>
  <si>
    <t>polokmen, prostokoř.</t>
  </si>
  <si>
    <t>O7</t>
  </si>
  <si>
    <t>Prunus domestica´Malvazinka´</t>
  </si>
  <si>
    <t>O8</t>
  </si>
  <si>
    <t>Prunus domestica ´Stanley´</t>
  </si>
  <si>
    <t>O9</t>
  </si>
  <si>
    <t>Prunus domestica ´Čačanská lepotica´</t>
  </si>
  <si>
    <t>O10</t>
  </si>
  <si>
    <t>Juglans regia ´Mars´</t>
  </si>
  <si>
    <t>ořešák</t>
  </si>
  <si>
    <t>O11</t>
  </si>
  <si>
    <t>Juglans regia ´Sychrov´</t>
  </si>
  <si>
    <t xml:space="preserve">VÝSADBA - ovocné stromy : </t>
  </si>
  <si>
    <t>183 10-1215</t>
  </si>
  <si>
    <t>hloubení jam s výměnou půdy na 50%, přes 0,125 do 0,4 m3</t>
  </si>
  <si>
    <t>184 20-1111</t>
  </si>
  <si>
    <t>výsadba dřevin bez balu do předem vyhloubené jamky v rovině do 1,8 m výšky, se zalitím</t>
  </si>
  <si>
    <t>184 21-5111</t>
  </si>
  <si>
    <t>kotvení dřevin 1 kůlem do 2 m</t>
  </si>
  <si>
    <t>ochrana dřevin před okusem zvěří, nátěrem, listn., rovina</t>
  </si>
  <si>
    <t>instalace ochrany plastovou chráničkou, VYVA 120 CM</t>
  </si>
  <si>
    <t>POMOCNÝ MATERIÁL - ovocné stromy :</t>
  </si>
  <si>
    <t>kůly (frézovaný, prům. 6 cm, 2,5m), 1 ks/strom prostokořenný</t>
  </si>
  <si>
    <t>úvazky (strom 1m/ks) strom prostokořenný</t>
  </si>
  <si>
    <t>bm</t>
  </si>
  <si>
    <t>plastová chránička VYVA 120 cm</t>
  </si>
  <si>
    <t>nátěr proti okusu zvěří</t>
  </si>
  <si>
    <t>štěpka(použít štěpku z odstranění nevhodných dřevin)</t>
  </si>
  <si>
    <t>CENA ZA OVOCNÉ STROMY CELKEM</t>
  </si>
  <si>
    <t>VÝSADBA MODULŮ :</t>
  </si>
  <si>
    <t>STROMY :</t>
  </si>
  <si>
    <t>cena/ks</t>
  </si>
  <si>
    <t>M1</t>
  </si>
  <si>
    <t>ok 6 - 8, ZB</t>
  </si>
  <si>
    <t>M2</t>
  </si>
  <si>
    <t>M3</t>
  </si>
  <si>
    <t>v = 100-125 cm, ZB</t>
  </si>
  <si>
    <t>KEŘE :</t>
  </si>
  <si>
    <t>K1</t>
  </si>
  <si>
    <t>Cornus mas</t>
  </si>
  <si>
    <t>dřín</t>
  </si>
  <si>
    <t>v = 40-60cm, ZB</t>
  </si>
  <si>
    <t>K2</t>
  </si>
  <si>
    <t>Euonymus europaeus</t>
  </si>
  <si>
    <t>brslen</t>
  </si>
  <si>
    <t>K3</t>
  </si>
  <si>
    <t>Ligustrum vulgare</t>
  </si>
  <si>
    <t>ptačí zob</t>
  </si>
  <si>
    <t>K4</t>
  </si>
  <si>
    <t>Lonicera xylosteum</t>
  </si>
  <si>
    <t>zimolez</t>
  </si>
  <si>
    <t>K5</t>
  </si>
  <si>
    <t>Rhamnus cathartica</t>
  </si>
  <si>
    <t>řešetlák</t>
  </si>
  <si>
    <t>K6</t>
  </si>
  <si>
    <t>Swida sanguinea</t>
  </si>
  <si>
    <t>svída</t>
  </si>
  <si>
    <t>K7</t>
  </si>
  <si>
    <t>Viburnum lantana</t>
  </si>
  <si>
    <t>kalina</t>
  </si>
  <si>
    <t>VÝSADBA STROMŮ VE VÝSADBOVÝCH MODULECH :</t>
  </si>
  <si>
    <t>184 10-2112</t>
  </si>
  <si>
    <t>výsadba dřeviny s balem do 0,3m, do předem vyhl. jamky se zalitím</t>
  </si>
  <si>
    <t>zhotovení závlahové mísy o prům.  přes 0,5 m do 1m</t>
  </si>
  <si>
    <t>hnojení tabletovým hnojivem (1 strom - 3 ks)</t>
  </si>
  <si>
    <t>výchovný řez stromů při výsadbě</t>
  </si>
  <si>
    <t>184 92-1093</t>
  </si>
  <si>
    <t>mulčování rostlin štěpkou</t>
  </si>
  <si>
    <t>dovoz vody pro zálivku do 1000 m (1x 0,03m3/strom, vč. ceny vody</t>
  </si>
  <si>
    <t>přesun hmot pro sadovnické úpravy do 5000 m vodorovně (0,015t/strom)</t>
  </si>
  <si>
    <t>příplatek za práci ve svahu - ztížené podmínky</t>
  </si>
  <si>
    <t>VÝSADBA KEŘŮ VE VÝSADBOVÝCH MODULECH :</t>
  </si>
  <si>
    <t>vytyčení keřů</t>
  </si>
  <si>
    <t>183 40-3131</t>
  </si>
  <si>
    <t>obdělání půdy rytím hl.  do 20 cm</t>
  </si>
  <si>
    <t>182 00-1111</t>
  </si>
  <si>
    <t>plošná úprava terénu při nerovnostech 5 až 10 cm</t>
  </si>
  <si>
    <t>183 10-1114</t>
  </si>
  <si>
    <t>hloubení jam bez výměny půdy přes 0,05 do 0,125m3</t>
  </si>
  <si>
    <t>184 10-2111</t>
  </si>
  <si>
    <t>výsadba dřeviny s bal.do předem vyhl. jamky se zalitím</t>
  </si>
  <si>
    <t>hnojení tabletovým hnojivem (1 keř - 2 ks)</t>
  </si>
  <si>
    <t>stabilizace svahu prkny</t>
  </si>
  <si>
    <t>dovoz vody pro zálivku do 1000 m (1x 0,01 m3/keř), vč. ceny vody</t>
  </si>
  <si>
    <t>přesun hmot pro sadovnické úpravy do 5000 m vodorovně (0,01t/keř)</t>
  </si>
  <si>
    <t>POMOCNÝ MATERIÁL - STROMY VE VÝSADBOVÝCH MODULECH :</t>
  </si>
  <si>
    <t>tabletové hnojivo (3 ks /strom)</t>
  </si>
  <si>
    <t>kůly (frézovaný, prům. 8 cm, 2m, spodní část impregnovaná),1 ks/strom</t>
  </si>
  <si>
    <t>úvazek (0,5 m /strom)</t>
  </si>
  <si>
    <t>POMOCNÝ MATERIÁL - KEŘE VE VÝSADBOVÝCH MODULECH :</t>
  </si>
  <si>
    <t>tabletové hnojivo (2 ks /keř)</t>
  </si>
  <si>
    <t>prkna na stabilizaci svahu, vč. kolíků</t>
  </si>
  <si>
    <t>CENA ZA VÝSADBOVÉ MODULY CELKEM</t>
  </si>
  <si>
    <t>KONSTRUKCE OPLOCENKY:</t>
  </si>
  <si>
    <t>vytyčení oplocenky</t>
  </si>
  <si>
    <t>338 95-0144</t>
  </si>
  <si>
    <t>vrtání jam vrtákem</t>
  </si>
  <si>
    <t>osazení jednotlivých kůlů do jam výšky do 1,8 m nad terénem, plotové sloupky dřevěné 2,5 m frézované, (rozestup 2m), vzpěry (podélně s plotem), D+M</t>
  </si>
  <si>
    <t>konstrukce pletiva, pletivo lesnické pozinkované, prům drátů min.2,5 mm, výška pletiva 1,8 m, hřebíky a skoby k uchycení kůlů a pletiva, vstupní branky, D+M</t>
  </si>
  <si>
    <t>přesun hmot pro sadovnické úpravy do 5000 m vodorovně (0,02t/bm)</t>
  </si>
  <si>
    <t>CELKEM OPLOCENKA:</t>
  </si>
  <si>
    <t>VÝSADBA OKRASNÝCH  KEŘŮ :</t>
  </si>
  <si>
    <t>ROSTLINNÝ MATERIÁL - okrasné keře :</t>
  </si>
  <si>
    <t>L1</t>
  </si>
  <si>
    <t>Frangula alnus</t>
  </si>
  <si>
    <t>krušina olšová</t>
  </si>
  <si>
    <t>kont., 40-60</t>
  </si>
  <si>
    <t>L2</t>
  </si>
  <si>
    <t>L3</t>
  </si>
  <si>
    <t>L4</t>
  </si>
  <si>
    <t>Viburnum opulus</t>
  </si>
  <si>
    <t>L5</t>
  </si>
  <si>
    <t xml:space="preserve">VÝSADBA OKRASNÝCH KEŘŮ : </t>
  </si>
  <si>
    <t>stabilizace svahu prkny (výsadby u hřiště)</t>
  </si>
  <si>
    <t>184 10-2211</t>
  </si>
  <si>
    <t>hnojení tabletovým hnojivem (1 rostlina - 2 ks)</t>
  </si>
  <si>
    <t>přesun hmot pro sadovnické úpravy do 5000 m vodorovně (0,01t/m2)</t>
  </si>
  <si>
    <t>POMOCNÝ MATERIÁL - okrasné keře :</t>
  </si>
  <si>
    <t>tabletové hnojivo (keře/2ks)</t>
  </si>
  <si>
    <t>CELKEM POMOCNÝ MATERIÁL :</t>
  </si>
  <si>
    <t>CENA ZA OKRASNÉ KEŘE CELKEM</t>
  </si>
  <si>
    <t>TRVALKY :</t>
  </si>
  <si>
    <t>ROSTLINNÝ MATERIÁL - TRVALKY :</t>
  </si>
  <si>
    <t>T1</t>
  </si>
  <si>
    <t>Acorus calamus</t>
  </si>
  <si>
    <t>puškvorec</t>
  </si>
  <si>
    <t>K12</t>
  </si>
  <si>
    <t>T2</t>
  </si>
  <si>
    <t>Alchemilla mollis</t>
  </si>
  <si>
    <t>kontryhel</t>
  </si>
  <si>
    <t>T3</t>
  </si>
  <si>
    <t>Caltha palustris</t>
  </si>
  <si>
    <t>blatouch</t>
  </si>
  <si>
    <t>T4</t>
  </si>
  <si>
    <t>Dryopteris filix-mas</t>
  </si>
  <si>
    <t>kapraď</t>
  </si>
  <si>
    <t>T5</t>
  </si>
  <si>
    <t>Filipendula ulmaria</t>
  </si>
  <si>
    <t>tužebník</t>
  </si>
  <si>
    <t>T6</t>
  </si>
  <si>
    <t>Hippuris vulgaris</t>
  </si>
  <si>
    <t>prustka</t>
  </si>
  <si>
    <t>T7</t>
  </si>
  <si>
    <t>Geranium sylvaticum</t>
  </si>
  <si>
    <t>kakost</t>
  </si>
  <si>
    <t>VÝSADBA TRVALEK :</t>
  </si>
  <si>
    <t>vytyčení trvalek</t>
  </si>
  <si>
    <t>hloubení jam pro rostliny bez výměny půdy přes 0,01m3 do 0,02 m3, ztížené podmínky</t>
  </si>
  <si>
    <t>výsadba trvalek a vodních rostlin o vel. do 120mm do předem vyhloubené jamky se zalitím</t>
  </si>
  <si>
    <t>hnojení tabletovým hnojivem Sylvamix (1 rostlina - 1 ks)</t>
  </si>
  <si>
    <t>přesun hmot pro sadovnické úpravy do 5000 m vodorovně (0,005t/ks)</t>
  </si>
  <si>
    <t>POMOCNÝ MATERIÁL - TRVALKY :</t>
  </si>
  <si>
    <t>tabletové hnojivo (trvalky/1ks)</t>
  </si>
  <si>
    <t>CENA ZA VÝSADBY TRVALEK CELKEM</t>
  </si>
  <si>
    <t>CIBULOVINY:</t>
  </si>
  <si>
    <t>ROSTLINNÝ MATERIÁL - cibuloviny :</t>
  </si>
  <si>
    <t>C1</t>
  </si>
  <si>
    <t>Galanthus nivalis</t>
  </si>
  <si>
    <t>sněženka</t>
  </si>
  <si>
    <t>cibule</t>
  </si>
  <si>
    <t>VÝSADBA CIBULOVIN  :</t>
  </si>
  <si>
    <t>vytyčení cibulnatých rostlin</t>
  </si>
  <si>
    <t>183 10-1111</t>
  </si>
  <si>
    <t>hloubení jam pro rostliny bez výměny půdy do 0,01 m3</t>
  </si>
  <si>
    <t>183 21-1313</t>
  </si>
  <si>
    <t>výsadba cibulí</t>
  </si>
  <si>
    <t>CENA ZA VÝSADBY CIBULOVIN CELKEM</t>
  </si>
  <si>
    <t>ZALOŽENÍ TRÁVNÍKU</t>
  </si>
  <si>
    <t>práce + materiál</t>
  </si>
  <si>
    <t>modelace terénu, doplnění ornice 10 cm výška (včetně ceny ornice)</t>
  </si>
  <si>
    <t>rozrušení terénu (orba, vláčení, válení)</t>
  </si>
  <si>
    <t>plošná úprava terénu - nerovnosti 10-30 cm</t>
  </si>
  <si>
    <t>osetí, vč.ceny osiva (RSM 8.1.1 Biotopní plochy, 15 g/m2)</t>
  </si>
  <si>
    <t>1.seč se sběrem a likvidace posečené hmoty</t>
  </si>
  <si>
    <t>CELKEM ZA TRÁVNÍK :</t>
  </si>
  <si>
    <t>ROZVOJOVÁ PÉČE</t>
  </si>
  <si>
    <t>STROMY</t>
  </si>
  <si>
    <t>zálivka vč. dopravy a ceny vody - 8x ročně 0,03m3</t>
  </si>
  <si>
    <t>výchovný řez</t>
  </si>
  <si>
    <t>kontrola, doplnění nebo odstranění kotvících a ochranných prvků, vč.materiálu</t>
  </si>
  <si>
    <t>hnojení, vč.ceny hnojiva</t>
  </si>
  <si>
    <t>odplevelování</t>
  </si>
  <si>
    <t>doplnění mulče, vč.ceny mulče</t>
  </si>
  <si>
    <t>celkem za rozvojovou péči za soliterní a ovocné stromy/rok :</t>
  </si>
  <si>
    <t>KEŘE</t>
  </si>
  <si>
    <t>zálivka vč. dopravy vody - 10x ročně 0,01 m3</t>
  </si>
  <si>
    <t>celkem za rozvojovou péči za keře/rok  :</t>
  </si>
  <si>
    <t>celkem za rozvojovou péči / 3 roky</t>
  </si>
  <si>
    <t>CELKEM VÝSADBY :</t>
  </si>
  <si>
    <t>ZALOŽENÍ TRÁVNÍKU :</t>
  </si>
  <si>
    <t>CELKEM bez DPH :</t>
  </si>
  <si>
    <t>ODSTRANĚNÍ NEVHODNÝCH DŘEVIN - ZPŮSOBILÉ VÝDAJE</t>
  </si>
  <si>
    <t>ODSTRANĚNÍ NEVHODNÝCH DŘEVIN :</t>
  </si>
  <si>
    <t>poč.měr.j.</t>
  </si>
  <si>
    <t>cena/m.j.*</t>
  </si>
  <si>
    <t>jednorázová základní částka za ods</t>
  </si>
  <si>
    <t>odstranění náletu nad 1 m výšky do 10 cm průměru kmene na řezné ploše pařezu, bez odstranění pařezu, vč.likvidace dřevní hmoty</t>
  </si>
  <si>
    <t>odstranění pařezu ( + 50%)</t>
  </si>
  <si>
    <t>příplatek za ztížené podmínky (přístupnost, vysoká svažitost, členitost pozemků: + 100 % ceny)</t>
  </si>
  <si>
    <r>
      <rPr>
        <b/>
        <sz val="10"/>
        <color rgb="FF808080"/>
        <rFont val="Courier New"/>
        <family val="3"/>
        <charset val="238"/>
      </rPr>
      <t xml:space="preserve">POKÁCENÍ STROMU SMĚROVÉ V CELKU </t>
    </r>
    <r>
      <rPr>
        <sz val="12"/>
        <rFont val="Courier New"/>
        <family val="3"/>
        <charset val="238"/>
      </rPr>
      <t>*</t>
    </r>
    <r>
      <rPr>
        <b/>
        <sz val="12"/>
        <rFont val="Courier New"/>
        <family val="3"/>
        <charset val="238"/>
      </rPr>
      <t xml:space="preserve"> :</t>
    </r>
  </si>
  <si>
    <t>pokácení stromu s odřezáním kmene a odvětvením do 200mm*</t>
  </si>
  <si>
    <t>pokácení stromu s odřezáním kmene a odvětvením do 300mm*</t>
  </si>
  <si>
    <t>pokácení stromu s odřezáním kmene a odvětvením do 400mm*</t>
  </si>
  <si>
    <t>pokácení stromu s odřezáním kmene a odvětvením do 500mm*</t>
  </si>
  <si>
    <t>pokácení stromu s odřezáním kmene a odvětvením do 600mm*</t>
  </si>
  <si>
    <t>pokácení stromu s odřezáním kmene a odvětvením do 700mm*</t>
  </si>
  <si>
    <t>pokácení stromu s odřezáním kmene a odvětvením do 800mm*</t>
  </si>
  <si>
    <t>pokácení stromu s odřezáním kmene a odvětvením do 900mm*</t>
  </si>
  <si>
    <t>pokácení stromu s odřezáním kmene a odvětvením do 1000*</t>
  </si>
  <si>
    <t>pokácení stromu s odřezáním kmene a odvětvením do 1100mm*</t>
  </si>
  <si>
    <t>pokácení stromu s odřezáním kmene a odvětvením do 1200mm*</t>
  </si>
  <si>
    <t>pokácení stromu s odřezáním kmene a odvětvením do 1300mm*</t>
  </si>
  <si>
    <t>pokácení stromu s odřezáním kmene a odvětvením do 1400mm*</t>
  </si>
  <si>
    <t>ZTÍŽENÉ PODMÍNKY :</t>
  </si>
  <si>
    <t>cena</t>
  </si>
  <si>
    <t>příplatek za ztížené podmínky (přístupnost, vysoká svažitost, členitost pozemků: + 20 % ceny kácení)</t>
  </si>
  <si>
    <t>ODSTRANĚNÍ PAŘEZU :</t>
  </si>
  <si>
    <t>odstranění pařezu v rovině nebo na svahu do 1:5, do 200mm**</t>
  </si>
  <si>
    <t>odstranění pařezu v rovině nebo na svahu do 1:5, do 300mm**</t>
  </si>
  <si>
    <t>odstranění pařezu v rovině nebo na svahu do 1:5, do 400mm**</t>
  </si>
  <si>
    <t>odstranění pařezu v rovině nebo na svahu do 1:5, do 500mm**</t>
  </si>
  <si>
    <t>odstranění pařezu v rovině nebo na svahu do 1:5, do 600mm**</t>
  </si>
  <si>
    <t>odstranění pařezu v rovině nebo na svahu do 1:5, do 700mm**</t>
  </si>
  <si>
    <t>odstranění pařezu v rovině nebo na svahu do 1:5, do 800mm**</t>
  </si>
  <si>
    <t>odstranění pařezu v rovině nebo na svahu do 1:5, do 900mm**</t>
  </si>
  <si>
    <t>odstranění pařezu v rovině nebo na svahu do 1:5, do 1000mm**</t>
  </si>
  <si>
    <t>odstranění pařezu v rovině nebo na svahu do 1:5, do 1200mm**</t>
  </si>
  <si>
    <t>odstranění pařezu v rovině nebo na svahu do 1:5, do 1400mm**</t>
  </si>
  <si>
    <t>LIKVIDACE DŘEVNÍ HMOTY :</t>
  </si>
  <si>
    <t>štěpkování - pro potřeby výsadeb</t>
  </si>
  <si>
    <t>CELKEM ODSTRANĚNÍ NEVHODNÝCH DŘEVIN:</t>
  </si>
  <si>
    <t>*</t>
  </si>
  <si>
    <t>V cenách kácení a odstranění nevhodných dřevin  jsou započteny náklady na rozřezání kmenů na 4,2 m délky,resp. 1m - palivo  a uložení dřevní hmoty (kmeny, větve a ostatní biologický materiál) s odvozem do 10 km. V cenách je započtena manipulace, naložení na dopravní prostředek, složení, příp. překládka, skládkovné, příp. ostatní náklady spojené s likvidací dřevní hmoty.</t>
  </si>
  <si>
    <t>**</t>
  </si>
  <si>
    <t>V ceně odstranění pařezu je započítáno odklizení a uložení dřevní hmoty s odvozem do 10 km, zasypání jámy a doplnění zeminy, zhutnění a úprava terénu. V ceně je započtena manipulace, naložení na dopravní prostředek, složení, příp. překládka, skládkovné, příp. ostatní náklady spojené s likvidací dřevní hmoty.</t>
  </si>
  <si>
    <t>ODSTRANĚNÍ NEVHODNÝCH DŘEVIN - NEZPŮSOBILÉ VÝDAJE</t>
  </si>
  <si>
    <t>pokácení stromu s odřezáním kmene a odvětvením do 2000mm*</t>
  </si>
  <si>
    <t>CELKEM ODSTRANĚNÍ NEVHODNÝCH DŘEVIN - NEZPŮSOBILÉ VÝDAJE:</t>
  </si>
  <si>
    <t>PĚSTEBNÍ OPATŘENÍ</t>
  </si>
  <si>
    <r>
      <rPr>
        <b/>
        <sz val="10"/>
        <color rgb="FF808080"/>
        <rFont val="Courier New"/>
        <family val="3"/>
        <charset val="238"/>
      </rPr>
      <t xml:space="preserve">ZDRAVOTNÍ ŘEZ </t>
    </r>
    <r>
      <rPr>
        <sz val="12"/>
        <rFont val="Courier New"/>
        <family val="3"/>
        <charset val="238"/>
      </rPr>
      <t>*</t>
    </r>
    <r>
      <rPr>
        <b/>
        <sz val="12"/>
        <rFont val="Courier New"/>
        <family val="3"/>
        <charset val="238"/>
      </rPr>
      <t xml:space="preserve"> :</t>
    </r>
  </si>
  <si>
    <t>plocha stromu (průměr koruny x výška stromu)</t>
  </si>
  <si>
    <t>č. stromu</t>
  </si>
  <si>
    <t>č.stromu</t>
  </si>
  <si>
    <t>201 - 300 m²</t>
  </si>
  <si>
    <t>310; 883</t>
  </si>
  <si>
    <t>301 - 400 m²</t>
  </si>
  <si>
    <t>24; 359</t>
  </si>
  <si>
    <t>401 - 500 m²</t>
  </si>
  <si>
    <t>CELKEM ZA PĚSTEBNÍ OPATŘENÍ :</t>
  </si>
  <si>
    <t>BIOLOGICKÁ OPATŘENÍ</t>
  </si>
  <si>
    <t>ŘEZ NA TORZO :</t>
  </si>
  <si>
    <t>č.taxonu</t>
  </si>
  <si>
    <t>řez na torzo, v = 4-8 m, dle pokynů biologického dozoru(vč. likvidace dřevní hmoty)</t>
  </si>
  <si>
    <t>102;209;221;234;514;591;596;681</t>
  </si>
  <si>
    <t>Zimoviště a líhniště pro plazy a obojživelníky :</t>
  </si>
  <si>
    <t>Zimoviště pro obojživelníky (3x3 m)*</t>
  </si>
  <si>
    <t>Líhniště (vnitří rozměr min. 2x2 m)** výška min. 1,1 m, vyrobeno z kulatiny</t>
  </si>
  <si>
    <r>
      <rPr>
        <sz val="10"/>
        <rFont val="Courier New"/>
        <family val="3"/>
        <charset val="238"/>
      </rPr>
      <t>Broukoviště (min. 5 m</t>
    </r>
    <r>
      <rPr>
        <vertAlign val="superscript"/>
        <sz val="10"/>
        <color rgb="FF000000"/>
        <rFont val="Courier New"/>
        <family val="3"/>
        <charset val="238"/>
      </rPr>
      <t>3</t>
    </r>
    <r>
      <rPr>
        <sz val="10"/>
        <color rgb="FF000000"/>
        <rFont val="Courier New"/>
        <family val="3"/>
        <charset val="238"/>
      </rPr>
      <t xml:space="preserve"> materiálu)***</t>
    </r>
  </si>
  <si>
    <t>Zídka pro plazy a ptáky**** (4 m délka, 1 m šířka, 1 m výška), zapuštěná do terénu cca 0.25 cm</t>
  </si>
  <si>
    <t>* vyhloubení jámy 1 m, dovoz materiálu, materiál ( dřevní a travní hmota, zbytky a části stromů, ojediněle kamení), práce</t>
  </si>
  <si>
    <t xml:space="preserve">** materiál (kulatina na konstrukci, dřevní a travní hmota), práce, doprava </t>
  </si>
  <si>
    <t>*** práce a doprava</t>
  </si>
  <si>
    <t>**** materiál (kamení), práce doprava</t>
  </si>
  <si>
    <t>CENA ZA BIOLOGICKÁ OPATŘENÍ CELKEM</t>
  </si>
  <si>
    <t>VEDLEJŠÍ A OSTATNÍ NÁKLADY</t>
  </si>
  <si>
    <t>soubor</t>
  </si>
  <si>
    <t>soubor/cena</t>
  </si>
  <si>
    <t xml:space="preserve">Vybudování zařízení staveniště </t>
  </si>
  <si>
    <t>náklady spojené s případným vypracováním PD zařízení staveniště,:</t>
  </si>
  <si>
    <t>zřízením přípojek energií k objektům zařízení staveniště, vybudování:</t>
  </si>
  <si>
    <t>případných měřících odběrných míst a zřízení, případná příprava území:</t>
  </si>
  <si>
    <t>pro objekty zařízení staveniště a vlastní vybudování objektů zařízení :</t>
  </si>
  <si>
    <t>staveniště včetně oplocení:1</t>
  </si>
  <si>
    <t xml:space="preserve">Provoz zařízení staveniště </t>
  </si>
  <si>
    <t>náklady na vybavení objektů zařízení staveniště, náklady na energie:</t>
  </si>
  <si>
    <t>spotřebované dodavatelem v rámci provozu zařízení staveniště, náklady:</t>
  </si>
  <si>
    <t>na potřebný úklid v prostorách zařízení staveniště, náklady na nutnou:</t>
  </si>
  <si>
    <t>údržbu a opravy na objektech zařízení staveniště a na přípojkách energií:1</t>
  </si>
  <si>
    <t>včetně nákladů na zábor veřejného prostranství:</t>
  </si>
  <si>
    <t xml:space="preserve">Odstranění zařízení staveniště </t>
  </si>
  <si>
    <t>Odstranění objektů zařízení staveniště včetně přípojek energií a jejich:</t>
  </si>
  <si>
    <t>odvoz. Položka zahrnuje i náklady na úpravu povrchů po odstranění:</t>
  </si>
  <si>
    <t>zařízení staveniště a úklid ploch, na kterých bylo zařízení staveniště :</t>
  </si>
  <si>
    <t>provozováno.:1</t>
  </si>
  <si>
    <t>Ztížené výrobní podmínky související s umístěním stavby</t>
  </si>
  <si>
    <t>Provozní a dopravní omezení</t>
  </si>
  <si>
    <t xml:space="preserve">Kompletační činnost </t>
  </si>
  <si>
    <t>Koordinace stavebních prací generálním dodavatelem stavby.:1</t>
  </si>
  <si>
    <t xml:space="preserve">Geodetické práce ( vytyčení stavby polohopisné ) </t>
  </si>
  <si>
    <t>Vypracování PD skutečného provedení stavby</t>
  </si>
  <si>
    <t>CELKEM VEDLEJŠÍ A OSTATNÍ NÁKLADY</t>
  </si>
  <si>
    <t>CELKOVÉ NÁKLADY:</t>
  </si>
  <si>
    <t>Odstranění nevhodných dřevin - způsobilé</t>
  </si>
  <si>
    <t>Odstranění nevhodných dřevin - nezpůsobilé</t>
  </si>
  <si>
    <t>Pěstební opatření</t>
  </si>
  <si>
    <t>Biologické opatření</t>
  </si>
  <si>
    <t>Vedlejší rozpočtové náklady</t>
  </si>
  <si>
    <t>cena bez DPH</t>
  </si>
  <si>
    <t>CELKEM BEZ DPH:</t>
  </si>
  <si>
    <t>03/21</t>
  </si>
  <si>
    <t>sadovnické úpravy</t>
  </si>
  <si>
    <t>celkem za rozvojovou péči / 2 roky</t>
  </si>
  <si>
    <t>celkem za rozvojovou péči / 1 rok</t>
  </si>
  <si>
    <t>ROZVOJOVÁ PÉČE - nezpůsobilé výdaje (3 roky)</t>
  </si>
  <si>
    <t>ROZVOJOVÁ PÉČE - (způsobilé výdaje - 2 roky) :</t>
  </si>
  <si>
    <t>Výsadby a způsobilá následná péče</t>
  </si>
  <si>
    <t xml:space="preserve">REVITALIZACE PARKU CIHELNA V ŠUMPERKU </t>
  </si>
  <si>
    <t>Ptačí budka</t>
  </si>
  <si>
    <t>Budka pro netopýry</t>
  </si>
  <si>
    <t>Budka pro sovy</t>
  </si>
  <si>
    <t>BUDKY * :</t>
  </si>
  <si>
    <t>* velikostní a materiálové parametry budek budou upřesněny dle požadavků biologického dozoru</t>
  </si>
  <si>
    <t>Následná péče - nezpůsobilá</t>
  </si>
  <si>
    <t>VÝKAZ VÝMĚR</t>
  </si>
</sst>
</file>

<file path=xl/styles.xml><?xml version="1.0" encoding="utf-8"?>
<styleSheet xmlns="http://schemas.openxmlformats.org/spreadsheetml/2006/main">
  <numFmts count="5">
    <numFmt numFmtId="164" formatCode="#,##0.00&quot; Kč&quot;"/>
    <numFmt numFmtId="165" formatCode="#,##0&quot; Kč&quot;"/>
    <numFmt numFmtId="166" formatCode="#,##0.00\ [$Kč-405];[Red]\-#,##0.00\ [$Kč-405]"/>
    <numFmt numFmtId="167" formatCode="0\ %"/>
    <numFmt numFmtId="168" formatCode="#,##0.00\ &quot;Kč&quot;"/>
  </numFmts>
  <fonts count="53">
    <font>
      <sz val="11"/>
      <color rgb="FF000000"/>
      <name val="Calibri"/>
      <family val="2"/>
      <charset val="238"/>
    </font>
    <font>
      <sz val="10"/>
      <name val="Arial CE"/>
      <family val="2"/>
      <charset val="238"/>
    </font>
    <font>
      <sz val="10"/>
      <name val="Arial CE"/>
      <charset val="1"/>
    </font>
    <font>
      <sz val="11"/>
      <color rgb="FF000000"/>
      <name val="Courier New"/>
      <family val="3"/>
      <charset val="238"/>
    </font>
    <font>
      <b/>
      <sz val="20"/>
      <color rgb="FF17365D"/>
      <name val="Courier New"/>
      <family val="3"/>
      <charset val="238"/>
    </font>
    <font>
      <b/>
      <sz val="11"/>
      <color rgb="FF000000"/>
      <name val="Courier New"/>
      <family val="3"/>
      <charset val="238"/>
    </font>
    <font>
      <b/>
      <sz val="20"/>
      <color rgb="FF000000"/>
      <name val="Courier New"/>
      <family val="3"/>
      <charset val="238"/>
    </font>
    <font>
      <i/>
      <sz val="11"/>
      <color rgb="FF000000"/>
      <name val="Courier New"/>
      <family val="3"/>
      <charset val="238"/>
    </font>
    <font>
      <b/>
      <sz val="14"/>
      <color rgb="FF808080"/>
      <name val="Courier New"/>
      <family val="3"/>
      <charset val="238"/>
    </font>
    <font>
      <sz val="14"/>
      <color rgb="FF969696"/>
      <name val="Courier New"/>
      <family val="3"/>
      <charset val="238"/>
    </font>
    <font>
      <sz val="10"/>
      <name val="Courier New"/>
      <family val="3"/>
      <charset val="238"/>
    </font>
    <font>
      <b/>
      <sz val="10"/>
      <color rgb="FF000000"/>
      <name val="Courier New"/>
      <family val="3"/>
      <charset val="238"/>
    </font>
    <font>
      <b/>
      <sz val="10"/>
      <name val="Courier New"/>
      <family val="3"/>
      <charset val="238"/>
    </font>
    <font>
      <sz val="10"/>
      <color rgb="FF808080"/>
      <name val="Courier New"/>
      <family val="3"/>
      <charset val="238"/>
    </font>
    <font>
      <b/>
      <sz val="12"/>
      <name val="Courier New"/>
      <family val="3"/>
      <charset val="238"/>
    </font>
    <font>
      <b/>
      <sz val="10"/>
      <color rgb="FF808080"/>
      <name val="Courier New"/>
      <family val="3"/>
      <charset val="238"/>
    </font>
    <font>
      <sz val="10"/>
      <color rgb="FF000000"/>
      <name val="Courier New"/>
      <family val="3"/>
      <charset val="238"/>
    </font>
    <font>
      <b/>
      <sz val="8"/>
      <name val="Courier New"/>
      <family val="3"/>
      <charset val="238"/>
    </font>
    <font>
      <sz val="8"/>
      <name val="Courier New"/>
      <family val="3"/>
      <charset val="238"/>
    </font>
    <font>
      <b/>
      <sz val="12"/>
      <color rgb="FF808080"/>
      <name val="Courier New"/>
      <family val="3"/>
      <charset val="238"/>
    </font>
    <font>
      <b/>
      <sz val="11"/>
      <name val="Courier New"/>
      <family val="3"/>
      <charset val="238"/>
    </font>
    <font>
      <sz val="8"/>
      <color rgb="FF000000"/>
      <name val="Courier New"/>
      <family val="3"/>
      <charset val="238"/>
    </font>
    <font>
      <sz val="12"/>
      <name val="Courier New"/>
      <family val="3"/>
      <charset val="238"/>
    </font>
    <font>
      <sz val="11"/>
      <name val="Courier New"/>
      <family val="3"/>
      <charset val="238"/>
    </font>
    <font>
      <b/>
      <sz val="14"/>
      <name val="Courier New"/>
      <family val="3"/>
      <charset val="238"/>
    </font>
    <font>
      <sz val="10"/>
      <name val="Courier New"/>
      <family val="3"/>
      <charset val="1"/>
    </font>
    <font>
      <b/>
      <sz val="11"/>
      <name val="Courier New"/>
      <family val="3"/>
      <charset val="1"/>
    </font>
    <font>
      <sz val="11"/>
      <name val="Courier New"/>
      <family val="3"/>
      <charset val="1"/>
    </font>
    <font>
      <b/>
      <sz val="14"/>
      <name val="Courier New"/>
      <family val="3"/>
      <charset val="1"/>
    </font>
    <font>
      <sz val="14"/>
      <name val="Courier New"/>
      <family val="3"/>
      <charset val="1"/>
    </font>
    <font>
      <b/>
      <sz val="14"/>
      <color rgb="FF969696"/>
      <name val="Courier New"/>
      <family val="3"/>
      <charset val="238"/>
    </font>
    <font>
      <sz val="9"/>
      <name val="Courier New"/>
      <family val="3"/>
      <charset val="238"/>
    </font>
    <font>
      <sz val="14"/>
      <color rgb="FFFF0000"/>
      <name val="Courier New"/>
      <family val="3"/>
      <charset val="238"/>
    </font>
    <font>
      <sz val="9"/>
      <color rgb="FF000000"/>
      <name val="Courier New"/>
      <family val="3"/>
      <charset val="238"/>
    </font>
    <font>
      <b/>
      <sz val="9"/>
      <name val="Courier New"/>
      <family val="3"/>
      <charset val="238"/>
    </font>
    <font>
      <sz val="10"/>
      <color rgb="FF7F7F7F"/>
      <name val="Courier New"/>
      <family val="3"/>
      <charset val="238"/>
    </font>
    <font>
      <vertAlign val="superscript"/>
      <sz val="10"/>
      <color rgb="FF000000"/>
      <name val="Courier New"/>
      <family val="3"/>
      <charset val="238"/>
    </font>
    <font>
      <i/>
      <sz val="10"/>
      <color rgb="FF000000"/>
      <name val="Courier New"/>
      <family val="3"/>
      <charset val="238"/>
    </font>
    <font>
      <sz val="11"/>
      <color rgb="FF000000"/>
      <name val="Courier New"/>
      <family val="3"/>
      <charset val="1"/>
    </font>
    <font>
      <b/>
      <sz val="11"/>
      <color rgb="FF000000"/>
      <name val="Courier New"/>
      <family val="3"/>
      <charset val="1"/>
    </font>
    <font>
      <b/>
      <sz val="11"/>
      <color rgb="FFFF0000"/>
      <name val="Courier New"/>
      <family val="3"/>
      <charset val="1"/>
    </font>
    <font>
      <b/>
      <sz val="16"/>
      <name val="Courier New"/>
      <family val="3"/>
      <charset val="238"/>
    </font>
    <font>
      <b/>
      <sz val="14"/>
      <color rgb="FF808080"/>
      <name val="Courier New"/>
      <family val="3"/>
      <charset val="1"/>
    </font>
    <font>
      <b/>
      <sz val="12"/>
      <color rgb="FFFF0000"/>
      <name val="Courier New"/>
      <family val="3"/>
      <charset val="1"/>
    </font>
    <font>
      <sz val="11"/>
      <color rgb="FFFF0000"/>
      <name val="Courier New"/>
      <family val="3"/>
      <charset val="1"/>
    </font>
    <font>
      <sz val="11"/>
      <color rgb="FF4F81BD"/>
      <name val="Courier New"/>
      <family val="3"/>
      <charset val="1"/>
    </font>
    <font>
      <b/>
      <sz val="11"/>
      <color rgb="FF4F81BD"/>
      <name val="Courier New"/>
      <family val="3"/>
      <charset val="1"/>
    </font>
    <font>
      <sz val="12"/>
      <name val="Courier New"/>
      <family val="3"/>
      <charset val="1"/>
    </font>
    <font>
      <sz val="12"/>
      <color rgb="FF000000"/>
      <name val="Courier New"/>
      <family val="3"/>
      <charset val="1"/>
    </font>
    <font>
      <sz val="12"/>
      <color rgb="FFFF0000"/>
      <name val="Courier New"/>
      <family val="3"/>
      <charset val="1"/>
    </font>
    <font>
      <b/>
      <sz val="10"/>
      <color rgb="FFFF0000"/>
      <name val="Courier New"/>
      <family val="3"/>
      <charset val="238"/>
    </font>
    <font>
      <b/>
      <sz val="12"/>
      <color rgb="FFFF0000"/>
      <name val="Courier New"/>
      <family val="3"/>
      <charset val="238"/>
    </font>
    <font>
      <sz val="12"/>
      <color rgb="FFFF0000"/>
      <name val="Courier New"/>
      <family val="3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DCDB"/>
        <bgColor rgb="FFCCCCFF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39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5" fillId="0" borderId="0" xfId="0" applyFont="1"/>
    <xf numFmtId="0" fontId="11" fillId="0" borderId="1" xfId="0" applyFont="1" applyBorder="1"/>
    <xf numFmtId="0" fontId="12" fillId="0" borderId="2" xfId="0" applyFont="1" applyBorder="1" applyAlignment="1">
      <alignment horizontal="left"/>
    </xf>
    <xf numFmtId="0" fontId="10" fillId="0" borderId="2" xfId="0" applyFont="1" applyBorder="1"/>
    <xf numFmtId="0" fontId="12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3" fillId="0" borderId="1" xfId="0" applyFont="1" applyBorder="1"/>
    <xf numFmtId="0" fontId="10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4" fillId="0" borderId="5" xfId="0" applyFont="1" applyBorder="1" applyAlignment="1">
      <alignment horizontal="left"/>
    </xf>
    <xf numFmtId="0" fontId="10" fillId="0" borderId="5" xfId="0" applyFont="1" applyBorder="1"/>
    <xf numFmtId="0" fontId="10" fillId="0" borderId="6" xfId="0" applyFont="1" applyBorder="1"/>
    <xf numFmtId="0" fontId="14" fillId="0" borderId="7" xfId="0" applyFont="1" applyBorder="1" applyAlignment="1">
      <alignment horizontal="left"/>
    </xf>
    <xf numFmtId="0" fontId="10" fillId="0" borderId="7" xfId="0" applyFont="1" applyBorder="1"/>
    <xf numFmtId="0" fontId="10" fillId="0" borderId="8" xfId="0" applyFont="1" applyBorder="1" applyAlignment="1">
      <alignment horizontal="center"/>
    </xf>
    <xf numFmtId="0" fontId="3" fillId="0" borderId="8" xfId="0" applyFont="1" applyBorder="1"/>
    <xf numFmtId="164" fontId="12" fillId="0" borderId="3" xfId="0" applyNumberFormat="1" applyFont="1" applyBorder="1" applyAlignment="1">
      <alignment horizontal="center" vertical="center"/>
    </xf>
    <xf numFmtId="0" fontId="3" fillId="0" borderId="0" xfId="0" applyFont="1" applyBorder="1"/>
    <xf numFmtId="0" fontId="14" fillId="0" borderId="0" xfId="0" applyFont="1" applyBorder="1" applyAlignment="1">
      <alignment horizontal="left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" xfId="0" applyFont="1" applyBorder="1"/>
    <xf numFmtId="0" fontId="12" fillId="0" borderId="3" xfId="0" applyFont="1" applyBorder="1" applyAlignment="1">
      <alignment horizontal="left"/>
    </xf>
    <xf numFmtId="49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3" xfId="0" applyFont="1" applyBorder="1"/>
    <xf numFmtId="0" fontId="16" fillId="0" borderId="3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164" fontId="10" fillId="0" borderId="3" xfId="5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164" fontId="10" fillId="0" borderId="9" xfId="5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/>
    </xf>
    <xf numFmtId="0" fontId="16" fillId="0" borderId="9" xfId="0" applyFont="1" applyBorder="1"/>
    <xf numFmtId="0" fontId="16" fillId="0" borderId="9" xfId="0" applyFont="1" applyBorder="1" applyAlignment="1">
      <alignment horizontal="left"/>
    </xf>
    <xf numFmtId="0" fontId="12" fillId="0" borderId="4" xfId="0" applyFont="1" applyBorder="1"/>
    <xf numFmtId="0" fontId="12" fillId="0" borderId="5" xfId="0" applyFont="1" applyBorder="1" applyAlignment="1">
      <alignment horizontal="center"/>
    </xf>
    <xf numFmtId="0" fontId="12" fillId="0" borderId="5" xfId="0" applyFont="1" applyBorder="1"/>
    <xf numFmtId="2" fontId="12" fillId="0" borderId="5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0" fillId="0" borderId="0" xfId="0" applyFont="1" applyBorder="1"/>
    <xf numFmtId="0" fontId="15" fillId="0" borderId="0" xfId="0" applyFont="1"/>
    <xf numFmtId="0" fontId="15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3" xfId="0" applyFont="1" applyBorder="1"/>
    <xf numFmtId="0" fontId="17" fillId="0" borderId="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64" fontId="10" fillId="0" borderId="10" xfId="5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/>
    </xf>
    <xf numFmtId="0" fontId="10" fillId="0" borderId="3" xfId="0" applyFont="1" applyBorder="1"/>
    <xf numFmtId="164" fontId="10" fillId="0" borderId="3" xfId="5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/>
    <xf numFmtId="164" fontId="10" fillId="0" borderId="0" xfId="0" applyNumberFormat="1" applyFont="1" applyBorder="1"/>
    <xf numFmtId="0" fontId="10" fillId="0" borderId="3" xfId="5" applyFont="1" applyBorder="1" applyAlignment="1">
      <alignment vertical="center"/>
    </xf>
    <xf numFmtId="0" fontId="10" fillId="0" borderId="3" xfId="5" applyFont="1" applyBorder="1" applyAlignment="1">
      <alignment horizontal="center" vertical="center"/>
    </xf>
    <xf numFmtId="1" fontId="10" fillId="0" borderId="3" xfId="5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0" fontId="10" fillId="0" borderId="9" xfId="0" applyFont="1" applyBorder="1"/>
    <xf numFmtId="164" fontId="10" fillId="0" borderId="9" xfId="5" applyNumberFormat="1" applyFont="1" applyBorder="1" applyAlignment="1">
      <alignment horizontal="center" vertical="center"/>
    </xf>
    <xf numFmtId="0" fontId="19" fillId="0" borderId="0" xfId="0" applyFont="1"/>
    <xf numFmtId="0" fontId="19" fillId="0" borderId="0" xfId="0" applyFont="1"/>
    <xf numFmtId="1" fontId="10" fillId="0" borderId="10" xfId="0" applyNumberFormat="1" applyFont="1" applyBorder="1" applyAlignment="1">
      <alignment horizontal="center"/>
    </xf>
    <xf numFmtId="0" fontId="10" fillId="0" borderId="11" xfId="0" applyFont="1" applyBorder="1"/>
    <xf numFmtId="1" fontId="10" fillId="0" borderId="9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4" fillId="0" borderId="5" xfId="0" applyFont="1" applyBorder="1"/>
    <xf numFmtId="0" fontId="14" fillId="0" borderId="5" xfId="0" applyFont="1" applyBorder="1" applyAlignment="1">
      <alignment horizontal="center"/>
    </xf>
    <xf numFmtId="164" fontId="12" fillId="0" borderId="6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0" fillId="0" borderId="4" xfId="0" applyFont="1" applyBorder="1"/>
    <xf numFmtId="0" fontId="20" fillId="0" borderId="5" xfId="0" applyFont="1" applyBorder="1"/>
    <xf numFmtId="0" fontId="20" fillId="0" borderId="5" xfId="0" applyFont="1" applyBorder="1" applyAlignment="1">
      <alignment horizontal="center"/>
    </xf>
    <xf numFmtId="164" fontId="20" fillId="0" borderId="6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0" fontId="16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64" fontId="10" fillId="0" borderId="10" xfId="5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0" fillId="0" borderId="3" xfId="2" applyFont="1" applyBorder="1"/>
    <xf numFmtId="1" fontId="10" fillId="0" borderId="3" xfId="0" applyNumberFormat="1" applyFont="1" applyBorder="1" applyAlignment="1">
      <alignment horizontal="center"/>
    </xf>
    <xf numFmtId="0" fontId="10" fillId="0" borderId="12" xfId="0" applyFont="1" applyBorder="1"/>
    <xf numFmtId="49" fontId="10" fillId="0" borderId="12" xfId="0" applyNumberFormat="1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wrapText="1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64" fontId="3" fillId="0" borderId="0" xfId="0" applyNumberFormat="1" applyFont="1"/>
    <xf numFmtId="0" fontId="13" fillId="0" borderId="0" xfId="0" applyFont="1"/>
    <xf numFmtId="0" fontId="15" fillId="0" borderId="0" xfId="0" applyFont="1"/>
    <xf numFmtId="0" fontId="17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2" fontId="10" fillId="0" borderId="11" xfId="5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/>
    </xf>
    <xf numFmtId="0" fontId="10" fillId="0" borderId="5" xfId="5" applyFont="1" applyBorder="1" applyAlignment="1">
      <alignment horizontal="center" vertical="center"/>
    </xf>
    <xf numFmtId="0" fontId="10" fillId="0" borderId="4" xfId="5" applyFont="1" applyBorder="1" applyAlignment="1">
      <alignment horizontal="center" vertical="center"/>
    </xf>
    <xf numFmtId="2" fontId="10" fillId="0" borderId="6" xfId="5" applyNumberFormat="1" applyFont="1" applyBorder="1" applyAlignment="1">
      <alignment horizontal="center" vertical="center"/>
    </xf>
    <xf numFmtId="0" fontId="10" fillId="0" borderId="0" xfId="5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2" fontId="10" fillId="0" borderId="3" xfId="0" applyNumberFormat="1" applyFont="1" applyBorder="1" applyAlignment="1">
      <alignment horizontal="center" vertical="center"/>
    </xf>
    <xf numFmtId="0" fontId="10" fillId="0" borderId="14" xfId="0" applyFont="1" applyBorder="1"/>
    <xf numFmtId="0" fontId="10" fillId="0" borderId="10" xfId="5" applyFont="1" applyBorder="1" applyAlignment="1">
      <alignment horizontal="center" vertical="center"/>
    </xf>
    <xf numFmtId="2" fontId="10" fillId="0" borderId="10" xfId="5" applyNumberFormat="1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center"/>
    </xf>
    <xf numFmtId="0" fontId="10" fillId="0" borderId="9" xfId="5" applyFont="1" applyBorder="1" applyAlignment="1">
      <alignment vertical="center"/>
    </xf>
    <xf numFmtId="0" fontId="10" fillId="0" borderId="9" xfId="5" applyFont="1" applyBorder="1" applyAlignment="1">
      <alignment horizontal="center" vertical="center"/>
    </xf>
    <xf numFmtId="2" fontId="10" fillId="0" borderId="9" xfId="5" applyNumberFormat="1" applyFont="1" applyBorder="1" applyAlignment="1">
      <alignment horizontal="center" vertical="center"/>
    </xf>
    <xf numFmtId="2" fontId="10" fillId="0" borderId="3" xfId="5" applyNumberFormat="1" applyFont="1" applyBorder="1" applyAlignment="1">
      <alignment horizontal="center" vertical="center"/>
    </xf>
    <xf numFmtId="0" fontId="10" fillId="0" borderId="4" xfId="5" applyFont="1" applyBorder="1" applyAlignment="1">
      <alignment vertical="center"/>
    </xf>
    <xf numFmtId="0" fontId="17" fillId="0" borderId="5" xfId="5" applyFont="1" applyBorder="1" applyAlignment="1">
      <alignment vertical="center"/>
    </xf>
    <xf numFmtId="0" fontId="12" fillId="0" borderId="5" xfId="5" applyFont="1" applyBorder="1" applyAlignment="1">
      <alignment vertical="center"/>
    </xf>
    <xf numFmtId="0" fontId="12" fillId="0" borderId="5" xfId="5" applyFont="1" applyBorder="1" applyAlignment="1">
      <alignment horizontal="center" vertical="center"/>
    </xf>
    <xf numFmtId="164" fontId="12" fillId="0" borderId="6" xfId="5" applyNumberFormat="1" applyFont="1" applyBorder="1" applyAlignment="1">
      <alignment horizontal="center" vertical="center"/>
    </xf>
    <xf numFmtId="0" fontId="12" fillId="0" borderId="0" xfId="5" applyFont="1" applyBorder="1" applyAlignment="1">
      <alignment vertical="center"/>
    </xf>
    <xf numFmtId="0" fontId="17" fillId="0" borderId="0" xfId="5" applyFont="1" applyBorder="1" applyAlignment="1">
      <alignment vertical="center"/>
    </xf>
    <xf numFmtId="0" fontId="12" fillId="0" borderId="0" xfId="5" applyFont="1" applyBorder="1" applyAlignment="1">
      <alignment horizontal="center" vertical="center"/>
    </xf>
    <xf numFmtId="164" fontId="12" fillId="0" borderId="0" xfId="5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0" fillId="0" borderId="1" xfId="5" applyFont="1" applyBorder="1" applyAlignment="1">
      <alignment vertical="center"/>
    </xf>
    <xf numFmtId="0" fontId="17" fillId="0" borderId="2" xfId="5" applyFont="1" applyBorder="1" applyAlignment="1">
      <alignment vertical="center"/>
    </xf>
    <xf numFmtId="0" fontId="12" fillId="0" borderId="2" xfId="5" applyFont="1" applyBorder="1" applyAlignment="1">
      <alignment vertical="center"/>
    </xf>
    <xf numFmtId="0" fontId="12" fillId="0" borderId="2" xfId="5" applyFont="1" applyBorder="1" applyAlignment="1">
      <alignment horizontal="center" vertical="center"/>
    </xf>
    <xf numFmtId="164" fontId="12" fillId="0" borderId="11" xfId="5" applyNumberFormat="1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49" fontId="10" fillId="0" borderId="3" xfId="5" applyNumberFormat="1" applyFont="1" applyBorder="1" applyAlignment="1">
      <alignment horizontal="center" vertical="center"/>
    </xf>
    <xf numFmtId="0" fontId="10" fillId="0" borderId="5" xfId="5" applyFont="1" applyBorder="1" applyAlignment="1">
      <alignment vertical="center"/>
    </xf>
    <xf numFmtId="0" fontId="10" fillId="0" borderId="2" xfId="5" applyFont="1" applyBorder="1" applyAlignment="1">
      <alignment vertical="center"/>
    </xf>
    <xf numFmtId="4" fontId="10" fillId="0" borderId="0" xfId="0" applyNumberFormat="1" applyFont="1" applyBorder="1"/>
    <xf numFmtId="0" fontId="17" fillId="0" borderId="3" xfId="0" applyFont="1" applyBorder="1" applyAlignment="1">
      <alignment vertical="center" wrapText="1"/>
    </xf>
    <xf numFmtId="0" fontId="17" fillId="0" borderId="3" xfId="5" applyFont="1" applyBorder="1" applyAlignment="1">
      <alignment horizontal="center"/>
    </xf>
    <xf numFmtId="0" fontId="17" fillId="0" borderId="3" xfId="5" applyFont="1" applyBorder="1" applyAlignment="1">
      <alignment horizontal="center"/>
    </xf>
    <xf numFmtId="49" fontId="18" fillId="0" borderId="3" xfId="5" applyNumberFormat="1" applyFont="1" applyBorder="1" applyAlignment="1">
      <alignment horizontal="center" vertical="center"/>
    </xf>
    <xf numFmtId="0" fontId="10" fillId="0" borderId="3" xfId="5" applyFont="1" applyBorder="1" applyAlignment="1">
      <alignment vertical="center" wrapText="1"/>
    </xf>
    <xf numFmtId="0" fontId="10" fillId="0" borderId="3" xfId="5" applyFont="1" applyBorder="1" applyAlignment="1">
      <alignment horizontal="center"/>
    </xf>
    <xf numFmtId="1" fontId="10" fillId="0" borderId="3" xfId="5" applyNumberFormat="1" applyFont="1" applyBorder="1" applyAlignment="1">
      <alignment horizontal="center"/>
    </xf>
    <xf numFmtId="0" fontId="10" fillId="0" borderId="9" xfId="5" applyFont="1" applyBorder="1" applyAlignment="1">
      <alignment vertical="center" wrapText="1"/>
    </xf>
    <xf numFmtId="0" fontId="10" fillId="0" borderId="9" xfId="5" applyFont="1" applyBorder="1" applyAlignment="1">
      <alignment horizontal="center"/>
    </xf>
    <xf numFmtId="1" fontId="10" fillId="0" borderId="9" xfId="5" applyNumberFormat="1" applyFont="1" applyBorder="1" applyAlignment="1">
      <alignment horizontal="center"/>
    </xf>
    <xf numFmtId="0" fontId="10" fillId="0" borderId="5" xfId="5" applyFont="1" applyBorder="1" applyAlignment="1">
      <alignment horizontal="center"/>
    </xf>
    <xf numFmtId="1" fontId="10" fillId="0" borderId="5" xfId="5" applyNumberFormat="1" applyFont="1" applyBorder="1" applyAlignment="1">
      <alignment horizontal="center"/>
    </xf>
    <xf numFmtId="49" fontId="10" fillId="0" borderId="12" xfId="5" applyNumberFormat="1" applyFont="1" applyBorder="1" applyAlignment="1">
      <alignment horizontal="center" vertical="center"/>
    </xf>
    <xf numFmtId="0" fontId="10" fillId="0" borderId="0" xfId="5" applyFont="1" applyBorder="1" applyAlignment="1">
      <alignment horizontal="center" vertical="center"/>
    </xf>
    <xf numFmtId="49" fontId="10" fillId="0" borderId="9" xfId="5" applyNumberFormat="1" applyFont="1" applyBorder="1" applyAlignment="1">
      <alignment horizontal="center" vertical="center"/>
    </xf>
    <xf numFmtId="0" fontId="10" fillId="0" borderId="2" xfId="5" applyFont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2" fillId="0" borderId="15" xfId="0" applyFont="1" applyBorder="1"/>
    <xf numFmtId="164" fontId="14" fillId="0" borderId="0" xfId="0" applyNumberFormat="1" applyFont="1" applyBorder="1" applyAlignment="1">
      <alignment horizontal="left"/>
    </xf>
    <xf numFmtId="164" fontId="14" fillId="0" borderId="0" xfId="0" applyNumberFormat="1" applyFont="1" applyBorder="1" applyAlignment="1">
      <alignment horizontal="center"/>
    </xf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164" fontId="14" fillId="0" borderId="0" xfId="0" applyNumberFormat="1" applyFont="1" applyBorder="1"/>
    <xf numFmtId="164" fontId="14" fillId="0" borderId="0" xfId="0" applyNumberFormat="1" applyFont="1" applyBorder="1"/>
    <xf numFmtId="0" fontId="10" fillId="0" borderId="3" xfId="5" applyFont="1" applyBorder="1" applyAlignment="1">
      <alignment horizontal="center" vertical="center"/>
    </xf>
    <xf numFmtId="0" fontId="10" fillId="0" borderId="9" xfId="5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6" fillId="0" borderId="12" xfId="0" applyFont="1" applyBorder="1"/>
    <xf numFmtId="0" fontId="10" fillId="0" borderId="12" xfId="5" applyFont="1" applyBorder="1" applyAlignment="1">
      <alignment horizontal="center" vertical="center"/>
    </xf>
    <xf numFmtId="164" fontId="10" fillId="0" borderId="12" xfId="5" applyNumberFormat="1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7" fillId="0" borderId="3" xfId="5" applyFont="1" applyBorder="1" applyAlignment="1">
      <alignment horizontal="center" vertical="center"/>
    </xf>
    <xf numFmtId="49" fontId="17" fillId="0" borderId="9" xfId="5" applyNumberFormat="1" applyFont="1" applyBorder="1" applyAlignment="1">
      <alignment horizontal="center" vertical="center"/>
    </xf>
    <xf numFmtId="4" fontId="3" fillId="0" borderId="0" xfId="0" applyNumberFormat="1" applyFont="1"/>
    <xf numFmtId="49" fontId="17" fillId="0" borderId="3" xfId="5" applyNumberFormat="1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164" fontId="12" fillId="0" borderId="3" xfId="5" applyNumberFormat="1" applyFont="1" applyBorder="1" applyAlignment="1">
      <alignment horizontal="center"/>
    </xf>
    <xf numFmtId="0" fontId="12" fillId="0" borderId="0" xfId="0" applyFont="1" applyAlignment="1">
      <alignment vertical="center"/>
    </xf>
    <xf numFmtId="164" fontId="12" fillId="0" borderId="0" xfId="5" applyNumberFormat="1" applyFont="1" applyAlignment="1">
      <alignment horizontal="center"/>
    </xf>
    <xf numFmtId="49" fontId="17" fillId="0" borderId="0" xfId="5" applyNumberFormat="1" applyFont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164" fontId="14" fillId="0" borderId="3" xfId="5" applyNumberFormat="1" applyFont="1" applyBorder="1" applyAlignment="1">
      <alignment horizontal="center"/>
    </xf>
    <xf numFmtId="0" fontId="14" fillId="0" borderId="0" xfId="0" applyFont="1"/>
    <xf numFmtId="0" fontId="22" fillId="0" borderId="4" xfId="0" applyFont="1" applyBorder="1" applyAlignment="1">
      <alignment horizontal="left"/>
    </xf>
    <xf numFmtId="164" fontId="23" fillId="0" borderId="3" xfId="0" applyNumberFormat="1" applyFont="1" applyBorder="1" applyAlignment="1">
      <alignment horizontal="center"/>
    </xf>
    <xf numFmtId="0" fontId="22" fillId="0" borderId="4" xfId="0" applyFont="1" applyBorder="1"/>
    <xf numFmtId="0" fontId="22" fillId="0" borderId="1" xfId="0" applyFont="1" applyBorder="1"/>
    <xf numFmtId="164" fontId="23" fillId="0" borderId="9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4" fillId="0" borderId="0" xfId="1" applyFont="1" applyAlignment="1"/>
    <xf numFmtId="0" fontId="10" fillId="0" borderId="0" xfId="1" applyFont="1"/>
    <xf numFmtId="0" fontId="14" fillId="0" borderId="0" xfId="1" applyFont="1" applyAlignment="1"/>
    <xf numFmtId="0" fontId="31" fillId="0" borderId="3" xfId="5" applyFont="1" applyBorder="1" applyAlignment="1">
      <alignment vertical="center" wrapText="1"/>
    </xf>
    <xf numFmtId="0" fontId="31" fillId="0" borderId="3" xfId="5" applyFont="1" applyBorder="1" applyAlignment="1">
      <alignment horizontal="center" vertical="center"/>
    </xf>
    <xf numFmtId="0" fontId="31" fillId="0" borderId="3" xfId="5" applyFont="1" applyBorder="1" applyAlignment="1">
      <alignment vertical="center"/>
    </xf>
    <xf numFmtId="164" fontId="10" fillId="0" borderId="0" xfId="5" applyNumberFormat="1" applyFont="1" applyBorder="1" applyAlignment="1">
      <alignment horizontal="center" vertical="center"/>
    </xf>
    <xf numFmtId="0" fontId="31" fillId="0" borderId="17" xfId="5" applyFont="1" applyBorder="1" applyAlignment="1">
      <alignment horizontal="left" vertical="center"/>
    </xf>
    <xf numFmtId="0" fontId="31" fillId="0" borderId="18" xfId="5" applyFont="1" applyBorder="1" applyAlignment="1">
      <alignment vertical="center"/>
    </xf>
    <xf numFmtId="0" fontId="31" fillId="0" borderId="18" xfId="5" applyFont="1" applyBorder="1" applyAlignment="1">
      <alignment horizontal="center" vertical="center"/>
    </xf>
    <xf numFmtId="164" fontId="20" fillId="0" borderId="16" xfId="0" applyNumberFormat="1" applyFont="1" applyBorder="1" applyAlignment="1" applyProtection="1">
      <alignment horizontal="center"/>
      <protection locked="0"/>
    </xf>
    <xf numFmtId="0" fontId="31" fillId="0" borderId="0" xfId="5" applyFont="1" applyBorder="1" applyAlignment="1">
      <alignment horizontal="center" vertical="center"/>
    </xf>
    <xf numFmtId="0" fontId="31" fillId="0" borderId="0" xfId="5" applyFont="1" applyBorder="1" applyAlignment="1">
      <alignment vertical="center"/>
    </xf>
    <xf numFmtId="2" fontId="31" fillId="0" borderId="0" xfId="5" applyNumberFormat="1" applyFont="1" applyBorder="1" applyAlignment="1">
      <alignment horizontal="center" vertical="center"/>
    </xf>
    <xf numFmtId="0" fontId="31" fillId="0" borderId="4" xfId="5" applyFont="1" applyBorder="1" applyAlignment="1">
      <alignment horizontal="left" vertical="center"/>
    </xf>
    <xf numFmtId="0" fontId="31" fillId="0" borderId="5" xfId="5" applyFont="1" applyBorder="1" applyAlignment="1">
      <alignment vertical="center"/>
    </xf>
    <xf numFmtId="0" fontId="31" fillId="0" borderId="5" xfId="5" applyFont="1" applyBorder="1" applyAlignment="1">
      <alignment horizontal="center" vertical="center"/>
    </xf>
    <xf numFmtId="164" fontId="20" fillId="0" borderId="6" xfId="0" applyNumberFormat="1" applyFont="1" applyBorder="1" applyAlignment="1" applyProtection="1">
      <alignment horizontal="center"/>
      <protection locked="0"/>
    </xf>
    <xf numFmtId="0" fontId="3" fillId="0" borderId="0" xfId="0" applyFont="1" applyBorder="1"/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31" fillId="0" borderId="4" xfId="5" applyFont="1" applyBorder="1" applyAlignment="1">
      <alignment vertical="center"/>
    </xf>
    <xf numFmtId="0" fontId="31" fillId="0" borderId="6" xfId="5" applyFont="1" applyBorder="1" applyAlignment="1">
      <alignment horizontal="center" vertical="center"/>
    </xf>
    <xf numFmtId="164" fontId="10" fillId="0" borderId="6" xfId="5" applyNumberFormat="1" applyFont="1" applyBorder="1" applyAlignment="1">
      <alignment horizontal="center" vertical="center"/>
    </xf>
    <xf numFmtId="0" fontId="31" fillId="0" borderId="7" xfId="5" applyFont="1" applyBorder="1" applyAlignment="1">
      <alignment vertical="center"/>
    </xf>
    <xf numFmtId="0" fontId="31" fillId="0" borderId="7" xfId="5" applyFont="1" applyBorder="1" applyAlignment="1">
      <alignment horizontal="center" vertical="center"/>
    </xf>
    <xf numFmtId="0" fontId="31" fillId="0" borderId="10" xfId="5" applyFont="1" applyBorder="1" applyAlignment="1">
      <alignment vertical="center"/>
    </xf>
    <xf numFmtId="0" fontId="31" fillId="0" borderId="10" xfId="5" applyFont="1" applyBorder="1" applyAlignment="1">
      <alignment horizontal="center" vertical="center"/>
    </xf>
    <xf numFmtId="0" fontId="31" fillId="0" borderId="12" xfId="5" applyFont="1" applyBorder="1" applyAlignment="1">
      <alignment horizontal="center" vertical="center"/>
    </xf>
    <xf numFmtId="0" fontId="31" fillId="0" borderId="9" xfId="5" applyFont="1" applyBorder="1" applyAlignment="1">
      <alignment horizontal="center" vertical="center"/>
    </xf>
    <xf numFmtId="2" fontId="3" fillId="0" borderId="0" xfId="0" applyNumberFormat="1" applyFont="1"/>
    <xf numFmtId="0" fontId="18" fillId="0" borderId="12" xfId="0" applyFont="1" applyBorder="1" applyAlignment="1">
      <alignment horizontal="center" vertical="center"/>
    </xf>
    <xf numFmtId="0" fontId="31" fillId="0" borderId="12" xfId="5" applyFont="1" applyBorder="1" applyAlignment="1">
      <alignment vertical="center"/>
    </xf>
    <xf numFmtId="1" fontId="31" fillId="0" borderId="12" xfId="5" applyNumberFormat="1" applyFont="1" applyBorder="1" applyAlignment="1">
      <alignment horizontal="center" vertical="center"/>
    </xf>
    <xf numFmtId="0" fontId="14" fillId="0" borderId="0" xfId="1" applyFont="1" applyBorder="1"/>
    <xf numFmtId="0" fontId="24" fillId="0" borderId="0" xfId="1" applyFont="1" applyBorder="1" applyAlignment="1"/>
    <xf numFmtId="164" fontId="14" fillId="0" borderId="0" xfId="1" applyNumberFormat="1" applyFont="1" applyBorder="1" applyAlignment="1" applyProtection="1">
      <alignment horizontal="center"/>
      <protection locked="0"/>
    </xf>
    <xf numFmtId="164" fontId="3" fillId="0" borderId="0" xfId="0" applyNumberFormat="1" applyFont="1"/>
    <xf numFmtId="0" fontId="32" fillId="0" borderId="0" xfId="0" applyFont="1" applyAlignment="1">
      <alignment horizontal="left"/>
    </xf>
    <xf numFmtId="2" fontId="31" fillId="0" borderId="3" xfId="5" applyNumberFormat="1" applyFont="1" applyBorder="1" applyAlignment="1">
      <alignment horizontal="center" vertical="center"/>
    </xf>
    <xf numFmtId="164" fontId="20" fillId="0" borderId="16" xfId="0" applyNumberFormat="1" applyFont="1" applyBorder="1" applyAlignment="1">
      <alignment horizontal="center"/>
    </xf>
    <xf numFmtId="2" fontId="31" fillId="0" borderId="0" xfId="5" applyNumberFormat="1" applyFont="1" applyBorder="1" applyAlignment="1">
      <alignment horizontal="center" vertical="center"/>
    </xf>
    <xf numFmtId="164" fontId="10" fillId="0" borderId="6" xfId="5" applyNumberFormat="1" applyFont="1" applyBorder="1" applyAlignment="1">
      <alignment horizontal="center" vertical="center"/>
    </xf>
    <xf numFmtId="164" fontId="20" fillId="0" borderId="6" xfId="0" applyNumberFormat="1" applyFont="1" applyBorder="1" applyAlignment="1">
      <alignment horizontal="center"/>
    </xf>
    <xf numFmtId="2" fontId="31" fillId="0" borderId="10" xfId="5" applyNumberFormat="1" applyFont="1" applyBorder="1" applyAlignment="1">
      <alignment horizontal="center" vertical="center"/>
    </xf>
    <xf numFmtId="0" fontId="31" fillId="0" borderId="19" xfId="5" applyFont="1" applyBorder="1" applyAlignment="1">
      <alignment horizontal="left" vertical="center"/>
    </xf>
    <xf numFmtId="0" fontId="31" fillId="0" borderId="20" xfId="5" applyFont="1" applyBorder="1" applyAlignment="1">
      <alignment horizontal="center" vertical="center"/>
    </xf>
    <xf numFmtId="0" fontId="31" fillId="0" borderId="20" xfId="5" applyFont="1" applyBorder="1" applyAlignment="1">
      <alignment vertical="center"/>
    </xf>
    <xf numFmtId="164" fontId="20" fillId="0" borderId="21" xfId="0" applyNumberFormat="1" applyFont="1" applyBorder="1" applyAlignment="1">
      <alignment horizontal="center"/>
    </xf>
    <xf numFmtId="2" fontId="3" fillId="0" borderId="0" xfId="0" applyNumberFormat="1" applyFont="1"/>
    <xf numFmtId="0" fontId="14" fillId="2" borderId="0" xfId="1" applyFont="1" applyFill="1" applyBorder="1"/>
    <xf numFmtId="0" fontId="24" fillId="2" borderId="0" xfId="1" applyFont="1" applyFill="1" applyBorder="1" applyAlignment="1"/>
    <xf numFmtId="164" fontId="14" fillId="2" borderId="0" xfId="1" applyNumberFormat="1" applyFont="1" applyFill="1" applyBorder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center"/>
    </xf>
    <xf numFmtId="0" fontId="10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33" fillId="0" borderId="3" xfId="0" applyFont="1" applyBorder="1" applyAlignment="1">
      <alignment horizontal="center"/>
    </xf>
    <xf numFmtId="4" fontId="10" fillId="0" borderId="3" xfId="0" applyNumberFormat="1" applyFont="1" applyBorder="1" applyAlignment="1">
      <alignment horizontal="center"/>
    </xf>
    <xf numFmtId="0" fontId="33" fillId="0" borderId="3" xfId="0" applyFont="1" applyBorder="1"/>
    <xf numFmtId="0" fontId="33" fillId="0" borderId="3" xfId="0" applyFont="1" applyBorder="1" applyAlignment="1">
      <alignment horizontal="left"/>
    </xf>
    <xf numFmtId="0" fontId="34" fillId="0" borderId="4" xfId="5" applyFont="1" applyBorder="1" applyAlignment="1">
      <alignment horizontal="left" vertical="center"/>
    </xf>
    <xf numFmtId="164" fontId="12" fillId="0" borderId="0" xfId="0" applyNumberFormat="1" applyFont="1" applyBorder="1"/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35" fillId="0" borderId="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4" fontId="16" fillId="0" borderId="3" xfId="0" applyNumberFormat="1" applyFont="1" applyBorder="1" applyAlignment="1">
      <alignment horizontal="center"/>
    </xf>
    <xf numFmtId="4" fontId="16" fillId="0" borderId="3" xfId="0" applyNumberFormat="1" applyFont="1" applyBorder="1" applyAlignment="1">
      <alignment horizontal="center" vertical="center"/>
    </xf>
    <xf numFmtId="0" fontId="38" fillId="0" borderId="0" xfId="0" applyFont="1"/>
    <xf numFmtId="0" fontId="14" fillId="0" borderId="9" xfId="4" applyFont="1" applyBorder="1" applyAlignment="1">
      <alignment vertical="top" wrapText="1"/>
    </xf>
    <xf numFmtId="4" fontId="10" fillId="0" borderId="9" xfId="4" applyNumberFormat="1" applyFont="1" applyBorder="1" applyAlignment="1">
      <alignment horizontal="center"/>
    </xf>
    <xf numFmtId="49" fontId="10" fillId="0" borderId="22" xfId="4" applyNumberFormat="1" applyFont="1" applyBorder="1" applyAlignment="1">
      <alignment horizontal="left" wrapText="1"/>
    </xf>
    <xf numFmtId="0" fontId="10" fillId="0" borderId="12" xfId="4" applyFont="1" applyBorder="1" applyAlignment="1">
      <alignment horizontal="left" wrapText="1"/>
    </xf>
    <xf numFmtId="0" fontId="10" fillId="0" borderId="12" xfId="4" applyFont="1" applyBorder="1" applyAlignment="1">
      <alignment horizontal="center" wrapText="1"/>
    </xf>
    <xf numFmtId="49" fontId="10" fillId="0" borderId="23" xfId="4" applyNumberFormat="1" applyFont="1" applyBorder="1" applyAlignment="1">
      <alignment horizontal="left" wrapText="1"/>
    </xf>
    <xf numFmtId="0" fontId="10" fillId="0" borderId="10" xfId="4" applyFont="1" applyBorder="1" applyAlignment="1">
      <alignment horizontal="center" wrapText="1"/>
    </xf>
    <xf numFmtId="0" fontId="14" fillId="0" borderId="3" xfId="4" applyFont="1" applyBorder="1" applyAlignment="1">
      <alignment vertical="top" wrapText="1"/>
    </xf>
    <xf numFmtId="4" fontId="10" fillId="0" borderId="3" xfId="4" applyNumberFormat="1" applyFont="1" applyBorder="1" applyAlignment="1">
      <alignment horizontal="center"/>
    </xf>
    <xf numFmtId="0" fontId="41" fillId="0" borderId="4" xfId="0" applyFont="1" applyBorder="1" applyAlignment="1">
      <alignment vertical="center"/>
    </xf>
    <xf numFmtId="4" fontId="41" fillId="0" borderId="3" xfId="4" applyNumberFormat="1" applyFont="1" applyBorder="1" applyAlignment="1">
      <alignment horizontal="center"/>
    </xf>
    <xf numFmtId="0" fontId="38" fillId="0" borderId="0" xfId="0" applyFont="1"/>
    <xf numFmtId="0" fontId="42" fillId="0" borderId="0" xfId="0" applyFont="1"/>
    <xf numFmtId="0" fontId="28" fillId="0" borderId="0" xfId="0" applyFont="1" applyAlignment="1">
      <alignment horizontal="left"/>
    </xf>
    <xf numFmtId="0" fontId="25" fillId="0" borderId="0" xfId="0" applyFont="1"/>
    <xf numFmtId="0" fontId="45" fillId="0" borderId="0" xfId="0" applyFont="1" applyBorder="1" applyAlignment="1">
      <alignment horizontal="left"/>
    </xf>
    <xf numFmtId="164" fontId="27" fillId="0" borderId="0" xfId="0" applyNumberFormat="1" applyFont="1" applyBorder="1" applyAlignment="1">
      <alignment horizontal="left"/>
    </xf>
    <xf numFmtId="166" fontId="38" fillId="0" borderId="0" xfId="0" applyNumberFormat="1" applyFont="1"/>
    <xf numFmtId="164" fontId="47" fillId="0" borderId="0" xfId="0" applyNumberFormat="1" applyFont="1" applyBorder="1" applyAlignment="1">
      <alignment horizontal="left"/>
    </xf>
    <xf numFmtId="0" fontId="38" fillId="0" borderId="0" xfId="0" applyFont="1" applyBorder="1"/>
    <xf numFmtId="164" fontId="38" fillId="0" borderId="0" xfId="0" applyNumberFormat="1" applyFont="1"/>
    <xf numFmtId="165" fontId="38" fillId="0" borderId="0" xfId="0" applyNumberFormat="1" applyFont="1"/>
    <xf numFmtId="49" fontId="3" fillId="0" borderId="0" xfId="0" applyNumberFormat="1" applyFont="1" applyFill="1" applyAlignment="1">
      <alignment horizontal="left"/>
    </xf>
    <xf numFmtId="0" fontId="10" fillId="0" borderId="3" xfId="0" applyFont="1" applyBorder="1" applyAlignment="1">
      <alignment horizontal="center" vertical="center"/>
    </xf>
    <xf numFmtId="0" fontId="43" fillId="0" borderId="0" xfId="0" applyFont="1" applyBorder="1"/>
    <xf numFmtId="0" fontId="38" fillId="0" borderId="0" xfId="0" applyFont="1" applyBorder="1" applyAlignment="1">
      <alignment horizontal="left"/>
    </xf>
    <xf numFmtId="0" fontId="38" fillId="0" borderId="0" xfId="0" applyFont="1" applyBorder="1" applyAlignment="1"/>
    <xf numFmtId="167" fontId="44" fillId="0" borderId="0" xfId="0" applyNumberFormat="1" applyFont="1" applyBorder="1" applyAlignment="1">
      <alignment horizontal="left"/>
    </xf>
    <xf numFmtId="164" fontId="44" fillId="0" borderId="0" xfId="0" applyNumberFormat="1" applyFont="1" applyBorder="1" applyAlignment="1" applyProtection="1">
      <alignment horizontal="left"/>
      <protection locked="0"/>
    </xf>
    <xf numFmtId="0" fontId="40" fillId="0" borderId="0" xfId="0" applyFont="1" applyBorder="1" applyAlignment="1">
      <alignment horizontal="left"/>
    </xf>
    <xf numFmtId="164" fontId="40" fillId="0" borderId="0" xfId="0" applyNumberFormat="1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164" fontId="26" fillId="0" borderId="0" xfId="0" applyNumberFormat="1" applyFont="1" applyBorder="1" applyAlignment="1">
      <alignment horizontal="left"/>
    </xf>
    <xf numFmtId="167" fontId="45" fillId="0" borderId="0" xfId="0" applyNumberFormat="1" applyFont="1" applyBorder="1" applyAlignment="1">
      <alignment horizontal="left"/>
    </xf>
    <xf numFmtId="164" fontId="27" fillId="0" borderId="0" xfId="0" applyNumberFormat="1" applyFont="1" applyBorder="1" applyAlignment="1" applyProtection="1">
      <alignment horizontal="left"/>
      <protection locked="0"/>
    </xf>
    <xf numFmtId="166" fontId="38" fillId="0" borderId="0" xfId="0" applyNumberFormat="1" applyFont="1" applyBorder="1"/>
    <xf numFmtId="164" fontId="38" fillId="0" borderId="0" xfId="0" applyNumberFormat="1" applyFont="1" applyBorder="1"/>
    <xf numFmtId="0" fontId="44" fillId="0" borderId="0" xfId="0" applyFont="1" applyBorder="1"/>
    <xf numFmtId="166" fontId="44" fillId="0" borderId="0" xfId="0" applyNumberFormat="1" applyFont="1" applyBorder="1" applyAlignment="1">
      <alignment horizontal="left"/>
    </xf>
    <xf numFmtId="164" fontId="39" fillId="0" borderId="0" xfId="0" applyNumberFormat="1" applyFont="1" applyBorder="1" applyAlignment="1">
      <alignment horizontal="left"/>
    </xf>
    <xf numFmtId="164" fontId="38" fillId="0" borderId="0" xfId="0" applyNumberFormat="1" applyFont="1" applyBorder="1" applyAlignment="1">
      <alignment horizontal="left"/>
    </xf>
    <xf numFmtId="164" fontId="48" fillId="0" borderId="0" xfId="0" applyNumberFormat="1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164" fontId="49" fillId="0" borderId="0" xfId="0" applyNumberFormat="1" applyFont="1" applyBorder="1" applyAlignment="1">
      <alignment horizontal="left"/>
    </xf>
    <xf numFmtId="0" fontId="29" fillId="0" borderId="3" xfId="0" applyFont="1" applyBorder="1" applyAlignment="1">
      <alignment horizontal="left"/>
    </xf>
    <xf numFmtId="0" fontId="25" fillId="0" borderId="3" xfId="0" applyFont="1" applyBorder="1" applyAlignment="1">
      <alignment horizontal="center"/>
    </xf>
    <xf numFmtId="0" fontId="45" fillId="0" borderId="3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164" fontId="27" fillId="0" borderId="3" xfId="0" applyNumberFormat="1" applyFont="1" applyBorder="1" applyAlignment="1">
      <alignment horizontal="center"/>
    </xf>
    <xf numFmtId="164" fontId="20" fillId="0" borderId="3" xfId="0" applyNumberFormat="1" applyFont="1" applyBorder="1" applyAlignment="1">
      <alignment horizontal="center"/>
    </xf>
    <xf numFmtId="0" fontId="50" fillId="0" borderId="0" xfId="0" applyFont="1"/>
    <xf numFmtId="0" fontId="51" fillId="0" borderId="4" xfId="0" applyFont="1" applyBorder="1" applyAlignment="1">
      <alignment vertical="center"/>
    </xf>
    <xf numFmtId="0" fontId="52" fillId="0" borderId="5" xfId="0" applyFont="1" applyBorder="1" applyAlignment="1">
      <alignment vertical="center"/>
    </xf>
    <xf numFmtId="0" fontId="51" fillId="0" borderId="5" xfId="0" applyFont="1" applyBorder="1" applyAlignment="1">
      <alignment vertical="center"/>
    </xf>
    <xf numFmtId="164" fontId="51" fillId="0" borderId="3" xfId="5" applyNumberFormat="1" applyFont="1" applyBorder="1" applyAlignment="1">
      <alignment horizontal="center"/>
    </xf>
    <xf numFmtId="168" fontId="24" fillId="0" borderId="6" xfId="0" applyNumberFormat="1" applyFont="1" applyBorder="1" applyAlignment="1">
      <alignment horizontal="center"/>
    </xf>
    <xf numFmtId="4" fontId="3" fillId="0" borderId="0" xfId="0" applyNumberFormat="1" applyFont="1" applyBorder="1"/>
    <xf numFmtId="4" fontId="38" fillId="0" borderId="0" xfId="0" applyNumberFormat="1" applyFont="1" applyBorder="1"/>
    <xf numFmtId="0" fontId="44" fillId="0" borderId="3" xfId="0" applyFont="1" applyBorder="1" applyAlignment="1">
      <alignment horizontal="left"/>
    </xf>
    <xf numFmtId="164" fontId="44" fillId="0" borderId="3" xfId="0" applyNumberFormat="1" applyFont="1" applyBorder="1" applyAlignment="1">
      <alignment horizontal="center"/>
    </xf>
    <xf numFmtId="0" fontId="10" fillId="0" borderId="0" xfId="5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wrapText="1"/>
    </xf>
    <xf numFmtId="0" fontId="37" fillId="0" borderId="0" xfId="0" applyFont="1" applyBorder="1" applyAlignment="1"/>
    <xf numFmtId="0" fontId="37" fillId="0" borderId="0" xfId="0" applyFont="1" applyBorder="1" applyAlignment="1">
      <alignment horizontal="left"/>
    </xf>
    <xf numFmtId="0" fontId="10" fillId="0" borderId="3" xfId="0" applyFont="1" applyBorder="1" applyAlignment="1">
      <alignment horizontal="center" vertical="center"/>
    </xf>
  </cellXfs>
  <cellStyles count="6">
    <cellStyle name="Excel Built-in Normal" xfId="5"/>
    <cellStyle name="normální" xfId="0" builtinId="0"/>
    <cellStyle name="normální 2" xfId="1"/>
    <cellStyle name="normální 3" xfId="2"/>
    <cellStyle name="normální 5" xfId="3"/>
    <cellStyle name="normální_POL.XLS" xfId="4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6A6A6"/>
      <rgbColor rgb="FF808080"/>
      <rgbColor rgb="FF558ED5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4F81BD"/>
      <rgbColor rgb="FF33CCCC"/>
      <rgbColor rgb="FF99CC00"/>
      <rgbColor rgb="FFFFCC00"/>
      <rgbColor rgb="FFFF9900"/>
      <rgbColor rgb="FFFF6600"/>
      <rgbColor rgb="FF7F7F7F"/>
      <rgbColor rgb="FF969696"/>
      <rgbColor rgb="FF17365D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266760</xdr:colOff>
      <xdr:row>25</xdr:row>
      <xdr:rowOff>12960</xdr:rowOff>
    </xdr:from>
    <xdr:to>
      <xdr:col>6</xdr:col>
      <xdr:colOff>317520</xdr:colOff>
      <xdr:row>28</xdr:row>
      <xdr:rowOff>142920</xdr:rowOff>
    </xdr:to>
    <xdr:sp macro="" textlink="">
      <xdr:nvSpPr>
        <xdr:cNvPr id="2" name="CustomShape 1"/>
        <xdr:cNvSpPr/>
      </xdr:nvSpPr>
      <xdr:spPr>
        <a:xfrm>
          <a:off x="3966120" y="5241960"/>
          <a:ext cx="695880" cy="70164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531000</xdr:colOff>
      <xdr:row>21</xdr:row>
      <xdr:rowOff>181080</xdr:rowOff>
    </xdr:from>
    <xdr:to>
      <xdr:col>7</xdr:col>
      <xdr:colOff>703440</xdr:colOff>
      <xdr:row>30</xdr:row>
      <xdr:rowOff>106200</xdr:rowOff>
    </xdr:to>
    <xdr:pic>
      <xdr:nvPicPr>
        <xdr:cNvPr id="3" name="Obrázek 2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230360" y="4647960"/>
          <a:ext cx="1462680" cy="1639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551880</xdr:colOff>
      <xdr:row>20</xdr:row>
      <xdr:rowOff>152280</xdr:rowOff>
    </xdr:from>
    <xdr:to>
      <xdr:col>5</xdr:col>
      <xdr:colOff>179640</xdr:colOff>
      <xdr:row>28</xdr:row>
      <xdr:rowOff>45000</xdr:rowOff>
    </xdr:to>
    <xdr:pic>
      <xdr:nvPicPr>
        <xdr:cNvPr id="4" name="Obrázek 3"/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2315880" y="4428720"/>
          <a:ext cx="1563120" cy="14169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K39"/>
  <sheetViews>
    <sheetView view="pageBreakPreview" zoomScaleNormal="125" workbookViewId="0">
      <selection activeCell="K28" sqref="K28"/>
    </sheetView>
  </sheetViews>
  <sheetFormatPr defaultRowHeight="15"/>
  <cols>
    <col min="1" max="1" width="15.85546875" style="1" customWidth="1"/>
    <col min="2" max="7" width="9.140625" style="1" customWidth="1"/>
    <col min="8" max="8" width="15.42578125" style="1" customWidth="1"/>
    <col min="9" max="1025" width="9.140625" style="1" customWidth="1"/>
  </cols>
  <sheetData>
    <row r="2" spans="1:1" ht="27">
      <c r="A2" s="2" t="s">
        <v>0</v>
      </c>
    </row>
    <row r="3" spans="1:1" ht="27">
      <c r="A3" s="3">
        <v>2021</v>
      </c>
    </row>
    <row r="4" spans="1:1" ht="15.75">
      <c r="A4" s="4"/>
    </row>
    <row r="6" spans="1:1">
      <c r="A6" s="5" t="s">
        <v>1</v>
      </c>
    </row>
    <row r="7" spans="1:1">
      <c r="A7" s="5" t="s">
        <v>2</v>
      </c>
    </row>
    <row r="8" spans="1:1">
      <c r="A8" s="5"/>
    </row>
    <row r="9" spans="1:1">
      <c r="A9" s="5"/>
    </row>
    <row r="10" spans="1:1">
      <c r="A10" s="5"/>
    </row>
    <row r="11" spans="1:1">
      <c r="A11" s="5"/>
    </row>
    <row r="12" spans="1:1">
      <c r="A12" s="5"/>
    </row>
    <row r="13" spans="1:1">
      <c r="A13" s="5"/>
    </row>
    <row r="14" spans="1:1">
      <c r="A14" s="5"/>
    </row>
    <row r="17" spans="1:7" ht="27">
      <c r="A17" s="6" t="s">
        <v>462</v>
      </c>
    </row>
    <row r="18" spans="1:7">
      <c r="A18" s="5" t="s">
        <v>449</v>
      </c>
    </row>
    <row r="19" spans="1:7">
      <c r="A19" s="5"/>
    </row>
    <row r="20" spans="1:7">
      <c r="A20" s="5"/>
    </row>
    <row r="21" spans="1:7">
      <c r="A21" s="5"/>
    </row>
    <row r="22" spans="1:7">
      <c r="A22" s="5"/>
    </row>
    <row r="23" spans="1:7">
      <c r="A23" s="5"/>
    </row>
    <row r="24" spans="1:7">
      <c r="A24" s="5"/>
    </row>
    <row r="26" spans="1:7">
      <c r="A26" s="5"/>
    </row>
    <row r="27" spans="1:7">
      <c r="A27" s="5" t="s">
        <v>3</v>
      </c>
    </row>
    <row r="28" spans="1:7">
      <c r="A28" s="5" t="s">
        <v>4</v>
      </c>
    </row>
    <row r="29" spans="1:7">
      <c r="A29" s="5"/>
    </row>
    <row r="30" spans="1:7">
      <c r="A30" s="5" t="s">
        <v>5</v>
      </c>
    </row>
    <row r="31" spans="1:7">
      <c r="A31" s="5" t="s">
        <v>6</v>
      </c>
    </row>
    <row r="32" spans="1:7">
      <c r="A32" s="5" t="s">
        <v>7</v>
      </c>
      <c r="G32" s="1" t="s">
        <v>8</v>
      </c>
    </row>
    <row r="33" spans="1:1">
      <c r="A33" s="5"/>
    </row>
    <row r="34" spans="1:1">
      <c r="A34" s="5" t="s">
        <v>9</v>
      </c>
    </row>
    <row r="35" spans="1:1">
      <c r="A35" s="355" t="s">
        <v>448</v>
      </c>
    </row>
    <row r="36" spans="1:1" ht="15.75">
      <c r="A36" s="7"/>
    </row>
    <row r="37" spans="1:1">
      <c r="A37" s="8"/>
    </row>
    <row r="38" spans="1:1">
      <c r="A38" s="8"/>
    </row>
    <row r="39" spans="1:1">
      <c r="A39" s="8"/>
    </row>
  </sheetData>
  <printOptions horizontalCentered="1" verticalCentered="1"/>
  <pageMargins left="0.70833333333333304" right="0.70833333333333304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I324"/>
  <sheetViews>
    <sheetView view="pageBreakPreview" topLeftCell="A297" zoomScaleNormal="80" workbookViewId="0">
      <selection activeCell="G318" sqref="G318"/>
    </sheetView>
  </sheetViews>
  <sheetFormatPr defaultRowHeight="15"/>
  <cols>
    <col min="1" max="1" width="9.140625" style="1" customWidth="1"/>
    <col min="2" max="2" width="19.7109375" style="1" customWidth="1"/>
    <col min="3" max="3" width="103.85546875" style="1" customWidth="1"/>
    <col min="4" max="4" width="26" style="1" customWidth="1"/>
    <col min="5" max="5" width="14.42578125" style="1" customWidth="1"/>
    <col min="6" max="6" width="29.28515625" style="1" customWidth="1"/>
    <col min="7" max="7" width="25.42578125" style="9" customWidth="1"/>
    <col min="8" max="8" width="30.28515625" style="1" customWidth="1"/>
    <col min="9" max="9" width="9.140625" style="1" hidden="1" customWidth="1"/>
    <col min="10" max="10" width="20.85546875" style="1" customWidth="1"/>
    <col min="11" max="1023" width="9.140625" style="1" customWidth="1"/>
    <col min="1024" max="1025" width="11.5703125" customWidth="1"/>
  </cols>
  <sheetData>
    <row r="1" spans="1:9" ht="21" customHeight="1">
      <c r="A1" s="10" t="s">
        <v>455</v>
      </c>
    </row>
    <row r="2" spans="1:9" ht="18.75">
      <c r="A2" s="11" t="s">
        <v>10</v>
      </c>
      <c r="C2" s="12"/>
      <c r="D2" s="12"/>
      <c r="E2" s="12"/>
      <c r="F2" s="13"/>
      <c r="G2" s="14"/>
      <c r="H2" s="12"/>
    </row>
    <row r="3" spans="1:9" ht="18.75">
      <c r="A3" s="11"/>
      <c r="C3" s="12"/>
      <c r="D3" s="12"/>
      <c r="E3" s="12"/>
      <c r="F3" s="13"/>
      <c r="G3" s="14"/>
      <c r="H3" s="12"/>
    </row>
    <row r="4" spans="1:9" ht="15.75">
      <c r="A4" s="15" t="s">
        <v>11</v>
      </c>
    </row>
    <row r="5" spans="1:9" ht="27">
      <c r="A5" s="16" t="s">
        <v>12</v>
      </c>
      <c r="B5" s="17"/>
      <c r="C5" s="18"/>
      <c r="D5" s="18"/>
      <c r="E5" s="19" t="s">
        <v>13</v>
      </c>
      <c r="F5" s="19" t="s">
        <v>14</v>
      </c>
      <c r="G5" s="20" t="s">
        <v>15</v>
      </c>
      <c r="H5" s="19" t="s">
        <v>16</v>
      </c>
    </row>
    <row r="6" spans="1:9">
      <c r="A6" s="21" t="s">
        <v>17</v>
      </c>
      <c r="B6" s="17"/>
      <c r="C6" s="18"/>
      <c r="D6" s="18"/>
      <c r="E6" s="22" t="s">
        <v>18</v>
      </c>
      <c r="F6" s="23">
        <v>200</v>
      </c>
      <c r="G6" s="24"/>
      <c r="H6" s="25" t="s">
        <v>19</v>
      </c>
      <c r="I6" s="1" t="s">
        <v>20</v>
      </c>
    </row>
    <row r="7" spans="1:9" ht="16.5">
      <c r="A7" s="26" t="s">
        <v>21</v>
      </c>
      <c r="B7" s="27"/>
      <c r="C7" s="28"/>
      <c r="D7" s="29"/>
      <c r="E7" s="22" t="s">
        <v>22</v>
      </c>
      <c r="F7" s="23">
        <v>4000</v>
      </c>
      <c r="G7" s="24">
        <f>(G68+G56)/E41+G38</f>
        <v>0</v>
      </c>
      <c r="H7" s="25"/>
    </row>
    <row r="8" spans="1:9" ht="16.5">
      <c r="A8" s="26" t="s">
        <v>23</v>
      </c>
      <c r="B8" s="30"/>
      <c r="C8" s="31"/>
      <c r="D8" s="31"/>
      <c r="E8" s="32" t="s">
        <v>22</v>
      </c>
      <c r="F8" s="23">
        <v>5450</v>
      </c>
      <c r="G8" s="24">
        <f>(G56+G68)/E41+G40</f>
        <v>0</v>
      </c>
      <c r="H8" s="25"/>
    </row>
    <row r="9" spans="1:9" ht="16.5">
      <c r="A9" s="33" t="s">
        <v>24</v>
      </c>
      <c r="B9" s="30"/>
      <c r="C9" s="31"/>
      <c r="D9" s="31"/>
      <c r="E9" s="32" t="s">
        <v>22</v>
      </c>
      <c r="F9" s="23">
        <v>3200</v>
      </c>
      <c r="G9" s="34">
        <f>(G68+G56)/E41+G31</f>
        <v>0</v>
      </c>
      <c r="H9" s="25"/>
    </row>
    <row r="10" spans="1:9" ht="16.5">
      <c r="A10" s="33" t="s">
        <v>25</v>
      </c>
      <c r="B10" s="30"/>
      <c r="C10" s="31"/>
      <c r="D10" s="31"/>
      <c r="E10" s="22" t="s">
        <v>22</v>
      </c>
      <c r="F10" s="23">
        <v>1500</v>
      </c>
      <c r="G10" s="24">
        <f>G117/E87</f>
        <v>0</v>
      </c>
      <c r="H10" s="25"/>
    </row>
    <row r="11" spans="1:9" ht="16.5">
      <c r="A11" s="33" t="s">
        <v>26</v>
      </c>
      <c r="B11" s="27"/>
      <c r="C11" s="28"/>
      <c r="D11" s="29"/>
      <c r="E11" s="32" t="s">
        <v>22</v>
      </c>
      <c r="F11" s="23">
        <v>1800</v>
      </c>
      <c r="G11" s="34">
        <f>(H125+G154+G180)/E125</f>
        <v>0</v>
      </c>
      <c r="H11" s="25" t="s">
        <v>27</v>
      </c>
      <c r="I11" s="1">
        <v>2340</v>
      </c>
    </row>
    <row r="12" spans="1:9" ht="16.5">
      <c r="A12" s="26" t="s">
        <v>28</v>
      </c>
      <c r="B12" s="30"/>
      <c r="C12" s="31"/>
      <c r="D12" s="31"/>
      <c r="E12" s="22" t="s">
        <v>22</v>
      </c>
      <c r="F12" s="23">
        <v>260</v>
      </c>
      <c r="G12" s="24">
        <f>(H136+G169+G187)/E136</f>
        <v>0</v>
      </c>
      <c r="H12" s="25" t="s">
        <v>27</v>
      </c>
      <c r="I12" s="1">
        <v>338</v>
      </c>
    </row>
    <row r="13" spans="1:9" ht="16.5">
      <c r="A13" s="26" t="s">
        <v>29</v>
      </c>
      <c r="B13" s="30"/>
      <c r="C13" s="31"/>
      <c r="D13" s="31"/>
      <c r="E13" s="22" t="s">
        <v>22</v>
      </c>
      <c r="F13" s="23">
        <v>260</v>
      </c>
      <c r="G13" s="24">
        <f>G232/E209</f>
        <v>0</v>
      </c>
      <c r="H13" s="25"/>
    </row>
    <row r="14" spans="1:9" ht="16.5">
      <c r="A14" s="33" t="s">
        <v>30</v>
      </c>
      <c r="B14" s="30"/>
      <c r="C14" s="31"/>
      <c r="D14" s="31"/>
      <c r="E14" s="22" t="s">
        <v>31</v>
      </c>
      <c r="F14" s="23">
        <v>600000</v>
      </c>
      <c r="G14" s="24">
        <f>G285/E281</f>
        <v>0</v>
      </c>
      <c r="H14" s="25" t="s">
        <v>32</v>
      </c>
    </row>
    <row r="15" spans="1:9" ht="18" customHeight="1">
      <c r="A15" s="33" t="s">
        <v>33</v>
      </c>
      <c r="B15" s="30"/>
      <c r="C15" s="31"/>
      <c r="D15" s="31"/>
      <c r="E15" s="22" t="s">
        <v>22</v>
      </c>
      <c r="F15" s="23">
        <v>115</v>
      </c>
      <c r="G15" s="24">
        <f>G306/E301</f>
        <v>0</v>
      </c>
      <c r="H15" s="25" t="s">
        <v>27</v>
      </c>
      <c r="I15" s="1">
        <v>172.5</v>
      </c>
    </row>
    <row r="16" spans="1:9" ht="16.5">
      <c r="A16" s="33" t="s">
        <v>34</v>
      </c>
      <c r="B16" s="30"/>
      <c r="C16" s="31"/>
      <c r="D16" s="31"/>
      <c r="E16" s="22" t="s">
        <v>22</v>
      </c>
      <c r="F16" s="23">
        <v>250</v>
      </c>
      <c r="G16" s="24">
        <f>G297/E290</f>
        <v>0</v>
      </c>
      <c r="H16" s="25" t="s">
        <v>27</v>
      </c>
      <c r="I16" s="1">
        <v>375</v>
      </c>
    </row>
    <row r="18" spans="1:8" ht="16.5">
      <c r="A18" s="35"/>
      <c r="B18" s="36"/>
      <c r="C18" s="37"/>
      <c r="D18" s="37"/>
      <c r="E18" s="38"/>
      <c r="F18" s="38"/>
      <c r="G18" s="39"/>
      <c r="H18" s="12"/>
    </row>
    <row r="19" spans="1:8">
      <c r="B19" s="40" t="s">
        <v>35</v>
      </c>
      <c r="C19" s="40"/>
      <c r="D19" s="41"/>
      <c r="E19" s="13"/>
      <c r="F19" s="42"/>
      <c r="G19" s="43"/>
      <c r="H19" s="13"/>
    </row>
    <row r="20" spans="1:8">
      <c r="B20" s="40" t="s">
        <v>36</v>
      </c>
      <c r="C20" s="40"/>
      <c r="D20" s="41"/>
      <c r="E20" s="13"/>
      <c r="F20" s="42"/>
      <c r="G20" s="43"/>
      <c r="H20" s="13"/>
    </row>
    <row r="21" spans="1:8">
      <c r="B21" s="44" t="s">
        <v>37</v>
      </c>
      <c r="C21" s="45" t="s">
        <v>38</v>
      </c>
      <c r="D21" s="46" t="s">
        <v>39</v>
      </c>
      <c r="E21" s="44" t="s">
        <v>40</v>
      </c>
      <c r="F21" s="47" t="s">
        <v>41</v>
      </c>
      <c r="G21" s="48" t="s">
        <v>42</v>
      </c>
      <c r="H21" s="44" t="s">
        <v>43</v>
      </c>
    </row>
    <row r="22" spans="1:8">
      <c r="B22" s="49">
        <v>1</v>
      </c>
      <c r="C22" s="50" t="s">
        <v>44</v>
      </c>
      <c r="D22" s="51" t="s">
        <v>45</v>
      </c>
      <c r="E22" s="49">
        <v>2</v>
      </c>
      <c r="F22" s="49" t="s">
        <v>46</v>
      </c>
      <c r="G22" s="52">
        <v>0</v>
      </c>
      <c r="H22" s="53">
        <f t="shared" ref="H22:H40" si="0">E22*G22</f>
        <v>0</v>
      </c>
    </row>
    <row r="23" spans="1:8">
      <c r="B23" s="49">
        <v>2</v>
      </c>
      <c r="C23" s="50" t="s">
        <v>47</v>
      </c>
      <c r="D23" s="51" t="s">
        <v>48</v>
      </c>
      <c r="E23" s="49">
        <v>4</v>
      </c>
      <c r="F23" s="49" t="s">
        <v>49</v>
      </c>
      <c r="G23" s="52">
        <v>0</v>
      </c>
      <c r="H23" s="53">
        <f t="shared" si="0"/>
        <v>0</v>
      </c>
    </row>
    <row r="24" spans="1:8">
      <c r="B24" s="49">
        <v>3</v>
      </c>
      <c r="C24" s="50" t="s">
        <v>50</v>
      </c>
      <c r="D24" s="51" t="s">
        <v>51</v>
      </c>
      <c r="E24" s="49">
        <v>6</v>
      </c>
      <c r="F24" s="49" t="s">
        <v>49</v>
      </c>
      <c r="G24" s="52">
        <v>0</v>
      </c>
      <c r="H24" s="53">
        <f t="shared" si="0"/>
        <v>0</v>
      </c>
    </row>
    <row r="25" spans="1:8">
      <c r="B25" s="49">
        <v>4</v>
      </c>
      <c r="C25" s="50" t="s">
        <v>52</v>
      </c>
      <c r="D25" s="51" t="s">
        <v>53</v>
      </c>
      <c r="E25" s="49">
        <v>2</v>
      </c>
      <c r="F25" s="49" t="s">
        <v>49</v>
      </c>
      <c r="G25" s="52">
        <v>0</v>
      </c>
      <c r="H25" s="53">
        <f t="shared" si="0"/>
        <v>0</v>
      </c>
    </row>
    <row r="26" spans="1:8">
      <c r="B26" s="49">
        <v>5</v>
      </c>
      <c r="C26" s="50" t="s">
        <v>54</v>
      </c>
      <c r="D26" s="51" t="s">
        <v>55</v>
      </c>
      <c r="E26" s="49">
        <v>13</v>
      </c>
      <c r="F26" s="49" t="s">
        <v>49</v>
      </c>
      <c r="G26" s="52">
        <v>0</v>
      </c>
      <c r="H26" s="53">
        <f t="shared" si="0"/>
        <v>0</v>
      </c>
    </row>
    <row r="27" spans="1:8">
      <c r="B27" s="49">
        <v>6</v>
      </c>
      <c r="C27" s="50" t="s">
        <v>56</v>
      </c>
      <c r="D27" s="51" t="s">
        <v>57</v>
      </c>
      <c r="E27" s="49">
        <v>4</v>
      </c>
      <c r="F27" s="49" t="s">
        <v>49</v>
      </c>
      <c r="G27" s="52">
        <v>0</v>
      </c>
      <c r="H27" s="53">
        <f t="shared" si="0"/>
        <v>0</v>
      </c>
    </row>
    <row r="28" spans="1:8">
      <c r="B28" s="49">
        <v>7</v>
      </c>
      <c r="C28" s="50" t="s">
        <v>58</v>
      </c>
      <c r="D28" s="51" t="s">
        <v>59</v>
      </c>
      <c r="E28" s="49">
        <v>11</v>
      </c>
      <c r="F28" s="49" t="s">
        <v>49</v>
      </c>
      <c r="G28" s="52">
        <v>0</v>
      </c>
      <c r="H28" s="53">
        <f t="shared" si="0"/>
        <v>0</v>
      </c>
    </row>
    <row r="29" spans="1:8">
      <c r="B29" s="49">
        <v>8</v>
      </c>
      <c r="C29" s="50" t="s">
        <v>60</v>
      </c>
      <c r="D29" s="51" t="s">
        <v>61</v>
      </c>
      <c r="E29" s="49">
        <v>3</v>
      </c>
      <c r="F29" s="49" t="s">
        <v>49</v>
      </c>
      <c r="G29" s="52">
        <v>0</v>
      </c>
      <c r="H29" s="53">
        <f t="shared" si="0"/>
        <v>0</v>
      </c>
    </row>
    <row r="30" spans="1:8">
      <c r="B30" s="49">
        <v>9</v>
      </c>
      <c r="C30" s="50" t="s">
        <v>62</v>
      </c>
      <c r="D30" s="51" t="s">
        <v>63</v>
      </c>
      <c r="E30" s="49">
        <v>2</v>
      </c>
      <c r="F30" s="49" t="s">
        <v>49</v>
      </c>
      <c r="G30" s="54">
        <v>0</v>
      </c>
      <c r="H30" s="55">
        <f t="shared" si="0"/>
        <v>0</v>
      </c>
    </row>
    <row r="31" spans="1:8">
      <c r="B31" s="56">
        <v>10</v>
      </c>
      <c r="C31" s="50" t="s">
        <v>64</v>
      </c>
      <c r="D31" s="51" t="s">
        <v>65</v>
      </c>
      <c r="E31" s="49">
        <v>16</v>
      </c>
      <c r="F31" s="49" t="s">
        <v>46</v>
      </c>
      <c r="G31" s="52">
        <v>0</v>
      </c>
      <c r="H31" s="55">
        <f t="shared" si="0"/>
        <v>0</v>
      </c>
    </row>
    <row r="32" spans="1:8">
      <c r="B32" s="49">
        <v>11</v>
      </c>
      <c r="C32" s="50" t="s">
        <v>66</v>
      </c>
      <c r="D32" s="51" t="s">
        <v>67</v>
      </c>
      <c r="E32" s="49">
        <v>2</v>
      </c>
      <c r="F32" s="49" t="s">
        <v>49</v>
      </c>
      <c r="G32" s="54">
        <v>0</v>
      </c>
      <c r="H32" s="55">
        <f t="shared" si="0"/>
        <v>0</v>
      </c>
    </row>
    <row r="33" spans="1:8">
      <c r="B33" s="56">
        <v>12</v>
      </c>
      <c r="C33" s="50" t="s">
        <v>68</v>
      </c>
      <c r="D33" s="51" t="s">
        <v>69</v>
      </c>
      <c r="E33" s="49">
        <v>3</v>
      </c>
      <c r="F33" s="49" t="s">
        <v>49</v>
      </c>
      <c r="G33" s="54">
        <v>0</v>
      </c>
      <c r="H33" s="55">
        <f t="shared" si="0"/>
        <v>0</v>
      </c>
    </row>
    <row r="34" spans="1:8">
      <c r="B34" s="49">
        <v>13</v>
      </c>
      <c r="C34" s="50" t="s">
        <v>70</v>
      </c>
      <c r="D34" s="51" t="s">
        <v>71</v>
      </c>
      <c r="E34" s="49">
        <v>7</v>
      </c>
      <c r="F34" s="49" t="s">
        <v>72</v>
      </c>
      <c r="G34" s="52">
        <v>0</v>
      </c>
      <c r="H34" s="55">
        <f t="shared" si="0"/>
        <v>0</v>
      </c>
    </row>
    <row r="35" spans="1:8">
      <c r="B35" s="56">
        <v>14</v>
      </c>
      <c r="C35" s="50" t="s">
        <v>73</v>
      </c>
      <c r="D35" s="51" t="s">
        <v>74</v>
      </c>
      <c r="E35" s="49">
        <v>8</v>
      </c>
      <c r="F35" s="49" t="s">
        <v>46</v>
      </c>
      <c r="G35" s="52">
        <v>0</v>
      </c>
      <c r="H35" s="55">
        <f t="shared" si="0"/>
        <v>0</v>
      </c>
    </row>
    <row r="36" spans="1:8">
      <c r="B36" s="49">
        <v>15</v>
      </c>
      <c r="C36" s="50" t="s">
        <v>75</v>
      </c>
      <c r="D36" s="51" t="s">
        <v>76</v>
      </c>
      <c r="E36" s="49">
        <v>26</v>
      </c>
      <c r="F36" s="49" t="s">
        <v>49</v>
      </c>
      <c r="G36" s="54">
        <v>0</v>
      </c>
      <c r="H36" s="55">
        <f t="shared" si="0"/>
        <v>0</v>
      </c>
    </row>
    <row r="37" spans="1:8">
      <c r="B37" s="56">
        <v>16</v>
      </c>
      <c r="C37" s="50" t="s">
        <v>77</v>
      </c>
      <c r="D37" s="51" t="s">
        <v>78</v>
      </c>
      <c r="E37" s="49">
        <v>4</v>
      </c>
      <c r="F37" s="49" t="s">
        <v>49</v>
      </c>
      <c r="G37" s="54">
        <v>0</v>
      </c>
      <c r="H37" s="55">
        <f t="shared" si="0"/>
        <v>0</v>
      </c>
    </row>
    <row r="38" spans="1:8">
      <c r="B38" s="49">
        <v>17</v>
      </c>
      <c r="C38" s="50" t="s">
        <v>79</v>
      </c>
      <c r="D38" s="51" t="s">
        <v>80</v>
      </c>
      <c r="E38" s="49">
        <v>4</v>
      </c>
      <c r="F38" s="49" t="s">
        <v>72</v>
      </c>
      <c r="G38" s="52">
        <v>0</v>
      </c>
      <c r="H38" s="55">
        <f t="shared" si="0"/>
        <v>0</v>
      </c>
    </row>
    <row r="39" spans="1:8">
      <c r="B39" s="56">
        <v>18</v>
      </c>
      <c r="C39" s="50" t="s">
        <v>81</v>
      </c>
      <c r="D39" s="51" t="s">
        <v>82</v>
      </c>
      <c r="E39" s="49">
        <v>3</v>
      </c>
      <c r="F39" s="49" t="s">
        <v>83</v>
      </c>
      <c r="G39" s="52">
        <v>0</v>
      </c>
      <c r="H39" s="55">
        <f t="shared" si="0"/>
        <v>0</v>
      </c>
    </row>
    <row r="40" spans="1:8">
      <c r="B40" s="56">
        <v>19</v>
      </c>
      <c r="C40" s="57" t="s">
        <v>84</v>
      </c>
      <c r="D40" s="58" t="s">
        <v>85</v>
      </c>
      <c r="E40" s="56">
        <v>3</v>
      </c>
      <c r="F40" s="56" t="s">
        <v>49</v>
      </c>
      <c r="G40" s="54">
        <v>0</v>
      </c>
      <c r="H40" s="55">
        <f t="shared" si="0"/>
        <v>0</v>
      </c>
    </row>
    <row r="41" spans="1:8">
      <c r="B41" s="59" t="s">
        <v>86</v>
      </c>
      <c r="C41" s="60"/>
      <c r="D41" s="61"/>
      <c r="E41" s="60">
        <f>SUM(E22:E40)</f>
        <v>123</v>
      </c>
      <c r="F41" s="60"/>
      <c r="G41" s="62"/>
      <c r="H41" s="63">
        <f>SUM(H22:H40)</f>
        <v>0</v>
      </c>
    </row>
    <row r="42" spans="1:8" ht="16.5">
      <c r="A42" s="36"/>
      <c r="B42" s="37"/>
      <c r="C42" s="37"/>
      <c r="D42" s="37"/>
      <c r="E42" s="38"/>
      <c r="F42" s="37"/>
      <c r="G42" s="64"/>
      <c r="H42" s="37"/>
    </row>
    <row r="43" spans="1:8">
      <c r="A43" s="40" t="s">
        <v>87</v>
      </c>
      <c r="B43" s="65"/>
      <c r="C43" s="40"/>
      <c r="D43" s="40"/>
      <c r="E43" s="66"/>
      <c r="F43" s="67"/>
      <c r="G43" s="68"/>
      <c r="H43" s="37"/>
    </row>
    <row r="44" spans="1:8">
      <c r="A44" s="69" t="s">
        <v>88</v>
      </c>
      <c r="B44" s="69" t="s">
        <v>89</v>
      </c>
      <c r="C44" s="70" t="s">
        <v>90</v>
      </c>
      <c r="D44" s="69" t="s">
        <v>13</v>
      </c>
      <c r="E44" s="69" t="s">
        <v>91</v>
      </c>
      <c r="F44" s="69" t="s">
        <v>92</v>
      </c>
      <c r="G44" s="71" t="s">
        <v>93</v>
      </c>
      <c r="H44" s="37"/>
    </row>
    <row r="45" spans="1:8">
      <c r="A45" s="72">
        <v>1</v>
      </c>
      <c r="B45" s="73" t="s">
        <v>94</v>
      </c>
      <c r="C45" s="12" t="s">
        <v>95</v>
      </c>
      <c r="D45" s="72" t="s">
        <v>22</v>
      </c>
      <c r="E45" s="72">
        <f>E41</f>
        <v>123</v>
      </c>
      <c r="F45" s="72">
        <v>0</v>
      </c>
      <c r="G45" s="74">
        <f t="shared" ref="G45:G55" si="1">E45*F45</f>
        <v>0</v>
      </c>
      <c r="H45" s="37"/>
    </row>
    <row r="46" spans="1:8">
      <c r="A46" s="22">
        <v>2</v>
      </c>
      <c r="B46" s="75" t="s">
        <v>96</v>
      </c>
      <c r="C46" s="76" t="s">
        <v>97</v>
      </c>
      <c r="D46" s="22" t="s">
        <v>22</v>
      </c>
      <c r="E46" s="22">
        <f>E45</f>
        <v>123</v>
      </c>
      <c r="F46" s="22">
        <v>0</v>
      </c>
      <c r="G46" s="77">
        <f t="shared" si="1"/>
        <v>0</v>
      </c>
      <c r="H46" s="37"/>
    </row>
    <row r="47" spans="1:8">
      <c r="A47" s="22">
        <v>3</v>
      </c>
      <c r="B47" s="78" t="s">
        <v>98</v>
      </c>
      <c r="C47" s="76" t="s">
        <v>99</v>
      </c>
      <c r="D47" s="22" t="s">
        <v>22</v>
      </c>
      <c r="E47" s="22">
        <f>E45</f>
        <v>123</v>
      </c>
      <c r="F47" s="22">
        <v>0</v>
      </c>
      <c r="G47" s="77">
        <f t="shared" si="1"/>
        <v>0</v>
      </c>
      <c r="H47" s="37"/>
    </row>
    <row r="48" spans="1:8">
      <c r="A48" s="22">
        <v>4</v>
      </c>
      <c r="B48" s="78" t="s">
        <v>94</v>
      </c>
      <c r="C48" s="76" t="s">
        <v>100</v>
      </c>
      <c r="D48" s="22" t="s">
        <v>22</v>
      </c>
      <c r="E48" s="22">
        <f>E45</f>
        <v>123</v>
      </c>
      <c r="F48" s="22">
        <v>0</v>
      </c>
      <c r="G48" s="77">
        <f t="shared" si="1"/>
        <v>0</v>
      </c>
      <c r="H48" s="37"/>
    </row>
    <row r="49" spans="1:8">
      <c r="A49" s="22">
        <v>5</v>
      </c>
      <c r="B49" s="78" t="s">
        <v>101</v>
      </c>
      <c r="C49" s="76" t="s">
        <v>102</v>
      </c>
      <c r="D49" s="22" t="s">
        <v>22</v>
      </c>
      <c r="E49" s="22">
        <f>E45</f>
        <v>123</v>
      </c>
      <c r="F49" s="22">
        <v>0</v>
      </c>
      <c r="G49" s="77">
        <f t="shared" si="1"/>
        <v>0</v>
      </c>
      <c r="H49" s="37"/>
    </row>
    <row r="50" spans="1:8">
      <c r="A50" s="22">
        <v>6</v>
      </c>
      <c r="B50" s="78" t="s">
        <v>103</v>
      </c>
      <c r="C50" s="79" t="s">
        <v>104</v>
      </c>
      <c r="D50" s="22" t="s">
        <v>22</v>
      </c>
      <c r="E50" s="22">
        <f>E45</f>
        <v>123</v>
      </c>
      <c r="F50" s="22">
        <v>0</v>
      </c>
      <c r="G50" s="77">
        <f t="shared" si="1"/>
        <v>0</v>
      </c>
      <c r="H50" s="37"/>
    </row>
    <row r="51" spans="1:8">
      <c r="A51" s="22">
        <v>7</v>
      </c>
      <c r="B51" s="78" t="s">
        <v>94</v>
      </c>
      <c r="C51" s="79" t="s">
        <v>105</v>
      </c>
      <c r="D51" s="22" t="s">
        <v>22</v>
      </c>
      <c r="E51" s="22">
        <f>E41</f>
        <v>123</v>
      </c>
      <c r="F51" s="22">
        <v>0</v>
      </c>
      <c r="G51" s="77">
        <f t="shared" si="1"/>
        <v>0</v>
      </c>
      <c r="H51" s="37"/>
    </row>
    <row r="52" spans="1:8">
      <c r="A52" s="22">
        <v>8</v>
      </c>
      <c r="B52" s="78" t="s">
        <v>106</v>
      </c>
      <c r="C52" s="76" t="s">
        <v>107</v>
      </c>
      <c r="D52" s="22" t="s">
        <v>22</v>
      </c>
      <c r="E52" s="22">
        <f>E45</f>
        <v>123</v>
      </c>
      <c r="F52" s="22">
        <v>0</v>
      </c>
      <c r="G52" s="77">
        <f t="shared" si="1"/>
        <v>0</v>
      </c>
      <c r="H52" s="80"/>
    </row>
    <row r="53" spans="1:8">
      <c r="A53" s="22">
        <v>9</v>
      </c>
      <c r="B53" s="42" t="s">
        <v>108</v>
      </c>
      <c r="C53" s="76" t="s">
        <v>109</v>
      </c>
      <c r="D53" s="22" t="s">
        <v>18</v>
      </c>
      <c r="E53" s="22">
        <f>E45</f>
        <v>123</v>
      </c>
      <c r="F53" s="22">
        <v>0</v>
      </c>
      <c r="G53" s="77">
        <f t="shared" si="1"/>
        <v>0</v>
      </c>
      <c r="H53" s="37"/>
    </row>
    <row r="54" spans="1:8">
      <c r="A54" s="22">
        <v>10</v>
      </c>
      <c r="B54" s="75" t="s">
        <v>110</v>
      </c>
      <c r="C54" s="81" t="s">
        <v>111</v>
      </c>
      <c r="D54" s="82" t="s">
        <v>112</v>
      </c>
      <c r="E54" s="22">
        <f>0.01*E53</f>
        <v>1.23</v>
      </c>
      <c r="F54" s="83">
        <v>0</v>
      </c>
      <c r="G54" s="77">
        <f t="shared" si="1"/>
        <v>0</v>
      </c>
      <c r="H54" s="37"/>
    </row>
    <row r="55" spans="1:8">
      <c r="A55" s="84">
        <v>11</v>
      </c>
      <c r="B55" s="85" t="s">
        <v>113</v>
      </c>
      <c r="C55" s="86" t="s">
        <v>114</v>
      </c>
      <c r="D55" s="84" t="s">
        <v>115</v>
      </c>
      <c r="E55" s="84">
        <f>0.15*E45</f>
        <v>18.45</v>
      </c>
      <c r="F55" s="84">
        <v>0</v>
      </c>
      <c r="G55" s="87">
        <f t="shared" si="1"/>
        <v>0</v>
      </c>
      <c r="H55" s="37"/>
    </row>
    <row r="56" spans="1:8">
      <c r="A56" s="59" t="s">
        <v>86</v>
      </c>
      <c r="B56" s="60"/>
      <c r="C56" s="61"/>
      <c r="D56" s="60"/>
      <c r="E56" s="60"/>
      <c r="F56" s="60"/>
      <c r="G56" s="24">
        <f>SUM(G45:G55)</f>
        <v>0</v>
      </c>
      <c r="H56" s="37"/>
    </row>
    <row r="57" spans="1:8" ht="16.5">
      <c r="A57" s="36"/>
      <c r="B57" s="37"/>
      <c r="C57" s="37"/>
      <c r="D57" s="37"/>
      <c r="E57" s="38"/>
      <c r="F57" s="37"/>
      <c r="G57" s="64"/>
      <c r="H57" s="37"/>
    </row>
    <row r="58" spans="1:8" ht="16.5">
      <c r="A58" s="36"/>
      <c r="B58" s="65" t="s">
        <v>116</v>
      </c>
      <c r="C58" s="88"/>
      <c r="D58" s="88"/>
      <c r="E58" s="88"/>
      <c r="F58" s="88"/>
      <c r="G58" s="89"/>
      <c r="H58" s="37"/>
    </row>
    <row r="59" spans="1:8" ht="16.5">
      <c r="A59" s="36"/>
      <c r="B59" s="69" t="s">
        <v>117</v>
      </c>
      <c r="C59" s="70" t="s">
        <v>118</v>
      </c>
      <c r="D59" s="69" t="s">
        <v>13</v>
      </c>
      <c r="E59" s="69" t="s">
        <v>91</v>
      </c>
      <c r="F59" s="69" t="s">
        <v>92</v>
      </c>
      <c r="G59" s="71" t="s">
        <v>93</v>
      </c>
      <c r="H59" s="37"/>
    </row>
    <row r="60" spans="1:8" ht="16.5">
      <c r="A60" s="36"/>
      <c r="B60" s="22">
        <v>1</v>
      </c>
      <c r="C60" s="76" t="s">
        <v>119</v>
      </c>
      <c r="D60" s="75" t="s">
        <v>22</v>
      </c>
      <c r="E60" s="22">
        <f>E41*3</f>
        <v>369</v>
      </c>
      <c r="F60" s="22">
        <v>0</v>
      </c>
      <c r="G60" s="77">
        <f t="shared" ref="G60:G67" si="2">E60*F60</f>
        <v>0</v>
      </c>
      <c r="H60" s="37"/>
    </row>
    <row r="61" spans="1:8" ht="16.5">
      <c r="A61" s="36"/>
      <c r="B61" s="72">
        <v>2</v>
      </c>
      <c r="C61" s="76" t="s">
        <v>120</v>
      </c>
      <c r="D61" s="75" t="s">
        <v>22</v>
      </c>
      <c r="E61" s="22">
        <f>E60</f>
        <v>369</v>
      </c>
      <c r="F61" s="22">
        <v>0</v>
      </c>
      <c r="G61" s="77">
        <f t="shared" si="2"/>
        <v>0</v>
      </c>
      <c r="H61" s="37"/>
    </row>
    <row r="62" spans="1:8" ht="16.5">
      <c r="A62" s="36"/>
      <c r="B62" s="72">
        <v>3</v>
      </c>
      <c r="C62" s="29" t="s">
        <v>121</v>
      </c>
      <c r="D62" s="22" t="s">
        <v>22</v>
      </c>
      <c r="E62" s="90">
        <f>E60</f>
        <v>369</v>
      </c>
      <c r="F62" s="22">
        <v>0</v>
      </c>
      <c r="G62" s="77">
        <f t="shared" si="2"/>
        <v>0</v>
      </c>
      <c r="H62" s="37"/>
    </row>
    <row r="63" spans="1:8" ht="16.5">
      <c r="A63" s="36"/>
      <c r="B63" s="72">
        <v>4</v>
      </c>
      <c r="C63" s="91" t="s">
        <v>122</v>
      </c>
      <c r="D63" s="85" t="s">
        <v>123</v>
      </c>
      <c r="E63" s="92">
        <f>E41</f>
        <v>123</v>
      </c>
      <c r="F63" s="84">
        <v>0</v>
      </c>
      <c r="G63" s="77">
        <f t="shared" si="2"/>
        <v>0</v>
      </c>
      <c r="H63" s="37"/>
    </row>
    <row r="64" spans="1:8" ht="16.5">
      <c r="A64" s="36"/>
      <c r="B64" s="72">
        <v>5</v>
      </c>
      <c r="C64" s="29" t="s">
        <v>124</v>
      </c>
      <c r="D64" s="75" t="s">
        <v>22</v>
      </c>
      <c r="E64" s="22">
        <f>(E41-E22-E31-E35-E39)/10</f>
        <v>9.4</v>
      </c>
      <c r="F64" s="22">
        <v>0</v>
      </c>
      <c r="G64" s="77">
        <f t="shared" si="2"/>
        <v>0</v>
      </c>
      <c r="H64" s="37"/>
    </row>
    <row r="65" spans="1:8" ht="16.5">
      <c r="A65" s="36"/>
      <c r="B65" s="72">
        <v>6</v>
      </c>
      <c r="C65" s="91" t="s">
        <v>125</v>
      </c>
      <c r="D65" s="85" t="s">
        <v>22</v>
      </c>
      <c r="E65" s="22">
        <f>E41</f>
        <v>123</v>
      </c>
      <c r="F65" s="84">
        <v>0</v>
      </c>
      <c r="G65" s="77">
        <f t="shared" si="2"/>
        <v>0</v>
      </c>
      <c r="H65" s="37"/>
    </row>
    <row r="66" spans="1:8" ht="16.5">
      <c r="A66" s="36"/>
      <c r="B66" s="72">
        <v>7</v>
      </c>
      <c r="C66" s="91" t="s">
        <v>126</v>
      </c>
      <c r="D66" s="85" t="s">
        <v>112</v>
      </c>
      <c r="E66" s="22">
        <f>E41*0.2</f>
        <v>24.6</v>
      </c>
      <c r="F66" s="84">
        <v>0</v>
      </c>
      <c r="G66" s="77">
        <f t="shared" si="2"/>
        <v>0</v>
      </c>
      <c r="H66" s="37"/>
    </row>
    <row r="67" spans="1:8" ht="16.5">
      <c r="A67" s="36"/>
      <c r="B67" s="93">
        <v>8</v>
      </c>
      <c r="C67" s="86" t="s">
        <v>127</v>
      </c>
      <c r="D67" s="85" t="s">
        <v>112</v>
      </c>
      <c r="E67" s="84">
        <f>E53*0.1</f>
        <v>12.3</v>
      </c>
      <c r="F67" s="84">
        <v>0</v>
      </c>
      <c r="G67" s="87">
        <f t="shared" si="2"/>
        <v>0</v>
      </c>
      <c r="H67" s="37"/>
    </row>
    <row r="68" spans="1:8" ht="16.5">
      <c r="A68" s="36"/>
      <c r="B68" s="59" t="s">
        <v>128</v>
      </c>
      <c r="C68" s="94"/>
      <c r="D68" s="95"/>
      <c r="E68" s="95" t="s">
        <v>129</v>
      </c>
      <c r="F68" s="95"/>
      <c r="G68" s="96">
        <f>SUM(G60:G67)</f>
        <v>0</v>
      </c>
      <c r="H68" s="37"/>
    </row>
    <row r="69" spans="1:8" ht="16.5">
      <c r="A69" s="36"/>
      <c r="B69" s="97"/>
      <c r="C69" s="98"/>
      <c r="D69" s="97"/>
      <c r="E69" s="98"/>
      <c r="F69" s="98"/>
      <c r="G69" s="99"/>
      <c r="H69" s="37"/>
    </row>
    <row r="70" spans="1:8" ht="16.5">
      <c r="A70" s="36"/>
      <c r="B70" s="100" t="s">
        <v>130</v>
      </c>
      <c r="C70" s="101"/>
      <c r="D70" s="102"/>
      <c r="E70" s="102"/>
      <c r="F70" s="102"/>
      <c r="G70" s="103">
        <f>H41+G56+G68</f>
        <v>0</v>
      </c>
      <c r="H70" s="37"/>
    </row>
    <row r="71" spans="1:8" ht="16.5">
      <c r="A71" s="36"/>
      <c r="B71" s="37"/>
      <c r="C71" s="37"/>
      <c r="D71" s="37"/>
      <c r="E71" s="38"/>
      <c r="F71" s="37"/>
      <c r="G71" s="64"/>
      <c r="H71" s="37"/>
    </row>
    <row r="72" spans="1:8" ht="16.5">
      <c r="A72" s="36"/>
      <c r="B72" s="37"/>
      <c r="C72" s="37"/>
      <c r="D72" s="37"/>
      <c r="E72" s="38"/>
      <c r="F72" s="37"/>
      <c r="G72" s="64"/>
      <c r="H72" s="37"/>
    </row>
    <row r="73" spans="1:8" ht="12.75" customHeight="1">
      <c r="B73" s="40" t="s">
        <v>131</v>
      </c>
      <c r="C73" s="40"/>
      <c r="D73" s="41"/>
      <c r="E73" s="13"/>
      <c r="F73" s="42"/>
      <c r="G73" s="43"/>
      <c r="H73" s="13"/>
    </row>
    <row r="74" spans="1:8">
      <c r="B74" s="40" t="s">
        <v>132</v>
      </c>
      <c r="C74" s="40"/>
      <c r="D74" s="41"/>
      <c r="E74" s="13"/>
      <c r="F74" s="42"/>
      <c r="G74" s="43"/>
      <c r="H74" s="13"/>
    </row>
    <row r="75" spans="1:8">
      <c r="B75" s="44" t="s">
        <v>37</v>
      </c>
      <c r="C75" s="45" t="s">
        <v>38</v>
      </c>
      <c r="D75" s="46" t="s">
        <v>39</v>
      </c>
      <c r="E75" s="44" t="s">
        <v>40</v>
      </c>
      <c r="F75" s="47" t="s">
        <v>41</v>
      </c>
      <c r="G75" s="48" t="s">
        <v>42</v>
      </c>
      <c r="H75" s="44" t="s">
        <v>43</v>
      </c>
    </row>
    <row r="76" spans="1:8">
      <c r="B76" s="104" t="s">
        <v>133</v>
      </c>
      <c r="C76" s="105" t="s">
        <v>134</v>
      </c>
      <c r="D76" s="106" t="s">
        <v>135</v>
      </c>
      <c r="E76" s="104">
        <v>4</v>
      </c>
      <c r="F76" s="107" t="s">
        <v>136</v>
      </c>
      <c r="G76" s="108">
        <v>0</v>
      </c>
      <c r="H76" s="109">
        <f t="shared" ref="H76:H86" si="3">E76*G76</f>
        <v>0</v>
      </c>
    </row>
    <row r="77" spans="1:8">
      <c r="B77" s="49" t="s">
        <v>137</v>
      </c>
      <c r="C77" s="50" t="s">
        <v>138</v>
      </c>
      <c r="D77" s="51" t="s">
        <v>135</v>
      </c>
      <c r="E77" s="49">
        <v>2</v>
      </c>
      <c r="F77" s="110" t="s">
        <v>136</v>
      </c>
      <c r="G77" s="54">
        <v>0</v>
      </c>
      <c r="H77" s="53">
        <f t="shared" si="3"/>
        <v>0</v>
      </c>
    </row>
    <row r="78" spans="1:8">
      <c r="B78" s="49" t="s">
        <v>139</v>
      </c>
      <c r="C78" s="50" t="s">
        <v>140</v>
      </c>
      <c r="D78" s="51" t="s">
        <v>135</v>
      </c>
      <c r="E78" s="49">
        <v>3</v>
      </c>
      <c r="F78" s="110" t="s">
        <v>136</v>
      </c>
      <c r="G78" s="54">
        <v>0</v>
      </c>
      <c r="H78" s="53">
        <f t="shared" si="3"/>
        <v>0</v>
      </c>
    </row>
    <row r="79" spans="1:8">
      <c r="B79" s="49" t="s">
        <v>141</v>
      </c>
      <c r="C79" s="50" t="s">
        <v>142</v>
      </c>
      <c r="D79" s="51" t="s">
        <v>143</v>
      </c>
      <c r="E79" s="49">
        <v>1</v>
      </c>
      <c r="F79" s="110" t="s">
        <v>136</v>
      </c>
      <c r="G79" s="54">
        <v>0</v>
      </c>
      <c r="H79" s="53">
        <f t="shared" si="3"/>
        <v>0</v>
      </c>
    </row>
    <row r="80" spans="1:8">
      <c r="B80" s="49" t="s">
        <v>144</v>
      </c>
      <c r="C80" s="50" t="s">
        <v>145</v>
      </c>
      <c r="D80" s="51" t="s">
        <v>143</v>
      </c>
      <c r="E80" s="49">
        <v>2</v>
      </c>
      <c r="F80" s="110" t="s">
        <v>136</v>
      </c>
      <c r="G80" s="54">
        <v>0</v>
      </c>
      <c r="H80" s="53">
        <f t="shared" si="3"/>
        <v>0</v>
      </c>
    </row>
    <row r="81" spans="1:8">
      <c r="B81" s="49" t="s">
        <v>146</v>
      </c>
      <c r="C81" s="50" t="s">
        <v>147</v>
      </c>
      <c r="D81" s="51" t="s">
        <v>148</v>
      </c>
      <c r="E81" s="49">
        <v>4</v>
      </c>
      <c r="F81" s="110" t="s">
        <v>149</v>
      </c>
      <c r="G81" s="54">
        <v>0</v>
      </c>
      <c r="H81" s="53">
        <f t="shared" si="3"/>
        <v>0</v>
      </c>
    </row>
    <row r="82" spans="1:8">
      <c r="B82" s="49" t="s">
        <v>150</v>
      </c>
      <c r="C82" s="50" t="s">
        <v>151</v>
      </c>
      <c r="D82" s="51" t="s">
        <v>148</v>
      </c>
      <c r="E82" s="49">
        <v>3</v>
      </c>
      <c r="F82" s="110" t="s">
        <v>149</v>
      </c>
      <c r="G82" s="54">
        <v>0</v>
      </c>
      <c r="H82" s="53">
        <f t="shared" si="3"/>
        <v>0</v>
      </c>
    </row>
    <row r="83" spans="1:8">
      <c r="B83" s="49" t="s">
        <v>152</v>
      </c>
      <c r="C83" s="50" t="s">
        <v>153</v>
      </c>
      <c r="D83" s="51" t="s">
        <v>148</v>
      </c>
      <c r="E83" s="49">
        <v>2</v>
      </c>
      <c r="F83" s="110" t="s">
        <v>149</v>
      </c>
      <c r="G83" s="54">
        <v>0</v>
      </c>
      <c r="H83" s="53">
        <f t="shared" si="3"/>
        <v>0</v>
      </c>
    </row>
    <row r="84" spans="1:8">
      <c r="B84" s="49" t="s">
        <v>154</v>
      </c>
      <c r="C84" s="50" t="s">
        <v>155</v>
      </c>
      <c r="D84" s="51" t="s">
        <v>148</v>
      </c>
      <c r="E84" s="49">
        <v>2</v>
      </c>
      <c r="F84" s="110" t="s">
        <v>149</v>
      </c>
      <c r="G84" s="54">
        <v>0</v>
      </c>
      <c r="H84" s="53">
        <f t="shared" si="3"/>
        <v>0</v>
      </c>
    </row>
    <row r="85" spans="1:8">
      <c r="B85" s="49" t="s">
        <v>156</v>
      </c>
      <c r="C85" s="50" t="s">
        <v>157</v>
      </c>
      <c r="D85" s="51" t="s">
        <v>158</v>
      </c>
      <c r="E85" s="49">
        <v>2</v>
      </c>
      <c r="F85" s="110" t="s">
        <v>136</v>
      </c>
      <c r="G85" s="54">
        <v>0</v>
      </c>
      <c r="H85" s="53">
        <f t="shared" si="3"/>
        <v>0</v>
      </c>
    </row>
    <row r="86" spans="1:8">
      <c r="B86" s="56" t="s">
        <v>159</v>
      </c>
      <c r="C86" s="57" t="s">
        <v>160</v>
      </c>
      <c r="D86" s="58" t="s">
        <v>158</v>
      </c>
      <c r="E86" s="56">
        <v>3</v>
      </c>
      <c r="F86" s="111" t="s">
        <v>136</v>
      </c>
      <c r="G86" s="54">
        <v>0</v>
      </c>
      <c r="H86" s="55">
        <f t="shared" si="3"/>
        <v>0</v>
      </c>
    </row>
    <row r="87" spans="1:8">
      <c r="B87" s="59" t="s">
        <v>86</v>
      </c>
      <c r="C87" s="60"/>
      <c r="D87" s="61"/>
      <c r="E87" s="60">
        <f>SUM(E76:E86)</f>
        <v>28</v>
      </c>
      <c r="F87" s="60"/>
      <c r="G87" s="62"/>
      <c r="H87" s="112">
        <f>SUM(H76:H86)</f>
        <v>0</v>
      </c>
    </row>
    <row r="88" spans="1:8">
      <c r="B88" s="113"/>
      <c r="C88" s="114"/>
      <c r="D88" s="113"/>
      <c r="E88" s="114"/>
      <c r="F88" s="114"/>
      <c r="G88" s="115"/>
      <c r="H88" s="116"/>
    </row>
    <row r="89" spans="1:8">
      <c r="A89" s="40" t="s">
        <v>161</v>
      </c>
      <c r="B89" s="117"/>
      <c r="C89" s="40"/>
      <c r="D89" s="40"/>
      <c r="E89" s="66"/>
      <c r="F89" s="67"/>
      <c r="G89" s="68"/>
      <c r="H89" s="116"/>
    </row>
    <row r="90" spans="1:8">
      <c r="A90" s="69" t="s">
        <v>88</v>
      </c>
      <c r="B90" s="69" t="s">
        <v>89</v>
      </c>
      <c r="C90" s="70" t="s">
        <v>90</v>
      </c>
      <c r="D90" s="69" t="s">
        <v>13</v>
      </c>
      <c r="E90" s="69" t="s">
        <v>91</v>
      </c>
      <c r="F90" s="69" t="s">
        <v>92</v>
      </c>
      <c r="G90" s="71" t="s">
        <v>93</v>
      </c>
      <c r="H90" s="116"/>
    </row>
    <row r="91" spans="1:8">
      <c r="A91" s="72">
        <v>1</v>
      </c>
      <c r="B91" s="117" t="s">
        <v>94</v>
      </c>
      <c r="C91" s="12" t="s">
        <v>95</v>
      </c>
      <c r="D91" s="72" t="s">
        <v>22</v>
      </c>
      <c r="E91" s="72">
        <f>E87</f>
        <v>28</v>
      </c>
      <c r="F91" s="72">
        <v>0</v>
      </c>
      <c r="G91" s="74">
        <f t="shared" ref="G91:G102" si="4">E91*F91</f>
        <v>0</v>
      </c>
      <c r="H91" s="116"/>
    </row>
    <row r="92" spans="1:8">
      <c r="A92" s="22">
        <v>2</v>
      </c>
      <c r="B92" s="75" t="s">
        <v>162</v>
      </c>
      <c r="C92" s="118" t="s">
        <v>163</v>
      </c>
      <c r="D92" s="22" t="s">
        <v>22</v>
      </c>
      <c r="E92" s="119">
        <f>E87</f>
        <v>28</v>
      </c>
      <c r="F92" s="22">
        <v>0</v>
      </c>
      <c r="G92" s="77">
        <f t="shared" si="4"/>
        <v>0</v>
      </c>
      <c r="H92" s="116"/>
    </row>
    <row r="93" spans="1:8">
      <c r="A93" s="22">
        <v>3</v>
      </c>
      <c r="B93" s="75" t="s">
        <v>164</v>
      </c>
      <c r="C93" s="76" t="s">
        <v>165</v>
      </c>
      <c r="D93" s="22" t="s">
        <v>22</v>
      </c>
      <c r="E93" s="119">
        <f>E92</f>
        <v>28</v>
      </c>
      <c r="F93" s="22">
        <v>0</v>
      </c>
      <c r="G93" s="77">
        <f t="shared" si="4"/>
        <v>0</v>
      </c>
      <c r="H93" s="116"/>
    </row>
    <row r="94" spans="1:8">
      <c r="A94" s="22">
        <v>4</v>
      </c>
      <c r="B94" s="75" t="s">
        <v>94</v>
      </c>
      <c r="C94" s="76" t="s">
        <v>100</v>
      </c>
      <c r="D94" s="22" t="s">
        <v>22</v>
      </c>
      <c r="E94" s="119">
        <f>E92</f>
        <v>28</v>
      </c>
      <c r="F94" s="22">
        <v>0</v>
      </c>
      <c r="G94" s="77">
        <f t="shared" si="4"/>
        <v>0</v>
      </c>
      <c r="H94" s="116"/>
    </row>
    <row r="95" spans="1:8">
      <c r="A95" s="22">
        <v>5</v>
      </c>
      <c r="B95" s="75" t="s">
        <v>166</v>
      </c>
      <c r="C95" s="76" t="s">
        <v>167</v>
      </c>
      <c r="D95" s="22" t="s">
        <v>22</v>
      </c>
      <c r="E95" s="119">
        <f>E94</f>
        <v>28</v>
      </c>
      <c r="F95" s="22">
        <v>0</v>
      </c>
      <c r="G95" s="77">
        <f t="shared" si="4"/>
        <v>0</v>
      </c>
      <c r="H95" s="116"/>
    </row>
    <row r="96" spans="1:8">
      <c r="A96" s="22">
        <v>6</v>
      </c>
      <c r="B96" s="75" t="s">
        <v>106</v>
      </c>
      <c r="C96" s="76" t="s">
        <v>107</v>
      </c>
      <c r="D96" s="22" t="s">
        <v>22</v>
      </c>
      <c r="E96" s="119">
        <f>E92</f>
        <v>28</v>
      </c>
      <c r="F96" s="22">
        <v>0</v>
      </c>
      <c r="G96" s="77">
        <f t="shared" si="4"/>
        <v>0</v>
      </c>
      <c r="H96" s="116"/>
    </row>
    <row r="97" spans="1:8">
      <c r="A97" s="22">
        <v>7</v>
      </c>
      <c r="B97" s="75" t="s">
        <v>94</v>
      </c>
      <c r="C97" s="76" t="s">
        <v>168</v>
      </c>
      <c r="D97" s="22" t="s">
        <v>22</v>
      </c>
      <c r="E97" s="119">
        <f>E92</f>
        <v>28</v>
      </c>
      <c r="F97" s="22">
        <v>0</v>
      </c>
      <c r="G97" s="77">
        <f t="shared" si="4"/>
        <v>0</v>
      </c>
      <c r="H97" s="116"/>
    </row>
    <row r="98" spans="1:8">
      <c r="A98" s="22">
        <v>8</v>
      </c>
      <c r="B98" s="75" t="s">
        <v>94</v>
      </c>
      <c r="C98" s="76" t="s">
        <v>169</v>
      </c>
      <c r="D98" s="22" t="s">
        <v>22</v>
      </c>
      <c r="E98" s="119">
        <f>E92</f>
        <v>28</v>
      </c>
      <c r="F98" s="22">
        <v>0</v>
      </c>
      <c r="G98" s="77">
        <f t="shared" si="4"/>
        <v>0</v>
      </c>
      <c r="H98" s="116"/>
    </row>
    <row r="99" spans="1:8">
      <c r="A99" s="22">
        <v>9</v>
      </c>
      <c r="B99" s="75" t="s">
        <v>94</v>
      </c>
      <c r="C99" s="79" t="s">
        <v>105</v>
      </c>
      <c r="D99" s="22" t="s">
        <v>22</v>
      </c>
      <c r="E99" s="22">
        <f>E87</f>
        <v>28</v>
      </c>
      <c r="F99" s="22">
        <v>0</v>
      </c>
      <c r="G99" s="77">
        <f t="shared" si="4"/>
        <v>0</v>
      </c>
      <c r="H99" s="116"/>
    </row>
    <row r="100" spans="1:8">
      <c r="A100" s="22">
        <v>10</v>
      </c>
      <c r="B100" s="75" t="s">
        <v>108</v>
      </c>
      <c r="C100" s="76" t="s">
        <v>109</v>
      </c>
      <c r="D100" s="22" t="s">
        <v>18</v>
      </c>
      <c r="E100" s="119">
        <f>E92</f>
        <v>28</v>
      </c>
      <c r="F100" s="22">
        <v>0</v>
      </c>
      <c r="G100" s="77">
        <f t="shared" si="4"/>
        <v>0</v>
      </c>
      <c r="H100" s="116"/>
    </row>
    <row r="101" spans="1:8">
      <c r="A101" s="22">
        <v>11</v>
      </c>
      <c r="B101" s="75" t="s">
        <v>110</v>
      </c>
      <c r="C101" s="81" t="s">
        <v>111</v>
      </c>
      <c r="D101" s="82" t="s">
        <v>112</v>
      </c>
      <c r="E101" s="22">
        <f>0.01*E100</f>
        <v>0.28000000000000003</v>
      </c>
      <c r="F101" s="83">
        <v>0</v>
      </c>
      <c r="G101" s="77">
        <f t="shared" si="4"/>
        <v>0</v>
      </c>
      <c r="H101" s="116"/>
    </row>
    <row r="102" spans="1:8">
      <c r="A102" s="84">
        <v>12</v>
      </c>
      <c r="B102" s="85" t="s">
        <v>113</v>
      </c>
      <c r="C102" s="86" t="s">
        <v>114</v>
      </c>
      <c r="D102" s="84" t="s">
        <v>115</v>
      </c>
      <c r="E102" s="84">
        <f>E92*0.15</f>
        <v>4.2</v>
      </c>
      <c r="F102" s="84">
        <v>0</v>
      </c>
      <c r="G102" s="87">
        <f t="shared" si="4"/>
        <v>0</v>
      </c>
      <c r="H102" s="116"/>
    </row>
    <row r="103" spans="1:8">
      <c r="A103" s="59" t="s">
        <v>86</v>
      </c>
      <c r="B103" s="60"/>
      <c r="C103" s="61"/>
      <c r="D103" s="60"/>
      <c r="E103" s="60"/>
      <c r="F103" s="60"/>
      <c r="G103" s="24">
        <f>SUM(G91:G102)</f>
        <v>0</v>
      </c>
      <c r="H103" s="116"/>
    </row>
    <row r="104" spans="1:8">
      <c r="A104" s="12"/>
      <c r="B104" s="13"/>
      <c r="C104" s="12"/>
      <c r="D104" s="12"/>
      <c r="E104" s="12"/>
      <c r="F104" s="12"/>
      <c r="G104" s="14"/>
      <c r="H104" s="116"/>
    </row>
    <row r="105" spans="1:8" ht="16.5">
      <c r="B105" s="65" t="s">
        <v>170</v>
      </c>
      <c r="C105" s="88"/>
      <c r="D105" s="88"/>
      <c r="E105" s="88"/>
      <c r="F105" s="88"/>
      <c r="G105" s="89"/>
      <c r="H105" s="116"/>
    </row>
    <row r="106" spans="1:8">
      <c r="B106" s="69" t="s">
        <v>117</v>
      </c>
      <c r="C106" s="70" t="s">
        <v>118</v>
      </c>
      <c r="D106" s="69" t="s">
        <v>13</v>
      </c>
      <c r="E106" s="69" t="s">
        <v>91</v>
      </c>
      <c r="F106" s="69" t="s">
        <v>92</v>
      </c>
      <c r="G106" s="71" t="s">
        <v>93</v>
      </c>
      <c r="H106" s="116"/>
    </row>
    <row r="107" spans="1:8">
      <c r="B107" s="72">
        <v>1</v>
      </c>
      <c r="C107" s="120" t="s">
        <v>119</v>
      </c>
      <c r="D107" s="121" t="s">
        <v>22</v>
      </c>
      <c r="E107" s="93">
        <f>E87*3</f>
        <v>84</v>
      </c>
      <c r="F107" s="93">
        <v>0</v>
      </c>
      <c r="G107" s="74">
        <f t="shared" ref="G107:G114" si="5">E107*F107</f>
        <v>0</v>
      </c>
      <c r="H107" s="116"/>
    </row>
    <row r="108" spans="1:8">
      <c r="B108" s="72">
        <v>2</v>
      </c>
      <c r="C108" s="76" t="s">
        <v>171</v>
      </c>
      <c r="D108" s="75" t="s">
        <v>22</v>
      </c>
      <c r="E108" s="119">
        <f>E87</f>
        <v>28</v>
      </c>
      <c r="F108" s="22">
        <v>0</v>
      </c>
      <c r="G108" s="77">
        <f t="shared" si="5"/>
        <v>0</v>
      </c>
      <c r="H108" s="116"/>
    </row>
    <row r="109" spans="1:8">
      <c r="B109" s="72">
        <v>3</v>
      </c>
      <c r="C109" s="91" t="s">
        <v>172</v>
      </c>
      <c r="D109" s="85" t="s">
        <v>173</v>
      </c>
      <c r="E109" s="92">
        <f>E108</f>
        <v>28</v>
      </c>
      <c r="F109" s="84">
        <v>0</v>
      </c>
      <c r="G109" s="77">
        <f t="shared" si="5"/>
        <v>0</v>
      </c>
      <c r="H109" s="116"/>
    </row>
    <row r="110" spans="1:8">
      <c r="B110" s="72">
        <v>4</v>
      </c>
      <c r="C110" s="29" t="s">
        <v>174</v>
      </c>
      <c r="D110" s="75" t="s">
        <v>22</v>
      </c>
      <c r="E110" s="119">
        <f>E87</f>
        <v>28</v>
      </c>
      <c r="F110" s="22">
        <v>0</v>
      </c>
      <c r="G110" s="77">
        <f t="shared" si="5"/>
        <v>0</v>
      </c>
      <c r="H110" s="116"/>
    </row>
    <row r="111" spans="1:8">
      <c r="B111" s="72">
        <v>5</v>
      </c>
      <c r="C111" s="91" t="s">
        <v>125</v>
      </c>
      <c r="D111" s="85" t="s">
        <v>22</v>
      </c>
      <c r="E111" s="22">
        <f>E91</f>
        <v>28</v>
      </c>
      <c r="F111" s="84">
        <v>0</v>
      </c>
      <c r="G111" s="77">
        <f t="shared" si="5"/>
        <v>0</v>
      </c>
      <c r="H111" s="116"/>
    </row>
    <row r="112" spans="1:8">
      <c r="B112" s="72">
        <v>6</v>
      </c>
      <c r="C112" s="29" t="s">
        <v>175</v>
      </c>
      <c r="D112" s="75" t="s">
        <v>22</v>
      </c>
      <c r="E112" s="119">
        <f>E108</f>
        <v>28</v>
      </c>
      <c r="F112" s="22">
        <v>0</v>
      </c>
      <c r="G112" s="77">
        <f t="shared" si="5"/>
        <v>0</v>
      </c>
      <c r="H112" s="37"/>
    </row>
    <row r="113" spans="1:8">
      <c r="B113" s="72">
        <v>7</v>
      </c>
      <c r="C113" s="91" t="s">
        <v>126</v>
      </c>
      <c r="D113" s="85" t="s">
        <v>112</v>
      </c>
      <c r="E113" s="22">
        <f>E87*0.1</f>
        <v>2.8000000000000003</v>
      </c>
      <c r="F113" s="84">
        <v>0</v>
      </c>
      <c r="G113" s="77">
        <f t="shared" si="5"/>
        <v>0</v>
      </c>
      <c r="H113" s="37"/>
    </row>
    <row r="114" spans="1:8">
      <c r="B114" s="93">
        <v>8</v>
      </c>
      <c r="C114" s="86" t="s">
        <v>176</v>
      </c>
      <c r="D114" s="85" t="s">
        <v>112</v>
      </c>
      <c r="E114" s="92">
        <f>E108*0.1</f>
        <v>2.8000000000000003</v>
      </c>
      <c r="F114" s="84">
        <v>0</v>
      </c>
      <c r="G114" s="87">
        <f t="shared" si="5"/>
        <v>0</v>
      </c>
      <c r="H114" s="37"/>
    </row>
    <row r="115" spans="1:8" ht="16.5">
      <c r="B115" s="59" t="s">
        <v>86</v>
      </c>
      <c r="C115" s="94"/>
      <c r="D115" s="95"/>
      <c r="E115" s="95" t="s">
        <v>129</v>
      </c>
      <c r="F115" s="95"/>
      <c r="G115" s="96">
        <f>SUM(G107:G114)</f>
        <v>0</v>
      </c>
      <c r="H115" s="37"/>
    </row>
    <row r="116" spans="1:8">
      <c r="H116" s="37"/>
    </row>
    <row r="117" spans="1:8" ht="15.75">
      <c r="A117" s="113"/>
      <c r="B117" s="100" t="s">
        <v>177</v>
      </c>
      <c r="C117" s="101"/>
      <c r="D117" s="102"/>
      <c r="E117" s="102"/>
      <c r="F117" s="102"/>
      <c r="G117" s="103">
        <f>H87+G103+G115</f>
        <v>0</v>
      </c>
      <c r="H117" s="37"/>
    </row>
    <row r="118" spans="1:8" ht="15.75">
      <c r="A118" s="113"/>
      <c r="B118" s="122"/>
      <c r="C118" s="122"/>
      <c r="D118" s="123"/>
      <c r="E118" s="123"/>
      <c r="F118" s="123"/>
      <c r="G118" s="124"/>
      <c r="H118" s="37"/>
    </row>
    <row r="119" spans="1:8">
      <c r="A119" s="113"/>
      <c r="B119" s="40" t="s">
        <v>178</v>
      </c>
      <c r="C119" s="40"/>
      <c r="D119" s="41"/>
      <c r="E119" s="13"/>
      <c r="F119" s="42"/>
      <c r="G119" s="43"/>
      <c r="H119" s="13"/>
    </row>
    <row r="120" spans="1:8">
      <c r="A120" s="113"/>
      <c r="B120" s="125" t="s">
        <v>179</v>
      </c>
      <c r="C120" s="125"/>
      <c r="D120" s="126"/>
      <c r="E120" s="125"/>
      <c r="F120" s="126"/>
      <c r="G120" s="127"/>
      <c r="H120" s="125"/>
    </row>
    <row r="121" spans="1:8">
      <c r="A121" s="113"/>
      <c r="B121" s="128" t="s">
        <v>37</v>
      </c>
      <c r="C121" s="129" t="s">
        <v>38</v>
      </c>
      <c r="D121" s="128" t="s">
        <v>39</v>
      </c>
      <c r="E121" s="128" t="s">
        <v>40</v>
      </c>
      <c r="F121" s="128" t="s">
        <v>41</v>
      </c>
      <c r="G121" s="130" t="s">
        <v>180</v>
      </c>
      <c r="H121" s="128" t="s">
        <v>93</v>
      </c>
    </row>
    <row r="122" spans="1:8">
      <c r="A122" s="113"/>
      <c r="B122" s="131" t="s">
        <v>181</v>
      </c>
      <c r="C122" s="132" t="s">
        <v>58</v>
      </c>
      <c r="D122" s="133" t="s">
        <v>59</v>
      </c>
      <c r="E122" s="134">
        <v>24</v>
      </c>
      <c r="F122" s="135" t="s">
        <v>182</v>
      </c>
      <c r="G122" s="136">
        <v>0</v>
      </c>
      <c r="H122" s="77">
        <f>E122*G122</f>
        <v>0</v>
      </c>
    </row>
    <row r="123" spans="1:8">
      <c r="A123" s="113"/>
      <c r="B123" s="131" t="s">
        <v>183</v>
      </c>
      <c r="C123" s="132" t="s">
        <v>75</v>
      </c>
      <c r="D123" s="133" t="s">
        <v>76</v>
      </c>
      <c r="E123" s="134">
        <v>20</v>
      </c>
      <c r="F123" s="135" t="s">
        <v>182</v>
      </c>
      <c r="G123" s="136">
        <v>0</v>
      </c>
      <c r="H123" s="77">
        <f>E123*G123</f>
        <v>0</v>
      </c>
    </row>
    <row r="124" spans="1:8">
      <c r="A124" s="113"/>
      <c r="B124" s="137" t="s">
        <v>184</v>
      </c>
      <c r="C124" s="138" t="s">
        <v>64</v>
      </c>
      <c r="D124" s="139" t="s">
        <v>65</v>
      </c>
      <c r="E124" s="139">
        <v>20</v>
      </c>
      <c r="F124" s="140" t="s">
        <v>185</v>
      </c>
      <c r="G124" s="136">
        <v>0</v>
      </c>
      <c r="H124" s="77">
        <f>E124*G124</f>
        <v>0</v>
      </c>
    </row>
    <row r="125" spans="1:8">
      <c r="A125" s="113"/>
      <c r="B125" s="141" t="s">
        <v>86</v>
      </c>
      <c r="C125" s="142"/>
      <c r="D125" s="143"/>
      <c r="E125" s="144">
        <f>SUM(E122:E124)</f>
        <v>64</v>
      </c>
      <c r="F125" s="145"/>
      <c r="G125" s="146"/>
      <c r="H125" s="147">
        <f>SUM(H122:H124)</f>
        <v>0</v>
      </c>
    </row>
    <row r="126" spans="1:8">
      <c r="A126" s="113"/>
      <c r="B126" s="148"/>
      <c r="C126" s="149"/>
      <c r="D126" s="150"/>
      <c r="E126" s="150"/>
      <c r="F126" s="151"/>
      <c r="G126" s="152"/>
      <c r="H126" s="153"/>
    </row>
    <row r="127" spans="1:8">
      <c r="A127" s="113"/>
      <c r="B127" s="125" t="s">
        <v>186</v>
      </c>
      <c r="C127" s="125"/>
      <c r="D127" s="126"/>
      <c r="E127" s="125"/>
      <c r="F127" s="126"/>
      <c r="G127" s="127"/>
      <c r="H127" s="127"/>
    </row>
    <row r="128" spans="1:8">
      <c r="A128" s="113"/>
      <c r="B128" s="128" t="s">
        <v>37</v>
      </c>
      <c r="C128" s="129" t="s">
        <v>38</v>
      </c>
      <c r="D128" s="128" t="s">
        <v>39</v>
      </c>
      <c r="E128" s="128" t="s">
        <v>40</v>
      </c>
      <c r="F128" s="128" t="s">
        <v>41</v>
      </c>
      <c r="G128" s="130" t="s">
        <v>180</v>
      </c>
      <c r="H128" s="130" t="s">
        <v>93</v>
      </c>
    </row>
    <row r="129" spans="1:10">
      <c r="A129" s="113"/>
      <c r="B129" s="154" t="s">
        <v>187</v>
      </c>
      <c r="C129" s="132" t="s">
        <v>188</v>
      </c>
      <c r="D129" s="133" t="s">
        <v>189</v>
      </c>
      <c r="E129" s="133">
        <v>48</v>
      </c>
      <c r="F129" s="135" t="s">
        <v>190</v>
      </c>
      <c r="G129" s="136">
        <v>0</v>
      </c>
      <c r="H129" s="77">
        <f t="shared" ref="H129:H135" si="6">E129*G129</f>
        <v>0</v>
      </c>
    </row>
    <row r="130" spans="1:10">
      <c r="A130" s="113"/>
      <c r="B130" s="131" t="s">
        <v>191</v>
      </c>
      <c r="C130" s="132" t="s">
        <v>192</v>
      </c>
      <c r="D130" s="133" t="s">
        <v>193</v>
      </c>
      <c r="E130" s="134">
        <v>154</v>
      </c>
      <c r="F130" s="135" t="s">
        <v>190</v>
      </c>
      <c r="G130" s="136">
        <v>0</v>
      </c>
      <c r="H130" s="77">
        <f t="shared" si="6"/>
        <v>0</v>
      </c>
    </row>
    <row r="131" spans="1:10">
      <c r="A131" s="113"/>
      <c r="B131" s="154" t="s">
        <v>194</v>
      </c>
      <c r="C131" s="132" t="s">
        <v>195</v>
      </c>
      <c r="D131" s="133" t="s">
        <v>196</v>
      </c>
      <c r="E131" s="134">
        <v>224</v>
      </c>
      <c r="F131" s="135" t="s">
        <v>190</v>
      </c>
      <c r="G131" s="136">
        <v>0</v>
      </c>
      <c r="H131" s="77">
        <f t="shared" si="6"/>
        <v>0</v>
      </c>
    </row>
    <row r="132" spans="1:10">
      <c r="A132" s="113"/>
      <c r="B132" s="131" t="s">
        <v>197</v>
      </c>
      <c r="C132" s="132" t="s">
        <v>198</v>
      </c>
      <c r="D132" s="133" t="s">
        <v>199</v>
      </c>
      <c r="E132" s="134">
        <v>70</v>
      </c>
      <c r="F132" s="135" t="s">
        <v>190</v>
      </c>
      <c r="G132" s="136">
        <v>0</v>
      </c>
      <c r="H132" s="77">
        <f t="shared" si="6"/>
        <v>0</v>
      </c>
    </row>
    <row r="133" spans="1:10">
      <c r="A133" s="113"/>
      <c r="B133" s="154" t="s">
        <v>200</v>
      </c>
      <c r="C133" s="132" t="s">
        <v>201</v>
      </c>
      <c r="D133" s="133" t="s">
        <v>202</v>
      </c>
      <c r="E133" s="134">
        <v>70</v>
      </c>
      <c r="F133" s="135" t="s">
        <v>190</v>
      </c>
      <c r="G133" s="136">
        <v>0</v>
      </c>
      <c r="H133" s="77">
        <f t="shared" si="6"/>
        <v>0</v>
      </c>
    </row>
    <row r="134" spans="1:10">
      <c r="A134" s="113"/>
      <c r="B134" s="131" t="s">
        <v>203</v>
      </c>
      <c r="C134" s="132" t="s">
        <v>204</v>
      </c>
      <c r="D134" s="133" t="s">
        <v>205</v>
      </c>
      <c r="E134" s="134">
        <v>84</v>
      </c>
      <c r="F134" s="135" t="s">
        <v>190</v>
      </c>
      <c r="G134" s="136">
        <v>0</v>
      </c>
      <c r="H134" s="77">
        <f t="shared" si="6"/>
        <v>0</v>
      </c>
    </row>
    <row r="135" spans="1:10">
      <c r="A135" s="113"/>
      <c r="B135" s="131" t="s">
        <v>206</v>
      </c>
      <c r="C135" s="132" t="s">
        <v>207</v>
      </c>
      <c r="D135" s="133" t="s">
        <v>208</v>
      </c>
      <c r="E135" s="134">
        <v>70</v>
      </c>
      <c r="F135" s="135" t="s">
        <v>190</v>
      </c>
      <c r="G135" s="136">
        <v>0</v>
      </c>
      <c r="H135" s="77">
        <f t="shared" si="6"/>
        <v>0</v>
      </c>
    </row>
    <row r="136" spans="1:10">
      <c r="A136" s="113"/>
      <c r="B136" s="141" t="s">
        <v>86</v>
      </c>
      <c r="C136" s="142"/>
      <c r="D136" s="143"/>
      <c r="E136" s="144">
        <f>SUM(E129:E135)</f>
        <v>720</v>
      </c>
      <c r="F136" s="145"/>
      <c r="G136" s="146"/>
      <c r="H136" s="147">
        <f>SUM(H129:H135)</f>
        <v>0</v>
      </c>
    </row>
    <row r="137" spans="1:10">
      <c r="A137" s="113"/>
      <c r="B137" s="148"/>
      <c r="C137" s="149"/>
      <c r="D137" s="150"/>
      <c r="E137" s="150"/>
      <c r="F137" s="151"/>
      <c r="G137" s="152"/>
      <c r="H137" s="153"/>
    </row>
    <row r="138" spans="1:10">
      <c r="A138" s="113"/>
      <c r="B138" s="59" t="s">
        <v>86</v>
      </c>
      <c r="C138" s="60"/>
      <c r="D138" s="61"/>
      <c r="E138" s="60"/>
      <c r="F138" s="60"/>
      <c r="G138" s="62"/>
      <c r="H138" s="24">
        <f>H125+H136</f>
        <v>0</v>
      </c>
      <c r="J138" s="155"/>
    </row>
    <row r="139" spans="1:10" ht="15.75">
      <c r="A139" s="113"/>
      <c r="B139" s="122"/>
      <c r="C139" s="122"/>
      <c r="D139" s="123"/>
      <c r="E139" s="123"/>
      <c r="F139" s="123"/>
      <c r="G139" s="124"/>
      <c r="H139" s="64"/>
    </row>
    <row r="140" spans="1:10">
      <c r="A140" s="125" t="s">
        <v>209</v>
      </c>
      <c r="B140" s="156"/>
      <c r="C140" s="65"/>
      <c r="D140" s="66"/>
      <c r="E140" s="66"/>
      <c r="F140" s="66"/>
      <c r="G140" s="157"/>
      <c r="H140" s="37"/>
    </row>
    <row r="141" spans="1:10">
      <c r="A141" s="158" t="s">
        <v>88</v>
      </c>
      <c r="B141" s="158" t="s">
        <v>89</v>
      </c>
      <c r="C141" s="159" t="s">
        <v>90</v>
      </c>
      <c r="D141" s="158" t="s">
        <v>13</v>
      </c>
      <c r="E141" s="158" t="s">
        <v>91</v>
      </c>
      <c r="F141" s="158" t="s">
        <v>92</v>
      </c>
      <c r="G141" s="160" t="s">
        <v>93</v>
      </c>
      <c r="H141" s="37"/>
    </row>
    <row r="142" spans="1:10">
      <c r="A142" s="161">
        <v>1</v>
      </c>
      <c r="B142" s="162" t="s">
        <v>94</v>
      </c>
      <c r="C142" s="163" t="s">
        <v>95</v>
      </c>
      <c r="D142" s="134" t="s">
        <v>22</v>
      </c>
      <c r="E142" s="82">
        <f>E125</f>
        <v>64</v>
      </c>
      <c r="F142" s="164">
        <v>0</v>
      </c>
      <c r="G142" s="77">
        <f t="shared" ref="G142:G153" si="7">E142*F142</f>
        <v>0</v>
      </c>
      <c r="H142" s="37"/>
    </row>
    <row r="143" spans="1:10">
      <c r="A143" s="134">
        <v>2</v>
      </c>
      <c r="B143" s="165" t="s">
        <v>162</v>
      </c>
      <c r="C143" s="118" t="s">
        <v>163</v>
      </c>
      <c r="D143" s="166" t="s">
        <v>22</v>
      </c>
      <c r="E143" s="82">
        <f>E142</f>
        <v>64</v>
      </c>
      <c r="F143" s="164">
        <v>0</v>
      </c>
      <c r="G143" s="77">
        <f t="shared" si="7"/>
        <v>0</v>
      </c>
      <c r="H143" s="37"/>
    </row>
    <row r="144" spans="1:10">
      <c r="A144" s="161">
        <v>3</v>
      </c>
      <c r="B144" s="165" t="s">
        <v>210</v>
      </c>
      <c r="C144" s="76" t="s">
        <v>211</v>
      </c>
      <c r="D144" s="167" t="s">
        <v>22</v>
      </c>
      <c r="E144" s="82">
        <f>E143</f>
        <v>64</v>
      </c>
      <c r="F144" s="168">
        <v>0</v>
      </c>
      <c r="G144" s="77">
        <f t="shared" si="7"/>
        <v>0</v>
      </c>
      <c r="H144" s="37"/>
    </row>
    <row r="145" spans="1:8">
      <c r="A145" s="134">
        <v>4</v>
      </c>
      <c r="B145" s="165" t="s">
        <v>106</v>
      </c>
      <c r="C145" s="76" t="s">
        <v>212</v>
      </c>
      <c r="D145" s="169" t="s">
        <v>22</v>
      </c>
      <c r="E145" s="82">
        <f>E143</f>
        <v>64</v>
      </c>
      <c r="F145" s="168">
        <v>0</v>
      </c>
      <c r="G145" s="77">
        <f t="shared" si="7"/>
        <v>0</v>
      </c>
      <c r="H145" s="37"/>
    </row>
    <row r="146" spans="1:8">
      <c r="A146" s="161">
        <v>5</v>
      </c>
      <c r="B146" s="165" t="s">
        <v>166</v>
      </c>
      <c r="C146" s="76" t="s">
        <v>167</v>
      </c>
      <c r="D146" s="170" t="s">
        <v>22</v>
      </c>
      <c r="E146" s="119">
        <f>E144</f>
        <v>64</v>
      </c>
      <c r="F146" s="171">
        <v>0</v>
      </c>
      <c r="G146" s="77">
        <f t="shared" si="7"/>
        <v>0</v>
      </c>
      <c r="H146" s="37"/>
    </row>
    <row r="147" spans="1:8">
      <c r="A147" s="134">
        <v>6</v>
      </c>
      <c r="B147" s="165" t="s">
        <v>94</v>
      </c>
      <c r="C147" s="141" t="s">
        <v>213</v>
      </c>
      <c r="D147" s="134" t="s">
        <v>22</v>
      </c>
      <c r="E147" s="82">
        <f>E143</f>
        <v>64</v>
      </c>
      <c r="F147" s="172">
        <v>0</v>
      </c>
      <c r="G147" s="77">
        <f t="shared" si="7"/>
        <v>0</v>
      </c>
      <c r="H147" s="37"/>
    </row>
    <row r="148" spans="1:8">
      <c r="A148" s="134">
        <v>8</v>
      </c>
      <c r="B148" s="165" t="s">
        <v>94</v>
      </c>
      <c r="C148" s="76" t="s">
        <v>169</v>
      </c>
      <c r="D148" s="134" t="s">
        <v>22</v>
      </c>
      <c r="E148" s="82">
        <f>E143</f>
        <v>64</v>
      </c>
      <c r="F148" s="172">
        <v>0</v>
      </c>
      <c r="G148" s="77">
        <f t="shared" si="7"/>
        <v>0</v>
      </c>
      <c r="H148" s="37"/>
    </row>
    <row r="149" spans="1:8">
      <c r="A149" s="161">
        <v>9</v>
      </c>
      <c r="B149" s="165" t="s">
        <v>94</v>
      </c>
      <c r="C149" s="141" t="s">
        <v>214</v>
      </c>
      <c r="D149" s="134" t="s">
        <v>22</v>
      </c>
      <c r="E149" s="82">
        <f>E143</f>
        <v>64</v>
      </c>
      <c r="F149" s="172">
        <v>0</v>
      </c>
      <c r="G149" s="77">
        <f t="shared" si="7"/>
        <v>0</v>
      </c>
      <c r="H149" s="37"/>
    </row>
    <row r="150" spans="1:8">
      <c r="A150" s="134">
        <v>10</v>
      </c>
      <c r="B150" s="165" t="s">
        <v>215</v>
      </c>
      <c r="C150" s="173" t="s">
        <v>216</v>
      </c>
      <c r="D150" s="22" t="s">
        <v>18</v>
      </c>
      <c r="E150" s="119">
        <f>E143</f>
        <v>64</v>
      </c>
      <c r="F150" s="22">
        <v>0</v>
      </c>
      <c r="G150" s="77">
        <f t="shared" si="7"/>
        <v>0</v>
      </c>
      <c r="H150" s="37"/>
    </row>
    <row r="151" spans="1:8">
      <c r="A151" s="161">
        <v>11</v>
      </c>
      <c r="B151" s="165" t="s">
        <v>110</v>
      </c>
      <c r="C151" s="81" t="s">
        <v>217</v>
      </c>
      <c r="D151" s="174" t="s">
        <v>112</v>
      </c>
      <c r="E151" s="174">
        <f>E143*0.03</f>
        <v>1.92</v>
      </c>
      <c r="F151" s="175">
        <v>0</v>
      </c>
      <c r="G151" s="77">
        <f t="shared" si="7"/>
        <v>0</v>
      </c>
      <c r="H151" s="37"/>
    </row>
    <row r="152" spans="1:8">
      <c r="A152" s="134">
        <v>12</v>
      </c>
      <c r="B152" s="176" t="s">
        <v>113</v>
      </c>
      <c r="C152" s="177" t="s">
        <v>218</v>
      </c>
      <c r="D152" s="178" t="s">
        <v>115</v>
      </c>
      <c r="E152" s="178">
        <f>E143*0.015</f>
        <v>0.96</v>
      </c>
      <c r="F152" s="179">
        <v>0</v>
      </c>
      <c r="G152" s="77">
        <f t="shared" si="7"/>
        <v>0</v>
      </c>
      <c r="H152" s="37"/>
    </row>
    <row r="153" spans="1:8">
      <c r="A153" s="161">
        <v>13</v>
      </c>
      <c r="B153" s="165" t="s">
        <v>94</v>
      </c>
      <c r="C153" s="81" t="s">
        <v>219</v>
      </c>
      <c r="D153" s="82" t="s">
        <v>22</v>
      </c>
      <c r="E153" s="82">
        <f>E143</f>
        <v>64</v>
      </c>
      <c r="F153" s="180">
        <v>0</v>
      </c>
      <c r="G153" s="77">
        <f t="shared" si="7"/>
        <v>0</v>
      </c>
      <c r="H153" s="37"/>
    </row>
    <row r="154" spans="1:8">
      <c r="A154" s="181" t="s">
        <v>86</v>
      </c>
      <c r="B154" s="182"/>
      <c r="C154" s="183"/>
      <c r="D154" s="184"/>
      <c r="E154" s="184"/>
      <c r="F154" s="184"/>
      <c r="G154" s="185">
        <f>SUM(G142:G153)</f>
        <v>0</v>
      </c>
      <c r="H154" s="37"/>
    </row>
    <row r="155" spans="1:8">
      <c r="A155" s="186"/>
      <c r="B155" s="187"/>
      <c r="C155" s="186"/>
      <c r="D155" s="188"/>
      <c r="E155" s="188"/>
      <c r="F155" s="188"/>
      <c r="G155" s="189"/>
      <c r="H155" s="37"/>
    </row>
    <row r="156" spans="1:8">
      <c r="A156" s="125" t="s">
        <v>220</v>
      </c>
      <c r="B156" s="156"/>
      <c r="C156" s="65"/>
      <c r="D156" s="66"/>
      <c r="E156" s="66"/>
      <c r="F156" s="66"/>
      <c r="G156" s="157"/>
      <c r="H156" s="37"/>
    </row>
    <row r="157" spans="1:8">
      <c r="A157" s="158" t="s">
        <v>88</v>
      </c>
      <c r="B157" s="158" t="s">
        <v>89</v>
      </c>
      <c r="C157" s="159" t="s">
        <v>90</v>
      </c>
      <c r="D157" s="158" t="s">
        <v>13</v>
      </c>
      <c r="E157" s="158" t="s">
        <v>91</v>
      </c>
      <c r="F157" s="158" t="s">
        <v>92</v>
      </c>
      <c r="G157" s="160" t="s">
        <v>93</v>
      </c>
      <c r="H157" s="37"/>
    </row>
    <row r="158" spans="1:8">
      <c r="A158" s="161">
        <v>1</v>
      </c>
      <c r="B158" s="190" t="s">
        <v>94</v>
      </c>
      <c r="C158" s="138" t="s">
        <v>221</v>
      </c>
      <c r="D158" s="139" t="s">
        <v>22</v>
      </c>
      <c r="E158" s="139">
        <f>E136</f>
        <v>720</v>
      </c>
      <c r="F158" s="164">
        <v>0</v>
      </c>
      <c r="G158" s="77">
        <f t="shared" ref="G158:G168" si="8">E158*F158</f>
        <v>0</v>
      </c>
      <c r="H158" s="37"/>
    </row>
    <row r="159" spans="1:8">
      <c r="A159" s="161">
        <v>2</v>
      </c>
      <c r="B159" s="75" t="s">
        <v>222</v>
      </c>
      <c r="C159" s="76" t="s">
        <v>223</v>
      </c>
      <c r="D159" s="22" t="s">
        <v>18</v>
      </c>
      <c r="E159" s="119">
        <f>E165</f>
        <v>384</v>
      </c>
      <c r="F159" s="22">
        <v>0</v>
      </c>
      <c r="G159" s="77">
        <f t="shared" si="8"/>
        <v>0</v>
      </c>
      <c r="H159" s="37"/>
    </row>
    <row r="160" spans="1:8">
      <c r="A160" s="161">
        <v>3</v>
      </c>
      <c r="B160" s="75" t="s">
        <v>224</v>
      </c>
      <c r="C160" s="76" t="s">
        <v>225</v>
      </c>
      <c r="D160" s="22" t="s">
        <v>18</v>
      </c>
      <c r="E160" s="119">
        <f>E159</f>
        <v>384</v>
      </c>
      <c r="F160" s="22">
        <v>0</v>
      </c>
      <c r="G160" s="77">
        <f t="shared" si="8"/>
        <v>0</v>
      </c>
      <c r="H160" s="37"/>
    </row>
    <row r="161" spans="1:8">
      <c r="A161" s="161">
        <v>4</v>
      </c>
      <c r="B161" s="165" t="s">
        <v>226</v>
      </c>
      <c r="C161" s="118" t="s">
        <v>227</v>
      </c>
      <c r="D161" s="166" t="s">
        <v>22</v>
      </c>
      <c r="E161" s="82">
        <f>E136</f>
        <v>720</v>
      </c>
      <c r="F161" s="164">
        <v>0</v>
      </c>
      <c r="G161" s="77">
        <f t="shared" si="8"/>
        <v>0</v>
      </c>
      <c r="H161" s="37"/>
    </row>
    <row r="162" spans="1:8">
      <c r="A162" s="161">
        <v>5</v>
      </c>
      <c r="B162" s="165" t="s">
        <v>228</v>
      </c>
      <c r="C162" s="76" t="s">
        <v>229</v>
      </c>
      <c r="D162" s="167" t="s">
        <v>22</v>
      </c>
      <c r="E162" s="82">
        <f>E161</f>
        <v>720</v>
      </c>
      <c r="F162" s="168">
        <v>0</v>
      </c>
      <c r="G162" s="77">
        <f t="shared" si="8"/>
        <v>0</v>
      </c>
      <c r="H162" s="37"/>
    </row>
    <row r="163" spans="1:8">
      <c r="A163" s="161">
        <v>6</v>
      </c>
      <c r="B163" s="165" t="s">
        <v>94</v>
      </c>
      <c r="C163" s="141" t="s">
        <v>230</v>
      </c>
      <c r="D163" s="134" t="s">
        <v>22</v>
      </c>
      <c r="E163" s="82">
        <f>E161</f>
        <v>720</v>
      </c>
      <c r="F163" s="172">
        <v>0</v>
      </c>
      <c r="G163" s="77">
        <f t="shared" si="8"/>
        <v>0</v>
      </c>
      <c r="H163" s="37"/>
    </row>
    <row r="164" spans="1:8">
      <c r="A164" s="161">
        <v>7</v>
      </c>
      <c r="B164" s="165" t="s">
        <v>94</v>
      </c>
      <c r="C164" s="163" t="s">
        <v>231</v>
      </c>
      <c r="D164" s="134" t="s">
        <v>173</v>
      </c>
      <c r="E164" s="83">
        <v>220</v>
      </c>
      <c r="F164" s="172">
        <v>0</v>
      </c>
      <c r="G164" s="77">
        <f t="shared" si="8"/>
        <v>0</v>
      </c>
      <c r="H164" s="37"/>
    </row>
    <row r="165" spans="1:8">
      <c r="A165" s="161">
        <v>8</v>
      </c>
      <c r="B165" s="117" t="s">
        <v>215</v>
      </c>
      <c r="C165" s="173" t="s">
        <v>216</v>
      </c>
      <c r="D165" s="72" t="s">
        <v>18</v>
      </c>
      <c r="E165" s="119">
        <v>384</v>
      </c>
      <c r="F165" s="22">
        <v>0</v>
      </c>
      <c r="G165" s="77">
        <f t="shared" si="8"/>
        <v>0</v>
      </c>
      <c r="H165" s="37"/>
    </row>
    <row r="166" spans="1:8">
      <c r="A166" s="161">
        <v>9</v>
      </c>
      <c r="B166" s="165" t="s">
        <v>110</v>
      </c>
      <c r="C166" s="81" t="s">
        <v>232</v>
      </c>
      <c r="D166" s="174" t="s">
        <v>112</v>
      </c>
      <c r="E166" s="174">
        <f>E161*0.01</f>
        <v>7.2</v>
      </c>
      <c r="F166" s="175">
        <v>0</v>
      </c>
      <c r="G166" s="77">
        <f t="shared" si="8"/>
        <v>0</v>
      </c>
      <c r="H166" s="37"/>
    </row>
    <row r="167" spans="1:8">
      <c r="A167" s="161">
        <v>10</v>
      </c>
      <c r="B167" s="176" t="s">
        <v>113</v>
      </c>
      <c r="C167" s="177" t="s">
        <v>233</v>
      </c>
      <c r="D167" s="178" t="s">
        <v>115</v>
      </c>
      <c r="E167" s="178">
        <f>E158*0.01</f>
        <v>7.2</v>
      </c>
      <c r="F167" s="179">
        <v>0</v>
      </c>
      <c r="G167" s="77">
        <f t="shared" si="8"/>
        <v>0</v>
      </c>
      <c r="H167" s="37"/>
    </row>
    <row r="168" spans="1:8">
      <c r="A168" s="161">
        <v>11</v>
      </c>
      <c r="B168" s="165" t="s">
        <v>94</v>
      </c>
      <c r="C168" s="81" t="s">
        <v>219</v>
      </c>
      <c r="D168" s="82" t="s">
        <v>22</v>
      </c>
      <c r="E168" s="82">
        <f>E161</f>
        <v>720</v>
      </c>
      <c r="F168" s="180">
        <v>0</v>
      </c>
      <c r="G168" s="77">
        <f t="shared" si="8"/>
        <v>0</v>
      </c>
      <c r="H168" s="37"/>
    </row>
    <row r="169" spans="1:8">
      <c r="A169" s="191" t="s">
        <v>86</v>
      </c>
      <c r="B169" s="192"/>
      <c r="C169" s="193"/>
      <c r="D169" s="194"/>
      <c r="E169" s="194"/>
      <c r="F169" s="194"/>
      <c r="G169" s="195">
        <f>SUM(G158:G168)</f>
        <v>0</v>
      </c>
      <c r="H169" s="37"/>
    </row>
    <row r="170" spans="1:8">
      <c r="A170" s="59" t="s">
        <v>86</v>
      </c>
      <c r="B170" s="60"/>
      <c r="C170" s="61"/>
      <c r="D170" s="60"/>
      <c r="E170" s="60"/>
      <c r="F170" s="60"/>
      <c r="G170" s="24">
        <f>G154+G169</f>
        <v>0</v>
      </c>
      <c r="H170" s="80"/>
    </row>
    <row r="171" spans="1:8" ht="15.75">
      <c r="A171" s="113"/>
      <c r="B171" s="122"/>
      <c r="C171" s="122"/>
      <c r="D171" s="123"/>
      <c r="E171" s="123"/>
      <c r="F171" s="123"/>
      <c r="G171" s="124"/>
      <c r="H171" s="37"/>
    </row>
    <row r="172" spans="1:8">
      <c r="B172" s="125" t="s">
        <v>234</v>
      </c>
      <c r="C172" s="65"/>
      <c r="D172" s="65"/>
      <c r="E172" s="65"/>
      <c r="F172" s="65"/>
      <c r="G172" s="157"/>
      <c r="H172" s="37"/>
    </row>
    <row r="173" spans="1:8">
      <c r="B173" s="128" t="s">
        <v>117</v>
      </c>
      <c r="C173" s="196" t="s">
        <v>118</v>
      </c>
      <c r="D173" s="128" t="s">
        <v>13</v>
      </c>
      <c r="E173" s="128" t="s">
        <v>91</v>
      </c>
      <c r="F173" s="128" t="s">
        <v>92</v>
      </c>
      <c r="G173" s="130" t="s">
        <v>93</v>
      </c>
      <c r="H173" s="37"/>
    </row>
    <row r="174" spans="1:8">
      <c r="B174" s="82">
        <v>1</v>
      </c>
      <c r="C174" s="81" t="s">
        <v>235</v>
      </c>
      <c r="D174" s="197" t="s">
        <v>22</v>
      </c>
      <c r="E174" s="82">
        <f>E125*3</f>
        <v>192</v>
      </c>
      <c r="F174" s="82">
        <v>0</v>
      </c>
      <c r="G174" s="77">
        <f t="shared" ref="G174:G179" si="9">E174*F174</f>
        <v>0</v>
      </c>
      <c r="H174" s="37"/>
    </row>
    <row r="175" spans="1:8">
      <c r="B175" s="82">
        <v>2</v>
      </c>
      <c r="C175" s="81" t="s">
        <v>236</v>
      </c>
      <c r="D175" s="197" t="s">
        <v>22</v>
      </c>
      <c r="E175" s="82">
        <f>E125</f>
        <v>64</v>
      </c>
      <c r="F175" s="82">
        <v>0</v>
      </c>
      <c r="G175" s="77">
        <f t="shared" si="9"/>
        <v>0</v>
      </c>
      <c r="H175" s="37"/>
    </row>
    <row r="176" spans="1:8">
      <c r="B176" s="82">
        <v>3</v>
      </c>
      <c r="C176" s="81" t="s">
        <v>237</v>
      </c>
      <c r="D176" s="197" t="s">
        <v>173</v>
      </c>
      <c r="E176" s="82">
        <f>E125*0.5</f>
        <v>32</v>
      </c>
      <c r="F176" s="82">
        <v>0</v>
      </c>
      <c r="G176" s="77">
        <f t="shared" si="9"/>
        <v>0</v>
      </c>
      <c r="H176" s="37"/>
    </row>
    <row r="177" spans="1:8">
      <c r="B177" s="82">
        <v>4</v>
      </c>
      <c r="C177" s="81" t="s">
        <v>174</v>
      </c>
      <c r="D177" s="197" t="s">
        <v>22</v>
      </c>
      <c r="E177" s="82">
        <f>E125</f>
        <v>64</v>
      </c>
      <c r="F177" s="82">
        <v>0</v>
      </c>
      <c r="G177" s="77">
        <f t="shared" si="9"/>
        <v>0</v>
      </c>
      <c r="H177" s="37"/>
    </row>
    <row r="178" spans="1:8">
      <c r="B178" s="82">
        <v>6</v>
      </c>
      <c r="C178" s="91" t="s">
        <v>126</v>
      </c>
      <c r="D178" s="85" t="s">
        <v>112</v>
      </c>
      <c r="E178" s="22">
        <f>E125*0.1</f>
        <v>6.4</v>
      </c>
      <c r="F178" s="84">
        <v>0</v>
      </c>
      <c r="G178" s="77">
        <f t="shared" si="9"/>
        <v>0</v>
      </c>
      <c r="H178" s="37"/>
    </row>
    <row r="179" spans="1:8">
      <c r="B179" s="82">
        <v>7</v>
      </c>
      <c r="C179" s="86" t="s">
        <v>176</v>
      </c>
      <c r="D179" s="197" t="s">
        <v>112</v>
      </c>
      <c r="E179" s="82">
        <f>E150*0.1</f>
        <v>6.4</v>
      </c>
      <c r="F179" s="82">
        <v>0</v>
      </c>
      <c r="G179" s="77">
        <f t="shared" si="9"/>
        <v>0</v>
      </c>
      <c r="H179" s="37"/>
    </row>
    <row r="180" spans="1:8">
      <c r="B180" s="181" t="s">
        <v>86</v>
      </c>
      <c r="C180" s="198"/>
      <c r="D180" s="198"/>
      <c r="E180" s="198" t="s">
        <v>129</v>
      </c>
      <c r="F180" s="198"/>
      <c r="G180" s="185">
        <f>SUM(G174:G179)</f>
        <v>0</v>
      </c>
      <c r="H180" s="37"/>
    </row>
    <row r="181" spans="1:8">
      <c r="H181" s="37"/>
    </row>
    <row r="182" spans="1:8">
      <c r="B182" s="125" t="s">
        <v>238</v>
      </c>
      <c r="C182" s="65"/>
      <c r="D182" s="65"/>
      <c r="E182" s="65"/>
      <c r="F182" s="65"/>
      <c r="G182" s="157"/>
      <c r="H182" s="37"/>
    </row>
    <row r="183" spans="1:8">
      <c r="B183" s="128" t="s">
        <v>117</v>
      </c>
      <c r="C183" s="196" t="s">
        <v>118</v>
      </c>
      <c r="D183" s="128" t="s">
        <v>13</v>
      </c>
      <c r="E183" s="128" t="s">
        <v>91</v>
      </c>
      <c r="F183" s="128" t="s">
        <v>92</v>
      </c>
      <c r="G183" s="130" t="s">
        <v>93</v>
      </c>
      <c r="H183" s="37"/>
    </row>
    <row r="184" spans="1:8">
      <c r="B184" s="82">
        <v>1</v>
      </c>
      <c r="C184" s="81" t="s">
        <v>239</v>
      </c>
      <c r="D184" s="197" t="s">
        <v>22</v>
      </c>
      <c r="E184" s="82">
        <f>E136*2</f>
        <v>1440</v>
      </c>
      <c r="F184" s="82">
        <v>0</v>
      </c>
      <c r="G184" s="77">
        <f>E184*F184</f>
        <v>0</v>
      </c>
      <c r="H184" s="37"/>
    </row>
    <row r="185" spans="1:8">
      <c r="B185" s="82">
        <v>3</v>
      </c>
      <c r="C185" s="81" t="s">
        <v>240</v>
      </c>
      <c r="D185" s="197" t="s">
        <v>173</v>
      </c>
      <c r="E185" s="83">
        <f>E164</f>
        <v>220</v>
      </c>
      <c r="F185" s="82">
        <v>0</v>
      </c>
      <c r="G185" s="77">
        <f>E185*F185</f>
        <v>0</v>
      </c>
      <c r="H185" s="37"/>
    </row>
    <row r="186" spans="1:8">
      <c r="B186" s="167">
        <v>4</v>
      </c>
      <c r="C186" s="86" t="s">
        <v>176</v>
      </c>
      <c r="D186" s="197" t="s">
        <v>112</v>
      </c>
      <c r="E186" s="82">
        <f>E165*0.1</f>
        <v>38.400000000000006</v>
      </c>
      <c r="F186" s="82">
        <v>0</v>
      </c>
      <c r="G186" s="77">
        <f>E186*F186</f>
        <v>0</v>
      </c>
      <c r="H186" s="37"/>
    </row>
    <row r="187" spans="1:8">
      <c r="B187" s="191" t="s">
        <v>86</v>
      </c>
      <c r="C187" s="199"/>
      <c r="D187" s="199"/>
      <c r="E187" s="199" t="s">
        <v>129</v>
      </c>
      <c r="F187" s="199"/>
      <c r="G187" s="195">
        <f>SUM(G184:G186)</f>
        <v>0</v>
      </c>
      <c r="H187" s="37"/>
    </row>
    <row r="188" spans="1:8" ht="16.5">
      <c r="A188" s="113"/>
      <c r="B188" s="59" t="s">
        <v>86</v>
      </c>
      <c r="C188" s="94"/>
      <c r="D188" s="95"/>
      <c r="E188" s="95" t="s">
        <v>129</v>
      </c>
      <c r="F188" s="95"/>
      <c r="G188" s="96">
        <f>G180+G187</f>
        <v>0</v>
      </c>
      <c r="H188" s="200"/>
    </row>
    <row r="189" spans="1:8" ht="15.75">
      <c r="A189" s="113"/>
      <c r="B189" s="122"/>
      <c r="C189" s="122"/>
      <c r="D189" s="123"/>
      <c r="E189" s="123"/>
      <c r="F189" s="123"/>
      <c r="G189" s="124"/>
      <c r="H189" s="37"/>
    </row>
    <row r="190" spans="1:8" ht="15.75">
      <c r="A190" s="113"/>
      <c r="B190" s="100" t="s">
        <v>241</v>
      </c>
      <c r="C190" s="101"/>
      <c r="D190" s="102"/>
      <c r="E190" s="102"/>
      <c r="F190" s="102"/>
      <c r="G190" s="103">
        <f>H138+G170+G188</f>
        <v>0</v>
      </c>
      <c r="H190" s="37"/>
    </row>
    <row r="191" spans="1:8" ht="15.75">
      <c r="A191" s="113"/>
      <c r="B191" s="122"/>
      <c r="C191" s="122"/>
      <c r="D191" s="123"/>
      <c r="E191" s="123"/>
      <c r="F191" s="123"/>
      <c r="G191" s="124"/>
      <c r="H191" s="37"/>
    </row>
    <row r="192" spans="1:8">
      <c r="A192" s="40" t="s">
        <v>242</v>
      </c>
      <c r="B192" s="156"/>
      <c r="C192" s="65"/>
      <c r="D192" s="66"/>
      <c r="E192" s="66"/>
      <c r="F192" s="66"/>
      <c r="G192" s="157"/>
      <c r="H192" s="37"/>
    </row>
    <row r="193" spans="1:8">
      <c r="A193" s="128" t="s">
        <v>88</v>
      </c>
      <c r="B193" s="128" t="s">
        <v>89</v>
      </c>
      <c r="C193" s="201" t="s">
        <v>90</v>
      </c>
      <c r="D193" s="202" t="s">
        <v>13</v>
      </c>
      <c r="E193" s="202" t="s">
        <v>91</v>
      </c>
      <c r="F193" s="202" t="s">
        <v>92</v>
      </c>
      <c r="G193" s="203" t="s">
        <v>93</v>
      </c>
      <c r="H193" s="37"/>
    </row>
    <row r="194" spans="1:8">
      <c r="A194" s="162">
        <v>1</v>
      </c>
      <c r="B194" s="204" t="s">
        <v>94</v>
      </c>
      <c r="C194" s="205" t="s">
        <v>243</v>
      </c>
      <c r="D194" s="206" t="s">
        <v>173</v>
      </c>
      <c r="E194" s="207">
        <v>384</v>
      </c>
      <c r="F194" s="134">
        <v>0</v>
      </c>
      <c r="G194" s="77">
        <f>E194*F194</f>
        <v>0</v>
      </c>
      <c r="H194" s="37"/>
    </row>
    <row r="195" spans="1:8">
      <c r="A195" s="162">
        <v>2</v>
      </c>
      <c r="B195" s="134" t="s">
        <v>244</v>
      </c>
      <c r="C195" s="205" t="s">
        <v>245</v>
      </c>
      <c r="D195" s="206" t="s">
        <v>22</v>
      </c>
      <c r="E195" s="207">
        <f>E194/2</f>
        <v>192</v>
      </c>
      <c r="F195" s="134">
        <v>0</v>
      </c>
      <c r="G195" s="77">
        <f>E195*F195</f>
        <v>0</v>
      </c>
      <c r="H195" s="37"/>
    </row>
    <row r="196" spans="1:8" ht="27">
      <c r="A196" s="162">
        <v>3</v>
      </c>
      <c r="B196" s="204" t="s">
        <v>94</v>
      </c>
      <c r="C196" s="205" t="s">
        <v>246</v>
      </c>
      <c r="D196" s="82" t="s">
        <v>22</v>
      </c>
      <c r="E196" s="83">
        <f>E195</f>
        <v>192</v>
      </c>
      <c r="F196" s="134">
        <v>0</v>
      </c>
      <c r="G196" s="77">
        <f>E196*F196</f>
        <v>0</v>
      </c>
      <c r="H196" s="37"/>
    </row>
    <row r="197" spans="1:8" ht="27">
      <c r="A197" s="162">
        <v>4</v>
      </c>
      <c r="B197" s="204" t="s">
        <v>94</v>
      </c>
      <c r="C197" s="205" t="s">
        <v>247</v>
      </c>
      <c r="D197" s="82" t="s">
        <v>173</v>
      </c>
      <c r="E197" s="83">
        <f>E194</f>
        <v>384</v>
      </c>
      <c r="F197" s="134">
        <v>0</v>
      </c>
      <c r="G197" s="77">
        <f>E197*F197</f>
        <v>0</v>
      </c>
      <c r="H197" s="37"/>
    </row>
    <row r="198" spans="1:8">
      <c r="A198" s="190">
        <v>5</v>
      </c>
      <c r="B198" s="139" t="s">
        <v>113</v>
      </c>
      <c r="C198" s="208" t="s">
        <v>248</v>
      </c>
      <c r="D198" s="209" t="s">
        <v>115</v>
      </c>
      <c r="E198" s="210">
        <f>E194*0.02</f>
        <v>7.68</v>
      </c>
      <c r="F198" s="139">
        <v>0</v>
      </c>
      <c r="G198" s="87">
        <f>E198*F198</f>
        <v>0</v>
      </c>
      <c r="H198" s="37"/>
    </row>
    <row r="199" spans="1:8" ht="15.75">
      <c r="A199" s="100" t="s">
        <v>249</v>
      </c>
      <c r="B199" s="166"/>
      <c r="C199" s="198"/>
      <c r="D199" s="211"/>
      <c r="E199" s="212"/>
      <c r="F199" s="211"/>
      <c r="G199" s="103">
        <f>SUM(G194:G198)</f>
        <v>0</v>
      </c>
      <c r="H199" s="37"/>
    </row>
    <row r="200" spans="1:8" ht="15.75">
      <c r="A200" s="113"/>
      <c r="B200" s="122"/>
      <c r="C200" s="122"/>
      <c r="D200" s="123"/>
      <c r="E200" s="123"/>
      <c r="F200" s="123"/>
      <c r="G200" s="124"/>
      <c r="H200" s="37"/>
    </row>
    <row r="201" spans="1:8">
      <c r="B201" s="65" t="s">
        <v>250</v>
      </c>
      <c r="C201" s="65"/>
      <c r="D201" s="65"/>
      <c r="E201" s="65"/>
      <c r="F201" s="65"/>
      <c r="G201" s="157"/>
      <c r="H201" s="65"/>
    </row>
    <row r="202" spans="1:8">
      <c r="B202" s="65" t="s">
        <v>251</v>
      </c>
      <c r="C202" s="65"/>
      <c r="D202" s="65"/>
      <c r="E202" s="65"/>
      <c r="F202" s="65"/>
      <c r="G202" s="157"/>
      <c r="H202" s="65"/>
    </row>
    <row r="203" spans="1:8">
      <c r="B203" s="44" t="s">
        <v>37</v>
      </c>
      <c r="C203" s="45" t="s">
        <v>38</v>
      </c>
      <c r="D203" s="46" t="s">
        <v>39</v>
      </c>
      <c r="E203" s="44" t="s">
        <v>40</v>
      </c>
      <c r="F203" s="47" t="s">
        <v>41</v>
      </c>
      <c r="G203" s="48" t="s">
        <v>42</v>
      </c>
      <c r="H203" s="44" t="s">
        <v>43</v>
      </c>
    </row>
    <row r="204" spans="1:8">
      <c r="B204" s="104" t="s">
        <v>252</v>
      </c>
      <c r="C204" s="105" t="s">
        <v>253</v>
      </c>
      <c r="D204" s="104" t="s">
        <v>254</v>
      </c>
      <c r="E204" s="104">
        <v>8</v>
      </c>
      <c r="F204" s="213" t="s">
        <v>255</v>
      </c>
      <c r="G204" s="214">
        <v>0</v>
      </c>
      <c r="H204" s="109">
        <f>E204*G204</f>
        <v>0</v>
      </c>
    </row>
    <row r="205" spans="1:8">
      <c r="B205" s="49" t="s">
        <v>256</v>
      </c>
      <c r="C205" s="50" t="s">
        <v>195</v>
      </c>
      <c r="D205" s="49" t="s">
        <v>196</v>
      </c>
      <c r="E205" s="49">
        <v>180</v>
      </c>
      <c r="F205" s="215" t="s">
        <v>255</v>
      </c>
      <c r="G205" s="216">
        <v>0</v>
      </c>
      <c r="H205" s="53">
        <f>E205*G205</f>
        <v>0</v>
      </c>
    </row>
    <row r="206" spans="1:8">
      <c r="B206" s="104" t="s">
        <v>257</v>
      </c>
      <c r="C206" s="50" t="s">
        <v>198</v>
      </c>
      <c r="D206" s="49" t="s">
        <v>199</v>
      </c>
      <c r="E206" s="49">
        <v>4</v>
      </c>
      <c r="F206" s="215" t="s">
        <v>255</v>
      </c>
      <c r="G206" s="216">
        <v>0</v>
      </c>
      <c r="H206" s="53">
        <f>E206*G206</f>
        <v>0</v>
      </c>
    </row>
    <row r="207" spans="1:8">
      <c r="B207" s="49" t="s">
        <v>258</v>
      </c>
      <c r="C207" s="50" t="s">
        <v>259</v>
      </c>
      <c r="D207" s="49" t="s">
        <v>208</v>
      </c>
      <c r="E207" s="49">
        <v>10</v>
      </c>
      <c r="F207" s="215" t="s">
        <v>255</v>
      </c>
      <c r="G207" s="216">
        <v>0</v>
      </c>
      <c r="H207" s="53">
        <f>E207*G207</f>
        <v>0</v>
      </c>
    </row>
    <row r="208" spans="1:8">
      <c r="B208" s="217" t="s">
        <v>260</v>
      </c>
      <c r="C208" s="57" t="s">
        <v>204</v>
      </c>
      <c r="D208" s="56" t="s">
        <v>205</v>
      </c>
      <c r="E208" s="56">
        <v>126</v>
      </c>
      <c r="F208" s="215" t="s">
        <v>255</v>
      </c>
      <c r="G208" s="216">
        <v>0</v>
      </c>
      <c r="H208" s="55">
        <f>E208*G208</f>
        <v>0</v>
      </c>
    </row>
    <row r="209" spans="1:8">
      <c r="B209" s="59" t="s">
        <v>86</v>
      </c>
      <c r="C209" s="60"/>
      <c r="D209" s="61"/>
      <c r="E209" s="60">
        <f>SUM(E204:E208)</f>
        <v>328</v>
      </c>
      <c r="F209" s="60"/>
      <c r="G209" s="62"/>
      <c r="H209" s="63">
        <f>SUM(H204:H208)</f>
        <v>0</v>
      </c>
    </row>
    <row r="210" spans="1:8">
      <c r="A210" s="113"/>
      <c r="B210" s="114"/>
      <c r="C210" s="113"/>
      <c r="D210" s="114"/>
      <c r="E210" s="114"/>
      <c r="F210" s="114"/>
      <c r="G210" s="218"/>
      <c r="H210" s="219"/>
    </row>
    <row r="211" spans="1:8">
      <c r="A211" s="65" t="s">
        <v>261</v>
      </c>
      <c r="B211" s="65"/>
      <c r="C211" s="65"/>
      <c r="D211" s="65"/>
      <c r="E211" s="65"/>
      <c r="F211" s="65"/>
      <c r="G211" s="157"/>
      <c r="H211" s="219"/>
    </row>
    <row r="212" spans="1:8">
      <c r="A212" s="69" t="s">
        <v>88</v>
      </c>
      <c r="B212" s="69" t="s">
        <v>89</v>
      </c>
      <c r="C212" s="70" t="s">
        <v>90</v>
      </c>
      <c r="D212" s="69" t="s">
        <v>13</v>
      </c>
      <c r="E212" s="69" t="s">
        <v>91</v>
      </c>
      <c r="F212" s="69" t="s">
        <v>92</v>
      </c>
      <c r="G212" s="71" t="s">
        <v>93</v>
      </c>
      <c r="H212" s="219"/>
    </row>
    <row r="213" spans="1:8">
      <c r="A213" s="72">
        <v>1</v>
      </c>
      <c r="B213" s="73" t="s">
        <v>94</v>
      </c>
      <c r="C213" s="79" t="s">
        <v>221</v>
      </c>
      <c r="D213" s="72" t="s">
        <v>22</v>
      </c>
      <c r="E213" s="72">
        <f>E209</f>
        <v>328</v>
      </c>
      <c r="F213" s="72">
        <v>0</v>
      </c>
      <c r="G213" s="77">
        <f t="shared" ref="G213:G222" si="10">E213*F213</f>
        <v>0</v>
      </c>
    </row>
    <row r="214" spans="1:8">
      <c r="A214" s="22">
        <v>2</v>
      </c>
      <c r="B214" s="75" t="s">
        <v>222</v>
      </c>
      <c r="C214" s="76" t="s">
        <v>223</v>
      </c>
      <c r="D214" s="22" t="s">
        <v>18</v>
      </c>
      <c r="E214" s="119">
        <v>267</v>
      </c>
      <c r="F214" s="22">
        <v>0</v>
      </c>
      <c r="G214" s="77">
        <f t="shared" si="10"/>
        <v>0</v>
      </c>
    </row>
    <row r="215" spans="1:8">
      <c r="A215" s="72">
        <v>3</v>
      </c>
      <c r="B215" s="75" t="s">
        <v>224</v>
      </c>
      <c r="C215" s="76" t="s">
        <v>225</v>
      </c>
      <c r="D215" s="22" t="s">
        <v>18</v>
      </c>
      <c r="E215" s="119">
        <f>E214</f>
        <v>267</v>
      </c>
      <c r="F215" s="22">
        <v>0</v>
      </c>
      <c r="G215" s="77">
        <f t="shared" si="10"/>
        <v>0</v>
      </c>
    </row>
    <row r="216" spans="1:8">
      <c r="A216" s="22">
        <v>4</v>
      </c>
      <c r="B216" s="165" t="s">
        <v>94</v>
      </c>
      <c r="C216" s="163" t="s">
        <v>262</v>
      </c>
      <c r="D216" s="134" t="s">
        <v>173</v>
      </c>
      <c r="E216" s="83">
        <v>120</v>
      </c>
      <c r="F216" s="172">
        <v>0</v>
      </c>
      <c r="G216" s="77">
        <f t="shared" si="10"/>
        <v>0</v>
      </c>
    </row>
    <row r="217" spans="1:8">
      <c r="A217" s="72">
        <v>5</v>
      </c>
      <c r="B217" s="22" t="s">
        <v>226</v>
      </c>
      <c r="C217" s="118" t="s">
        <v>227</v>
      </c>
      <c r="D217" s="22" t="s">
        <v>22</v>
      </c>
      <c r="E217" s="22">
        <f>E209</f>
        <v>328</v>
      </c>
      <c r="F217" s="22">
        <v>0</v>
      </c>
      <c r="G217" s="77">
        <f t="shared" si="10"/>
        <v>0</v>
      </c>
    </row>
    <row r="218" spans="1:8">
      <c r="A218" s="22">
        <v>6</v>
      </c>
      <c r="B218" s="22" t="s">
        <v>263</v>
      </c>
      <c r="C218" s="76" t="s">
        <v>229</v>
      </c>
      <c r="D218" s="22" t="s">
        <v>22</v>
      </c>
      <c r="E218" s="13">
        <f>E217</f>
        <v>328</v>
      </c>
      <c r="F218" s="168">
        <v>0</v>
      </c>
      <c r="G218" s="77">
        <f t="shared" si="10"/>
        <v>0</v>
      </c>
    </row>
    <row r="219" spans="1:8">
      <c r="A219" s="72">
        <v>7</v>
      </c>
      <c r="B219" s="22" t="s">
        <v>94</v>
      </c>
      <c r="C219" s="76" t="s">
        <v>264</v>
      </c>
      <c r="D219" s="22" t="s">
        <v>22</v>
      </c>
      <c r="E219" s="22">
        <f>E218</f>
        <v>328</v>
      </c>
      <c r="F219" s="22">
        <v>0</v>
      </c>
      <c r="G219" s="77">
        <f t="shared" si="10"/>
        <v>0</v>
      </c>
    </row>
    <row r="220" spans="1:8">
      <c r="A220" s="22">
        <v>8</v>
      </c>
      <c r="B220" s="75" t="s">
        <v>215</v>
      </c>
      <c r="C220" s="120" t="s">
        <v>216</v>
      </c>
      <c r="D220" s="84" t="s">
        <v>18</v>
      </c>
      <c r="E220" s="92">
        <f>E214</f>
        <v>267</v>
      </c>
      <c r="F220" s="84">
        <v>0</v>
      </c>
      <c r="G220" s="77">
        <f t="shared" si="10"/>
        <v>0</v>
      </c>
    </row>
    <row r="221" spans="1:8">
      <c r="A221" s="72">
        <v>9</v>
      </c>
      <c r="B221" s="75" t="s">
        <v>110</v>
      </c>
      <c r="C221" s="81" t="s">
        <v>111</v>
      </c>
      <c r="D221" s="82" t="s">
        <v>112</v>
      </c>
      <c r="E221" s="82">
        <f>0.01*E215</f>
        <v>2.67</v>
      </c>
      <c r="F221" s="83">
        <v>0</v>
      </c>
      <c r="G221" s="77">
        <f t="shared" si="10"/>
        <v>0</v>
      </c>
    </row>
    <row r="222" spans="1:8">
      <c r="A222" s="22">
        <v>10</v>
      </c>
      <c r="B222" s="85" t="s">
        <v>113</v>
      </c>
      <c r="C222" s="86" t="s">
        <v>265</v>
      </c>
      <c r="D222" s="84" t="s">
        <v>115</v>
      </c>
      <c r="E222" s="84">
        <f>E220*0.01</f>
        <v>2.67</v>
      </c>
      <c r="F222" s="84">
        <v>0</v>
      </c>
      <c r="G222" s="87">
        <f t="shared" si="10"/>
        <v>0</v>
      </c>
      <c r="H222" s="219"/>
    </row>
    <row r="223" spans="1:8">
      <c r="A223" s="59" t="s">
        <v>86</v>
      </c>
      <c r="B223" s="61"/>
      <c r="C223" s="61"/>
      <c r="D223" s="60"/>
      <c r="E223" s="60"/>
      <c r="F223" s="60"/>
      <c r="G223" s="24">
        <f>SUM(G213:G222)</f>
        <v>0</v>
      </c>
      <c r="H223" s="219"/>
    </row>
    <row r="224" spans="1:8">
      <c r="B224" s="113"/>
      <c r="C224" s="114"/>
      <c r="D224" s="113"/>
      <c r="E224" s="114"/>
      <c r="F224" s="114"/>
      <c r="G224" s="115"/>
      <c r="H224" s="219"/>
    </row>
    <row r="225" spans="1:8">
      <c r="B225" s="65" t="s">
        <v>266</v>
      </c>
      <c r="C225" s="65"/>
      <c r="D225" s="65"/>
      <c r="E225" s="65"/>
      <c r="F225" s="65"/>
      <c r="G225" s="157"/>
      <c r="H225" s="219"/>
    </row>
    <row r="226" spans="1:8">
      <c r="B226" s="69" t="s">
        <v>117</v>
      </c>
      <c r="C226" s="70" t="s">
        <v>118</v>
      </c>
      <c r="D226" s="69" t="s">
        <v>13</v>
      </c>
      <c r="E226" s="69" t="s">
        <v>91</v>
      </c>
      <c r="F226" s="69" t="s">
        <v>92</v>
      </c>
      <c r="G226" s="71" t="s">
        <v>93</v>
      </c>
      <c r="H226" s="219"/>
    </row>
    <row r="227" spans="1:8">
      <c r="B227" s="93">
        <v>1</v>
      </c>
      <c r="C227" s="120" t="s">
        <v>267</v>
      </c>
      <c r="D227" s="121" t="s">
        <v>22</v>
      </c>
      <c r="E227" s="93">
        <f>E209*2</f>
        <v>656</v>
      </c>
      <c r="F227" s="93">
        <v>0</v>
      </c>
      <c r="G227" s="220">
        <f>E227*F227</f>
        <v>0</v>
      </c>
      <c r="H227" s="219"/>
    </row>
    <row r="228" spans="1:8">
      <c r="B228" s="22">
        <v>2</v>
      </c>
      <c r="C228" s="81" t="s">
        <v>240</v>
      </c>
      <c r="D228" s="197" t="s">
        <v>173</v>
      </c>
      <c r="E228" s="83">
        <f>E216</f>
        <v>120</v>
      </c>
      <c r="F228" s="82">
        <v>0</v>
      </c>
      <c r="G228" s="77">
        <f>E228*F228</f>
        <v>0</v>
      </c>
      <c r="H228" s="219"/>
    </row>
    <row r="229" spans="1:8">
      <c r="B229" s="22">
        <v>3</v>
      </c>
      <c r="C229" s="76" t="s">
        <v>176</v>
      </c>
      <c r="D229" s="75" t="s">
        <v>112</v>
      </c>
      <c r="E229" s="82">
        <f>E214*0.1</f>
        <v>26.700000000000003</v>
      </c>
      <c r="F229" s="22">
        <v>0</v>
      </c>
      <c r="G229" s="221">
        <f>E229*F229</f>
        <v>0</v>
      </c>
      <c r="H229" s="219"/>
    </row>
    <row r="230" spans="1:8">
      <c r="B230" s="59" t="s">
        <v>268</v>
      </c>
      <c r="C230" s="222"/>
      <c r="D230" s="222"/>
      <c r="E230" s="222" t="s">
        <v>129</v>
      </c>
      <c r="F230" s="222"/>
      <c r="G230" s="24">
        <f>SUM(G227:G229)</f>
        <v>0</v>
      </c>
      <c r="H230" s="219"/>
    </row>
    <row r="231" spans="1:8">
      <c r="B231" s="113"/>
      <c r="C231" s="114"/>
      <c r="D231" s="113"/>
      <c r="E231" s="114"/>
      <c r="F231" s="114"/>
      <c r="G231" s="115"/>
      <c r="H231" s="219"/>
    </row>
    <row r="232" spans="1:8" ht="15.75">
      <c r="A232" s="113"/>
      <c r="B232" s="100" t="s">
        <v>269</v>
      </c>
      <c r="C232" s="101"/>
      <c r="D232" s="102"/>
      <c r="E232" s="102"/>
      <c r="F232" s="102"/>
      <c r="G232" s="103">
        <f>H209+G223+G230</f>
        <v>0</v>
      </c>
      <c r="H232" s="219"/>
    </row>
    <row r="233" spans="1:8" ht="16.5">
      <c r="A233" s="223"/>
      <c r="B233" s="224"/>
      <c r="C233" s="225"/>
      <c r="D233" s="225"/>
      <c r="E233" s="226"/>
      <c r="F233" s="225"/>
      <c r="G233" s="227"/>
      <c r="H233" s="228"/>
    </row>
    <row r="234" spans="1:8">
      <c r="B234" s="65" t="s">
        <v>270</v>
      </c>
      <c r="C234" s="65"/>
      <c r="D234" s="65"/>
      <c r="E234" s="65"/>
      <c r="F234" s="65"/>
      <c r="G234" s="157"/>
      <c r="H234" s="65"/>
    </row>
    <row r="235" spans="1:8">
      <c r="B235" s="65" t="s">
        <v>271</v>
      </c>
      <c r="C235" s="65"/>
      <c r="D235" s="65"/>
      <c r="E235" s="65"/>
      <c r="F235" s="65"/>
      <c r="G235" s="157"/>
      <c r="H235" s="65"/>
    </row>
    <row r="236" spans="1:8">
      <c r="B236" s="44" t="s">
        <v>37</v>
      </c>
      <c r="C236" s="45" t="s">
        <v>38</v>
      </c>
      <c r="D236" s="46" t="s">
        <v>39</v>
      </c>
      <c r="E236" s="44" t="s">
        <v>40</v>
      </c>
      <c r="F236" s="47" t="s">
        <v>41</v>
      </c>
      <c r="G236" s="48" t="s">
        <v>42</v>
      </c>
      <c r="H236" s="44" t="s">
        <v>43</v>
      </c>
    </row>
    <row r="237" spans="1:8">
      <c r="B237" s="49" t="s">
        <v>272</v>
      </c>
      <c r="C237" s="50" t="s">
        <v>273</v>
      </c>
      <c r="D237" s="49" t="s">
        <v>274</v>
      </c>
      <c r="E237" s="49">
        <v>30</v>
      </c>
      <c r="F237" s="22" t="s">
        <v>275</v>
      </c>
      <c r="G237" s="229">
        <v>0</v>
      </c>
      <c r="H237" s="53">
        <f t="shared" ref="H237:H243" si="11">G237*E237</f>
        <v>0</v>
      </c>
    </row>
    <row r="238" spans="1:8">
      <c r="B238" s="49" t="s">
        <v>276</v>
      </c>
      <c r="C238" s="50" t="s">
        <v>277</v>
      </c>
      <c r="D238" s="49" t="s">
        <v>278</v>
      </c>
      <c r="E238" s="49">
        <v>60</v>
      </c>
      <c r="F238" s="22" t="s">
        <v>275</v>
      </c>
      <c r="G238" s="229">
        <v>0</v>
      </c>
      <c r="H238" s="53">
        <f t="shared" si="11"/>
        <v>0</v>
      </c>
    </row>
    <row r="239" spans="1:8">
      <c r="B239" s="49" t="s">
        <v>279</v>
      </c>
      <c r="C239" s="50" t="s">
        <v>280</v>
      </c>
      <c r="D239" s="49" t="s">
        <v>281</v>
      </c>
      <c r="E239" s="49">
        <v>75</v>
      </c>
      <c r="F239" s="22" t="s">
        <v>275</v>
      </c>
      <c r="G239" s="229">
        <v>0</v>
      </c>
      <c r="H239" s="53">
        <f t="shared" si="11"/>
        <v>0</v>
      </c>
    </row>
    <row r="240" spans="1:8">
      <c r="B240" s="49" t="s">
        <v>282</v>
      </c>
      <c r="C240" s="50" t="s">
        <v>283</v>
      </c>
      <c r="D240" s="49" t="s">
        <v>284</v>
      </c>
      <c r="E240" s="49">
        <v>75</v>
      </c>
      <c r="F240" s="22" t="s">
        <v>275</v>
      </c>
      <c r="G240" s="229">
        <v>0</v>
      </c>
      <c r="H240" s="53">
        <f t="shared" si="11"/>
        <v>0</v>
      </c>
    </row>
    <row r="241" spans="1:8">
      <c r="B241" s="49" t="s">
        <v>285</v>
      </c>
      <c r="C241" s="50" t="s">
        <v>286</v>
      </c>
      <c r="D241" s="49" t="s">
        <v>287</v>
      </c>
      <c r="E241" s="49">
        <v>15</v>
      </c>
      <c r="F241" s="22" t="s">
        <v>275</v>
      </c>
      <c r="G241" s="229">
        <v>0</v>
      </c>
      <c r="H241" s="53">
        <f t="shared" si="11"/>
        <v>0</v>
      </c>
    </row>
    <row r="242" spans="1:8">
      <c r="B242" s="49" t="s">
        <v>288</v>
      </c>
      <c r="C242" s="50" t="s">
        <v>289</v>
      </c>
      <c r="D242" s="49" t="s">
        <v>290</v>
      </c>
      <c r="E242" s="49">
        <v>20</v>
      </c>
      <c r="F242" s="22" t="s">
        <v>275</v>
      </c>
      <c r="G242" s="229">
        <v>0</v>
      </c>
      <c r="H242" s="53">
        <f t="shared" si="11"/>
        <v>0</v>
      </c>
    </row>
    <row r="243" spans="1:8">
      <c r="B243" s="56" t="s">
        <v>291</v>
      </c>
      <c r="C243" s="57" t="s">
        <v>292</v>
      </c>
      <c r="D243" s="56" t="s">
        <v>293</v>
      </c>
      <c r="E243" s="56">
        <v>60</v>
      </c>
      <c r="F243" s="84" t="s">
        <v>275</v>
      </c>
      <c r="G243" s="230">
        <v>0</v>
      </c>
      <c r="H243" s="55">
        <f t="shared" si="11"/>
        <v>0</v>
      </c>
    </row>
    <row r="244" spans="1:8">
      <c r="B244" s="59" t="s">
        <v>86</v>
      </c>
      <c r="C244" s="60"/>
      <c r="D244" s="61"/>
      <c r="E244" s="60">
        <f>SUM(E237:E243)</f>
        <v>335</v>
      </c>
      <c r="F244" s="60"/>
      <c r="G244" s="62"/>
      <c r="H244" s="63">
        <f>SUM(H237:H243)</f>
        <v>0</v>
      </c>
    </row>
    <row r="245" spans="1:8" ht="16.5">
      <c r="A245" s="223"/>
      <c r="B245" s="224"/>
      <c r="C245" s="225"/>
      <c r="D245" s="225"/>
      <c r="E245" s="226"/>
      <c r="F245" s="225"/>
      <c r="G245" s="227"/>
      <c r="H245" s="228"/>
    </row>
    <row r="246" spans="1:8" ht="16.5">
      <c r="A246" s="65" t="s">
        <v>294</v>
      </c>
      <c r="B246" s="65"/>
      <c r="C246" s="65"/>
      <c r="D246" s="65"/>
      <c r="E246" s="65"/>
      <c r="F246" s="65"/>
      <c r="G246" s="157"/>
      <c r="H246" s="228"/>
    </row>
    <row r="247" spans="1:8" ht="16.5">
      <c r="A247" s="69" t="s">
        <v>88</v>
      </c>
      <c r="B247" s="69" t="s">
        <v>89</v>
      </c>
      <c r="C247" s="70" t="s">
        <v>90</v>
      </c>
      <c r="D247" s="69" t="s">
        <v>13</v>
      </c>
      <c r="E247" s="69" t="s">
        <v>91</v>
      </c>
      <c r="F247" s="69" t="s">
        <v>92</v>
      </c>
      <c r="G247" s="71" t="s">
        <v>93</v>
      </c>
      <c r="H247" s="228"/>
    </row>
    <row r="248" spans="1:8" ht="16.5">
      <c r="A248" s="22">
        <v>1</v>
      </c>
      <c r="B248" s="231" t="s">
        <v>94</v>
      </c>
      <c r="C248" s="76" t="s">
        <v>295</v>
      </c>
      <c r="D248" s="22" t="s">
        <v>22</v>
      </c>
      <c r="E248" s="22">
        <f>E244</f>
        <v>335</v>
      </c>
      <c r="F248" s="22">
        <v>0</v>
      </c>
      <c r="G248" s="77">
        <f>E248*F248</f>
        <v>0</v>
      </c>
      <c r="H248" s="228"/>
    </row>
    <row r="249" spans="1:8" ht="16.5">
      <c r="A249" s="22">
        <v>4</v>
      </c>
      <c r="B249" s="22" t="s">
        <v>94</v>
      </c>
      <c r="C249" s="76" t="s">
        <v>296</v>
      </c>
      <c r="D249" s="22" t="s">
        <v>22</v>
      </c>
      <c r="E249" s="22">
        <f>E244</f>
        <v>335</v>
      </c>
      <c r="F249" s="22">
        <v>0</v>
      </c>
      <c r="G249" s="77">
        <f>E249*F249</f>
        <v>0</v>
      </c>
      <c r="H249" s="228"/>
    </row>
    <row r="250" spans="1:8" ht="16.5">
      <c r="A250" s="22">
        <v>5</v>
      </c>
      <c r="B250" s="22" t="s">
        <v>94</v>
      </c>
      <c r="C250" s="76" t="s">
        <v>297</v>
      </c>
      <c r="D250" s="22" t="s">
        <v>22</v>
      </c>
      <c r="E250" s="22">
        <f>E249</f>
        <v>335</v>
      </c>
      <c r="F250" s="22">
        <v>0</v>
      </c>
      <c r="G250" s="77">
        <f>E250*F250</f>
        <v>0</v>
      </c>
      <c r="H250" s="228"/>
    </row>
    <row r="251" spans="1:8" ht="16.5">
      <c r="A251" s="22">
        <v>6</v>
      </c>
      <c r="B251" s="22" t="s">
        <v>94</v>
      </c>
      <c r="C251" s="76" t="s">
        <v>298</v>
      </c>
      <c r="D251" s="22" t="s">
        <v>22</v>
      </c>
      <c r="E251" s="22">
        <f>E250</f>
        <v>335</v>
      </c>
      <c r="F251" s="22">
        <v>0</v>
      </c>
      <c r="G251" s="77">
        <f>E251*F251</f>
        <v>0</v>
      </c>
      <c r="H251" s="228"/>
    </row>
    <row r="252" spans="1:8">
      <c r="A252" s="84">
        <v>8</v>
      </c>
      <c r="B252" s="84" t="s">
        <v>113</v>
      </c>
      <c r="C252" s="86" t="s">
        <v>299</v>
      </c>
      <c r="D252" s="84" t="s">
        <v>115</v>
      </c>
      <c r="E252" s="84">
        <f>E248*0.005</f>
        <v>1.675</v>
      </c>
      <c r="F252" s="84">
        <v>0</v>
      </c>
      <c r="G252" s="87">
        <f>E252*F252</f>
        <v>0</v>
      </c>
    </row>
    <row r="253" spans="1:8">
      <c r="A253" s="59" t="s">
        <v>86</v>
      </c>
      <c r="B253" s="61"/>
      <c r="C253" s="61"/>
      <c r="D253" s="60"/>
      <c r="E253" s="60"/>
      <c r="F253" s="60"/>
      <c r="G253" s="96">
        <f>SUM(G248:G252)</f>
        <v>0</v>
      </c>
    </row>
    <row r="255" spans="1:8">
      <c r="B255" s="65" t="s">
        <v>300</v>
      </c>
      <c r="C255" s="65"/>
      <c r="D255" s="65"/>
      <c r="E255" s="65"/>
      <c r="F255" s="65"/>
      <c r="G255" s="157"/>
    </row>
    <row r="256" spans="1:8">
      <c r="B256" s="69" t="s">
        <v>117</v>
      </c>
      <c r="C256" s="70" t="s">
        <v>118</v>
      </c>
      <c r="D256" s="69" t="s">
        <v>13</v>
      </c>
      <c r="E256" s="69" t="s">
        <v>91</v>
      </c>
      <c r="F256" s="69" t="s">
        <v>92</v>
      </c>
      <c r="G256" s="71" t="s">
        <v>93</v>
      </c>
    </row>
    <row r="257" spans="1:8">
      <c r="B257" s="84">
        <v>1</v>
      </c>
      <c r="C257" s="86" t="s">
        <v>301</v>
      </c>
      <c r="D257" s="85" t="s">
        <v>22</v>
      </c>
      <c r="E257" s="84">
        <f>E244</f>
        <v>335</v>
      </c>
      <c r="F257" s="84">
        <v>0</v>
      </c>
      <c r="G257" s="232">
        <f>E257*F257</f>
        <v>0</v>
      </c>
    </row>
    <row r="258" spans="1:8">
      <c r="B258" s="59" t="s">
        <v>128</v>
      </c>
      <c r="C258" s="45"/>
      <c r="D258" s="61"/>
      <c r="E258" s="45" t="s">
        <v>129</v>
      </c>
      <c r="F258" s="61"/>
      <c r="G258" s="24">
        <f>SUM(G257:G257)</f>
        <v>0</v>
      </c>
    </row>
    <row r="259" spans="1:8">
      <c r="A259" s="35"/>
      <c r="B259" s="113"/>
      <c r="C259" s="114"/>
      <c r="D259" s="113"/>
      <c r="E259" s="114"/>
      <c r="F259" s="114"/>
      <c r="G259" s="115"/>
      <c r="H259" s="35"/>
    </row>
    <row r="260" spans="1:8" ht="15.75">
      <c r="B260" s="100" t="s">
        <v>302</v>
      </c>
      <c r="C260" s="101"/>
      <c r="D260" s="102"/>
      <c r="E260" s="102"/>
      <c r="F260" s="102"/>
      <c r="G260" s="103">
        <f>H244+G253+G258</f>
        <v>0</v>
      </c>
    </row>
    <row r="261" spans="1:8" ht="15.75">
      <c r="A261" s="35"/>
      <c r="B261" s="122"/>
      <c r="C261" s="122"/>
      <c r="D261" s="123"/>
      <c r="E261" s="123"/>
      <c r="F261" s="123"/>
      <c r="G261" s="124"/>
      <c r="H261" s="35"/>
    </row>
    <row r="262" spans="1:8" ht="16.5">
      <c r="A262" s="223"/>
      <c r="B262" s="65" t="s">
        <v>303</v>
      </c>
      <c r="C262" s="65"/>
      <c r="D262" s="65"/>
      <c r="E262" s="65"/>
      <c r="F262" s="65"/>
      <c r="G262" s="157"/>
      <c r="H262" s="65"/>
    </row>
    <row r="263" spans="1:8" ht="16.5">
      <c r="A263" s="223"/>
      <c r="B263" s="65" t="s">
        <v>304</v>
      </c>
      <c r="C263" s="65"/>
      <c r="D263" s="65"/>
      <c r="E263" s="65"/>
      <c r="F263" s="65"/>
      <c r="G263" s="157"/>
      <c r="H263" s="65"/>
    </row>
    <row r="264" spans="1:8" ht="16.5">
      <c r="A264" s="223"/>
      <c r="B264" s="44" t="s">
        <v>37</v>
      </c>
      <c r="C264" s="45" t="s">
        <v>38</v>
      </c>
      <c r="D264" s="46" t="s">
        <v>39</v>
      </c>
      <c r="E264" s="44" t="s">
        <v>40</v>
      </c>
      <c r="F264" s="47" t="s">
        <v>41</v>
      </c>
      <c r="G264" s="48" t="s">
        <v>42</v>
      </c>
      <c r="H264" s="44" t="s">
        <v>43</v>
      </c>
    </row>
    <row r="265" spans="1:8" ht="16.5">
      <c r="A265" s="223"/>
      <c r="B265" s="233" t="s">
        <v>305</v>
      </c>
      <c r="C265" s="234" t="s">
        <v>306</v>
      </c>
      <c r="D265" s="233" t="s">
        <v>307</v>
      </c>
      <c r="E265" s="233">
        <v>300</v>
      </c>
      <c r="F265" s="93" t="s">
        <v>308</v>
      </c>
      <c r="G265" s="235">
        <v>0</v>
      </c>
      <c r="H265" s="236">
        <f>G265*E265</f>
        <v>0</v>
      </c>
    </row>
    <row r="266" spans="1:8" ht="16.5">
      <c r="A266" s="223"/>
      <c r="B266" s="59" t="s">
        <v>86</v>
      </c>
      <c r="C266" s="60"/>
      <c r="D266" s="61"/>
      <c r="E266" s="60">
        <f>SUM(E265:E265)</f>
        <v>300</v>
      </c>
      <c r="F266" s="60"/>
      <c r="G266" s="62"/>
      <c r="H266" s="63">
        <f>SUM(H265:H265)</f>
        <v>0</v>
      </c>
    </row>
    <row r="267" spans="1:8" ht="15.75">
      <c r="A267" s="35"/>
      <c r="B267" s="122"/>
      <c r="C267" s="122"/>
      <c r="D267" s="123"/>
      <c r="E267" s="123"/>
      <c r="F267" s="123"/>
      <c r="G267" s="124"/>
      <c r="H267" s="35"/>
    </row>
    <row r="268" spans="1:8">
      <c r="A268" s="65" t="s">
        <v>309</v>
      </c>
      <c r="B268" s="65"/>
      <c r="C268" s="65"/>
      <c r="D268" s="65"/>
      <c r="E268" s="65"/>
      <c r="F268" s="65"/>
      <c r="G268" s="157"/>
      <c r="H268" s="35"/>
    </row>
    <row r="269" spans="1:8">
      <c r="A269" s="128" t="s">
        <v>88</v>
      </c>
      <c r="B269" s="128" t="s">
        <v>89</v>
      </c>
      <c r="C269" s="128" t="s">
        <v>90</v>
      </c>
      <c r="D269" s="128" t="s">
        <v>13</v>
      </c>
      <c r="E269" s="128" t="s">
        <v>91</v>
      </c>
      <c r="F269" s="128" t="s">
        <v>92</v>
      </c>
      <c r="G269" s="130" t="s">
        <v>93</v>
      </c>
      <c r="H269" s="35"/>
    </row>
    <row r="270" spans="1:8">
      <c r="A270" s="133">
        <v>1</v>
      </c>
      <c r="B270" s="133" t="s">
        <v>94</v>
      </c>
      <c r="C270" s="132" t="s">
        <v>310</v>
      </c>
      <c r="D270" s="133" t="s">
        <v>22</v>
      </c>
      <c r="E270" s="133">
        <f>E266</f>
        <v>300</v>
      </c>
      <c r="F270" s="133">
        <v>0</v>
      </c>
      <c r="G270" s="74">
        <f>E270*F270</f>
        <v>0</v>
      </c>
      <c r="H270" s="35"/>
    </row>
    <row r="271" spans="1:8">
      <c r="A271" s="134">
        <v>2</v>
      </c>
      <c r="B271" s="134" t="s">
        <v>311</v>
      </c>
      <c r="C271" s="163" t="s">
        <v>312</v>
      </c>
      <c r="D271" s="134" t="s">
        <v>22</v>
      </c>
      <c r="E271" s="134">
        <f>E270</f>
        <v>300</v>
      </c>
      <c r="F271" s="134">
        <v>0</v>
      </c>
      <c r="G271" s="77">
        <f>E271*F271</f>
        <v>0</v>
      </c>
      <c r="H271" s="35"/>
    </row>
    <row r="272" spans="1:8">
      <c r="A272" s="139">
        <v>3</v>
      </c>
      <c r="B272" s="139" t="s">
        <v>313</v>
      </c>
      <c r="C272" s="138" t="s">
        <v>314</v>
      </c>
      <c r="D272" s="139" t="s">
        <v>22</v>
      </c>
      <c r="E272" s="139">
        <f>E271</f>
        <v>300</v>
      </c>
      <c r="F272" s="139">
        <v>0</v>
      </c>
      <c r="G272" s="87">
        <f>E272*F272</f>
        <v>0</v>
      </c>
      <c r="H272" s="35"/>
    </row>
    <row r="273" spans="1:8">
      <c r="A273" s="59" t="s">
        <v>86</v>
      </c>
      <c r="B273" s="61"/>
      <c r="C273" s="61"/>
      <c r="D273" s="60"/>
      <c r="E273" s="60"/>
      <c r="F273" s="60"/>
      <c r="G273" s="96">
        <f>SUM(G270:G272)</f>
        <v>0</v>
      </c>
      <c r="H273" s="35"/>
    </row>
    <row r="274" spans="1:8" ht="15.75">
      <c r="A274" s="35"/>
      <c r="B274" s="122"/>
      <c r="C274" s="122"/>
      <c r="D274" s="123"/>
      <c r="E274" s="123"/>
      <c r="F274" s="123"/>
      <c r="G274" s="124"/>
      <c r="H274" s="389"/>
    </row>
    <row r="275" spans="1:8" ht="15.75">
      <c r="B275" s="100" t="s">
        <v>315</v>
      </c>
      <c r="C275" s="101"/>
      <c r="D275" s="102"/>
      <c r="E275" s="102"/>
      <c r="F275" s="102"/>
      <c r="G275" s="103">
        <f>H266+G273</f>
        <v>0</v>
      </c>
    </row>
    <row r="277" spans="1:8">
      <c r="A277" s="65" t="s">
        <v>316</v>
      </c>
      <c r="B277" s="65"/>
      <c r="C277" s="65"/>
      <c r="D277" s="65"/>
      <c r="E277" s="65"/>
      <c r="F277" s="65"/>
      <c r="G277" s="157"/>
    </row>
    <row r="278" spans="1:8">
      <c r="A278" s="237" t="s">
        <v>317</v>
      </c>
      <c r="B278" s="163"/>
      <c r="C278" s="163"/>
      <c r="D278" s="163"/>
      <c r="E278" s="163"/>
      <c r="F278" s="163"/>
      <c r="G278" s="238"/>
    </row>
    <row r="279" spans="1:8">
      <c r="A279" s="128" t="s">
        <v>88</v>
      </c>
      <c r="B279" s="128" t="s">
        <v>89</v>
      </c>
      <c r="C279" s="201" t="s">
        <v>90</v>
      </c>
      <c r="D279" s="202" t="s">
        <v>13</v>
      </c>
      <c r="E279" s="202" t="s">
        <v>91</v>
      </c>
      <c r="F279" s="202" t="s">
        <v>92</v>
      </c>
      <c r="G279" s="203" t="s">
        <v>93</v>
      </c>
    </row>
    <row r="280" spans="1:8">
      <c r="A280" s="128">
        <v>1</v>
      </c>
      <c r="B280" s="128" t="s">
        <v>94</v>
      </c>
      <c r="C280" s="205" t="s">
        <v>318</v>
      </c>
      <c r="D280" s="206" t="s">
        <v>31</v>
      </c>
      <c r="E280" s="22">
        <f>E281</f>
        <v>0.3301</v>
      </c>
      <c r="F280" s="134">
        <v>0</v>
      </c>
      <c r="G280" s="77">
        <f>E280*F280</f>
        <v>0</v>
      </c>
    </row>
    <row r="281" spans="1:8">
      <c r="A281" s="162">
        <v>2</v>
      </c>
      <c r="B281" s="134" t="s">
        <v>94</v>
      </c>
      <c r="C281" s="205" t="s">
        <v>319</v>
      </c>
      <c r="D281" s="206" t="s">
        <v>31</v>
      </c>
      <c r="E281" s="22">
        <v>0.3301</v>
      </c>
      <c r="F281" s="134">
        <v>0</v>
      </c>
      <c r="G281" s="77">
        <f>E281*F281</f>
        <v>0</v>
      </c>
    </row>
    <row r="282" spans="1:8">
      <c r="A282" s="128">
        <v>3</v>
      </c>
      <c r="B282" s="239" t="s">
        <v>94</v>
      </c>
      <c r="C282" s="205" t="s">
        <v>320</v>
      </c>
      <c r="D282" s="206" t="s">
        <v>31</v>
      </c>
      <c r="E282" s="22">
        <f>E281</f>
        <v>0.3301</v>
      </c>
      <c r="F282" s="134">
        <v>0</v>
      </c>
      <c r="G282" s="77">
        <f>E282*F282</f>
        <v>0</v>
      </c>
    </row>
    <row r="283" spans="1:8">
      <c r="A283" s="162">
        <v>4</v>
      </c>
      <c r="B283" s="239" t="s">
        <v>94</v>
      </c>
      <c r="C283" s="205" t="s">
        <v>321</v>
      </c>
      <c r="D283" s="206" t="s">
        <v>31</v>
      </c>
      <c r="E283" s="22">
        <f>E281</f>
        <v>0.3301</v>
      </c>
      <c r="F283" s="134">
        <v>0</v>
      </c>
      <c r="G283" s="77">
        <f>E283*F283</f>
        <v>0</v>
      </c>
    </row>
    <row r="284" spans="1:8">
      <c r="A284" s="158">
        <v>5</v>
      </c>
      <c r="B284" s="240" t="s">
        <v>94</v>
      </c>
      <c r="C284" s="208" t="s">
        <v>322</v>
      </c>
      <c r="D284" s="209" t="s">
        <v>31</v>
      </c>
      <c r="E284" s="84">
        <f>E281</f>
        <v>0.3301</v>
      </c>
      <c r="F284" s="139">
        <v>0</v>
      </c>
      <c r="G284" s="87">
        <f>E284*F284</f>
        <v>0</v>
      </c>
      <c r="H284" s="241"/>
    </row>
    <row r="285" spans="1:8" ht="15.75">
      <c r="A285" s="100" t="s">
        <v>323</v>
      </c>
      <c r="B285" s="163"/>
      <c r="C285" s="163"/>
      <c r="D285" s="163"/>
      <c r="E285" s="163"/>
      <c r="F285" s="102"/>
      <c r="G285" s="103">
        <f>SUM(G280:G284)</f>
        <v>0</v>
      </c>
    </row>
    <row r="287" spans="1:8">
      <c r="A287" s="65" t="s">
        <v>324</v>
      </c>
      <c r="B287" s="65"/>
      <c r="C287" s="65"/>
      <c r="D287" s="65"/>
      <c r="E287" s="65"/>
      <c r="F287" s="65"/>
      <c r="G287" s="157"/>
    </row>
    <row r="288" spans="1:8">
      <c r="A288" s="65" t="s">
        <v>325</v>
      </c>
      <c r="B288" s="65"/>
      <c r="C288" s="65"/>
      <c r="D288" s="65"/>
      <c r="E288" s="65"/>
      <c r="F288" s="65"/>
      <c r="G288" s="157"/>
    </row>
    <row r="289" spans="1:8">
      <c r="A289" s="128" t="s">
        <v>88</v>
      </c>
      <c r="B289" s="128" t="s">
        <v>89</v>
      </c>
      <c r="C289" s="201" t="s">
        <v>90</v>
      </c>
      <c r="D289" s="202" t="s">
        <v>13</v>
      </c>
      <c r="E289" s="202" t="s">
        <v>91</v>
      </c>
      <c r="F289" s="202" t="s">
        <v>92</v>
      </c>
      <c r="G289" s="203" t="s">
        <v>93</v>
      </c>
    </row>
    <row r="290" spans="1:8">
      <c r="A290" s="162">
        <v>1</v>
      </c>
      <c r="B290" s="239" t="s">
        <v>94</v>
      </c>
      <c r="C290" s="205" t="s">
        <v>326</v>
      </c>
      <c r="D290" s="206" t="s">
        <v>22</v>
      </c>
      <c r="E290" s="207">
        <f>E41+E87+E125</f>
        <v>215</v>
      </c>
      <c r="F290" s="134">
        <v>0</v>
      </c>
      <c r="G290" s="77">
        <f t="shared" ref="G290:G296" si="12">E290*F290</f>
        <v>0</v>
      </c>
    </row>
    <row r="291" spans="1:8">
      <c r="A291" s="162">
        <v>2</v>
      </c>
      <c r="B291" s="242" t="s">
        <v>94</v>
      </c>
      <c r="C291" s="205" t="s">
        <v>327</v>
      </c>
      <c r="D291" s="206" t="s">
        <v>22</v>
      </c>
      <c r="E291" s="207">
        <f>E290</f>
        <v>215</v>
      </c>
      <c r="F291" s="134">
        <v>0</v>
      </c>
      <c r="G291" s="77">
        <f t="shared" si="12"/>
        <v>0</v>
      </c>
    </row>
    <row r="292" spans="1:8">
      <c r="A292" s="162">
        <v>3</v>
      </c>
      <c r="B292" s="242" t="s">
        <v>94</v>
      </c>
      <c r="C292" s="205" t="s">
        <v>328</v>
      </c>
      <c r="D292" s="206" t="s">
        <v>22</v>
      </c>
      <c r="E292" s="207">
        <f>E290</f>
        <v>215</v>
      </c>
      <c r="F292" s="134">
        <v>0</v>
      </c>
      <c r="G292" s="77">
        <f t="shared" si="12"/>
        <v>0</v>
      </c>
    </row>
    <row r="293" spans="1:8">
      <c r="A293" s="162">
        <v>4</v>
      </c>
      <c r="B293" s="242" t="s">
        <v>94</v>
      </c>
      <c r="C293" s="205" t="s">
        <v>329</v>
      </c>
      <c r="D293" s="206" t="s">
        <v>22</v>
      </c>
      <c r="E293" s="207">
        <f>E290</f>
        <v>215</v>
      </c>
      <c r="F293" s="134">
        <v>0</v>
      </c>
      <c r="G293" s="77">
        <f t="shared" si="12"/>
        <v>0</v>
      </c>
    </row>
    <row r="294" spans="1:8">
      <c r="A294" s="162">
        <v>5</v>
      </c>
      <c r="B294" s="242" t="s">
        <v>94</v>
      </c>
      <c r="C294" s="205" t="s">
        <v>330</v>
      </c>
      <c r="D294" s="206" t="s">
        <v>22</v>
      </c>
      <c r="E294" s="207">
        <f>E290</f>
        <v>215</v>
      </c>
      <c r="F294" s="134">
        <v>0</v>
      </c>
      <c r="G294" s="77">
        <f t="shared" si="12"/>
        <v>0</v>
      </c>
    </row>
    <row r="295" spans="1:8">
      <c r="A295" s="162">
        <v>7</v>
      </c>
      <c r="B295" s="242" t="s">
        <v>94</v>
      </c>
      <c r="C295" s="205" t="s">
        <v>331</v>
      </c>
      <c r="D295" s="206" t="s">
        <v>22</v>
      </c>
      <c r="E295" s="207">
        <f>E290</f>
        <v>215</v>
      </c>
      <c r="F295" s="134">
        <v>0</v>
      </c>
      <c r="G295" s="77">
        <f t="shared" si="12"/>
        <v>0</v>
      </c>
    </row>
    <row r="296" spans="1:8">
      <c r="A296" s="158">
        <v>8</v>
      </c>
      <c r="B296" s="176" t="s">
        <v>94</v>
      </c>
      <c r="C296" s="177" t="s">
        <v>219</v>
      </c>
      <c r="D296" s="178" t="s">
        <v>22</v>
      </c>
      <c r="E296" s="178">
        <f>E125</f>
        <v>64</v>
      </c>
      <c r="F296" s="179">
        <v>0</v>
      </c>
      <c r="G296" s="87">
        <f t="shared" si="12"/>
        <v>0</v>
      </c>
    </row>
    <row r="297" spans="1:8">
      <c r="A297" s="243" t="s">
        <v>332</v>
      </c>
      <c r="B297" s="163"/>
      <c r="C297" s="163"/>
      <c r="D297" s="163"/>
      <c r="E297" s="163"/>
      <c r="F297" s="163"/>
      <c r="G297" s="244">
        <f>SUM(G290:G296)</f>
        <v>0</v>
      </c>
    </row>
    <row r="298" spans="1:8">
      <c r="A298" s="245"/>
      <c r="B298" s="125"/>
      <c r="C298" s="125"/>
      <c r="D298" s="125"/>
      <c r="E298" s="125"/>
      <c r="F298" s="125"/>
      <c r="G298" s="246"/>
      <c r="H298" s="125"/>
    </row>
    <row r="299" spans="1:8">
      <c r="A299" s="65" t="s">
        <v>333</v>
      </c>
      <c r="B299" s="65"/>
      <c r="C299" s="65"/>
      <c r="D299" s="65"/>
      <c r="E299" s="65"/>
      <c r="F299" s="65"/>
      <c r="G299" s="157"/>
    </row>
    <row r="300" spans="1:8">
      <c r="A300" s="128" t="s">
        <v>88</v>
      </c>
      <c r="B300" s="128" t="s">
        <v>89</v>
      </c>
      <c r="C300" s="201" t="s">
        <v>90</v>
      </c>
      <c r="D300" s="202" t="s">
        <v>13</v>
      </c>
      <c r="E300" s="202" t="s">
        <v>91</v>
      </c>
      <c r="F300" s="202" t="s">
        <v>92</v>
      </c>
      <c r="G300" s="203" t="s">
        <v>93</v>
      </c>
      <c r="H300" s="65"/>
    </row>
    <row r="301" spans="1:8">
      <c r="A301" s="162">
        <v>1</v>
      </c>
      <c r="B301" s="239" t="s">
        <v>94</v>
      </c>
      <c r="C301" s="205" t="s">
        <v>334</v>
      </c>
      <c r="D301" s="206" t="s">
        <v>22</v>
      </c>
      <c r="E301" s="207">
        <f>E136+E209</f>
        <v>1048</v>
      </c>
      <c r="F301" s="134">
        <v>0</v>
      </c>
      <c r="G301" s="77">
        <f>E301*F301</f>
        <v>0</v>
      </c>
    </row>
    <row r="302" spans="1:8">
      <c r="A302" s="162">
        <v>2</v>
      </c>
      <c r="B302" s="242" t="s">
        <v>94</v>
      </c>
      <c r="C302" s="205" t="s">
        <v>329</v>
      </c>
      <c r="D302" s="206" t="s">
        <v>22</v>
      </c>
      <c r="E302" s="207">
        <f>E301</f>
        <v>1048</v>
      </c>
      <c r="F302" s="134">
        <v>0</v>
      </c>
      <c r="G302" s="77">
        <f>E302*F302</f>
        <v>0</v>
      </c>
    </row>
    <row r="303" spans="1:8">
      <c r="A303" s="162">
        <v>3</v>
      </c>
      <c r="B303" s="242" t="s">
        <v>94</v>
      </c>
      <c r="C303" s="205" t="s">
        <v>330</v>
      </c>
      <c r="D303" s="206" t="s">
        <v>22</v>
      </c>
      <c r="E303" s="207">
        <f>E301</f>
        <v>1048</v>
      </c>
      <c r="F303" s="134">
        <v>0</v>
      </c>
      <c r="G303" s="77">
        <f>E303*F303</f>
        <v>0</v>
      </c>
    </row>
    <row r="304" spans="1:8">
      <c r="A304" s="162">
        <v>4</v>
      </c>
      <c r="B304" s="242" t="s">
        <v>94</v>
      </c>
      <c r="C304" s="205" t="s">
        <v>331</v>
      </c>
      <c r="D304" s="206" t="s">
        <v>22</v>
      </c>
      <c r="E304" s="207">
        <f>E303</f>
        <v>1048</v>
      </c>
      <c r="F304" s="134">
        <v>0</v>
      </c>
      <c r="G304" s="77">
        <f>E304*F304</f>
        <v>0</v>
      </c>
    </row>
    <row r="305" spans="1:8">
      <c r="A305" s="158">
        <v>5</v>
      </c>
      <c r="B305" s="176" t="s">
        <v>94</v>
      </c>
      <c r="C305" s="177" t="s">
        <v>219</v>
      </c>
      <c r="D305" s="178" t="s">
        <v>22</v>
      </c>
      <c r="E305" s="178">
        <f>E136</f>
        <v>720</v>
      </c>
      <c r="F305" s="179">
        <v>0</v>
      </c>
      <c r="G305" s="87">
        <f>E305*F305</f>
        <v>0</v>
      </c>
    </row>
    <row r="306" spans="1:8">
      <c r="A306" s="243" t="s">
        <v>335</v>
      </c>
      <c r="B306" s="242"/>
      <c r="C306" s="163"/>
      <c r="D306" s="163"/>
      <c r="E306" s="163"/>
      <c r="F306" s="163"/>
      <c r="G306" s="244">
        <f>SUM(G301:G305)</f>
        <v>0</v>
      </c>
    </row>
    <row r="307" spans="1:8">
      <c r="A307" s="125"/>
      <c r="B307" s="247"/>
      <c r="C307" s="125"/>
      <c r="D307" s="125"/>
      <c r="E307" s="125"/>
      <c r="F307" s="125"/>
      <c r="G307" s="246"/>
      <c r="H307" s="125"/>
    </row>
    <row r="308" spans="1:8">
      <c r="A308" s="125"/>
      <c r="B308" s="247"/>
      <c r="C308" s="125"/>
      <c r="D308" s="125"/>
      <c r="E308" s="125"/>
      <c r="F308" s="125"/>
      <c r="G308" s="246"/>
      <c r="H308" s="125"/>
    </row>
    <row r="309" spans="1:8" ht="16.5">
      <c r="A309" s="248" t="s">
        <v>451</v>
      </c>
      <c r="B309" s="249"/>
      <c r="C309" s="250"/>
      <c r="D309" s="250"/>
      <c r="E309" s="250"/>
      <c r="F309" s="250"/>
      <c r="G309" s="251">
        <f>G297+G306</f>
        <v>0</v>
      </c>
      <c r="H309" s="125"/>
    </row>
    <row r="310" spans="1:8" ht="16.5">
      <c r="A310" s="248" t="s">
        <v>450</v>
      </c>
      <c r="B310" s="249"/>
      <c r="C310" s="250"/>
      <c r="D310" s="250"/>
      <c r="E310" s="250"/>
      <c r="F310" s="250"/>
      <c r="G310" s="251">
        <f>G309*2</f>
        <v>0</v>
      </c>
      <c r="H310" s="125"/>
    </row>
    <row r="313" spans="1:8" ht="16.5">
      <c r="B313" s="252" t="s">
        <v>337</v>
      </c>
      <c r="C313" s="12"/>
      <c r="D313" s="12"/>
      <c r="E313" s="12"/>
      <c r="F313" s="12"/>
      <c r="G313" s="14"/>
    </row>
    <row r="314" spans="1:8" ht="16.5">
      <c r="B314" s="252"/>
      <c r="C314" s="12"/>
      <c r="D314" s="12"/>
      <c r="E314" s="12"/>
      <c r="F314" s="12"/>
      <c r="G314" s="14"/>
    </row>
    <row r="315" spans="1:8" ht="16.5">
      <c r="B315" s="253" t="s">
        <v>35</v>
      </c>
      <c r="C315" s="101"/>
      <c r="D315" s="102"/>
      <c r="E315" s="102"/>
      <c r="F315" s="102"/>
      <c r="G315" s="254">
        <f>G70</f>
        <v>0</v>
      </c>
    </row>
    <row r="316" spans="1:8" ht="15.75">
      <c r="B316" s="253" t="s">
        <v>131</v>
      </c>
      <c r="C316" s="28"/>
      <c r="D316" s="28"/>
      <c r="E316" s="28"/>
      <c r="F316" s="28"/>
      <c r="G316" s="254">
        <f>G117</f>
        <v>0</v>
      </c>
    </row>
    <row r="317" spans="1:8" ht="15.75">
      <c r="B317" s="253" t="s">
        <v>178</v>
      </c>
      <c r="C317" s="28"/>
      <c r="D317" s="28"/>
      <c r="E317" s="28"/>
      <c r="F317" s="28"/>
      <c r="G317" s="254">
        <f>G190</f>
        <v>0</v>
      </c>
    </row>
    <row r="318" spans="1:8" ht="15.75">
      <c r="B318" s="253" t="s">
        <v>242</v>
      </c>
      <c r="C318" s="28"/>
      <c r="D318" s="28"/>
      <c r="E318" s="28"/>
      <c r="F318" s="28"/>
      <c r="G318" s="254">
        <f>G199</f>
        <v>0</v>
      </c>
    </row>
    <row r="319" spans="1:8" ht="15.75">
      <c r="B319" s="255" t="s">
        <v>250</v>
      </c>
      <c r="C319" s="28"/>
      <c r="D319" s="28"/>
      <c r="E319" s="28"/>
      <c r="F319" s="28"/>
      <c r="G319" s="254">
        <f>G232</f>
        <v>0</v>
      </c>
    </row>
    <row r="320" spans="1:8" ht="15.75">
      <c r="B320" s="255" t="s">
        <v>270</v>
      </c>
      <c r="C320" s="28"/>
      <c r="D320" s="28"/>
      <c r="E320" s="28"/>
      <c r="F320" s="28"/>
      <c r="G320" s="254">
        <f>G260</f>
        <v>0</v>
      </c>
    </row>
    <row r="321" spans="2:7" ht="15.75">
      <c r="B321" s="255" t="s">
        <v>303</v>
      </c>
      <c r="C321" s="28"/>
      <c r="D321" s="28"/>
      <c r="E321" s="28"/>
      <c r="F321" s="28"/>
      <c r="G321" s="254">
        <f>G275</f>
        <v>0</v>
      </c>
    </row>
    <row r="322" spans="2:7" ht="15.75">
      <c r="B322" s="255" t="s">
        <v>338</v>
      </c>
      <c r="C322" s="28"/>
      <c r="D322" s="28"/>
      <c r="E322" s="28"/>
      <c r="F322" s="28"/>
      <c r="G322" s="254">
        <f>G285</f>
        <v>0</v>
      </c>
    </row>
    <row r="323" spans="2:7" ht="15.75">
      <c r="B323" s="256" t="s">
        <v>453</v>
      </c>
      <c r="C323" s="18"/>
      <c r="D323" s="18"/>
      <c r="E323" s="18"/>
      <c r="F323" s="18"/>
      <c r="G323" s="257">
        <f>G310</f>
        <v>0</v>
      </c>
    </row>
    <row r="324" spans="2:7" ht="19.5">
      <c r="B324" s="255" t="s">
        <v>339</v>
      </c>
      <c r="C324" s="28"/>
      <c r="D324" s="28"/>
      <c r="E324" s="28"/>
      <c r="F324" s="28"/>
      <c r="G324" s="388">
        <f>SUM(G315:G323)</f>
        <v>0</v>
      </c>
    </row>
  </sheetData>
  <pageMargins left="0.70833333333333304" right="0.70833333333333304" top="0.74791666666666701" bottom="0.74791666666666701" header="0.51180555555555496" footer="0.51180555555555496"/>
  <pageSetup paperSize="9" scale="48" firstPageNumber="0" orientation="landscape" horizontalDpi="300" verticalDpi="300" r:id="rId1"/>
  <rowBreaks count="6" manualBreakCount="6">
    <brk id="42" max="16383" man="1"/>
    <brk id="103" max="16383" man="1"/>
    <brk id="155" max="16383" man="1"/>
    <brk id="210" max="16383" man="1"/>
    <brk id="275" max="16383" man="1"/>
    <brk id="3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F25" sqref="F25"/>
    </sheetView>
  </sheetViews>
  <sheetFormatPr defaultRowHeight="15"/>
  <cols>
    <col min="2" max="2" width="18" customWidth="1"/>
    <col min="3" max="3" width="72.28515625" customWidth="1"/>
    <col min="5" max="5" width="15.7109375" customWidth="1"/>
    <col min="6" max="6" width="13" customWidth="1"/>
    <col min="7" max="7" width="24.28515625" customWidth="1"/>
  </cols>
  <sheetData>
    <row r="1" spans="1:7" ht="19.5">
      <c r="A1" s="10" t="s">
        <v>0</v>
      </c>
    </row>
    <row r="2" spans="1:7" ht="18.75">
      <c r="A2" s="11" t="s">
        <v>10</v>
      </c>
    </row>
    <row r="4" spans="1:7">
      <c r="A4" s="383" t="s">
        <v>452</v>
      </c>
      <c r="B4" s="383"/>
      <c r="C4" s="383"/>
      <c r="D4" s="157"/>
      <c r="E4" s="157"/>
      <c r="F4" s="157"/>
      <c r="G4" s="157"/>
    </row>
    <row r="5" spans="1:7">
      <c r="A5" s="157" t="s">
        <v>325</v>
      </c>
      <c r="B5" s="157"/>
      <c r="C5" s="157"/>
      <c r="D5" s="157"/>
      <c r="E5" s="157"/>
      <c r="F5" s="157"/>
      <c r="G5" s="157"/>
    </row>
    <row r="6" spans="1:7">
      <c r="A6" s="130" t="s">
        <v>88</v>
      </c>
      <c r="B6" s="130" t="s">
        <v>89</v>
      </c>
      <c r="C6" s="201" t="s">
        <v>90</v>
      </c>
      <c r="D6" s="203" t="s">
        <v>13</v>
      </c>
      <c r="E6" s="203" t="s">
        <v>91</v>
      </c>
      <c r="F6" s="203" t="s">
        <v>92</v>
      </c>
      <c r="G6" s="203" t="s">
        <v>93</v>
      </c>
    </row>
    <row r="7" spans="1:7" ht="15.75" customHeight="1">
      <c r="A7" s="162">
        <v>1</v>
      </c>
      <c r="B7" s="239" t="s">
        <v>94</v>
      </c>
      <c r="C7" s="205" t="s">
        <v>326</v>
      </c>
      <c r="D7" s="206" t="s">
        <v>22</v>
      </c>
      <c r="E7" s="207">
        <f>VÝSADBY!E290</f>
        <v>215</v>
      </c>
      <c r="F7" s="356">
        <v>0</v>
      </c>
      <c r="G7" s="77">
        <f t="shared" ref="G7:G13" si="0">E7*F7</f>
        <v>0</v>
      </c>
    </row>
    <row r="8" spans="1:7">
      <c r="A8" s="162">
        <v>2</v>
      </c>
      <c r="B8" s="242" t="s">
        <v>94</v>
      </c>
      <c r="C8" s="205" t="s">
        <v>327</v>
      </c>
      <c r="D8" s="206" t="s">
        <v>22</v>
      </c>
      <c r="E8" s="207">
        <f>E7</f>
        <v>215</v>
      </c>
      <c r="F8" s="356">
        <v>0</v>
      </c>
      <c r="G8" s="77">
        <f t="shared" si="0"/>
        <v>0</v>
      </c>
    </row>
    <row r="9" spans="1:7" ht="30.75" customHeight="1">
      <c r="A9" s="162">
        <v>3</v>
      </c>
      <c r="B9" s="242" t="s">
        <v>94</v>
      </c>
      <c r="C9" s="205" t="s">
        <v>328</v>
      </c>
      <c r="D9" s="206" t="s">
        <v>22</v>
      </c>
      <c r="E9" s="207">
        <f>E7</f>
        <v>215</v>
      </c>
      <c r="F9" s="356">
        <v>0</v>
      </c>
      <c r="G9" s="77">
        <f t="shared" si="0"/>
        <v>0</v>
      </c>
    </row>
    <row r="10" spans="1:7" ht="19.5" customHeight="1">
      <c r="A10" s="162">
        <v>4</v>
      </c>
      <c r="B10" s="242" t="s">
        <v>94</v>
      </c>
      <c r="C10" s="205" t="s">
        <v>329</v>
      </c>
      <c r="D10" s="206" t="s">
        <v>22</v>
      </c>
      <c r="E10" s="207">
        <f>E7</f>
        <v>215</v>
      </c>
      <c r="F10" s="356">
        <v>0</v>
      </c>
      <c r="G10" s="77">
        <f t="shared" si="0"/>
        <v>0</v>
      </c>
    </row>
    <row r="11" spans="1:7">
      <c r="A11" s="162">
        <v>5</v>
      </c>
      <c r="B11" s="242" t="s">
        <v>94</v>
      </c>
      <c r="C11" s="205" t="s">
        <v>330</v>
      </c>
      <c r="D11" s="206" t="s">
        <v>22</v>
      </c>
      <c r="E11" s="207">
        <f>E7</f>
        <v>215</v>
      </c>
      <c r="F11" s="356">
        <v>0</v>
      </c>
      <c r="G11" s="77">
        <f t="shared" si="0"/>
        <v>0</v>
      </c>
    </row>
    <row r="12" spans="1:7" ht="21" customHeight="1">
      <c r="A12" s="162">
        <v>7</v>
      </c>
      <c r="B12" s="242" t="s">
        <v>94</v>
      </c>
      <c r="C12" s="205" t="s">
        <v>331</v>
      </c>
      <c r="D12" s="206" t="s">
        <v>22</v>
      </c>
      <c r="E12" s="207">
        <f>E7</f>
        <v>215</v>
      </c>
      <c r="F12" s="356">
        <v>0</v>
      </c>
      <c r="G12" s="77">
        <f t="shared" si="0"/>
        <v>0</v>
      </c>
    </row>
    <row r="13" spans="1:7">
      <c r="A13" s="160">
        <v>8</v>
      </c>
      <c r="B13" s="176" t="s">
        <v>94</v>
      </c>
      <c r="C13" s="177" t="s">
        <v>219</v>
      </c>
      <c r="D13" s="230" t="s">
        <v>22</v>
      </c>
      <c r="E13" s="230">
        <f>VÝSADBY!E296</f>
        <v>64</v>
      </c>
      <c r="F13" s="179">
        <v>0</v>
      </c>
      <c r="G13" s="87">
        <f t="shared" si="0"/>
        <v>0</v>
      </c>
    </row>
    <row r="14" spans="1:7">
      <c r="A14" s="243" t="s">
        <v>332</v>
      </c>
      <c r="B14" s="238"/>
      <c r="C14" s="238"/>
      <c r="D14" s="238"/>
      <c r="E14" s="238"/>
      <c r="F14" s="238"/>
      <c r="G14" s="244">
        <f>SUM(G7:G13)</f>
        <v>0</v>
      </c>
    </row>
    <row r="15" spans="1:7">
      <c r="A15" s="245"/>
      <c r="B15" s="127"/>
      <c r="C15" s="127"/>
      <c r="D15" s="127"/>
      <c r="E15" s="127"/>
      <c r="F15" s="127"/>
      <c r="G15" s="246"/>
    </row>
    <row r="16" spans="1:7">
      <c r="A16" s="157" t="s">
        <v>333</v>
      </c>
      <c r="B16" s="157"/>
      <c r="C16" s="157"/>
      <c r="D16" s="157"/>
      <c r="E16" s="157"/>
      <c r="F16" s="157"/>
      <c r="G16" s="157"/>
    </row>
    <row r="17" spans="1:7">
      <c r="A17" s="130" t="s">
        <v>88</v>
      </c>
      <c r="B17" s="130" t="s">
        <v>89</v>
      </c>
      <c r="C17" s="201" t="s">
        <v>90</v>
      </c>
      <c r="D17" s="203" t="s">
        <v>13</v>
      </c>
      <c r="E17" s="203" t="s">
        <v>91</v>
      </c>
      <c r="F17" s="203" t="s">
        <v>92</v>
      </c>
      <c r="G17" s="203" t="s">
        <v>93</v>
      </c>
    </row>
    <row r="18" spans="1:7" ht="21" customHeight="1">
      <c r="A18" s="162">
        <v>1</v>
      </c>
      <c r="B18" s="239" t="s">
        <v>94</v>
      </c>
      <c r="C18" s="205" t="s">
        <v>334</v>
      </c>
      <c r="D18" s="206" t="s">
        <v>22</v>
      </c>
      <c r="E18" s="207">
        <f>VÝSADBY!E301</f>
        <v>1048</v>
      </c>
      <c r="F18" s="356">
        <v>0</v>
      </c>
      <c r="G18" s="77">
        <f>E18*F18</f>
        <v>0</v>
      </c>
    </row>
    <row r="19" spans="1:7" ht="21.75" customHeight="1">
      <c r="A19" s="162">
        <v>2</v>
      </c>
      <c r="B19" s="242" t="s">
        <v>94</v>
      </c>
      <c r="C19" s="205" t="s">
        <v>329</v>
      </c>
      <c r="D19" s="206" t="s">
        <v>22</v>
      </c>
      <c r="E19" s="207">
        <f>E18</f>
        <v>1048</v>
      </c>
      <c r="F19" s="356">
        <v>0</v>
      </c>
      <c r="G19" s="77">
        <f>E19*F19</f>
        <v>0</v>
      </c>
    </row>
    <row r="20" spans="1:7">
      <c r="A20" s="162">
        <v>3</v>
      </c>
      <c r="B20" s="242" t="s">
        <v>94</v>
      </c>
      <c r="C20" s="205" t="s">
        <v>330</v>
      </c>
      <c r="D20" s="206" t="s">
        <v>22</v>
      </c>
      <c r="E20" s="207">
        <f>E18</f>
        <v>1048</v>
      </c>
      <c r="F20" s="356">
        <v>0</v>
      </c>
      <c r="G20" s="77">
        <f>E20*F20</f>
        <v>0</v>
      </c>
    </row>
    <row r="21" spans="1:7" ht="21" customHeight="1">
      <c r="A21" s="162">
        <v>4</v>
      </c>
      <c r="B21" s="242" t="s">
        <v>94</v>
      </c>
      <c r="C21" s="205" t="s">
        <v>331</v>
      </c>
      <c r="D21" s="206" t="s">
        <v>22</v>
      </c>
      <c r="E21" s="207">
        <f>E20</f>
        <v>1048</v>
      </c>
      <c r="F21" s="356">
        <v>0</v>
      </c>
      <c r="G21" s="77">
        <f>E21*F21</f>
        <v>0</v>
      </c>
    </row>
    <row r="22" spans="1:7">
      <c r="A22" s="160">
        <v>5</v>
      </c>
      <c r="B22" s="176" t="s">
        <v>94</v>
      </c>
      <c r="C22" s="177" t="s">
        <v>219</v>
      </c>
      <c r="D22" s="230" t="s">
        <v>22</v>
      </c>
      <c r="E22" s="230">
        <f>VÝSADBY!E305</f>
        <v>720</v>
      </c>
      <c r="F22" s="179">
        <v>0</v>
      </c>
      <c r="G22" s="87">
        <f>E22*F22</f>
        <v>0</v>
      </c>
    </row>
    <row r="23" spans="1:7">
      <c r="A23" s="243" t="s">
        <v>335</v>
      </c>
      <c r="B23" s="242"/>
      <c r="C23" s="238"/>
      <c r="D23" s="238"/>
      <c r="E23" s="238"/>
      <c r="F23" s="238"/>
      <c r="G23" s="244">
        <f>SUM(G18:G22)</f>
        <v>0</v>
      </c>
    </row>
    <row r="24" spans="1:7">
      <c r="A24" s="127"/>
      <c r="B24" s="247"/>
      <c r="C24" s="127"/>
      <c r="D24" s="127"/>
      <c r="E24" s="127"/>
      <c r="F24" s="127"/>
      <c r="G24" s="246"/>
    </row>
    <row r="25" spans="1:7">
      <c r="A25" s="127"/>
      <c r="B25" s="247"/>
      <c r="C25" s="127"/>
      <c r="D25" s="127"/>
      <c r="E25" s="127"/>
      <c r="F25" s="127"/>
      <c r="G25" s="246"/>
    </row>
    <row r="26" spans="1:7" ht="16.5">
      <c r="A26" s="248" t="s">
        <v>451</v>
      </c>
      <c r="B26" s="249"/>
      <c r="C26" s="250"/>
      <c r="D26" s="250"/>
      <c r="E26" s="250"/>
      <c r="F26" s="250"/>
      <c r="G26" s="251">
        <f>G14+G23</f>
        <v>0</v>
      </c>
    </row>
    <row r="27" spans="1:7" ht="16.5">
      <c r="A27" s="384" t="s">
        <v>336</v>
      </c>
      <c r="B27" s="385"/>
      <c r="C27" s="386"/>
      <c r="D27" s="386"/>
      <c r="E27" s="386"/>
      <c r="F27" s="386"/>
      <c r="G27" s="387">
        <f>G26*3</f>
        <v>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R65"/>
  <sheetViews>
    <sheetView view="pageBreakPreview" topLeftCell="A3" workbookViewId="0">
      <selection activeCell="J48" sqref="J48"/>
    </sheetView>
  </sheetViews>
  <sheetFormatPr defaultRowHeight="15"/>
  <cols>
    <col min="1" max="1" width="7.85546875" style="1" customWidth="1"/>
    <col min="2" max="2" width="110.140625" style="1" customWidth="1"/>
    <col min="3" max="3" width="11.42578125" style="1"/>
    <col min="4" max="4" width="13.140625" style="1" customWidth="1"/>
    <col min="5" max="5" width="11.140625" style="1" customWidth="1"/>
    <col min="6" max="6" width="24.5703125" style="9" customWidth="1"/>
    <col min="7" max="1006" width="9.140625" style="1" customWidth="1"/>
    <col min="1007" max="1025" width="11.5703125" customWidth="1"/>
  </cols>
  <sheetData>
    <row r="1" spans="1:15" ht="19.5">
      <c r="A1" s="10" t="s">
        <v>0</v>
      </c>
    </row>
    <row r="2" spans="1:15" ht="19.5">
      <c r="A2" s="259" t="s">
        <v>340</v>
      </c>
    </row>
    <row r="4" spans="1:15" ht="16.5">
      <c r="A4" s="65" t="s">
        <v>341</v>
      </c>
      <c r="B4" s="260"/>
      <c r="C4" s="260"/>
      <c r="D4" s="260"/>
      <c r="E4" s="261"/>
      <c r="F4" s="262"/>
    </row>
    <row r="5" spans="1:15">
      <c r="A5" s="128" t="s">
        <v>88</v>
      </c>
      <c r="B5" s="128" t="s">
        <v>90</v>
      </c>
      <c r="C5" s="128" t="s">
        <v>13</v>
      </c>
      <c r="D5" s="128" t="s">
        <v>342</v>
      </c>
      <c r="E5" s="128" t="s">
        <v>343</v>
      </c>
      <c r="F5" s="130" t="s">
        <v>93</v>
      </c>
    </row>
    <row r="6" spans="1:15">
      <c r="A6" s="128"/>
      <c r="B6" s="263" t="s">
        <v>344</v>
      </c>
      <c r="C6" s="264" t="s">
        <v>22</v>
      </c>
      <c r="D6" s="264">
        <v>1</v>
      </c>
      <c r="E6" s="264">
        <v>0</v>
      </c>
      <c r="F6" s="77">
        <f>E6*D6</f>
        <v>0</v>
      </c>
    </row>
    <row r="7" spans="1:15" ht="27.75" customHeight="1">
      <c r="A7" s="264">
        <v>1</v>
      </c>
      <c r="B7" s="263" t="s">
        <v>345</v>
      </c>
      <c r="C7" s="264" t="s">
        <v>31</v>
      </c>
      <c r="D7" s="264">
        <v>0.43169999999999997</v>
      </c>
      <c r="E7" s="264">
        <v>0</v>
      </c>
      <c r="F7" s="77">
        <f>E7*D7</f>
        <v>0</v>
      </c>
    </row>
    <row r="8" spans="1:15" s="35" customFormat="1" ht="18" customHeight="1">
      <c r="A8" s="264">
        <v>2</v>
      </c>
      <c r="B8" s="265" t="s">
        <v>346</v>
      </c>
      <c r="C8" s="264" t="s">
        <v>31</v>
      </c>
      <c r="D8" s="264">
        <v>0.11899999999999999</v>
      </c>
      <c r="E8" s="264">
        <v>0</v>
      </c>
      <c r="F8" s="77">
        <f>E8*D8</f>
        <v>0</v>
      </c>
      <c r="J8" s="266"/>
    </row>
    <row r="9" spans="1:15" s="35" customFormat="1" ht="17.25" customHeight="1">
      <c r="A9" s="264">
        <v>3</v>
      </c>
      <c r="B9" s="265" t="s">
        <v>347</v>
      </c>
      <c r="C9" s="264" t="s">
        <v>31</v>
      </c>
      <c r="D9" s="264">
        <f>D7</f>
        <v>0.43169999999999997</v>
      </c>
      <c r="E9" s="264">
        <v>0</v>
      </c>
      <c r="F9" s="77">
        <f>E9*D9</f>
        <v>0</v>
      </c>
    </row>
    <row r="10" spans="1:15" s="35" customFormat="1" ht="15.75">
      <c r="A10" s="267" t="s">
        <v>86</v>
      </c>
      <c r="B10" s="268"/>
      <c r="C10" s="269"/>
      <c r="D10" s="269"/>
      <c r="E10" s="269"/>
      <c r="F10" s="270">
        <f>SUM(F6:F9)</f>
        <v>0</v>
      </c>
      <c r="O10" s="266"/>
    </row>
    <row r="11" spans="1:15" s="35" customFormat="1">
      <c r="A11" s="271"/>
      <c r="B11" s="272"/>
      <c r="C11" s="271"/>
      <c r="D11" s="271"/>
      <c r="E11" s="271"/>
      <c r="F11" s="273"/>
    </row>
    <row r="12" spans="1:15" s="35" customFormat="1" ht="16.5">
      <c r="A12" s="65" t="s">
        <v>348</v>
      </c>
      <c r="B12" s="65"/>
      <c r="C12" s="260"/>
      <c r="D12" s="260"/>
      <c r="E12" s="261"/>
      <c r="F12" s="262"/>
    </row>
    <row r="13" spans="1:15" s="35" customFormat="1">
      <c r="A13" s="128" t="s">
        <v>88</v>
      </c>
      <c r="B13" s="128" t="s">
        <v>90</v>
      </c>
      <c r="C13" s="128" t="s">
        <v>13</v>
      </c>
      <c r="D13" s="128" t="s">
        <v>342</v>
      </c>
      <c r="E13" s="128" t="s">
        <v>343</v>
      </c>
      <c r="F13" s="130" t="s">
        <v>93</v>
      </c>
    </row>
    <row r="14" spans="1:15" s="35" customFormat="1">
      <c r="A14" s="264">
        <v>1</v>
      </c>
      <c r="B14" s="265" t="s">
        <v>349</v>
      </c>
      <c r="C14" s="264" t="s">
        <v>22</v>
      </c>
      <c r="D14" s="264">
        <v>13</v>
      </c>
      <c r="E14" s="264">
        <v>0</v>
      </c>
      <c r="F14" s="77">
        <f t="shared" ref="F14:F26" si="0">E14*D14</f>
        <v>0</v>
      </c>
    </row>
    <row r="15" spans="1:15">
      <c r="A15" s="264">
        <v>2</v>
      </c>
      <c r="B15" s="265" t="s">
        <v>350</v>
      </c>
      <c r="C15" s="264" t="s">
        <v>22</v>
      </c>
      <c r="D15" s="264">
        <v>21</v>
      </c>
      <c r="E15" s="264">
        <v>0</v>
      </c>
      <c r="F15" s="77">
        <f t="shared" si="0"/>
        <v>0</v>
      </c>
      <c r="J15" s="35"/>
      <c r="K15" s="35"/>
      <c r="L15" s="35"/>
      <c r="M15" s="35"/>
      <c r="N15" s="35"/>
      <c r="O15" s="35"/>
    </row>
    <row r="16" spans="1:15">
      <c r="A16" s="264">
        <v>3</v>
      </c>
      <c r="B16" s="265" t="s">
        <v>351</v>
      </c>
      <c r="C16" s="264" t="s">
        <v>22</v>
      </c>
      <c r="D16" s="264">
        <v>47</v>
      </c>
      <c r="E16" s="264">
        <v>0</v>
      </c>
      <c r="F16" s="77">
        <f t="shared" si="0"/>
        <v>0</v>
      </c>
      <c r="J16" s="35"/>
      <c r="K16" s="35"/>
      <c r="L16" s="35"/>
      <c r="M16" s="35"/>
      <c r="N16" s="35"/>
      <c r="O16" s="35"/>
    </row>
    <row r="17" spans="1:15">
      <c r="A17" s="264">
        <v>4</v>
      </c>
      <c r="B17" s="265" t="s">
        <v>352</v>
      </c>
      <c r="C17" s="264" t="s">
        <v>22</v>
      </c>
      <c r="D17" s="264">
        <v>34</v>
      </c>
      <c r="E17" s="264">
        <v>0</v>
      </c>
      <c r="F17" s="77">
        <f t="shared" si="0"/>
        <v>0</v>
      </c>
      <c r="J17" s="35"/>
      <c r="K17" s="35"/>
      <c r="L17" s="35"/>
      <c r="M17" s="35"/>
      <c r="N17" s="35"/>
      <c r="O17" s="35"/>
    </row>
    <row r="18" spans="1:15">
      <c r="A18" s="264">
        <v>5</v>
      </c>
      <c r="B18" s="265" t="s">
        <v>353</v>
      </c>
      <c r="C18" s="264" t="s">
        <v>22</v>
      </c>
      <c r="D18" s="264">
        <v>33</v>
      </c>
      <c r="E18" s="264">
        <v>0</v>
      </c>
      <c r="F18" s="77">
        <f t="shared" si="0"/>
        <v>0</v>
      </c>
      <c r="J18" s="35"/>
      <c r="K18" s="266"/>
      <c r="L18" s="35"/>
      <c r="M18" s="35"/>
      <c r="N18" s="35"/>
      <c r="O18" s="35"/>
    </row>
    <row r="19" spans="1:15">
      <c r="A19" s="264">
        <v>6</v>
      </c>
      <c r="B19" s="265" t="s">
        <v>354</v>
      </c>
      <c r="C19" s="264" t="s">
        <v>22</v>
      </c>
      <c r="D19" s="264">
        <v>28</v>
      </c>
      <c r="E19" s="264">
        <v>0</v>
      </c>
      <c r="F19" s="77">
        <f t="shared" si="0"/>
        <v>0</v>
      </c>
      <c r="J19" s="35"/>
      <c r="K19" s="35"/>
      <c r="L19" s="35"/>
      <c r="M19" s="35"/>
      <c r="N19" s="35"/>
      <c r="O19" s="35"/>
    </row>
    <row r="20" spans="1:15">
      <c r="A20" s="264">
        <v>7</v>
      </c>
      <c r="B20" s="265" t="s">
        <v>355</v>
      </c>
      <c r="C20" s="264" t="s">
        <v>22</v>
      </c>
      <c r="D20" s="264">
        <v>20</v>
      </c>
      <c r="E20" s="264">
        <v>0</v>
      </c>
      <c r="F20" s="77">
        <f t="shared" si="0"/>
        <v>0</v>
      </c>
      <c r="I20" s="155"/>
      <c r="J20" s="35"/>
      <c r="K20" s="35"/>
      <c r="L20" s="35"/>
      <c r="M20" s="35"/>
      <c r="N20" s="35"/>
      <c r="O20" s="35"/>
    </row>
    <row r="21" spans="1:15">
      <c r="A21" s="264">
        <v>8</v>
      </c>
      <c r="B21" s="265" t="s">
        <v>356</v>
      </c>
      <c r="C21" s="264" t="s">
        <v>22</v>
      </c>
      <c r="D21" s="264">
        <v>11</v>
      </c>
      <c r="E21" s="264">
        <v>0</v>
      </c>
      <c r="F21" s="77">
        <f t="shared" si="0"/>
        <v>0</v>
      </c>
      <c r="J21" s="35"/>
      <c r="K21" s="35"/>
      <c r="L21" s="35"/>
      <c r="M21" s="35"/>
      <c r="N21" s="35"/>
      <c r="O21" s="35"/>
    </row>
    <row r="22" spans="1:15">
      <c r="A22" s="264">
        <v>9</v>
      </c>
      <c r="B22" s="265" t="s">
        <v>357</v>
      </c>
      <c r="C22" s="264" t="s">
        <v>22</v>
      </c>
      <c r="D22" s="264">
        <v>8</v>
      </c>
      <c r="E22" s="264">
        <v>0</v>
      </c>
      <c r="F22" s="77">
        <f t="shared" si="0"/>
        <v>0</v>
      </c>
    </row>
    <row r="23" spans="1:15">
      <c r="A23" s="264">
        <v>10</v>
      </c>
      <c r="B23" s="265" t="s">
        <v>358</v>
      </c>
      <c r="C23" s="264" t="s">
        <v>22</v>
      </c>
      <c r="D23" s="264">
        <v>1</v>
      </c>
      <c r="E23" s="264">
        <v>0</v>
      </c>
      <c r="F23" s="77">
        <f t="shared" si="0"/>
        <v>0</v>
      </c>
    </row>
    <row r="24" spans="1:15">
      <c r="A24" s="264">
        <v>11</v>
      </c>
      <c r="B24" s="265" t="s">
        <v>359</v>
      </c>
      <c r="C24" s="264" t="s">
        <v>22</v>
      </c>
      <c r="D24" s="264">
        <v>3</v>
      </c>
      <c r="E24" s="264">
        <v>0</v>
      </c>
      <c r="F24" s="77">
        <f t="shared" si="0"/>
        <v>0</v>
      </c>
    </row>
    <row r="25" spans="1:15">
      <c r="A25" s="264">
        <v>12</v>
      </c>
      <c r="B25" s="265" t="s">
        <v>360</v>
      </c>
      <c r="C25" s="264" t="s">
        <v>22</v>
      </c>
      <c r="D25" s="264">
        <v>1</v>
      </c>
      <c r="E25" s="264">
        <v>0</v>
      </c>
      <c r="F25" s="77">
        <f t="shared" si="0"/>
        <v>0</v>
      </c>
    </row>
    <row r="26" spans="1:15" s="35" customFormat="1">
      <c r="A26" s="264">
        <v>13</v>
      </c>
      <c r="B26" s="265" t="s">
        <v>361</v>
      </c>
      <c r="C26" s="264" t="s">
        <v>22</v>
      </c>
      <c r="D26" s="264">
        <v>1</v>
      </c>
      <c r="E26" s="264">
        <v>0</v>
      </c>
      <c r="F26" s="77">
        <f t="shared" si="0"/>
        <v>0</v>
      </c>
    </row>
    <row r="27" spans="1:15" s="35" customFormat="1" ht="15.75">
      <c r="A27" s="274" t="s">
        <v>86</v>
      </c>
      <c r="B27" s="275"/>
      <c r="C27" s="276"/>
      <c r="D27" s="276">
        <f>SUM(D14:D26)</f>
        <v>221</v>
      </c>
      <c r="E27" s="276"/>
      <c r="F27" s="277">
        <f>SUM(F14:F26)</f>
        <v>0</v>
      </c>
    </row>
    <row r="28" spans="1:15" s="35" customFormat="1">
      <c r="F28" s="278"/>
    </row>
    <row r="29" spans="1:15" s="35" customFormat="1" ht="16.5">
      <c r="A29" s="65" t="s">
        <v>362</v>
      </c>
      <c r="B29" s="65"/>
      <c r="C29" s="260"/>
      <c r="D29" s="260"/>
      <c r="E29" s="261"/>
      <c r="F29" s="262"/>
    </row>
    <row r="30" spans="1:15" s="35" customFormat="1">
      <c r="A30" s="128" t="s">
        <v>88</v>
      </c>
      <c r="B30" s="279" t="s">
        <v>90</v>
      </c>
      <c r="C30" s="280"/>
      <c r="D30" s="280"/>
      <c r="E30" s="281"/>
      <c r="F30" s="282" t="s">
        <v>363</v>
      </c>
    </row>
    <row r="31" spans="1:15" s="35" customFormat="1">
      <c r="A31" s="264">
        <v>1</v>
      </c>
      <c r="B31" s="283" t="s">
        <v>364</v>
      </c>
      <c r="C31" s="276"/>
      <c r="D31" s="276"/>
      <c r="E31" s="284"/>
      <c r="F31" s="285"/>
    </row>
    <row r="32" spans="1:15" s="35" customFormat="1" ht="15.75">
      <c r="A32" s="274" t="s">
        <v>86</v>
      </c>
      <c r="B32" s="286"/>
      <c r="C32" s="287"/>
      <c r="D32" s="287"/>
      <c r="E32" s="287"/>
      <c r="F32" s="277">
        <f>(F14+F15+F16+F17+F18+F19+F20+F21+F22+F23+F24+F25+F26)/100*20</f>
        <v>0</v>
      </c>
    </row>
    <row r="33" spans="1:6" s="35" customFormat="1">
      <c r="A33" s="1"/>
      <c r="B33" s="272"/>
      <c r="C33" s="271"/>
      <c r="D33" s="271"/>
      <c r="E33" s="271"/>
      <c r="F33" s="273"/>
    </row>
    <row r="34" spans="1:6" s="35" customFormat="1">
      <c r="A34" s="65" t="s">
        <v>365</v>
      </c>
      <c r="B34" s="272"/>
      <c r="C34" s="271"/>
      <c r="D34" s="271"/>
      <c r="E34" s="271"/>
      <c r="F34" s="273"/>
    </row>
    <row r="35" spans="1:6" s="35" customFormat="1">
      <c r="A35" s="128" t="s">
        <v>88</v>
      </c>
      <c r="B35" s="128" t="s">
        <v>90</v>
      </c>
      <c r="C35" s="128" t="s">
        <v>13</v>
      </c>
      <c r="D35" s="128" t="s">
        <v>342</v>
      </c>
      <c r="E35" s="128" t="s">
        <v>343</v>
      </c>
      <c r="F35" s="130" t="s">
        <v>93</v>
      </c>
    </row>
    <row r="36" spans="1:6" s="35" customFormat="1">
      <c r="A36" s="264">
        <v>1</v>
      </c>
      <c r="B36" s="288" t="s">
        <v>366</v>
      </c>
      <c r="C36" s="289" t="s">
        <v>22</v>
      </c>
      <c r="D36" s="289">
        <v>12</v>
      </c>
      <c r="E36" s="264">
        <v>0</v>
      </c>
      <c r="F36" s="77">
        <f t="shared" ref="F36:F46" si="1">E36*D36</f>
        <v>0</v>
      </c>
    </row>
    <row r="37" spans="1:6">
      <c r="A37" s="289">
        <v>2</v>
      </c>
      <c r="B37" s="288" t="s">
        <v>367</v>
      </c>
      <c r="C37" s="289" t="s">
        <v>22</v>
      </c>
      <c r="D37" s="289">
        <v>17</v>
      </c>
      <c r="E37" s="290">
        <v>0</v>
      </c>
      <c r="F37" s="77">
        <f t="shared" si="1"/>
        <v>0</v>
      </c>
    </row>
    <row r="38" spans="1:6">
      <c r="A38" s="264">
        <v>3</v>
      </c>
      <c r="B38" s="265" t="s">
        <v>368</v>
      </c>
      <c r="C38" s="264" t="s">
        <v>22</v>
      </c>
      <c r="D38" s="264">
        <v>27</v>
      </c>
      <c r="E38" s="291">
        <v>0</v>
      </c>
      <c r="F38" s="77">
        <f t="shared" si="1"/>
        <v>0</v>
      </c>
    </row>
    <row r="39" spans="1:6">
      <c r="A39" s="289">
        <v>4</v>
      </c>
      <c r="B39" s="265" t="s">
        <v>369</v>
      </c>
      <c r="C39" s="264" t="s">
        <v>22</v>
      </c>
      <c r="D39" s="264">
        <v>21</v>
      </c>
      <c r="E39" s="291">
        <v>0</v>
      </c>
      <c r="F39" s="77">
        <f t="shared" si="1"/>
        <v>0</v>
      </c>
    </row>
    <row r="40" spans="1:6">
      <c r="A40" s="264">
        <v>5</v>
      </c>
      <c r="B40" s="265" t="s">
        <v>370</v>
      </c>
      <c r="C40" s="264" t="s">
        <v>22</v>
      </c>
      <c r="D40" s="264">
        <v>21</v>
      </c>
      <c r="E40" s="291">
        <v>0</v>
      </c>
      <c r="F40" s="77">
        <f t="shared" si="1"/>
        <v>0</v>
      </c>
    </row>
    <row r="41" spans="1:6">
      <c r="A41" s="289">
        <v>6</v>
      </c>
      <c r="B41" s="265" t="s">
        <v>371</v>
      </c>
      <c r="C41" s="264" t="s">
        <v>22</v>
      </c>
      <c r="D41" s="264">
        <v>17</v>
      </c>
      <c r="E41" s="291">
        <v>0</v>
      </c>
      <c r="F41" s="77">
        <f t="shared" si="1"/>
        <v>0</v>
      </c>
    </row>
    <row r="42" spans="1:6">
      <c r="A42" s="264">
        <v>7</v>
      </c>
      <c r="B42" s="265" t="s">
        <v>372</v>
      </c>
      <c r="C42" s="264" t="s">
        <v>22</v>
      </c>
      <c r="D42" s="264">
        <v>9</v>
      </c>
      <c r="E42" s="291">
        <v>0</v>
      </c>
      <c r="F42" s="77">
        <f t="shared" si="1"/>
        <v>0</v>
      </c>
    </row>
    <row r="43" spans="1:6">
      <c r="A43" s="289">
        <v>8</v>
      </c>
      <c r="B43" s="265" t="s">
        <v>373</v>
      </c>
      <c r="C43" s="264" t="s">
        <v>22</v>
      </c>
      <c r="D43" s="264">
        <v>7</v>
      </c>
      <c r="E43" s="291">
        <v>0</v>
      </c>
      <c r="F43" s="77">
        <f t="shared" si="1"/>
        <v>0</v>
      </c>
    </row>
    <row r="44" spans="1:6">
      <c r="A44" s="264">
        <v>9</v>
      </c>
      <c r="B44" s="265" t="s">
        <v>374</v>
      </c>
      <c r="C44" s="264" t="s">
        <v>22</v>
      </c>
      <c r="D44" s="264">
        <v>3</v>
      </c>
      <c r="E44" s="291">
        <v>0</v>
      </c>
      <c r="F44" s="77">
        <f t="shared" si="1"/>
        <v>0</v>
      </c>
    </row>
    <row r="45" spans="1:6">
      <c r="A45" s="289">
        <v>10</v>
      </c>
      <c r="B45" s="265" t="s">
        <v>375</v>
      </c>
      <c r="C45" s="264" t="s">
        <v>22</v>
      </c>
      <c r="D45" s="264">
        <v>1</v>
      </c>
      <c r="E45" s="264">
        <v>0</v>
      </c>
      <c r="F45" s="77">
        <f t="shared" si="1"/>
        <v>0</v>
      </c>
    </row>
    <row r="46" spans="1:6">
      <c r="A46" s="264">
        <v>11</v>
      </c>
      <c r="B46" s="265" t="s">
        <v>376</v>
      </c>
      <c r="C46" s="264" t="s">
        <v>22</v>
      </c>
      <c r="D46" s="264">
        <v>1</v>
      </c>
      <c r="E46" s="291">
        <v>0</v>
      </c>
      <c r="F46" s="77">
        <f t="shared" si="1"/>
        <v>0</v>
      </c>
    </row>
    <row r="47" spans="1:6" ht="15.75">
      <c r="A47" s="274" t="s">
        <v>86</v>
      </c>
      <c r="B47" s="275"/>
      <c r="C47" s="276"/>
      <c r="D47" s="276">
        <f>SUM(D36:D46)</f>
        <v>136</v>
      </c>
      <c r="E47" s="276"/>
      <c r="F47" s="277">
        <f>SUM(F36:F46)</f>
        <v>0</v>
      </c>
    </row>
    <row r="48" spans="1:6">
      <c r="F48" s="292"/>
    </row>
    <row r="49" spans="1:7">
      <c r="A49" s="65" t="s">
        <v>377</v>
      </c>
      <c r="B49" s="272"/>
      <c r="C49" s="271"/>
      <c r="D49" s="271"/>
      <c r="E49" s="271"/>
      <c r="F49" s="273"/>
    </row>
    <row r="50" spans="1:7">
      <c r="A50" s="128" t="s">
        <v>88</v>
      </c>
      <c r="B50" s="128" t="s">
        <v>90</v>
      </c>
      <c r="C50" s="128" t="s">
        <v>13</v>
      </c>
      <c r="D50" s="128" t="s">
        <v>342</v>
      </c>
      <c r="E50" s="128" t="s">
        <v>343</v>
      </c>
      <c r="F50" s="130" t="s">
        <v>93</v>
      </c>
    </row>
    <row r="51" spans="1:7">
      <c r="A51" s="293">
        <v>1</v>
      </c>
      <c r="B51" s="294" t="s">
        <v>378</v>
      </c>
      <c r="C51" s="290" t="s">
        <v>112</v>
      </c>
      <c r="D51" s="295">
        <f>VÝSADBY!E229+VÝSADBY!E186+VÝSADBY!E179+VÝSADBY!E114+VÝSADBY!E67</f>
        <v>86.600000000000009</v>
      </c>
      <c r="E51" s="291">
        <v>0</v>
      </c>
      <c r="F51" s="77">
        <f>E51*D51</f>
        <v>0</v>
      </c>
    </row>
    <row r="52" spans="1:7" ht="15.75">
      <c r="A52" s="274" t="s">
        <v>86</v>
      </c>
      <c r="B52" s="275"/>
      <c r="C52" s="276"/>
      <c r="D52" s="276"/>
      <c r="E52" s="276"/>
      <c r="F52" s="103">
        <f>SUM(F51:F51)</f>
        <v>0</v>
      </c>
    </row>
    <row r="53" spans="1:7">
      <c r="F53" s="292"/>
    </row>
    <row r="54" spans="1:7" ht="19.5">
      <c r="A54" s="296" t="s">
        <v>379</v>
      </c>
      <c r="B54" s="296"/>
      <c r="C54" s="297"/>
      <c r="D54" s="297"/>
      <c r="E54" s="297"/>
      <c r="F54" s="298">
        <f>F10+F27+F32+F47+F52</f>
        <v>0</v>
      </c>
    </row>
    <row r="56" spans="1:7" ht="13.9" customHeight="1">
      <c r="A56" s="169" t="s">
        <v>380</v>
      </c>
      <c r="B56" s="393" t="s">
        <v>381</v>
      </c>
      <c r="C56" s="393"/>
      <c r="D56" s="393"/>
      <c r="E56" s="393"/>
      <c r="F56" s="393"/>
      <c r="G56" s="393"/>
    </row>
    <row r="57" spans="1:7">
      <c r="A57" s="169"/>
      <c r="B57" s="393"/>
      <c r="C57" s="393"/>
      <c r="D57" s="393"/>
      <c r="E57" s="393"/>
      <c r="F57" s="393"/>
      <c r="G57" s="393"/>
    </row>
    <row r="58" spans="1:7">
      <c r="A58" s="169"/>
      <c r="B58" s="393"/>
      <c r="C58" s="393"/>
      <c r="D58" s="393"/>
      <c r="E58" s="393"/>
      <c r="F58" s="393"/>
      <c r="G58" s="393"/>
    </row>
    <row r="60" spans="1:7" ht="13.9" customHeight="1">
      <c r="A60" s="169" t="s">
        <v>382</v>
      </c>
      <c r="B60" s="393" t="s">
        <v>383</v>
      </c>
      <c r="C60" s="393"/>
      <c r="D60" s="393"/>
      <c r="E60" s="393"/>
      <c r="F60" s="393"/>
      <c r="G60" s="393"/>
    </row>
    <row r="61" spans="1:7">
      <c r="B61" s="393"/>
      <c r="C61" s="393"/>
      <c r="D61" s="393"/>
      <c r="E61" s="393"/>
      <c r="F61" s="393"/>
      <c r="G61" s="393"/>
    </row>
    <row r="62" spans="1:7">
      <c r="B62" s="393"/>
      <c r="C62" s="393"/>
      <c r="D62" s="393"/>
      <c r="E62" s="393"/>
      <c r="F62" s="393"/>
      <c r="G62" s="393"/>
    </row>
    <row r="65" spans="6:6">
      <c r="F65" s="299"/>
    </row>
  </sheetData>
  <mergeCells count="2">
    <mergeCell ref="B56:G58"/>
    <mergeCell ref="B60:G62"/>
  </mergeCells>
  <pageMargins left="0.7" right="0.7" top="0.78749999999999998" bottom="0.78749999999999998" header="0.51180555555555496" footer="0.51180555555555496"/>
  <pageSetup paperSize="9" scale="49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H41"/>
  <sheetViews>
    <sheetView view="pageBreakPreview" topLeftCell="A11" workbookViewId="0">
      <selection activeCell="E16" sqref="E16"/>
    </sheetView>
  </sheetViews>
  <sheetFormatPr defaultRowHeight="15"/>
  <cols>
    <col min="1" max="1" width="7.85546875" style="1" customWidth="1"/>
    <col min="2" max="2" width="97.5703125" style="1" customWidth="1"/>
    <col min="3" max="3" width="16.42578125" style="1" customWidth="1"/>
    <col min="4" max="4" width="11.42578125" style="1"/>
    <col min="5" max="5" width="13.140625" style="1" customWidth="1"/>
    <col min="6" max="6" width="21.7109375" style="1" customWidth="1"/>
    <col min="7" max="1022" width="9.140625" style="1" customWidth="1"/>
    <col min="1023" max="1025" width="11.5703125" customWidth="1"/>
  </cols>
  <sheetData>
    <row r="1" spans="1:6" ht="19.5">
      <c r="A1" s="10" t="s">
        <v>0</v>
      </c>
    </row>
    <row r="2" spans="1:6" ht="18.75">
      <c r="A2" s="300" t="s">
        <v>384</v>
      </c>
    </row>
    <row r="4" spans="1:6" s="35" customFormat="1">
      <c r="A4" s="271"/>
      <c r="B4" s="271"/>
      <c r="C4" s="272"/>
      <c r="D4" s="271"/>
      <c r="E4" s="271"/>
      <c r="F4" s="271"/>
    </row>
    <row r="5" spans="1:6" s="35" customFormat="1" ht="16.5">
      <c r="A5" s="65" t="s">
        <v>348</v>
      </c>
      <c r="B5" s="65"/>
      <c r="C5" s="65"/>
      <c r="D5" s="260"/>
      <c r="E5" s="260"/>
      <c r="F5" s="261"/>
    </row>
    <row r="6" spans="1:6" s="35" customFormat="1">
      <c r="A6" s="128" t="s">
        <v>88</v>
      </c>
      <c r="B6" s="128" t="s">
        <v>90</v>
      </c>
      <c r="C6" s="128" t="s">
        <v>13</v>
      </c>
      <c r="D6" s="128" t="s">
        <v>342</v>
      </c>
      <c r="E6" s="128" t="s">
        <v>343</v>
      </c>
      <c r="F6" s="128" t="s">
        <v>93</v>
      </c>
    </row>
    <row r="7" spans="1:6" s="35" customFormat="1">
      <c r="A7" s="264">
        <v>1</v>
      </c>
      <c r="B7" s="265" t="s">
        <v>349</v>
      </c>
      <c r="C7" s="264" t="s">
        <v>22</v>
      </c>
      <c r="D7" s="264">
        <v>14</v>
      </c>
      <c r="E7" s="264">
        <v>0</v>
      </c>
      <c r="F7" s="301">
        <f t="shared" ref="F7:F16" si="0">E7*D7</f>
        <v>0</v>
      </c>
    </row>
    <row r="8" spans="1:6">
      <c r="A8" s="264">
        <v>2</v>
      </c>
      <c r="B8" s="265" t="s">
        <v>350</v>
      </c>
      <c r="C8" s="264" t="s">
        <v>22</v>
      </c>
      <c r="D8" s="264">
        <v>20</v>
      </c>
      <c r="E8" s="264">
        <v>0</v>
      </c>
      <c r="F8" s="301">
        <f t="shared" si="0"/>
        <v>0</v>
      </c>
    </row>
    <row r="9" spans="1:6">
      <c r="A9" s="264">
        <v>3</v>
      </c>
      <c r="B9" s="265" t="s">
        <v>351</v>
      </c>
      <c r="C9" s="264" t="s">
        <v>22</v>
      </c>
      <c r="D9" s="264">
        <v>19</v>
      </c>
      <c r="E9" s="264">
        <v>0</v>
      </c>
      <c r="F9" s="301">
        <f t="shared" si="0"/>
        <v>0</v>
      </c>
    </row>
    <row r="10" spans="1:6">
      <c r="A10" s="264">
        <v>4</v>
      </c>
      <c r="B10" s="265" t="s">
        <v>352</v>
      </c>
      <c r="C10" s="264" t="s">
        <v>22</v>
      </c>
      <c r="D10" s="264">
        <v>13</v>
      </c>
      <c r="E10" s="264">
        <v>0</v>
      </c>
      <c r="F10" s="301">
        <f t="shared" si="0"/>
        <v>0</v>
      </c>
    </row>
    <row r="11" spans="1:6">
      <c r="A11" s="264">
        <v>5</v>
      </c>
      <c r="B11" s="265" t="s">
        <v>353</v>
      </c>
      <c r="C11" s="264" t="s">
        <v>22</v>
      </c>
      <c r="D11" s="264">
        <v>5</v>
      </c>
      <c r="E11" s="264">
        <v>0</v>
      </c>
      <c r="F11" s="301">
        <f t="shared" si="0"/>
        <v>0</v>
      </c>
    </row>
    <row r="12" spans="1:6">
      <c r="A12" s="264">
        <v>6</v>
      </c>
      <c r="B12" s="265" t="s">
        <v>354</v>
      </c>
      <c r="C12" s="264" t="s">
        <v>22</v>
      </c>
      <c r="D12" s="264">
        <v>6</v>
      </c>
      <c r="E12" s="264">
        <v>0</v>
      </c>
      <c r="F12" s="301">
        <f t="shared" si="0"/>
        <v>0</v>
      </c>
    </row>
    <row r="13" spans="1:6">
      <c r="A13" s="264">
        <v>7</v>
      </c>
      <c r="B13" s="265" t="s">
        <v>355</v>
      </c>
      <c r="C13" s="264" t="s">
        <v>22</v>
      </c>
      <c r="D13" s="264">
        <v>3</v>
      </c>
      <c r="E13" s="264">
        <v>0</v>
      </c>
      <c r="F13" s="301">
        <f t="shared" si="0"/>
        <v>0</v>
      </c>
    </row>
    <row r="14" spans="1:6">
      <c r="A14" s="264">
        <v>8</v>
      </c>
      <c r="B14" s="265" t="s">
        <v>356</v>
      </c>
      <c r="C14" s="264" t="s">
        <v>22</v>
      </c>
      <c r="D14" s="264">
        <v>1</v>
      </c>
      <c r="E14" s="264">
        <v>0</v>
      </c>
      <c r="F14" s="301">
        <f t="shared" si="0"/>
        <v>0</v>
      </c>
    </row>
    <row r="15" spans="1:6">
      <c r="A15" s="264">
        <v>9</v>
      </c>
      <c r="B15" s="265" t="s">
        <v>360</v>
      </c>
      <c r="C15" s="264" t="s">
        <v>22</v>
      </c>
      <c r="D15" s="264">
        <v>1</v>
      </c>
      <c r="E15" s="264">
        <v>0</v>
      </c>
      <c r="F15" s="301">
        <f t="shared" si="0"/>
        <v>0</v>
      </c>
    </row>
    <row r="16" spans="1:6" s="35" customFormat="1">
      <c r="A16" s="264">
        <v>10</v>
      </c>
      <c r="B16" s="265" t="s">
        <v>385</v>
      </c>
      <c r="C16" s="264" t="s">
        <v>22</v>
      </c>
      <c r="D16" s="264">
        <v>1</v>
      </c>
      <c r="E16" s="264">
        <v>0</v>
      </c>
      <c r="F16" s="301">
        <f t="shared" si="0"/>
        <v>0</v>
      </c>
    </row>
    <row r="17" spans="1:6" s="35" customFormat="1" ht="15.75">
      <c r="A17" s="267" t="s">
        <v>86</v>
      </c>
      <c r="B17" s="269"/>
      <c r="C17" s="268"/>
      <c r="D17" s="269">
        <f>SUM(D7:D16)</f>
        <v>83</v>
      </c>
      <c r="E17" s="269"/>
      <c r="F17" s="302">
        <f>SUM(F7:F16)</f>
        <v>0</v>
      </c>
    </row>
    <row r="18" spans="1:6" s="35" customFormat="1">
      <c r="A18" s="271"/>
      <c r="B18" s="271"/>
      <c r="C18" s="272"/>
      <c r="D18" s="271"/>
      <c r="E18" s="271"/>
      <c r="F18" s="303"/>
    </row>
    <row r="19" spans="1:6" s="35" customFormat="1" ht="16.5">
      <c r="A19" s="65" t="s">
        <v>362</v>
      </c>
      <c r="B19" s="65"/>
      <c r="C19" s="260"/>
      <c r="D19" s="260"/>
      <c r="E19" s="261"/>
      <c r="F19" s="260"/>
    </row>
    <row r="20" spans="1:6" s="35" customFormat="1">
      <c r="A20" s="128" t="s">
        <v>88</v>
      </c>
      <c r="B20" s="279" t="s">
        <v>90</v>
      </c>
      <c r="C20" s="280"/>
      <c r="D20" s="280"/>
      <c r="E20" s="281"/>
      <c r="F20" s="281" t="s">
        <v>363</v>
      </c>
    </row>
    <row r="21" spans="1:6" s="35" customFormat="1">
      <c r="A21" s="264">
        <v>1</v>
      </c>
      <c r="B21" s="283" t="s">
        <v>364</v>
      </c>
      <c r="C21" s="276"/>
      <c r="D21" s="276"/>
      <c r="E21" s="284"/>
      <c r="F21" s="304"/>
    </row>
    <row r="22" spans="1:6" s="35" customFormat="1" ht="15.75">
      <c r="A22" s="274" t="s">
        <v>86</v>
      </c>
      <c r="B22" s="286"/>
      <c r="C22" s="287"/>
      <c r="D22" s="287"/>
      <c r="E22" s="287"/>
      <c r="F22" s="305">
        <f>(F7+F8+F9+F10+F11+F12+F13+F14+F15+F16)/100*20</f>
        <v>0</v>
      </c>
    </row>
    <row r="23" spans="1:6" s="35" customFormat="1">
      <c r="A23" s="1"/>
      <c r="B23" s="271"/>
      <c r="C23" s="272"/>
      <c r="D23" s="271"/>
      <c r="E23" s="271"/>
      <c r="F23" s="271"/>
    </row>
    <row r="24" spans="1:6" s="35" customFormat="1">
      <c r="A24" s="1"/>
      <c r="B24" s="271"/>
      <c r="C24" s="272"/>
      <c r="D24" s="271"/>
      <c r="E24" s="271"/>
      <c r="F24" s="271"/>
    </row>
    <row r="25" spans="1:6" s="35" customFormat="1">
      <c r="A25" s="65" t="s">
        <v>365</v>
      </c>
      <c r="B25" s="271"/>
      <c r="C25" s="272"/>
      <c r="D25" s="271"/>
      <c r="E25" s="271"/>
      <c r="F25" s="271"/>
    </row>
    <row r="26" spans="1:6" s="35" customFormat="1">
      <c r="A26" s="128" t="s">
        <v>88</v>
      </c>
      <c r="B26" s="128" t="s">
        <v>90</v>
      </c>
      <c r="C26" s="128" t="s">
        <v>13</v>
      </c>
      <c r="D26" s="128" t="s">
        <v>342</v>
      </c>
      <c r="E26" s="128" t="s">
        <v>343</v>
      </c>
      <c r="F26" s="128" t="s">
        <v>93</v>
      </c>
    </row>
    <row r="27" spans="1:6" s="35" customFormat="1">
      <c r="A27" s="264">
        <v>1</v>
      </c>
      <c r="B27" s="288" t="s">
        <v>366</v>
      </c>
      <c r="C27" s="289" t="s">
        <v>22</v>
      </c>
      <c r="D27" s="289">
        <v>5</v>
      </c>
      <c r="E27" s="264">
        <v>0</v>
      </c>
      <c r="F27" s="306">
        <f>E27*D27</f>
        <v>0</v>
      </c>
    </row>
    <row r="28" spans="1:6">
      <c r="A28" s="264">
        <v>2</v>
      </c>
      <c r="B28" s="265" t="s">
        <v>368</v>
      </c>
      <c r="C28" s="264" t="s">
        <v>22</v>
      </c>
      <c r="D28" s="264">
        <v>1</v>
      </c>
      <c r="E28" s="291">
        <v>0</v>
      </c>
      <c r="F28" s="301">
        <f>E28*D28</f>
        <v>0</v>
      </c>
    </row>
    <row r="29" spans="1:6">
      <c r="A29" s="264">
        <v>3</v>
      </c>
      <c r="B29" s="265" t="s">
        <v>369</v>
      </c>
      <c r="C29" s="264" t="s">
        <v>22</v>
      </c>
      <c r="D29" s="264">
        <v>2</v>
      </c>
      <c r="E29" s="291">
        <v>0</v>
      </c>
      <c r="F29" s="301">
        <f>E29*D29</f>
        <v>0</v>
      </c>
    </row>
    <row r="30" spans="1:6">
      <c r="A30" s="264">
        <v>4</v>
      </c>
      <c r="B30" s="265" t="s">
        <v>371</v>
      </c>
      <c r="C30" s="264" t="s">
        <v>22</v>
      </c>
      <c r="D30" s="264">
        <v>1</v>
      </c>
      <c r="E30" s="291">
        <v>0</v>
      </c>
      <c r="F30" s="301">
        <f>E30*D30</f>
        <v>0</v>
      </c>
    </row>
    <row r="31" spans="1:6" ht="15.75">
      <c r="A31" s="307" t="s">
        <v>86</v>
      </c>
      <c r="B31" s="308"/>
      <c r="C31" s="309"/>
      <c r="D31" s="308">
        <f>SUM(D27:D30)</f>
        <v>9</v>
      </c>
      <c r="E31" s="308"/>
      <c r="F31" s="310">
        <f>SUM(F27:F30)</f>
        <v>0</v>
      </c>
    </row>
    <row r="32" spans="1:6">
      <c r="F32" s="311"/>
    </row>
    <row r="33" spans="1:6" ht="19.5">
      <c r="A33" s="312" t="s">
        <v>386</v>
      </c>
      <c r="B33" s="312"/>
      <c r="C33" s="312"/>
      <c r="D33" s="313"/>
      <c r="E33" s="313"/>
      <c r="F33" s="314">
        <f>F17+F22+F31</f>
        <v>0</v>
      </c>
    </row>
    <row r="35" spans="1:6" s="1" customFormat="1" ht="13.9" customHeight="1">
      <c r="A35" s="169" t="s">
        <v>380</v>
      </c>
      <c r="B35" s="393" t="s">
        <v>381</v>
      </c>
      <c r="C35" s="393"/>
      <c r="D35" s="393"/>
      <c r="E35" s="393"/>
      <c r="F35" s="393"/>
    </row>
    <row r="36" spans="1:6" s="1" customFormat="1">
      <c r="A36" s="169"/>
      <c r="B36" s="393"/>
      <c r="C36" s="393"/>
      <c r="D36" s="393"/>
      <c r="E36" s="393"/>
      <c r="F36" s="393"/>
    </row>
    <row r="37" spans="1:6" s="1" customFormat="1">
      <c r="A37" s="169"/>
      <c r="B37" s="393"/>
      <c r="C37" s="393"/>
      <c r="D37" s="393"/>
      <c r="E37" s="393"/>
      <c r="F37" s="393"/>
    </row>
    <row r="38" spans="1:6" s="1" customFormat="1"/>
    <row r="39" spans="1:6" s="1" customFormat="1" ht="13.9" customHeight="1">
      <c r="A39" s="169" t="s">
        <v>382</v>
      </c>
      <c r="B39" s="393" t="s">
        <v>383</v>
      </c>
      <c r="C39" s="393"/>
      <c r="D39" s="393"/>
      <c r="E39" s="393"/>
      <c r="F39" s="393"/>
    </row>
    <row r="40" spans="1:6" s="1" customFormat="1">
      <c r="B40" s="393"/>
      <c r="C40" s="393"/>
      <c r="D40" s="393"/>
      <c r="E40" s="393"/>
      <c r="F40" s="393"/>
    </row>
    <row r="41" spans="1:6" s="1" customFormat="1">
      <c r="B41" s="393"/>
      <c r="C41" s="393"/>
      <c r="D41" s="393"/>
      <c r="E41" s="393"/>
      <c r="F41" s="393"/>
    </row>
  </sheetData>
  <mergeCells count="2">
    <mergeCell ref="B35:F37"/>
    <mergeCell ref="B39:F41"/>
  </mergeCells>
  <pageMargins left="0.7" right="0.7" top="0.78749999999999998" bottom="0.78749999999999998" header="0.51180555555555496" footer="0.51180555555555496"/>
  <pageSetup paperSize="9" scale="70" firstPageNumber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I69"/>
  <sheetViews>
    <sheetView view="pageBreakPreview" workbookViewId="0">
      <selection activeCell="F19" sqref="F19"/>
    </sheetView>
  </sheetViews>
  <sheetFormatPr defaultRowHeight="15"/>
  <cols>
    <col min="1" max="1" width="8.85546875" style="315" customWidth="1"/>
    <col min="2" max="2" width="64.140625" style="315" customWidth="1"/>
    <col min="3" max="3" width="8.85546875" style="315" customWidth="1"/>
    <col min="4" max="4" width="16.7109375" style="315" customWidth="1"/>
    <col min="5" max="5" width="14.85546875" style="316" customWidth="1"/>
    <col min="6" max="6" width="19.85546875" style="316" customWidth="1"/>
    <col min="7" max="7" width="14.140625" style="315" customWidth="1"/>
    <col min="8" max="8" width="7.28515625" style="315" customWidth="1"/>
    <col min="9" max="9" width="12" style="315" customWidth="1"/>
    <col min="10" max="1008" width="8.85546875" style="315" customWidth="1"/>
    <col min="1009" max="1023" width="9.140625" style="1" customWidth="1"/>
    <col min="1024" max="1025" width="11.5703125" customWidth="1"/>
  </cols>
  <sheetData>
    <row r="1" spans="1:10" ht="19.5">
      <c r="A1" s="10" t="s">
        <v>0</v>
      </c>
    </row>
    <row r="2" spans="1:10" ht="18.75">
      <c r="A2" s="11" t="s">
        <v>387</v>
      </c>
    </row>
    <row r="4" spans="1:10" ht="16.5">
      <c r="A4" s="65" t="s">
        <v>388</v>
      </c>
      <c r="B4" s="65"/>
      <c r="C4" s="260"/>
      <c r="D4" s="260"/>
      <c r="E4" s="317"/>
      <c r="F4" s="318"/>
    </row>
    <row r="5" spans="1:10">
      <c r="A5" s="128" t="s">
        <v>88</v>
      </c>
      <c r="B5" s="128" t="s">
        <v>389</v>
      </c>
      <c r="C5" s="128" t="s">
        <v>13</v>
      </c>
      <c r="D5" s="128" t="s">
        <v>342</v>
      </c>
      <c r="E5" s="128" t="s">
        <v>343</v>
      </c>
      <c r="F5" s="128" t="s">
        <v>93</v>
      </c>
      <c r="G5" s="128" t="s">
        <v>390</v>
      </c>
      <c r="I5" s="319" t="s">
        <v>391</v>
      </c>
      <c r="J5" s="319" t="s">
        <v>18</v>
      </c>
    </row>
    <row r="6" spans="1:10">
      <c r="A6" s="264">
        <v>1</v>
      </c>
      <c r="B6" s="76" t="s">
        <v>392</v>
      </c>
      <c r="C6" s="264" t="s">
        <v>22</v>
      </c>
      <c r="D6" s="264">
        <v>2</v>
      </c>
      <c r="E6" s="320">
        <v>0</v>
      </c>
      <c r="F6" s="53">
        <f>E6*D6</f>
        <v>0</v>
      </c>
      <c r="G6" s="321" t="s">
        <v>393</v>
      </c>
      <c r="I6" s="319">
        <v>24</v>
      </c>
      <c r="J6" s="319">
        <v>325</v>
      </c>
    </row>
    <row r="7" spans="1:10">
      <c r="A7" s="264">
        <v>2</v>
      </c>
      <c r="B7" s="76" t="s">
        <v>394</v>
      </c>
      <c r="C7" s="264" t="s">
        <v>22</v>
      </c>
      <c r="D7" s="264">
        <v>2</v>
      </c>
      <c r="E7" s="320">
        <v>0</v>
      </c>
      <c r="F7" s="53">
        <f>E7*D7</f>
        <v>0</v>
      </c>
      <c r="G7" s="321" t="s">
        <v>395</v>
      </c>
      <c r="I7" s="319">
        <v>310</v>
      </c>
      <c r="J7" s="319">
        <v>220</v>
      </c>
    </row>
    <row r="8" spans="1:10">
      <c r="A8" s="264">
        <v>3</v>
      </c>
      <c r="B8" s="76" t="s">
        <v>396</v>
      </c>
      <c r="C8" s="264" t="s">
        <v>22</v>
      </c>
      <c r="D8" s="264">
        <v>1</v>
      </c>
      <c r="E8" s="320">
        <v>0</v>
      </c>
      <c r="F8" s="53">
        <f>E8*D8</f>
        <v>0</v>
      </c>
      <c r="G8" s="322">
        <v>516</v>
      </c>
      <c r="I8" s="319">
        <v>359</v>
      </c>
      <c r="J8" s="319">
        <v>400</v>
      </c>
    </row>
    <row r="9" spans="1:10" ht="15.75">
      <c r="A9" s="323" t="s">
        <v>397</v>
      </c>
      <c r="B9" s="275"/>
      <c r="C9" s="276"/>
      <c r="D9" s="276">
        <f>SUM(D6:D8)</f>
        <v>5</v>
      </c>
      <c r="E9" s="276"/>
      <c r="F9" s="305">
        <f>SUM(F6:F8)</f>
        <v>0</v>
      </c>
      <c r="I9" s="319">
        <v>516</v>
      </c>
      <c r="J9" s="319">
        <v>420</v>
      </c>
    </row>
    <row r="10" spans="1:10">
      <c r="I10" s="319">
        <v>883</v>
      </c>
      <c r="J10" s="319">
        <v>300</v>
      </c>
    </row>
    <row r="11" spans="1:10">
      <c r="J11" s="1"/>
    </row>
    <row r="15" spans="1:10">
      <c r="I15" s="1"/>
      <c r="J15" s="1"/>
    </row>
    <row r="16" spans="1:10">
      <c r="I16" s="1"/>
      <c r="J16" s="1"/>
    </row>
    <row r="17" spans="9:10">
      <c r="I17" s="1"/>
      <c r="J17" s="1"/>
    </row>
    <row r="18" spans="9:10">
      <c r="I18" s="1"/>
      <c r="J18" s="1"/>
    </row>
    <row r="19" spans="9:10">
      <c r="I19" s="1"/>
      <c r="J19" s="1"/>
    </row>
    <row r="20" spans="9:10">
      <c r="I20" s="1"/>
      <c r="J20" s="1"/>
    </row>
    <row r="44" ht="12.75" customHeight="1"/>
    <row r="45" ht="45" customHeight="1"/>
    <row r="47" ht="14.45" customHeight="1"/>
    <row r="48" ht="6.6" customHeight="1"/>
    <row r="49" ht="12" customHeight="1"/>
    <row r="53" ht="64.5" customHeight="1"/>
    <row r="54" ht="11.25" customHeight="1"/>
    <row r="69" spans="5:6" s="315" customFormat="1" ht="12">
      <c r="E69" s="316"/>
      <c r="F69" s="316"/>
    </row>
  </sheetData>
  <pageMargins left="0.70833333333333304" right="0.70833333333333304" top="0.78749999999999998" bottom="0.78749999999999998" header="0.51180555555555496" footer="0.51180555555555496"/>
  <pageSetup paperSize="9" scale="75" firstPageNumber="0" fitToHeight="2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H29"/>
  <sheetViews>
    <sheetView view="pageBreakPreview" workbookViewId="0">
      <selection activeCell="E29" sqref="E29"/>
    </sheetView>
  </sheetViews>
  <sheetFormatPr defaultRowHeight="15"/>
  <cols>
    <col min="1" max="1" width="9.140625" style="1" customWidth="1"/>
    <col min="2" max="2" width="57.5703125" style="1" customWidth="1"/>
    <col min="3" max="3" width="12.5703125" style="1" customWidth="1"/>
    <col min="4" max="4" width="17.140625" style="1" customWidth="1"/>
    <col min="5" max="5" width="14.28515625" style="1" customWidth="1"/>
    <col min="6" max="6" width="20.5703125" style="1" customWidth="1"/>
    <col min="7" max="7" width="24.42578125" style="1" customWidth="1"/>
    <col min="8" max="1022" width="9.140625" style="1" customWidth="1"/>
    <col min="1023" max="1025" width="11.5703125" customWidth="1"/>
  </cols>
  <sheetData>
    <row r="1" spans="1:7" ht="19.5">
      <c r="A1" s="10" t="s">
        <v>0</v>
      </c>
    </row>
    <row r="2" spans="1:7" ht="18.75">
      <c r="A2" s="11" t="s">
        <v>398</v>
      </c>
    </row>
    <row r="4" spans="1:7">
      <c r="A4" s="37" t="s">
        <v>399</v>
      </c>
      <c r="B4" s="113"/>
      <c r="C4" s="114"/>
      <c r="D4" s="114"/>
      <c r="E4" s="114"/>
      <c r="F4" s="324"/>
      <c r="G4" s="324"/>
    </row>
    <row r="5" spans="1:7">
      <c r="A5" s="69" t="s">
        <v>88</v>
      </c>
      <c r="B5" s="70" t="s">
        <v>90</v>
      </c>
      <c r="C5" s="69" t="s">
        <v>13</v>
      </c>
      <c r="D5" s="69" t="s">
        <v>91</v>
      </c>
      <c r="E5" s="69" t="s">
        <v>92</v>
      </c>
      <c r="F5" s="69" t="s">
        <v>93</v>
      </c>
      <c r="G5" s="69" t="s">
        <v>400</v>
      </c>
    </row>
    <row r="6" spans="1:7" ht="43.5" customHeight="1">
      <c r="A6" s="325">
        <v>1</v>
      </c>
      <c r="B6" s="326" t="s">
        <v>401</v>
      </c>
      <c r="C6" s="325" t="s">
        <v>22</v>
      </c>
      <c r="D6" s="325">
        <v>8</v>
      </c>
      <c r="E6" s="325">
        <v>0</v>
      </c>
      <c r="F6" s="53">
        <f>E6*D6</f>
        <v>0</v>
      </c>
      <c r="G6" s="327" t="s">
        <v>402</v>
      </c>
    </row>
    <row r="7" spans="1:7">
      <c r="A7" s="59" t="s">
        <v>86</v>
      </c>
      <c r="B7" s="61"/>
      <c r="C7" s="60"/>
      <c r="D7" s="60">
        <f>SUM(D6:D6)</f>
        <v>8</v>
      </c>
      <c r="E7" s="60"/>
      <c r="F7" s="63">
        <f>SUM(F6:F6)</f>
        <v>0</v>
      </c>
      <c r="G7" s="12"/>
    </row>
    <row r="9" spans="1:7">
      <c r="A9" s="37" t="s">
        <v>403</v>
      </c>
      <c r="B9" s="328"/>
      <c r="C9" s="328"/>
    </row>
    <row r="10" spans="1:7">
      <c r="A10" s="69" t="s">
        <v>88</v>
      </c>
      <c r="B10" s="70" t="s">
        <v>90</v>
      </c>
      <c r="C10" s="69" t="s">
        <v>13</v>
      </c>
      <c r="D10" s="69" t="s">
        <v>91</v>
      </c>
      <c r="E10" s="69" t="s">
        <v>92</v>
      </c>
      <c r="F10" s="69" t="s">
        <v>93</v>
      </c>
    </row>
    <row r="11" spans="1:7">
      <c r="A11" s="325">
        <v>1</v>
      </c>
      <c r="B11" s="326" t="s">
        <v>404</v>
      </c>
      <c r="C11" s="49" t="s">
        <v>22</v>
      </c>
      <c r="D11" s="329">
        <v>4</v>
      </c>
      <c r="E11" s="330">
        <v>0</v>
      </c>
      <c r="F11" s="329">
        <f>D11*E11</f>
        <v>0</v>
      </c>
    </row>
    <row r="12" spans="1:7" ht="27">
      <c r="A12" s="325">
        <v>2</v>
      </c>
      <c r="B12" s="326" t="s">
        <v>405</v>
      </c>
      <c r="C12" s="131" t="s">
        <v>22</v>
      </c>
      <c r="D12" s="329">
        <v>3</v>
      </c>
      <c r="E12" s="331">
        <v>0</v>
      </c>
      <c r="F12" s="329">
        <f>D12*E12</f>
        <v>0</v>
      </c>
    </row>
    <row r="13" spans="1:7" ht="15.75">
      <c r="A13" s="325">
        <v>3</v>
      </c>
      <c r="B13" s="326" t="s">
        <v>406</v>
      </c>
      <c r="C13" s="49" t="s">
        <v>22</v>
      </c>
      <c r="D13" s="329">
        <v>2</v>
      </c>
      <c r="E13" s="330">
        <v>0</v>
      </c>
      <c r="F13" s="329">
        <f>D13*E13</f>
        <v>0</v>
      </c>
    </row>
    <row r="14" spans="1:7" ht="40.5">
      <c r="A14" s="325">
        <v>4</v>
      </c>
      <c r="B14" s="326" t="s">
        <v>407</v>
      </c>
      <c r="C14" s="131" t="s">
        <v>22</v>
      </c>
      <c r="D14" s="329">
        <v>2</v>
      </c>
      <c r="E14" s="331">
        <v>0</v>
      </c>
      <c r="F14" s="329">
        <f>D14*E14</f>
        <v>0</v>
      </c>
    </row>
    <row r="15" spans="1:7">
      <c r="A15" s="59" t="s">
        <v>86</v>
      </c>
      <c r="B15" s="61"/>
      <c r="C15" s="60"/>
      <c r="D15" s="60">
        <f>SUM(D11:D14)</f>
        <v>11</v>
      </c>
      <c r="E15" s="60"/>
      <c r="F15" s="63">
        <f>SUM(F11:F14)</f>
        <v>0</v>
      </c>
    </row>
    <row r="16" spans="1:7" ht="30" customHeight="1">
      <c r="B16" s="394" t="s">
        <v>408</v>
      </c>
      <c r="C16" s="394"/>
      <c r="D16" s="394"/>
    </row>
    <row r="17" spans="1:1022">
      <c r="B17" s="395" t="s">
        <v>409</v>
      </c>
      <c r="C17" s="395"/>
      <c r="D17" s="395"/>
    </row>
    <row r="18" spans="1:1022">
      <c r="B18" s="396" t="s">
        <v>410</v>
      </c>
      <c r="C18" s="396"/>
      <c r="D18" s="396"/>
    </row>
    <row r="19" spans="1:1022" ht="15" customHeight="1">
      <c r="B19" s="394" t="s">
        <v>411</v>
      </c>
      <c r="C19" s="394"/>
      <c r="D19" s="394"/>
    </row>
    <row r="21" spans="1:1022">
      <c r="A21" s="64" t="s">
        <v>459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  <c r="IW21" s="9"/>
      <c r="IX21" s="9"/>
      <c r="IY21" s="9"/>
      <c r="IZ21" s="9"/>
      <c r="JA21" s="9"/>
      <c r="JB21" s="9"/>
      <c r="JC21" s="9"/>
      <c r="JD21" s="9"/>
      <c r="JE21" s="9"/>
      <c r="JF21" s="9"/>
      <c r="JG21" s="9"/>
      <c r="JH21" s="9"/>
      <c r="JI21" s="9"/>
      <c r="JJ21" s="9"/>
      <c r="JK21" s="9"/>
      <c r="JL21" s="9"/>
      <c r="JM21" s="9"/>
      <c r="JN21" s="9"/>
      <c r="JO21" s="9"/>
      <c r="JP21" s="9"/>
      <c r="JQ21" s="9"/>
      <c r="JR21" s="9"/>
      <c r="JS21" s="9"/>
      <c r="JT21" s="9"/>
      <c r="JU21" s="9"/>
      <c r="JV21" s="9"/>
      <c r="JW21" s="9"/>
      <c r="JX21" s="9"/>
      <c r="JY21" s="9"/>
      <c r="JZ21" s="9"/>
      <c r="KA21" s="9"/>
      <c r="KB21" s="9"/>
      <c r="KC21" s="9"/>
      <c r="KD21" s="9"/>
      <c r="KE21" s="9"/>
      <c r="KF21" s="9"/>
      <c r="KG21" s="9"/>
      <c r="KH21" s="9"/>
      <c r="KI21" s="9"/>
      <c r="KJ21" s="9"/>
      <c r="KK21" s="9"/>
      <c r="KL21" s="9"/>
      <c r="KM21" s="9"/>
      <c r="KN21" s="9"/>
      <c r="KO21" s="9"/>
      <c r="KP21" s="9"/>
      <c r="KQ21" s="9"/>
      <c r="KR21" s="9"/>
      <c r="KS21" s="9"/>
      <c r="KT21" s="9"/>
      <c r="KU21" s="9"/>
      <c r="KV21" s="9"/>
      <c r="KW21" s="9"/>
      <c r="KX21" s="9"/>
      <c r="KY21" s="9"/>
      <c r="KZ21" s="9"/>
      <c r="LA21" s="9"/>
      <c r="LB21" s="9"/>
      <c r="LC21" s="9"/>
      <c r="LD21" s="9"/>
      <c r="LE21" s="9"/>
      <c r="LF21" s="9"/>
      <c r="LG21" s="9"/>
      <c r="LH21" s="9"/>
      <c r="LI21" s="9"/>
      <c r="LJ21" s="9"/>
      <c r="LK21" s="9"/>
      <c r="LL21" s="9"/>
      <c r="LM21" s="9"/>
      <c r="LN21" s="9"/>
      <c r="LO21" s="9"/>
      <c r="LP21" s="9"/>
      <c r="LQ21" s="9"/>
      <c r="LR21" s="9"/>
      <c r="LS21" s="9"/>
      <c r="LT21" s="9"/>
      <c r="LU21" s="9"/>
      <c r="LV21" s="9"/>
      <c r="LW21" s="9"/>
      <c r="LX21" s="9"/>
      <c r="LY21" s="9"/>
      <c r="LZ21" s="9"/>
      <c r="MA21" s="9"/>
      <c r="MB21" s="9"/>
      <c r="MC21" s="9"/>
      <c r="MD21" s="9"/>
      <c r="ME21" s="9"/>
      <c r="MF21" s="9"/>
      <c r="MG21" s="9"/>
      <c r="MH21" s="9"/>
      <c r="MI21" s="9"/>
      <c r="MJ21" s="9"/>
      <c r="MK21" s="9"/>
      <c r="ML21" s="9"/>
      <c r="MM21" s="9"/>
      <c r="MN21" s="9"/>
      <c r="MO21" s="9"/>
      <c r="MP21" s="9"/>
      <c r="MQ21" s="9"/>
      <c r="MR21" s="9"/>
      <c r="MS21" s="9"/>
      <c r="MT21" s="9"/>
      <c r="MU21" s="9"/>
      <c r="MV21" s="9"/>
      <c r="MW21" s="9"/>
      <c r="MX21" s="9"/>
      <c r="MY21" s="9"/>
      <c r="MZ21" s="9"/>
      <c r="NA21" s="9"/>
      <c r="NB21" s="9"/>
      <c r="NC21" s="9"/>
      <c r="ND21" s="9"/>
      <c r="NE21" s="9"/>
      <c r="NF21" s="9"/>
      <c r="NG21" s="9"/>
      <c r="NH21" s="9"/>
      <c r="NI21" s="9"/>
      <c r="NJ21" s="9"/>
      <c r="NK21" s="9"/>
      <c r="NL21" s="9"/>
      <c r="NM21" s="9"/>
      <c r="NN21" s="9"/>
      <c r="NO21" s="9"/>
      <c r="NP21" s="9"/>
      <c r="NQ21" s="9"/>
      <c r="NR21" s="9"/>
      <c r="NS21" s="9"/>
      <c r="NT21" s="9"/>
      <c r="NU21" s="9"/>
      <c r="NV21" s="9"/>
      <c r="NW21" s="9"/>
      <c r="NX21" s="9"/>
      <c r="NY21" s="9"/>
      <c r="NZ21" s="9"/>
      <c r="OA21" s="9"/>
      <c r="OB21" s="9"/>
      <c r="OC21" s="9"/>
      <c r="OD21" s="9"/>
      <c r="OE21" s="9"/>
      <c r="OF21" s="9"/>
      <c r="OG21" s="9"/>
      <c r="OH21" s="9"/>
      <c r="OI21" s="9"/>
      <c r="OJ21" s="9"/>
      <c r="OK21" s="9"/>
      <c r="OL21" s="9"/>
      <c r="OM21" s="9"/>
      <c r="ON21" s="9"/>
      <c r="OO21" s="9"/>
      <c r="OP21" s="9"/>
      <c r="OQ21" s="9"/>
      <c r="OR21" s="9"/>
      <c r="OS21" s="9"/>
      <c r="OT21" s="9"/>
      <c r="OU21" s="9"/>
      <c r="OV21" s="9"/>
      <c r="OW21" s="9"/>
      <c r="OX21" s="9"/>
      <c r="OY21" s="9"/>
      <c r="OZ21" s="9"/>
      <c r="PA21" s="9"/>
      <c r="PB21" s="9"/>
      <c r="PC21" s="9"/>
      <c r="PD21" s="9"/>
      <c r="PE21" s="9"/>
      <c r="PF21" s="9"/>
      <c r="PG21" s="9"/>
      <c r="PH21" s="9"/>
      <c r="PI21" s="9"/>
      <c r="PJ21" s="9"/>
      <c r="PK21" s="9"/>
      <c r="PL21" s="9"/>
      <c r="PM21" s="9"/>
      <c r="PN21" s="9"/>
      <c r="PO21" s="9"/>
      <c r="PP21" s="9"/>
      <c r="PQ21" s="9"/>
      <c r="PR21" s="9"/>
      <c r="PS21" s="9"/>
      <c r="PT21" s="9"/>
      <c r="PU21" s="9"/>
      <c r="PV21" s="9"/>
      <c r="PW21" s="9"/>
      <c r="PX21" s="9"/>
      <c r="PY21" s="9"/>
      <c r="PZ21" s="9"/>
      <c r="QA21" s="9"/>
      <c r="QB21" s="9"/>
      <c r="QC21" s="9"/>
      <c r="QD21" s="9"/>
      <c r="QE21" s="9"/>
      <c r="QF21" s="9"/>
      <c r="QG21" s="9"/>
      <c r="QH21" s="9"/>
      <c r="QI21" s="9"/>
      <c r="QJ21" s="9"/>
      <c r="QK21" s="9"/>
      <c r="QL21" s="9"/>
      <c r="QM21" s="9"/>
      <c r="QN21" s="9"/>
      <c r="QO21" s="9"/>
      <c r="QP21" s="9"/>
      <c r="QQ21" s="9"/>
      <c r="QR21" s="9"/>
      <c r="QS21" s="9"/>
      <c r="QT21" s="9"/>
      <c r="QU21" s="9"/>
      <c r="QV21" s="9"/>
      <c r="QW21" s="9"/>
      <c r="QX21" s="9"/>
      <c r="QY21" s="9"/>
      <c r="QZ21" s="9"/>
      <c r="RA21" s="9"/>
      <c r="RB21" s="9"/>
      <c r="RC21" s="9"/>
      <c r="RD21" s="9"/>
      <c r="RE21" s="9"/>
      <c r="RF21" s="9"/>
      <c r="RG21" s="9"/>
      <c r="RH21" s="9"/>
      <c r="RI21" s="9"/>
      <c r="RJ21" s="9"/>
      <c r="RK21" s="9"/>
      <c r="RL21" s="9"/>
      <c r="RM21" s="9"/>
      <c r="RN21" s="9"/>
      <c r="RO21" s="9"/>
      <c r="RP21" s="9"/>
      <c r="RQ21" s="9"/>
      <c r="RR21" s="9"/>
      <c r="RS21" s="9"/>
      <c r="RT21" s="9"/>
      <c r="RU21" s="9"/>
      <c r="RV21" s="9"/>
      <c r="RW21" s="9"/>
      <c r="RX21" s="9"/>
      <c r="RY21" s="9"/>
      <c r="RZ21" s="9"/>
      <c r="SA21" s="9"/>
      <c r="SB21" s="9"/>
      <c r="SC21" s="9"/>
      <c r="SD21" s="9"/>
      <c r="SE21" s="9"/>
      <c r="SF21" s="9"/>
      <c r="SG21" s="9"/>
      <c r="SH21" s="9"/>
      <c r="SI21" s="9"/>
      <c r="SJ21" s="9"/>
      <c r="SK21" s="9"/>
      <c r="SL21" s="9"/>
      <c r="SM21" s="9"/>
      <c r="SN21" s="9"/>
      <c r="SO21" s="9"/>
      <c r="SP21" s="9"/>
      <c r="SQ21" s="9"/>
      <c r="SR21" s="9"/>
      <c r="SS21" s="9"/>
      <c r="ST21" s="9"/>
      <c r="SU21" s="9"/>
      <c r="SV21" s="9"/>
      <c r="SW21" s="9"/>
      <c r="SX21" s="9"/>
      <c r="SY21" s="9"/>
      <c r="SZ21" s="9"/>
      <c r="TA21" s="9"/>
      <c r="TB21" s="9"/>
      <c r="TC21" s="9"/>
      <c r="TD21" s="9"/>
      <c r="TE21" s="9"/>
      <c r="TF21" s="9"/>
      <c r="TG21" s="9"/>
      <c r="TH21" s="9"/>
      <c r="TI21" s="9"/>
      <c r="TJ21" s="9"/>
      <c r="TK21" s="9"/>
      <c r="TL21" s="9"/>
      <c r="TM21" s="9"/>
      <c r="TN21" s="9"/>
      <c r="TO21" s="9"/>
      <c r="TP21" s="9"/>
      <c r="TQ21" s="9"/>
      <c r="TR21" s="9"/>
      <c r="TS21" s="9"/>
      <c r="TT21" s="9"/>
      <c r="TU21" s="9"/>
      <c r="TV21" s="9"/>
      <c r="TW21" s="9"/>
      <c r="TX21" s="9"/>
      <c r="TY21" s="9"/>
      <c r="TZ21" s="9"/>
      <c r="UA21" s="9"/>
      <c r="UB21" s="9"/>
      <c r="UC21" s="9"/>
      <c r="UD21" s="9"/>
      <c r="UE21" s="9"/>
      <c r="UF21" s="9"/>
      <c r="UG21" s="9"/>
      <c r="UH21" s="9"/>
      <c r="UI21" s="9"/>
      <c r="UJ21" s="9"/>
      <c r="UK21" s="9"/>
      <c r="UL21" s="9"/>
      <c r="UM21" s="9"/>
      <c r="UN21" s="9"/>
      <c r="UO21" s="9"/>
      <c r="UP21" s="9"/>
      <c r="UQ21" s="9"/>
      <c r="UR21" s="9"/>
      <c r="US21" s="9"/>
      <c r="UT21" s="9"/>
      <c r="UU21" s="9"/>
      <c r="UV21" s="9"/>
      <c r="UW21" s="9"/>
      <c r="UX21" s="9"/>
      <c r="UY21" s="9"/>
      <c r="UZ21" s="9"/>
      <c r="VA21" s="9"/>
      <c r="VB21" s="9"/>
      <c r="VC21" s="9"/>
      <c r="VD21" s="9"/>
      <c r="VE21" s="9"/>
      <c r="VF21" s="9"/>
      <c r="VG21" s="9"/>
      <c r="VH21" s="9"/>
      <c r="VI21" s="9"/>
      <c r="VJ21" s="9"/>
      <c r="VK21" s="9"/>
      <c r="VL21" s="9"/>
      <c r="VM21" s="9"/>
      <c r="VN21" s="9"/>
      <c r="VO21" s="9"/>
      <c r="VP21" s="9"/>
      <c r="VQ21" s="9"/>
      <c r="VR21" s="9"/>
      <c r="VS21" s="9"/>
      <c r="VT21" s="9"/>
      <c r="VU21" s="9"/>
      <c r="VV21" s="9"/>
      <c r="VW21" s="9"/>
      <c r="VX21" s="9"/>
      <c r="VY21" s="9"/>
      <c r="VZ21" s="9"/>
      <c r="WA21" s="9"/>
      <c r="WB21" s="9"/>
      <c r="WC21" s="9"/>
      <c r="WD21" s="9"/>
      <c r="WE21" s="9"/>
      <c r="WF21" s="9"/>
      <c r="WG21" s="9"/>
      <c r="WH21" s="9"/>
      <c r="WI21" s="9"/>
      <c r="WJ21" s="9"/>
      <c r="WK21" s="9"/>
      <c r="WL21" s="9"/>
      <c r="WM21" s="9"/>
      <c r="WN21" s="9"/>
      <c r="WO21" s="9"/>
      <c r="WP21" s="9"/>
      <c r="WQ21" s="9"/>
      <c r="WR21" s="9"/>
      <c r="WS21" s="9"/>
      <c r="WT21" s="9"/>
      <c r="WU21" s="9"/>
      <c r="WV21" s="9"/>
      <c r="WW21" s="9"/>
      <c r="WX21" s="9"/>
      <c r="WY21" s="9"/>
      <c r="WZ21" s="9"/>
      <c r="XA21" s="9"/>
      <c r="XB21" s="9"/>
      <c r="XC21" s="9"/>
      <c r="XD21" s="9"/>
      <c r="XE21" s="9"/>
      <c r="XF21" s="9"/>
      <c r="XG21" s="9"/>
      <c r="XH21" s="9"/>
      <c r="XI21" s="9"/>
      <c r="XJ21" s="9"/>
      <c r="XK21" s="9"/>
      <c r="XL21" s="9"/>
      <c r="XM21" s="9"/>
      <c r="XN21" s="9"/>
      <c r="XO21" s="9"/>
      <c r="XP21" s="9"/>
      <c r="XQ21" s="9"/>
      <c r="XR21" s="9"/>
      <c r="XS21" s="9"/>
      <c r="XT21" s="9"/>
      <c r="XU21" s="9"/>
      <c r="XV21" s="9"/>
      <c r="XW21" s="9"/>
      <c r="XX21" s="9"/>
      <c r="XY21" s="9"/>
      <c r="XZ21" s="9"/>
      <c r="YA21" s="9"/>
      <c r="YB21" s="9"/>
      <c r="YC21" s="9"/>
      <c r="YD21" s="9"/>
      <c r="YE21" s="9"/>
      <c r="YF21" s="9"/>
      <c r="YG21" s="9"/>
      <c r="YH21" s="9"/>
      <c r="YI21" s="9"/>
      <c r="YJ21" s="9"/>
      <c r="YK21" s="9"/>
      <c r="YL21" s="9"/>
      <c r="YM21" s="9"/>
      <c r="YN21" s="9"/>
      <c r="YO21" s="9"/>
      <c r="YP21" s="9"/>
      <c r="YQ21" s="9"/>
      <c r="YR21" s="9"/>
      <c r="YS21" s="9"/>
      <c r="YT21" s="9"/>
      <c r="YU21" s="9"/>
      <c r="YV21" s="9"/>
      <c r="YW21" s="9"/>
      <c r="YX21" s="9"/>
      <c r="YY21" s="9"/>
      <c r="YZ21" s="9"/>
      <c r="ZA21" s="9"/>
      <c r="ZB21" s="9"/>
      <c r="ZC21" s="9"/>
      <c r="ZD21" s="9"/>
      <c r="ZE21" s="9"/>
      <c r="ZF21" s="9"/>
      <c r="ZG21" s="9"/>
      <c r="ZH21" s="9"/>
      <c r="ZI21" s="9"/>
      <c r="ZJ21" s="9"/>
      <c r="ZK21" s="9"/>
      <c r="ZL21" s="9"/>
      <c r="ZM21" s="9"/>
      <c r="ZN21" s="9"/>
      <c r="ZO21" s="9"/>
      <c r="ZP21" s="9"/>
      <c r="ZQ21" s="9"/>
      <c r="ZR21" s="9"/>
      <c r="ZS21" s="9"/>
      <c r="ZT21" s="9"/>
      <c r="ZU21" s="9"/>
      <c r="ZV21" s="9"/>
      <c r="ZW21" s="9"/>
      <c r="ZX21" s="9"/>
      <c r="ZY21" s="9"/>
      <c r="ZZ21" s="9"/>
      <c r="AAA21" s="9"/>
      <c r="AAB21" s="9"/>
      <c r="AAC21" s="9"/>
      <c r="AAD21" s="9"/>
      <c r="AAE21" s="9"/>
      <c r="AAF21" s="9"/>
      <c r="AAG21" s="9"/>
      <c r="AAH21" s="9"/>
      <c r="AAI21" s="9"/>
      <c r="AAJ21" s="9"/>
      <c r="AAK21" s="9"/>
      <c r="AAL21" s="9"/>
      <c r="AAM21" s="9"/>
      <c r="AAN21" s="9"/>
      <c r="AAO21" s="9"/>
      <c r="AAP21" s="9"/>
      <c r="AAQ21" s="9"/>
      <c r="AAR21" s="9"/>
      <c r="AAS21" s="9"/>
      <c r="AAT21" s="9"/>
      <c r="AAU21" s="9"/>
      <c r="AAV21" s="9"/>
      <c r="AAW21" s="9"/>
      <c r="AAX21" s="9"/>
      <c r="AAY21" s="9"/>
      <c r="AAZ21" s="9"/>
      <c r="ABA21" s="9"/>
      <c r="ABB21" s="9"/>
      <c r="ABC21" s="9"/>
      <c r="ABD21" s="9"/>
      <c r="ABE21" s="9"/>
      <c r="ABF21" s="9"/>
      <c r="ABG21" s="9"/>
      <c r="ABH21" s="9"/>
      <c r="ABI21" s="9"/>
      <c r="ABJ21" s="9"/>
      <c r="ABK21" s="9"/>
      <c r="ABL21" s="9"/>
      <c r="ABM21" s="9"/>
      <c r="ABN21" s="9"/>
      <c r="ABO21" s="9"/>
      <c r="ABP21" s="9"/>
      <c r="ABQ21" s="9"/>
      <c r="ABR21" s="9"/>
      <c r="ABS21" s="9"/>
      <c r="ABT21" s="9"/>
      <c r="ABU21" s="9"/>
      <c r="ABV21" s="9"/>
      <c r="ABW21" s="9"/>
      <c r="ABX21" s="9"/>
      <c r="ABY21" s="9"/>
      <c r="ABZ21" s="9"/>
      <c r="ACA21" s="9"/>
      <c r="ACB21" s="9"/>
      <c r="ACC21" s="9"/>
      <c r="ACD21" s="9"/>
      <c r="ACE21" s="9"/>
      <c r="ACF21" s="9"/>
      <c r="ACG21" s="9"/>
      <c r="ACH21" s="9"/>
      <c r="ACI21" s="9"/>
      <c r="ACJ21" s="9"/>
      <c r="ACK21" s="9"/>
      <c r="ACL21" s="9"/>
      <c r="ACM21" s="9"/>
      <c r="ACN21" s="9"/>
      <c r="ACO21" s="9"/>
      <c r="ACP21" s="9"/>
      <c r="ACQ21" s="9"/>
      <c r="ACR21" s="9"/>
      <c r="ACS21" s="9"/>
      <c r="ACT21" s="9"/>
      <c r="ACU21" s="9"/>
      <c r="ACV21" s="9"/>
      <c r="ACW21" s="9"/>
      <c r="ACX21" s="9"/>
      <c r="ACY21" s="9"/>
      <c r="ACZ21" s="9"/>
      <c r="ADA21" s="9"/>
      <c r="ADB21" s="9"/>
      <c r="ADC21" s="9"/>
      <c r="ADD21" s="9"/>
      <c r="ADE21" s="9"/>
      <c r="ADF21" s="9"/>
      <c r="ADG21" s="9"/>
      <c r="ADH21" s="9"/>
      <c r="ADI21" s="9"/>
      <c r="ADJ21" s="9"/>
      <c r="ADK21" s="9"/>
      <c r="ADL21" s="9"/>
      <c r="ADM21" s="9"/>
      <c r="ADN21" s="9"/>
      <c r="ADO21" s="9"/>
      <c r="ADP21" s="9"/>
      <c r="ADQ21" s="9"/>
      <c r="ADR21" s="9"/>
      <c r="ADS21" s="9"/>
      <c r="ADT21" s="9"/>
      <c r="ADU21" s="9"/>
      <c r="ADV21" s="9"/>
      <c r="ADW21" s="9"/>
      <c r="ADX21" s="9"/>
      <c r="ADY21" s="9"/>
      <c r="ADZ21" s="9"/>
      <c r="AEA21" s="9"/>
      <c r="AEB21" s="9"/>
      <c r="AEC21" s="9"/>
      <c r="AED21" s="9"/>
      <c r="AEE21" s="9"/>
      <c r="AEF21" s="9"/>
      <c r="AEG21" s="9"/>
      <c r="AEH21" s="9"/>
      <c r="AEI21" s="9"/>
      <c r="AEJ21" s="9"/>
      <c r="AEK21" s="9"/>
      <c r="AEL21" s="9"/>
      <c r="AEM21" s="9"/>
      <c r="AEN21" s="9"/>
      <c r="AEO21" s="9"/>
      <c r="AEP21" s="9"/>
      <c r="AEQ21" s="9"/>
      <c r="AER21" s="9"/>
      <c r="AES21" s="9"/>
      <c r="AET21" s="9"/>
      <c r="AEU21" s="9"/>
      <c r="AEV21" s="9"/>
      <c r="AEW21" s="9"/>
      <c r="AEX21" s="9"/>
      <c r="AEY21" s="9"/>
      <c r="AEZ21" s="9"/>
      <c r="AFA21" s="9"/>
      <c r="AFB21" s="9"/>
      <c r="AFC21" s="9"/>
      <c r="AFD21" s="9"/>
      <c r="AFE21" s="9"/>
      <c r="AFF21" s="9"/>
      <c r="AFG21" s="9"/>
      <c r="AFH21" s="9"/>
      <c r="AFI21" s="9"/>
      <c r="AFJ21" s="9"/>
      <c r="AFK21" s="9"/>
      <c r="AFL21" s="9"/>
      <c r="AFM21" s="9"/>
      <c r="AFN21" s="9"/>
      <c r="AFO21" s="9"/>
      <c r="AFP21" s="9"/>
      <c r="AFQ21" s="9"/>
      <c r="AFR21" s="9"/>
      <c r="AFS21" s="9"/>
      <c r="AFT21" s="9"/>
      <c r="AFU21" s="9"/>
      <c r="AFV21" s="9"/>
      <c r="AFW21" s="9"/>
      <c r="AFX21" s="9"/>
      <c r="AFY21" s="9"/>
      <c r="AFZ21" s="9"/>
      <c r="AGA21" s="9"/>
      <c r="AGB21" s="9"/>
      <c r="AGC21" s="9"/>
      <c r="AGD21" s="9"/>
      <c r="AGE21" s="9"/>
      <c r="AGF21" s="9"/>
      <c r="AGG21" s="9"/>
      <c r="AGH21" s="9"/>
      <c r="AGI21" s="9"/>
      <c r="AGJ21" s="9"/>
      <c r="AGK21" s="9"/>
      <c r="AGL21" s="9"/>
      <c r="AGM21" s="9"/>
      <c r="AGN21" s="9"/>
      <c r="AGO21" s="9"/>
      <c r="AGP21" s="9"/>
      <c r="AGQ21" s="9"/>
      <c r="AGR21" s="9"/>
      <c r="AGS21" s="9"/>
      <c r="AGT21" s="9"/>
      <c r="AGU21" s="9"/>
      <c r="AGV21" s="9"/>
      <c r="AGW21" s="9"/>
      <c r="AGX21" s="9"/>
      <c r="AGY21" s="9"/>
      <c r="AGZ21" s="9"/>
      <c r="AHA21" s="9"/>
      <c r="AHB21" s="9"/>
      <c r="AHC21" s="9"/>
      <c r="AHD21" s="9"/>
      <c r="AHE21" s="9"/>
      <c r="AHF21" s="9"/>
      <c r="AHG21" s="9"/>
      <c r="AHH21" s="9"/>
      <c r="AHI21" s="9"/>
      <c r="AHJ21" s="9"/>
      <c r="AHK21" s="9"/>
      <c r="AHL21" s="9"/>
      <c r="AHM21" s="9"/>
      <c r="AHN21" s="9"/>
      <c r="AHO21" s="9"/>
      <c r="AHP21" s="9"/>
      <c r="AHQ21" s="9"/>
      <c r="AHR21" s="9"/>
      <c r="AHS21" s="9"/>
      <c r="AHT21" s="9"/>
      <c r="AHU21" s="9"/>
      <c r="AHV21" s="9"/>
      <c r="AHW21" s="9"/>
      <c r="AHX21" s="9"/>
      <c r="AHY21" s="9"/>
      <c r="AHZ21" s="9"/>
      <c r="AIA21" s="9"/>
      <c r="AIB21" s="9"/>
      <c r="AIC21" s="9"/>
      <c r="AID21" s="9"/>
      <c r="AIE21" s="9"/>
      <c r="AIF21" s="9"/>
      <c r="AIG21" s="9"/>
      <c r="AIH21" s="9"/>
      <c r="AII21" s="9"/>
      <c r="AIJ21" s="9"/>
      <c r="AIK21" s="9"/>
      <c r="AIL21" s="9"/>
      <c r="AIM21" s="9"/>
      <c r="AIN21" s="9"/>
      <c r="AIO21" s="9"/>
      <c r="AIP21" s="9"/>
      <c r="AIQ21" s="9"/>
      <c r="AIR21" s="9"/>
      <c r="AIS21" s="9"/>
      <c r="AIT21" s="9"/>
      <c r="AIU21" s="9"/>
      <c r="AIV21" s="9"/>
      <c r="AIW21" s="9"/>
      <c r="AIX21" s="9"/>
      <c r="AIY21" s="9"/>
      <c r="AIZ21" s="9"/>
      <c r="AJA21" s="9"/>
      <c r="AJB21" s="9"/>
      <c r="AJC21" s="9"/>
      <c r="AJD21" s="9"/>
      <c r="AJE21" s="9"/>
      <c r="AJF21" s="9"/>
      <c r="AJG21" s="9"/>
      <c r="AJH21" s="9"/>
      <c r="AJI21" s="9"/>
      <c r="AJJ21" s="9"/>
      <c r="AJK21" s="9"/>
      <c r="AJL21" s="9"/>
      <c r="AJM21" s="9"/>
      <c r="AJN21" s="9"/>
      <c r="AJO21" s="9"/>
      <c r="AJP21" s="9"/>
      <c r="AJQ21" s="9"/>
      <c r="AJR21" s="9"/>
      <c r="AJS21" s="9"/>
      <c r="AJT21" s="9"/>
      <c r="AJU21" s="9"/>
      <c r="AJV21" s="9"/>
      <c r="AJW21" s="9"/>
      <c r="AJX21" s="9"/>
      <c r="AJY21" s="9"/>
      <c r="AJZ21" s="9"/>
      <c r="AKA21" s="9"/>
      <c r="AKB21" s="9"/>
      <c r="AKC21" s="9"/>
      <c r="AKD21" s="9"/>
      <c r="AKE21" s="9"/>
      <c r="AKF21" s="9"/>
      <c r="AKG21" s="9"/>
      <c r="AKH21" s="9"/>
      <c r="AKI21" s="9"/>
      <c r="AKJ21" s="9"/>
      <c r="AKK21" s="9"/>
      <c r="AKL21" s="9"/>
      <c r="AKM21" s="9"/>
      <c r="AKN21" s="9"/>
      <c r="AKO21" s="9"/>
      <c r="AKP21" s="9"/>
      <c r="AKQ21" s="9"/>
      <c r="AKR21" s="9"/>
      <c r="AKS21" s="9"/>
      <c r="AKT21" s="9"/>
      <c r="AKU21" s="9"/>
      <c r="AKV21" s="9"/>
      <c r="AKW21" s="9"/>
      <c r="AKX21" s="9"/>
      <c r="AKY21" s="9"/>
      <c r="AKZ21" s="9"/>
      <c r="ALA21" s="9"/>
      <c r="ALB21" s="9"/>
      <c r="ALC21" s="9"/>
      <c r="ALD21" s="9"/>
      <c r="ALE21" s="9"/>
      <c r="ALF21" s="9"/>
      <c r="ALG21" s="9"/>
      <c r="ALH21" s="9"/>
      <c r="ALI21" s="9"/>
      <c r="ALJ21" s="9"/>
      <c r="ALK21" s="9"/>
      <c r="ALL21" s="9"/>
      <c r="ALM21" s="9"/>
      <c r="ALN21" s="9"/>
      <c r="ALO21" s="9"/>
      <c r="ALP21" s="9"/>
      <c r="ALQ21" s="9"/>
      <c r="ALR21" s="9"/>
      <c r="ALS21" s="9"/>
      <c r="ALT21" s="9"/>
      <c r="ALU21" s="9"/>
      <c r="ALV21" s="9"/>
      <c r="ALW21" s="9"/>
      <c r="ALX21" s="9"/>
      <c r="ALY21" s="9"/>
      <c r="ALZ21" s="9"/>
      <c r="AMA21" s="9"/>
      <c r="AMB21" s="9"/>
      <c r="AMC21" s="9"/>
      <c r="AMD21" s="9"/>
      <c r="AME21" s="9"/>
      <c r="AMF21" s="9"/>
      <c r="AMG21" s="9"/>
      <c r="AMH21" s="9"/>
    </row>
    <row r="22" spans="1:1022">
      <c r="A22" s="71" t="s">
        <v>88</v>
      </c>
      <c r="B22" s="70" t="s">
        <v>90</v>
      </c>
      <c r="C22" s="71" t="s">
        <v>13</v>
      </c>
      <c r="D22" s="71" t="s">
        <v>91</v>
      </c>
      <c r="E22" s="71" t="s">
        <v>92</v>
      </c>
      <c r="F22" s="71" t="s">
        <v>93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  <c r="IW22" s="9"/>
      <c r="IX22" s="9"/>
      <c r="IY22" s="9"/>
      <c r="IZ22" s="9"/>
      <c r="JA22" s="9"/>
      <c r="JB22" s="9"/>
      <c r="JC22" s="9"/>
      <c r="JD22" s="9"/>
      <c r="JE22" s="9"/>
      <c r="JF22" s="9"/>
      <c r="JG22" s="9"/>
      <c r="JH22" s="9"/>
      <c r="JI22" s="9"/>
      <c r="JJ22" s="9"/>
      <c r="JK22" s="9"/>
      <c r="JL22" s="9"/>
      <c r="JM22" s="9"/>
      <c r="JN22" s="9"/>
      <c r="JO22" s="9"/>
      <c r="JP22" s="9"/>
      <c r="JQ22" s="9"/>
      <c r="JR22" s="9"/>
      <c r="JS22" s="9"/>
      <c r="JT22" s="9"/>
      <c r="JU22" s="9"/>
      <c r="JV22" s="9"/>
      <c r="JW22" s="9"/>
      <c r="JX22" s="9"/>
      <c r="JY22" s="9"/>
      <c r="JZ22" s="9"/>
      <c r="KA22" s="9"/>
      <c r="KB22" s="9"/>
      <c r="KC22" s="9"/>
      <c r="KD22" s="9"/>
      <c r="KE22" s="9"/>
      <c r="KF22" s="9"/>
      <c r="KG22" s="9"/>
      <c r="KH22" s="9"/>
      <c r="KI22" s="9"/>
      <c r="KJ22" s="9"/>
      <c r="KK22" s="9"/>
      <c r="KL22" s="9"/>
      <c r="KM22" s="9"/>
      <c r="KN22" s="9"/>
      <c r="KO22" s="9"/>
      <c r="KP22" s="9"/>
      <c r="KQ22" s="9"/>
      <c r="KR22" s="9"/>
      <c r="KS22" s="9"/>
      <c r="KT22" s="9"/>
      <c r="KU22" s="9"/>
      <c r="KV22" s="9"/>
      <c r="KW22" s="9"/>
      <c r="KX22" s="9"/>
      <c r="KY22" s="9"/>
      <c r="KZ22" s="9"/>
      <c r="LA22" s="9"/>
      <c r="LB22" s="9"/>
      <c r="LC22" s="9"/>
      <c r="LD22" s="9"/>
      <c r="LE22" s="9"/>
      <c r="LF22" s="9"/>
      <c r="LG22" s="9"/>
      <c r="LH22" s="9"/>
      <c r="LI22" s="9"/>
      <c r="LJ22" s="9"/>
      <c r="LK22" s="9"/>
      <c r="LL22" s="9"/>
      <c r="LM22" s="9"/>
      <c r="LN22" s="9"/>
      <c r="LO22" s="9"/>
      <c r="LP22" s="9"/>
      <c r="LQ22" s="9"/>
      <c r="LR22" s="9"/>
      <c r="LS22" s="9"/>
      <c r="LT22" s="9"/>
      <c r="LU22" s="9"/>
      <c r="LV22" s="9"/>
      <c r="LW22" s="9"/>
      <c r="LX22" s="9"/>
      <c r="LY22" s="9"/>
      <c r="LZ22" s="9"/>
      <c r="MA22" s="9"/>
      <c r="MB22" s="9"/>
      <c r="MC22" s="9"/>
      <c r="MD22" s="9"/>
      <c r="ME22" s="9"/>
      <c r="MF22" s="9"/>
      <c r="MG22" s="9"/>
      <c r="MH22" s="9"/>
      <c r="MI22" s="9"/>
      <c r="MJ22" s="9"/>
      <c r="MK22" s="9"/>
      <c r="ML22" s="9"/>
      <c r="MM22" s="9"/>
      <c r="MN22" s="9"/>
      <c r="MO22" s="9"/>
      <c r="MP22" s="9"/>
      <c r="MQ22" s="9"/>
      <c r="MR22" s="9"/>
      <c r="MS22" s="9"/>
      <c r="MT22" s="9"/>
      <c r="MU22" s="9"/>
      <c r="MV22" s="9"/>
      <c r="MW22" s="9"/>
      <c r="MX22" s="9"/>
      <c r="MY22" s="9"/>
      <c r="MZ22" s="9"/>
      <c r="NA22" s="9"/>
      <c r="NB22" s="9"/>
      <c r="NC22" s="9"/>
      <c r="ND22" s="9"/>
      <c r="NE22" s="9"/>
      <c r="NF22" s="9"/>
      <c r="NG22" s="9"/>
      <c r="NH22" s="9"/>
      <c r="NI22" s="9"/>
      <c r="NJ22" s="9"/>
      <c r="NK22" s="9"/>
      <c r="NL22" s="9"/>
      <c r="NM22" s="9"/>
      <c r="NN22" s="9"/>
      <c r="NO22" s="9"/>
      <c r="NP22" s="9"/>
      <c r="NQ22" s="9"/>
      <c r="NR22" s="9"/>
      <c r="NS22" s="9"/>
      <c r="NT22" s="9"/>
      <c r="NU22" s="9"/>
      <c r="NV22" s="9"/>
      <c r="NW22" s="9"/>
      <c r="NX22" s="9"/>
      <c r="NY22" s="9"/>
      <c r="NZ22" s="9"/>
      <c r="OA22" s="9"/>
      <c r="OB22" s="9"/>
      <c r="OC22" s="9"/>
      <c r="OD22" s="9"/>
      <c r="OE22" s="9"/>
      <c r="OF22" s="9"/>
      <c r="OG22" s="9"/>
      <c r="OH22" s="9"/>
      <c r="OI22" s="9"/>
      <c r="OJ22" s="9"/>
      <c r="OK22" s="9"/>
      <c r="OL22" s="9"/>
      <c r="OM22" s="9"/>
      <c r="ON22" s="9"/>
      <c r="OO22" s="9"/>
      <c r="OP22" s="9"/>
      <c r="OQ22" s="9"/>
      <c r="OR22" s="9"/>
      <c r="OS22" s="9"/>
      <c r="OT22" s="9"/>
      <c r="OU22" s="9"/>
      <c r="OV22" s="9"/>
      <c r="OW22" s="9"/>
      <c r="OX22" s="9"/>
      <c r="OY22" s="9"/>
      <c r="OZ22" s="9"/>
      <c r="PA22" s="9"/>
      <c r="PB22" s="9"/>
      <c r="PC22" s="9"/>
      <c r="PD22" s="9"/>
      <c r="PE22" s="9"/>
      <c r="PF22" s="9"/>
      <c r="PG22" s="9"/>
      <c r="PH22" s="9"/>
      <c r="PI22" s="9"/>
      <c r="PJ22" s="9"/>
      <c r="PK22" s="9"/>
      <c r="PL22" s="9"/>
      <c r="PM22" s="9"/>
      <c r="PN22" s="9"/>
      <c r="PO22" s="9"/>
      <c r="PP22" s="9"/>
      <c r="PQ22" s="9"/>
      <c r="PR22" s="9"/>
      <c r="PS22" s="9"/>
      <c r="PT22" s="9"/>
      <c r="PU22" s="9"/>
      <c r="PV22" s="9"/>
      <c r="PW22" s="9"/>
      <c r="PX22" s="9"/>
      <c r="PY22" s="9"/>
      <c r="PZ22" s="9"/>
      <c r="QA22" s="9"/>
      <c r="QB22" s="9"/>
      <c r="QC22" s="9"/>
      <c r="QD22" s="9"/>
      <c r="QE22" s="9"/>
      <c r="QF22" s="9"/>
      <c r="QG22" s="9"/>
      <c r="QH22" s="9"/>
      <c r="QI22" s="9"/>
      <c r="QJ22" s="9"/>
      <c r="QK22" s="9"/>
      <c r="QL22" s="9"/>
      <c r="QM22" s="9"/>
      <c r="QN22" s="9"/>
      <c r="QO22" s="9"/>
      <c r="QP22" s="9"/>
      <c r="QQ22" s="9"/>
      <c r="QR22" s="9"/>
      <c r="QS22" s="9"/>
      <c r="QT22" s="9"/>
      <c r="QU22" s="9"/>
      <c r="QV22" s="9"/>
      <c r="QW22" s="9"/>
      <c r="QX22" s="9"/>
      <c r="QY22" s="9"/>
      <c r="QZ22" s="9"/>
      <c r="RA22" s="9"/>
      <c r="RB22" s="9"/>
      <c r="RC22" s="9"/>
      <c r="RD22" s="9"/>
      <c r="RE22" s="9"/>
      <c r="RF22" s="9"/>
      <c r="RG22" s="9"/>
      <c r="RH22" s="9"/>
      <c r="RI22" s="9"/>
      <c r="RJ22" s="9"/>
      <c r="RK22" s="9"/>
      <c r="RL22" s="9"/>
      <c r="RM22" s="9"/>
      <c r="RN22" s="9"/>
      <c r="RO22" s="9"/>
      <c r="RP22" s="9"/>
      <c r="RQ22" s="9"/>
      <c r="RR22" s="9"/>
      <c r="RS22" s="9"/>
      <c r="RT22" s="9"/>
      <c r="RU22" s="9"/>
      <c r="RV22" s="9"/>
      <c r="RW22" s="9"/>
      <c r="RX22" s="9"/>
      <c r="RY22" s="9"/>
      <c r="RZ22" s="9"/>
      <c r="SA22" s="9"/>
      <c r="SB22" s="9"/>
      <c r="SC22" s="9"/>
      <c r="SD22" s="9"/>
      <c r="SE22" s="9"/>
      <c r="SF22" s="9"/>
      <c r="SG22" s="9"/>
      <c r="SH22" s="9"/>
      <c r="SI22" s="9"/>
      <c r="SJ22" s="9"/>
      <c r="SK22" s="9"/>
      <c r="SL22" s="9"/>
      <c r="SM22" s="9"/>
      <c r="SN22" s="9"/>
      <c r="SO22" s="9"/>
      <c r="SP22" s="9"/>
      <c r="SQ22" s="9"/>
      <c r="SR22" s="9"/>
      <c r="SS22" s="9"/>
      <c r="ST22" s="9"/>
      <c r="SU22" s="9"/>
      <c r="SV22" s="9"/>
      <c r="SW22" s="9"/>
      <c r="SX22" s="9"/>
      <c r="SY22" s="9"/>
      <c r="SZ22" s="9"/>
      <c r="TA22" s="9"/>
      <c r="TB22" s="9"/>
      <c r="TC22" s="9"/>
      <c r="TD22" s="9"/>
      <c r="TE22" s="9"/>
      <c r="TF22" s="9"/>
      <c r="TG22" s="9"/>
      <c r="TH22" s="9"/>
      <c r="TI22" s="9"/>
      <c r="TJ22" s="9"/>
      <c r="TK22" s="9"/>
      <c r="TL22" s="9"/>
      <c r="TM22" s="9"/>
      <c r="TN22" s="9"/>
      <c r="TO22" s="9"/>
      <c r="TP22" s="9"/>
      <c r="TQ22" s="9"/>
      <c r="TR22" s="9"/>
      <c r="TS22" s="9"/>
      <c r="TT22" s="9"/>
      <c r="TU22" s="9"/>
      <c r="TV22" s="9"/>
      <c r="TW22" s="9"/>
      <c r="TX22" s="9"/>
      <c r="TY22" s="9"/>
      <c r="TZ22" s="9"/>
      <c r="UA22" s="9"/>
      <c r="UB22" s="9"/>
      <c r="UC22" s="9"/>
      <c r="UD22" s="9"/>
      <c r="UE22" s="9"/>
      <c r="UF22" s="9"/>
      <c r="UG22" s="9"/>
      <c r="UH22" s="9"/>
      <c r="UI22" s="9"/>
      <c r="UJ22" s="9"/>
      <c r="UK22" s="9"/>
      <c r="UL22" s="9"/>
      <c r="UM22" s="9"/>
      <c r="UN22" s="9"/>
      <c r="UO22" s="9"/>
      <c r="UP22" s="9"/>
      <c r="UQ22" s="9"/>
      <c r="UR22" s="9"/>
      <c r="US22" s="9"/>
      <c r="UT22" s="9"/>
      <c r="UU22" s="9"/>
      <c r="UV22" s="9"/>
      <c r="UW22" s="9"/>
      <c r="UX22" s="9"/>
      <c r="UY22" s="9"/>
      <c r="UZ22" s="9"/>
      <c r="VA22" s="9"/>
      <c r="VB22" s="9"/>
      <c r="VC22" s="9"/>
      <c r="VD22" s="9"/>
      <c r="VE22" s="9"/>
      <c r="VF22" s="9"/>
      <c r="VG22" s="9"/>
      <c r="VH22" s="9"/>
      <c r="VI22" s="9"/>
      <c r="VJ22" s="9"/>
      <c r="VK22" s="9"/>
      <c r="VL22" s="9"/>
      <c r="VM22" s="9"/>
      <c r="VN22" s="9"/>
      <c r="VO22" s="9"/>
      <c r="VP22" s="9"/>
      <c r="VQ22" s="9"/>
      <c r="VR22" s="9"/>
      <c r="VS22" s="9"/>
      <c r="VT22" s="9"/>
      <c r="VU22" s="9"/>
      <c r="VV22" s="9"/>
      <c r="VW22" s="9"/>
      <c r="VX22" s="9"/>
      <c r="VY22" s="9"/>
      <c r="VZ22" s="9"/>
      <c r="WA22" s="9"/>
      <c r="WB22" s="9"/>
      <c r="WC22" s="9"/>
      <c r="WD22" s="9"/>
      <c r="WE22" s="9"/>
      <c r="WF22" s="9"/>
      <c r="WG22" s="9"/>
      <c r="WH22" s="9"/>
      <c r="WI22" s="9"/>
      <c r="WJ22" s="9"/>
      <c r="WK22" s="9"/>
      <c r="WL22" s="9"/>
      <c r="WM22" s="9"/>
      <c r="WN22" s="9"/>
      <c r="WO22" s="9"/>
      <c r="WP22" s="9"/>
      <c r="WQ22" s="9"/>
      <c r="WR22" s="9"/>
      <c r="WS22" s="9"/>
      <c r="WT22" s="9"/>
      <c r="WU22" s="9"/>
      <c r="WV22" s="9"/>
      <c r="WW22" s="9"/>
      <c r="WX22" s="9"/>
      <c r="WY22" s="9"/>
      <c r="WZ22" s="9"/>
      <c r="XA22" s="9"/>
      <c r="XB22" s="9"/>
      <c r="XC22" s="9"/>
      <c r="XD22" s="9"/>
      <c r="XE22" s="9"/>
      <c r="XF22" s="9"/>
      <c r="XG22" s="9"/>
      <c r="XH22" s="9"/>
      <c r="XI22" s="9"/>
      <c r="XJ22" s="9"/>
      <c r="XK22" s="9"/>
      <c r="XL22" s="9"/>
      <c r="XM22" s="9"/>
      <c r="XN22" s="9"/>
      <c r="XO22" s="9"/>
      <c r="XP22" s="9"/>
      <c r="XQ22" s="9"/>
      <c r="XR22" s="9"/>
      <c r="XS22" s="9"/>
      <c r="XT22" s="9"/>
      <c r="XU22" s="9"/>
      <c r="XV22" s="9"/>
      <c r="XW22" s="9"/>
      <c r="XX22" s="9"/>
      <c r="XY22" s="9"/>
      <c r="XZ22" s="9"/>
      <c r="YA22" s="9"/>
      <c r="YB22" s="9"/>
      <c r="YC22" s="9"/>
      <c r="YD22" s="9"/>
      <c r="YE22" s="9"/>
      <c r="YF22" s="9"/>
      <c r="YG22" s="9"/>
      <c r="YH22" s="9"/>
      <c r="YI22" s="9"/>
      <c r="YJ22" s="9"/>
      <c r="YK22" s="9"/>
      <c r="YL22" s="9"/>
      <c r="YM22" s="9"/>
      <c r="YN22" s="9"/>
      <c r="YO22" s="9"/>
      <c r="YP22" s="9"/>
      <c r="YQ22" s="9"/>
      <c r="YR22" s="9"/>
      <c r="YS22" s="9"/>
      <c r="YT22" s="9"/>
      <c r="YU22" s="9"/>
      <c r="YV22" s="9"/>
      <c r="YW22" s="9"/>
      <c r="YX22" s="9"/>
      <c r="YY22" s="9"/>
      <c r="YZ22" s="9"/>
      <c r="ZA22" s="9"/>
      <c r="ZB22" s="9"/>
      <c r="ZC22" s="9"/>
      <c r="ZD22" s="9"/>
      <c r="ZE22" s="9"/>
      <c r="ZF22" s="9"/>
      <c r="ZG22" s="9"/>
      <c r="ZH22" s="9"/>
      <c r="ZI22" s="9"/>
      <c r="ZJ22" s="9"/>
      <c r="ZK22" s="9"/>
      <c r="ZL22" s="9"/>
      <c r="ZM22" s="9"/>
      <c r="ZN22" s="9"/>
      <c r="ZO22" s="9"/>
      <c r="ZP22" s="9"/>
      <c r="ZQ22" s="9"/>
      <c r="ZR22" s="9"/>
      <c r="ZS22" s="9"/>
      <c r="ZT22" s="9"/>
      <c r="ZU22" s="9"/>
      <c r="ZV22" s="9"/>
      <c r="ZW22" s="9"/>
      <c r="ZX22" s="9"/>
      <c r="ZY22" s="9"/>
      <c r="ZZ22" s="9"/>
      <c r="AAA22" s="9"/>
      <c r="AAB22" s="9"/>
      <c r="AAC22" s="9"/>
      <c r="AAD22" s="9"/>
      <c r="AAE22" s="9"/>
      <c r="AAF22" s="9"/>
      <c r="AAG22" s="9"/>
      <c r="AAH22" s="9"/>
      <c r="AAI22" s="9"/>
      <c r="AAJ22" s="9"/>
      <c r="AAK22" s="9"/>
      <c r="AAL22" s="9"/>
      <c r="AAM22" s="9"/>
      <c r="AAN22" s="9"/>
      <c r="AAO22" s="9"/>
      <c r="AAP22" s="9"/>
      <c r="AAQ22" s="9"/>
      <c r="AAR22" s="9"/>
      <c r="AAS22" s="9"/>
      <c r="AAT22" s="9"/>
      <c r="AAU22" s="9"/>
      <c r="AAV22" s="9"/>
      <c r="AAW22" s="9"/>
      <c r="AAX22" s="9"/>
      <c r="AAY22" s="9"/>
      <c r="AAZ22" s="9"/>
      <c r="ABA22" s="9"/>
      <c r="ABB22" s="9"/>
      <c r="ABC22" s="9"/>
      <c r="ABD22" s="9"/>
      <c r="ABE22" s="9"/>
      <c r="ABF22" s="9"/>
      <c r="ABG22" s="9"/>
      <c r="ABH22" s="9"/>
      <c r="ABI22" s="9"/>
      <c r="ABJ22" s="9"/>
      <c r="ABK22" s="9"/>
      <c r="ABL22" s="9"/>
      <c r="ABM22" s="9"/>
      <c r="ABN22" s="9"/>
      <c r="ABO22" s="9"/>
      <c r="ABP22" s="9"/>
      <c r="ABQ22" s="9"/>
      <c r="ABR22" s="9"/>
      <c r="ABS22" s="9"/>
      <c r="ABT22" s="9"/>
      <c r="ABU22" s="9"/>
      <c r="ABV22" s="9"/>
      <c r="ABW22" s="9"/>
      <c r="ABX22" s="9"/>
      <c r="ABY22" s="9"/>
      <c r="ABZ22" s="9"/>
      <c r="ACA22" s="9"/>
      <c r="ACB22" s="9"/>
      <c r="ACC22" s="9"/>
      <c r="ACD22" s="9"/>
      <c r="ACE22" s="9"/>
      <c r="ACF22" s="9"/>
      <c r="ACG22" s="9"/>
      <c r="ACH22" s="9"/>
      <c r="ACI22" s="9"/>
      <c r="ACJ22" s="9"/>
      <c r="ACK22" s="9"/>
      <c r="ACL22" s="9"/>
      <c r="ACM22" s="9"/>
      <c r="ACN22" s="9"/>
      <c r="ACO22" s="9"/>
      <c r="ACP22" s="9"/>
      <c r="ACQ22" s="9"/>
      <c r="ACR22" s="9"/>
      <c r="ACS22" s="9"/>
      <c r="ACT22" s="9"/>
      <c r="ACU22" s="9"/>
      <c r="ACV22" s="9"/>
      <c r="ACW22" s="9"/>
      <c r="ACX22" s="9"/>
      <c r="ACY22" s="9"/>
      <c r="ACZ22" s="9"/>
      <c r="ADA22" s="9"/>
      <c r="ADB22" s="9"/>
      <c r="ADC22" s="9"/>
      <c r="ADD22" s="9"/>
      <c r="ADE22" s="9"/>
      <c r="ADF22" s="9"/>
      <c r="ADG22" s="9"/>
      <c r="ADH22" s="9"/>
      <c r="ADI22" s="9"/>
      <c r="ADJ22" s="9"/>
      <c r="ADK22" s="9"/>
      <c r="ADL22" s="9"/>
      <c r="ADM22" s="9"/>
      <c r="ADN22" s="9"/>
      <c r="ADO22" s="9"/>
      <c r="ADP22" s="9"/>
      <c r="ADQ22" s="9"/>
      <c r="ADR22" s="9"/>
      <c r="ADS22" s="9"/>
      <c r="ADT22" s="9"/>
      <c r="ADU22" s="9"/>
      <c r="ADV22" s="9"/>
      <c r="ADW22" s="9"/>
      <c r="ADX22" s="9"/>
      <c r="ADY22" s="9"/>
      <c r="ADZ22" s="9"/>
      <c r="AEA22" s="9"/>
      <c r="AEB22" s="9"/>
      <c r="AEC22" s="9"/>
      <c r="AED22" s="9"/>
      <c r="AEE22" s="9"/>
      <c r="AEF22" s="9"/>
      <c r="AEG22" s="9"/>
      <c r="AEH22" s="9"/>
      <c r="AEI22" s="9"/>
      <c r="AEJ22" s="9"/>
      <c r="AEK22" s="9"/>
      <c r="AEL22" s="9"/>
      <c r="AEM22" s="9"/>
      <c r="AEN22" s="9"/>
      <c r="AEO22" s="9"/>
      <c r="AEP22" s="9"/>
      <c r="AEQ22" s="9"/>
      <c r="AER22" s="9"/>
      <c r="AES22" s="9"/>
      <c r="AET22" s="9"/>
      <c r="AEU22" s="9"/>
      <c r="AEV22" s="9"/>
      <c r="AEW22" s="9"/>
      <c r="AEX22" s="9"/>
      <c r="AEY22" s="9"/>
      <c r="AEZ22" s="9"/>
      <c r="AFA22" s="9"/>
      <c r="AFB22" s="9"/>
      <c r="AFC22" s="9"/>
      <c r="AFD22" s="9"/>
      <c r="AFE22" s="9"/>
      <c r="AFF22" s="9"/>
      <c r="AFG22" s="9"/>
      <c r="AFH22" s="9"/>
      <c r="AFI22" s="9"/>
      <c r="AFJ22" s="9"/>
      <c r="AFK22" s="9"/>
      <c r="AFL22" s="9"/>
      <c r="AFM22" s="9"/>
      <c r="AFN22" s="9"/>
      <c r="AFO22" s="9"/>
      <c r="AFP22" s="9"/>
      <c r="AFQ22" s="9"/>
      <c r="AFR22" s="9"/>
      <c r="AFS22" s="9"/>
      <c r="AFT22" s="9"/>
      <c r="AFU22" s="9"/>
      <c r="AFV22" s="9"/>
      <c r="AFW22" s="9"/>
      <c r="AFX22" s="9"/>
      <c r="AFY22" s="9"/>
      <c r="AFZ22" s="9"/>
      <c r="AGA22" s="9"/>
      <c r="AGB22" s="9"/>
      <c r="AGC22" s="9"/>
      <c r="AGD22" s="9"/>
      <c r="AGE22" s="9"/>
      <c r="AGF22" s="9"/>
      <c r="AGG22" s="9"/>
      <c r="AGH22" s="9"/>
      <c r="AGI22" s="9"/>
      <c r="AGJ22" s="9"/>
      <c r="AGK22" s="9"/>
      <c r="AGL22" s="9"/>
      <c r="AGM22" s="9"/>
      <c r="AGN22" s="9"/>
      <c r="AGO22" s="9"/>
      <c r="AGP22" s="9"/>
      <c r="AGQ22" s="9"/>
      <c r="AGR22" s="9"/>
      <c r="AGS22" s="9"/>
      <c r="AGT22" s="9"/>
      <c r="AGU22" s="9"/>
      <c r="AGV22" s="9"/>
      <c r="AGW22" s="9"/>
      <c r="AGX22" s="9"/>
      <c r="AGY22" s="9"/>
      <c r="AGZ22" s="9"/>
      <c r="AHA22" s="9"/>
      <c r="AHB22" s="9"/>
      <c r="AHC22" s="9"/>
      <c r="AHD22" s="9"/>
      <c r="AHE22" s="9"/>
      <c r="AHF22" s="9"/>
      <c r="AHG22" s="9"/>
      <c r="AHH22" s="9"/>
      <c r="AHI22" s="9"/>
      <c r="AHJ22" s="9"/>
      <c r="AHK22" s="9"/>
      <c r="AHL22" s="9"/>
      <c r="AHM22" s="9"/>
      <c r="AHN22" s="9"/>
      <c r="AHO22" s="9"/>
      <c r="AHP22" s="9"/>
      <c r="AHQ22" s="9"/>
      <c r="AHR22" s="9"/>
      <c r="AHS22" s="9"/>
      <c r="AHT22" s="9"/>
      <c r="AHU22" s="9"/>
      <c r="AHV22" s="9"/>
      <c r="AHW22" s="9"/>
      <c r="AHX22" s="9"/>
      <c r="AHY22" s="9"/>
      <c r="AHZ22" s="9"/>
      <c r="AIA22" s="9"/>
      <c r="AIB22" s="9"/>
      <c r="AIC22" s="9"/>
      <c r="AID22" s="9"/>
      <c r="AIE22" s="9"/>
      <c r="AIF22" s="9"/>
      <c r="AIG22" s="9"/>
      <c r="AIH22" s="9"/>
      <c r="AII22" s="9"/>
      <c r="AIJ22" s="9"/>
      <c r="AIK22" s="9"/>
      <c r="AIL22" s="9"/>
      <c r="AIM22" s="9"/>
      <c r="AIN22" s="9"/>
      <c r="AIO22" s="9"/>
      <c r="AIP22" s="9"/>
      <c r="AIQ22" s="9"/>
      <c r="AIR22" s="9"/>
      <c r="AIS22" s="9"/>
      <c r="AIT22" s="9"/>
      <c r="AIU22" s="9"/>
      <c r="AIV22" s="9"/>
      <c r="AIW22" s="9"/>
      <c r="AIX22" s="9"/>
      <c r="AIY22" s="9"/>
      <c r="AIZ22" s="9"/>
      <c r="AJA22" s="9"/>
      <c r="AJB22" s="9"/>
      <c r="AJC22" s="9"/>
      <c r="AJD22" s="9"/>
      <c r="AJE22" s="9"/>
      <c r="AJF22" s="9"/>
      <c r="AJG22" s="9"/>
      <c r="AJH22" s="9"/>
      <c r="AJI22" s="9"/>
      <c r="AJJ22" s="9"/>
      <c r="AJK22" s="9"/>
      <c r="AJL22" s="9"/>
      <c r="AJM22" s="9"/>
      <c r="AJN22" s="9"/>
      <c r="AJO22" s="9"/>
      <c r="AJP22" s="9"/>
      <c r="AJQ22" s="9"/>
      <c r="AJR22" s="9"/>
      <c r="AJS22" s="9"/>
      <c r="AJT22" s="9"/>
      <c r="AJU22" s="9"/>
      <c r="AJV22" s="9"/>
      <c r="AJW22" s="9"/>
      <c r="AJX22" s="9"/>
      <c r="AJY22" s="9"/>
      <c r="AJZ22" s="9"/>
      <c r="AKA22" s="9"/>
      <c r="AKB22" s="9"/>
      <c r="AKC22" s="9"/>
      <c r="AKD22" s="9"/>
      <c r="AKE22" s="9"/>
      <c r="AKF22" s="9"/>
      <c r="AKG22" s="9"/>
      <c r="AKH22" s="9"/>
      <c r="AKI22" s="9"/>
      <c r="AKJ22" s="9"/>
      <c r="AKK22" s="9"/>
      <c r="AKL22" s="9"/>
      <c r="AKM22" s="9"/>
      <c r="AKN22" s="9"/>
      <c r="AKO22" s="9"/>
      <c r="AKP22" s="9"/>
      <c r="AKQ22" s="9"/>
      <c r="AKR22" s="9"/>
      <c r="AKS22" s="9"/>
      <c r="AKT22" s="9"/>
      <c r="AKU22" s="9"/>
      <c r="AKV22" s="9"/>
      <c r="AKW22" s="9"/>
      <c r="AKX22" s="9"/>
      <c r="AKY22" s="9"/>
      <c r="AKZ22" s="9"/>
      <c r="ALA22" s="9"/>
      <c r="ALB22" s="9"/>
      <c r="ALC22" s="9"/>
      <c r="ALD22" s="9"/>
      <c r="ALE22" s="9"/>
      <c r="ALF22" s="9"/>
      <c r="ALG22" s="9"/>
      <c r="ALH22" s="9"/>
      <c r="ALI22" s="9"/>
      <c r="ALJ22" s="9"/>
      <c r="ALK22" s="9"/>
      <c r="ALL22" s="9"/>
      <c r="ALM22" s="9"/>
      <c r="ALN22" s="9"/>
      <c r="ALO22" s="9"/>
      <c r="ALP22" s="9"/>
      <c r="ALQ22" s="9"/>
      <c r="ALR22" s="9"/>
      <c r="ALS22" s="9"/>
      <c r="ALT22" s="9"/>
      <c r="ALU22" s="9"/>
      <c r="ALV22" s="9"/>
      <c r="ALW22" s="9"/>
      <c r="ALX22" s="9"/>
      <c r="ALY22" s="9"/>
      <c r="ALZ22" s="9"/>
      <c r="AMA22" s="9"/>
      <c r="AMB22" s="9"/>
      <c r="AMC22" s="9"/>
      <c r="AMD22" s="9"/>
      <c r="AME22" s="9"/>
      <c r="AMF22" s="9"/>
      <c r="AMG22" s="9"/>
      <c r="AMH22" s="9"/>
    </row>
    <row r="23" spans="1:1022">
      <c r="A23" s="325">
        <v>1</v>
      </c>
      <c r="B23" s="326" t="s">
        <v>456</v>
      </c>
      <c r="C23" s="325" t="s">
        <v>22</v>
      </c>
      <c r="D23" s="325">
        <v>5</v>
      </c>
      <c r="E23" s="325">
        <v>0</v>
      </c>
      <c r="F23" s="77">
        <f>E23*D23</f>
        <v>0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  <c r="IW23" s="9"/>
      <c r="IX23" s="9"/>
      <c r="IY23" s="9"/>
      <c r="IZ23" s="9"/>
      <c r="JA23" s="9"/>
      <c r="JB23" s="9"/>
      <c r="JC23" s="9"/>
      <c r="JD23" s="9"/>
      <c r="JE23" s="9"/>
      <c r="JF23" s="9"/>
      <c r="JG23" s="9"/>
      <c r="JH23" s="9"/>
      <c r="JI23" s="9"/>
      <c r="JJ23" s="9"/>
      <c r="JK23" s="9"/>
      <c r="JL23" s="9"/>
      <c r="JM23" s="9"/>
      <c r="JN23" s="9"/>
      <c r="JO23" s="9"/>
      <c r="JP23" s="9"/>
      <c r="JQ23" s="9"/>
      <c r="JR23" s="9"/>
      <c r="JS23" s="9"/>
      <c r="JT23" s="9"/>
      <c r="JU23" s="9"/>
      <c r="JV23" s="9"/>
      <c r="JW23" s="9"/>
      <c r="JX23" s="9"/>
      <c r="JY23" s="9"/>
      <c r="JZ23" s="9"/>
      <c r="KA23" s="9"/>
      <c r="KB23" s="9"/>
      <c r="KC23" s="9"/>
      <c r="KD23" s="9"/>
      <c r="KE23" s="9"/>
      <c r="KF23" s="9"/>
      <c r="KG23" s="9"/>
      <c r="KH23" s="9"/>
      <c r="KI23" s="9"/>
      <c r="KJ23" s="9"/>
      <c r="KK23" s="9"/>
      <c r="KL23" s="9"/>
      <c r="KM23" s="9"/>
      <c r="KN23" s="9"/>
      <c r="KO23" s="9"/>
      <c r="KP23" s="9"/>
      <c r="KQ23" s="9"/>
      <c r="KR23" s="9"/>
      <c r="KS23" s="9"/>
      <c r="KT23" s="9"/>
      <c r="KU23" s="9"/>
      <c r="KV23" s="9"/>
      <c r="KW23" s="9"/>
      <c r="KX23" s="9"/>
      <c r="KY23" s="9"/>
      <c r="KZ23" s="9"/>
      <c r="LA23" s="9"/>
      <c r="LB23" s="9"/>
      <c r="LC23" s="9"/>
      <c r="LD23" s="9"/>
      <c r="LE23" s="9"/>
      <c r="LF23" s="9"/>
      <c r="LG23" s="9"/>
      <c r="LH23" s="9"/>
      <c r="LI23" s="9"/>
      <c r="LJ23" s="9"/>
      <c r="LK23" s="9"/>
      <c r="LL23" s="9"/>
      <c r="LM23" s="9"/>
      <c r="LN23" s="9"/>
      <c r="LO23" s="9"/>
      <c r="LP23" s="9"/>
      <c r="LQ23" s="9"/>
      <c r="LR23" s="9"/>
      <c r="LS23" s="9"/>
      <c r="LT23" s="9"/>
      <c r="LU23" s="9"/>
      <c r="LV23" s="9"/>
      <c r="LW23" s="9"/>
      <c r="LX23" s="9"/>
      <c r="LY23" s="9"/>
      <c r="LZ23" s="9"/>
      <c r="MA23" s="9"/>
      <c r="MB23" s="9"/>
      <c r="MC23" s="9"/>
      <c r="MD23" s="9"/>
      <c r="ME23" s="9"/>
      <c r="MF23" s="9"/>
      <c r="MG23" s="9"/>
      <c r="MH23" s="9"/>
      <c r="MI23" s="9"/>
      <c r="MJ23" s="9"/>
      <c r="MK23" s="9"/>
      <c r="ML23" s="9"/>
      <c r="MM23" s="9"/>
      <c r="MN23" s="9"/>
      <c r="MO23" s="9"/>
      <c r="MP23" s="9"/>
      <c r="MQ23" s="9"/>
      <c r="MR23" s="9"/>
      <c r="MS23" s="9"/>
      <c r="MT23" s="9"/>
      <c r="MU23" s="9"/>
      <c r="MV23" s="9"/>
      <c r="MW23" s="9"/>
      <c r="MX23" s="9"/>
      <c r="MY23" s="9"/>
      <c r="MZ23" s="9"/>
      <c r="NA23" s="9"/>
      <c r="NB23" s="9"/>
      <c r="NC23" s="9"/>
      <c r="ND23" s="9"/>
      <c r="NE23" s="9"/>
      <c r="NF23" s="9"/>
      <c r="NG23" s="9"/>
      <c r="NH23" s="9"/>
      <c r="NI23" s="9"/>
      <c r="NJ23" s="9"/>
      <c r="NK23" s="9"/>
      <c r="NL23" s="9"/>
      <c r="NM23" s="9"/>
      <c r="NN23" s="9"/>
      <c r="NO23" s="9"/>
      <c r="NP23" s="9"/>
      <c r="NQ23" s="9"/>
      <c r="NR23" s="9"/>
      <c r="NS23" s="9"/>
      <c r="NT23" s="9"/>
      <c r="NU23" s="9"/>
      <c r="NV23" s="9"/>
      <c r="NW23" s="9"/>
      <c r="NX23" s="9"/>
      <c r="NY23" s="9"/>
      <c r="NZ23" s="9"/>
      <c r="OA23" s="9"/>
      <c r="OB23" s="9"/>
      <c r="OC23" s="9"/>
      <c r="OD23" s="9"/>
      <c r="OE23" s="9"/>
      <c r="OF23" s="9"/>
      <c r="OG23" s="9"/>
      <c r="OH23" s="9"/>
      <c r="OI23" s="9"/>
      <c r="OJ23" s="9"/>
      <c r="OK23" s="9"/>
      <c r="OL23" s="9"/>
      <c r="OM23" s="9"/>
      <c r="ON23" s="9"/>
      <c r="OO23" s="9"/>
      <c r="OP23" s="9"/>
      <c r="OQ23" s="9"/>
      <c r="OR23" s="9"/>
      <c r="OS23" s="9"/>
      <c r="OT23" s="9"/>
      <c r="OU23" s="9"/>
      <c r="OV23" s="9"/>
      <c r="OW23" s="9"/>
      <c r="OX23" s="9"/>
      <c r="OY23" s="9"/>
      <c r="OZ23" s="9"/>
      <c r="PA23" s="9"/>
      <c r="PB23" s="9"/>
      <c r="PC23" s="9"/>
      <c r="PD23" s="9"/>
      <c r="PE23" s="9"/>
      <c r="PF23" s="9"/>
      <c r="PG23" s="9"/>
      <c r="PH23" s="9"/>
      <c r="PI23" s="9"/>
      <c r="PJ23" s="9"/>
      <c r="PK23" s="9"/>
      <c r="PL23" s="9"/>
      <c r="PM23" s="9"/>
      <c r="PN23" s="9"/>
      <c r="PO23" s="9"/>
      <c r="PP23" s="9"/>
      <c r="PQ23" s="9"/>
      <c r="PR23" s="9"/>
      <c r="PS23" s="9"/>
      <c r="PT23" s="9"/>
      <c r="PU23" s="9"/>
      <c r="PV23" s="9"/>
      <c r="PW23" s="9"/>
      <c r="PX23" s="9"/>
      <c r="PY23" s="9"/>
      <c r="PZ23" s="9"/>
      <c r="QA23" s="9"/>
      <c r="QB23" s="9"/>
      <c r="QC23" s="9"/>
      <c r="QD23" s="9"/>
      <c r="QE23" s="9"/>
      <c r="QF23" s="9"/>
      <c r="QG23" s="9"/>
      <c r="QH23" s="9"/>
      <c r="QI23" s="9"/>
      <c r="QJ23" s="9"/>
      <c r="QK23" s="9"/>
      <c r="QL23" s="9"/>
      <c r="QM23" s="9"/>
      <c r="QN23" s="9"/>
      <c r="QO23" s="9"/>
      <c r="QP23" s="9"/>
      <c r="QQ23" s="9"/>
      <c r="QR23" s="9"/>
      <c r="QS23" s="9"/>
      <c r="QT23" s="9"/>
      <c r="QU23" s="9"/>
      <c r="QV23" s="9"/>
      <c r="QW23" s="9"/>
      <c r="QX23" s="9"/>
      <c r="QY23" s="9"/>
      <c r="QZ23" s="9"/>
      <c r="RA23" s="9"/>
      <c r="RB23" s="9"/>
      <c r="RC23" s="9"/>
      <c r="RD23" s="9"/>
      <c r="RE23" s="9"/>
      <c r="RF23" s="9"/>
      <c r="RG23" s="9"/>
      <c r="RH23" s="9"/>
      <c r="RI23" s="9"/>
      <c r="RJ23" s="9"/>
      <c r="RK23" s="9"/>
      <c r="RL23" s="9"/>
      <c r="RM23" s="9"/>
      <c r="RN23" s="9"/>
      <c r="RO23" s="9"/>
      <c r="RP23" s="9"/>
      <c r="RQ23" s="9"/>
      <c r="RR23" s="9"/>
      <c r="RS23" s="9"/>
      <c r="RT23" s="9"/>
      <c r="RU23" s="9"/>
      <c r="RV23" s="9"/>
      <c r="RW23" s="9"/>
      <c r="RX23" s="9"/>
      <c r="RY23" s="9"/>
      <c r="RZ23" s="9"/>
      <c r="SA23" s="9"/>
      <c r="SB23" s="9"/>
      <c r="SC23" s="9"/>
      <c r="SD23" s="9"/>
      <c r="SE23" s="9"/>
      <c r="SF23" s="9"/>
      <c r="SG23" s="9"/>
      <c r="SH23" s="9"/>
      <c r="SI23" s="9"/>
      <c r="SJ23" s="9"/>
      <c r="SK23" s="9"/>
      <c r="SL23" s="9"/>
      <c r="SM23" s="9"/>
      <c r="SN23" s="9"/>
      <c r="SO23" s="9"/>
      <c r="SP23" s="9"/>
      <c r="SQ23" s="9"/>
      <c r="SR23" s="9"/>
      <c r="SS23" s="9"/>
      <c r="ST23" s="9"/>
      <c r="SU23" s="9"/>
      <c r="SV23" s="9"/>
      <c r="SW23" s="9"/>
      <c r="SX23" s="9"/>
      <c r="SY23" s="9"/>
      <c r="SZ23" s="9"/>
      <c r="TA23" s="9"/>
      <c r="TB23" s="9"/>
      <c r="TC23" s="9"/>
      <c r="TD23" s="9"/>
      <c r="TE23" s="9"/>
      <c r="TF23" s="9"/>
      <c r="TG23" s="9"/>
      <c r="TH23" s="9"/>
      <c r="TI23" s="9"/>
      <c r="TJ23" s="9"/>
      <c r="TK23" s="9"/>
      <c r="TL23" s="9"/>
      <c r="TM23" s="9"/>
      <c r="TN23" s="9"/>
      <c r="TO23" s="9"/>
      <c r="TP23" s="9"/>
      <c r="TQ23" s="9"/>
      <c r="TR23" s="9"/>
      <c r="TS23" s="9"/>
      <c r="TT23" s="9"/>
      <c r="TU23" s="9"/>
      <c r="TV23" s="9"/>
      <c r="TW23" s="9"/>
      <c r="TX23" s="9"/>
      <c r="TY23" s="9"/>
      <c r="TZ23" s="9"/>
      <c r="UA23" s="9"/>
      <c r="UB23" s="9"/>
      <c r="UC23" s="9"/>
      <c r="UD23" s="9"/>
      <c r="UE23" s="9"/>
      <c r="UF23" s="9"/>
      <c r="UG23" s="9"/>
      <c r="UH23" s="9"/>
      <c r="UI23" s="9"/>
      <c r="UJ23" s="9"/>
      <c r="UK23" s="9"/>
      <c r="UL23" s="9"/>
      <c r="UM23" s="9"/>
      <c r="UN23" s="9"/>
      <c r="UO23" s="9"/>
      <c r="UP23" s="9"/>
      <c r="UQ23" s="9"/>
      <c r="UR23" s="9"/>
      <c r="US23" s="9"/>
      <c r="UT23" s="9"/>
      <c r="UU23" s="9"/>
      <c r="UV23" s="9"/>
      <c r="UW23" s="9"/>
      <c r="UX23" s="9"/>
      <c r="UY23" s="9"/>
      <c r="UZ23" s="9"/>
      <c r="VA23" s="9"/>
      <c r="VB23" s="9"/>
      <c r="VC23" s="9"/>
      <c r="VD23" s="9"/>
      <c r="VE23" s="9"/>
      <c r="VF23" s="9"/>
      <c r="VG23" s="9"/>
      <c r="VH23" s="9"/>
      <c r="VI23" s="9"/>
      <c r="VJ23" s="9"/>
      <c r="VK23" s="9"/>
      <c r="VL23" s="9"/>
      <c r="VM23" s="9"/>
      <c r="VN23" s="9"/>
      <c r="VO23" s="9"/>
      <c r="VP23" s="9"/>
      <c r="VQ23" s="9"/>
      <c r="VR23" s="9"/>
      <c r="VS23" s="9"/>
      <c r="VT23" s="9"/>
      <c r="VU23" s="9"/>
      <c r="VV23" s="9"/>
      <c r="VW23" s="9"/>
      <c r="VX23" s="9"/>
      <c r="VY23" s="9"/>
      <c r="VZ23" s="9"/>
      <c r="WA23" s="9"/>
      <c r="WB23" s="9"/>
      <c r="WC23" s="9"/>
      <c r="WD23" s="9"/>
      <c r="WE23" s="9"/>
      <c r="WF23" s="9"/>
      <c r="WG23" s="9"/>
      <c r="WH23" s="9"/>
      <c r="WI23" s="9"/>
      <c r="WJ23" s="9"/>
      <c r="WK23" s="9"/>
      <c r="WL23" s="9"/>
      <c r="WM23" s="9"/>
      <c r="WN23" s="9"/>
      <c r="WO23" s="9"/>
      <c r="WP23" s="9"/>
      <c r="WQ23" s="9"/>
      <c r="WR23" s="9"/>
      <c r="WS23" s="9"/>
      <c r="WT23" s="9"/>
      <c r="WU23" s="9"/>
      <c r="WV23" s="9"/>
      <c r="WW23" s="9"/>
      <c r="WX23" s="9"/>
      <c r="WY23" s="9"/>
      <c r="WZ23" s="9"/>
      <c r="XA23" s="9"/>
      <c r="XB23" s="9"/>
      <c r="XC23" s="9"/>
      <c r="XD23" s="9"/>
      <c r="XE23" s="9"/>
      <c r="XF23" s="9"/>
      <c r="XG23" s="9"/>
      <c r="XH23" s="9"/>
      <c r="XI23" s="9"/>
      <c r="XJ23" s="9"/>
      <c r="XK23" s="9"/>
      <c r="XL23" s="9"/>
      <c r="XM23" s="9"/>
      <c r="XN23" s="9"/>
      <c r="XO23" s="9"/>
      <c r="XP23" s="9"/>
      <c r="XQ23" s="9"/>
      <c r="XR23" s="9"/>
      <c r="XS23" s="9"/>
      <c r="XT23" s="9"/>
      <c r="XU23" s="9"/>
      <c r="XV23" s="9"/>
      <c r="XW23" s="9"/>
      <c r="XX23" s="9"/>
      <c r="XY23" s="9"/>
      <c r="XZ23" s="9"/>
      <c r="YA23" s="9"/>
      <c r="YB23" s="9"/>
      <c r="YC23" s="9"/>
      <c r="YD23" s="9"/>
      <c r="YE23" s="9"/>
      <c r="YF23" s="9"/>
      <c r="YG23" s="9"/>
      <c r="YH23" s="9"/>
      <c r="YI23" s="9"/>
      <c r="YJ23" s="9"/>
      <c r="YK23" s="9"/>
      <c r="YL23" s="9"/>
      <c r="YM23" s="9"/>
      <c r="YN23" s="9"/>
      <c r="YO23" s="9"/>
      <c r="YP23" s="9"/>
      <c r="YQ23" s="9"/>
      <c r="YR23" s="9"/>
      <c r="YS23" s="9"/>
      <c r="YT23" s="9"/>
      <c r="YU23" s="9"/>
      <c r="YV23" s="9"/>
      <c r="YW23" s="9"/>
      <c r="YX23" s="9"/>
      <c r="YY23" s="9"/>
      <c r="YZ23" s="9"/>
      <c r="ZA23" s="9"/>
      <c r="ZB23" s="9"/>
      <c r="ZC23" s="9"/>
      <c r="ZD23" s="9"/>
      <c r="ZE23" s="9"/>
      <c r="ZF23" s="9"/>
      <c r="ZG23" s="9"/>
      <c r="ZH23" s="9"/>
      <c r="ZI23" s="9"/>
      <c r="ZJ23" s="9"/>
      <c r="ZK23" s="9"/>
      <c r="ZL23" s="9"/>
      <c r="ZM23" s="9"/>
      <c r="ZN23" s="9"/>
      <c r="ZO23" s="9"/>
      <c r="ZP23" s="9"/>
      <c r="ZQ23" s="9"/>
      <c r="ZR23" s="9"/>
      <c r="ZS23" s="9"/>
      <c r="ZT23" s="9"/>
      <c r="ZU23" s="9"/>
      <c r="ZV23" s="9"/>
      <c r="ZW23" s="9"/>
      <c r="ZX23" s="9"/>
      <c r="ZY23" s="9"/>
      <c r="ZZ23" s="9"/>
      <c r="AAA23" s="9"/>
      <c r="AAB23" s="9"/>
      <c r="AAC23" s="9"/>
      <c r="AAD23" s="9"/>
      <c r="AAE23" s="9"/>
      <c r="AAF23" s="9"/>
      <c r="AAG23" s="9"/>
      <c r="AAH23" s="9"/>
      <c r="AAI23" s="9"/>
      <c r="AAJ23" s="9"/>
      <c r="AAK23" s="9"/>
      <c r="AAL23" s="9"/>
      <c r="AAM23" s="9"/>
      <c r="AAN23" s="9"/>
      <c r="AAO23" s="9"/>
      <c r="AAP23" s="9"/>
      <c r="AAQ23" s="9"/>
      <c r="AAR23" s="9"/>
      <c r="AAS23" s="9"/>
      <c r="AAT23" s="9"/>
      <c r="AAU23" s="9"/>
      <c r="AAV23" s="9"/>
      <c r="AAW23" s="9"/>
      <c r="AAX23" s="9"/>
      <c r="AAY23" s="9"/>
      <c r="AAZ23" s="9"/>
      <c r="ABA23" s="9"/>
      <c r="ABB23" s="9"/>
      <c r="ABC23" s="9"/>
      <c r="ABD23" s="9"/>
      <c r="ABE23" s="9"/>
      <c r="ABF23" s="9"/>
      <c r="ABG23" s="9"/>
      <c r="ABH23" s="9"/>
      <c r="ABI23" s="9"/>
      <c r="ABJ23" s="9"/>
      <c r="ABK23" s="9"/>
      <c r="ABL23" s="9"/>
      <c r="ABM23" s="9"/>
      <c r="ABN23" s="9"/>
      <c r="ABO23" s="9"/>
      <c r="ABP23" s="9"/>
      <c r="ABQ23" s="9"/>
      <c r="ABR23" s="9"/>
      <c r="ABS23" s="9"/>
      <c r="ABT23" s="9"/>
      <c r="ABU23" s="9"/>
      <c r="ABV23" s="9"/>
      <c r="ABW23" s="9"/>
      <c r="ABX23" s="9"/>
      <c r="ABY23" s="9"/>
      <c r="ABZ23" s="9"/>
      <c r="ACA23" s="9"/>
      <c r="ACB23" s="9"/>
      <c r="ACC23" s="9"/>
      <c r="ACD23" s="9"/>
      <c r="ACE23" s="9"/>
      <c r="ACF23" s="9"/>
      <c r="ACG23" s="9"/>
      <c r="ACH23" s="9"/>
      <c r="ACI23" s="9"/>
      <c r="ACJ23" s="9"/>
      <c r="ACK23" s="9"/>
      <c r="ACL23" s="9"/>
      <c r="ACM23" s="9"/>
      <c r="ACN23" s="9"/>
      <c r="ACO23" s="9"/>
      <c r="ACP23" s="9"/>
      <c r="ACQ23" s="9"/>
      <c r="ACR23" s="9"/>
      <c r="ACS23" s="9"/>
      <c r="ACT23" s="9"/>
      <c r="ACU23" s="9"/>
      <c r="ACV23" s="9"/>
      <c r="ACW23" s="9"/>
      <c r="ACX23" s="9"/>
      <c r="ACY23" s="9"/>
      <c r="ACZ23" s="9"/>
      <c r="ADA23" s="9"/>
      <c r="ADB23" s="9"/>
      <c r="ADC23" s="9"/>
      <c r="ADD23" s="9"/>
      <c r="ADE23" s="9"/>
      <c r="ADF23" s="9"/>
      <c r="ADG23" s="9"/>
      <c r="ADH23" s="9"/>
      <c r="ADI23" s="9"/>
      <c r="ADJ23" s="9"/>
      <c r="ADK23" s="9"/>
      <c r="ADL23" s="9"/>
      <c r="ADM23" s="9"/>
      <c r="ADN23" s="9"/>
      <c r="ADO23" s="9"/>
      <c r="ADP23" s="9"/>
      <c r="ADQ23" s="9"/>
      <c r="ADR23" s="9"/>
      <c r="ADS23" s="9"/>
      <c r="ADT23" s="9"/>
      <c r="ADU23" s="9"/>
      <c r="ADV23" s="9"/>
      <c r="ADW23" s="9"/>
      <c r="ADX23" s="9"/>
      <c r="ADY23" s="9"/>
      <c r="ADZ23" s="9"/>
      <c r="AEA23" s="9"/>
      <c r="AEB23" s="9"/>
      <c r="AEC23" s="9"/>
      <c r="AED23" s="9"/>
      <c r="AEE23" s="9"/>
      <c r="AEF23" s="9"/>
      <c r="AEG23" s="9"/>
      <c r="AEH23" s="9"/>
      <c r="AEI23" s="9"/>
      <c r="AEJ23" s="9"/>
      <c r="AEK23" s="9"/>
      <c r="AEL23" s="9"/>
      <c r="AEM23" s="9"/>
      <c r="AEN23" s="9"/>
      <c r="AEO23" s="9"/>
      <c r="AEP23" s="9"/>
      <c r="AEQ23" s="9"/>
      <c r="AER23" s="9"/>
      <c r="AES23" s="9"/>
      <c r="AET23" s="9"/>
      <c r="AEU23" s="9"/>
      <c r="AEV23" s="9"/>
      <c r="AEW23" s="9"/>
      <c r="AEX23" s="9"/>
      <c r="AEY23" s="9"/>
      <c r="AEZ23" s="9"/>
      <c r="AFA23" s="9"/>
      <c r="AFB23" s="9"/>
      <c r="AFC23" s="9"/>
      <c r="AFD23" s="9"/>
      <c r="AFE23" s="9"/>
      <c r="AFF23" s="9"/>
      <c r="AFG23" s="9"/>
      <c r="AFH23" s="9"/>
      <c r="AFI23" s="9"/>
      <c r="AFJ23" s="9"/>
      <c r="AFK23" s="9"/>
      <c r="AFL23" s="9"/>
      <c r="AFM23" s="9"/>
      <c r="AFN23" s="9"/>
      <c r="AFO23" s="9"/>
      <c r="AFP23" s="9"/>
      <c r="AFQ23" s="9"/>
      <c r="AFR23" s="9"/>
      <c r="AFS23" s="9"/>
      <c r="AFT23" s="9"/>
      <c r="AFU23" s="9"/>
      <c r="AFV23" s="9"/>
      <c r="AFW23" s="9"/>
      <c r="AFX23" s="9"/>
      <c r="AFY23" s="9"/>
      <c r="AFZ23" s="9"/>
      <c r="AGA23" s="9"/>
      <c r="AGB23" s="9"/>
      <c r="AGC23" s="9"/>
      <c r="AGD23" s="9"/>
      <c r="AGE23" s="9"/>
      <c r="AGF23" s="9"/>
      <c r="AGG23" s="9"/>
      <c r="AGH23" s="9"/>
      <c r="AGI23" s="9"/>
      <c r="AGJ23" s="9"/>
      <c r="AGK23" s="9"/>
      <c r="AGL23" s="9"/>
      <c r="AGM23" s="9"/>
      <c r="AGN23" s="9"/>
      <c r="AGO23" s="9"/>
      <c r="AGP23" s="9"/>
      <c r="AGQ23" s="9"/>
      <c r="AGR23" s="9"/>
      <c r="AGS23" s="9"/>
      <c r="AGT23" s="9"/>
      <c r="AGU23" s="9"/>
      <c r="AGV23" s="9"/>
      <c r="AGW23" s="9"/>
      <c r="AGX23" s="9"/>
      <c r="AGY23" s="9"/>
      <c r="AGZ23" s="9"/>
      <c r="AHA23" s="9"/>
      <c r="AHB23" s="9"/>
      <c r="AHC23" s="9"/>
      <c r="AHD23" s="9"/>
      <c r="AHE23" s="9"/>
      <c r="AHF23" s="9"/>
      <c r="AHG23" s="9"/>
      <c r="AHH23" s="9"/>
      <c r="AHI23" s="9"/>
      <c r="AHJ23" s="9"/>
      <c r="AHK23" s="9"/>
      <c r="AHL23" s="9"/>
      <c r="AHM23" s="9"/>
      <c r="AHN23" s="9"/>
      <c r="AHO23" s="9"/>
      <c r="AHP23" s="9"/>
      <c r="AHQ23" s="9"/>
      <c r="AHR23" s="9"/>
      <c r="AHS23" s="9"/>
      <c r="AHT23" s="9"/>
      <c r="AHU23" s="9"/>
      <c r="AHV23" s="9"/>
      <c r="AHW23" s="9"/>
      <c r="AHX23" s="9"/>
      <c r="AHY23" s="9"/>
      <c r="AHZ23" s="9"/>
      <c r="AIA23" s="9"/>
      <c r="AIB23" s="9"/>
      <c r="AIC23" s="9"/>
      <c r="AID23" s="9"/>
      <c r="AIE23" s="9"/>
      <c r="AIF23" s="9"/>
      <c r="AIG23" s="9"/>
      <c r="AIH23" s="9"/>
      <c r="AII23" s="9"/>
      <c r="AIJ23" s="9"/>
      <c r="AIK23" s="9"/>
      <c r="AIL23" s="9"/>
      <c r="AIM23" s="9"/>
      <c r="AIN23" s="9"/>
      <c r="AIO23" s="9"/>
      <c r="AIP23" s="9"/>
      <c r="AIQ23" s="9"/>
      <c r="AIR23" s="9"/>
      <c r="AIS23" s="9"/>
      <c r="AIT23" s="9"/>
      <c r="AIU23" s="9"/>
      <c r="AIV23" s="9"/>
      <c r="AIW23" s="9"/>
      <c r="AIX23" s="9"/>
      <c r="AIY23" s="9"/>
      <c r="AIZ23" s="9"/>
      <c r="AJA23" s="9"/>
      <c r="AJB23" s="9"/>
      <c r="AJC23" s="9"/>
      <c r="AJD23" s="9"/>
      <c r="AJE23" s="9"/>
      <c r="AJF23" s="9"/>
      <c r="AJG23" s="9"/>
      <c r="AJH23" s="9"/>
      <c r="AJI23" s="9"/>
      <c r="AJJ23" s="9"/>
      <c r="AJK23" s="9"/>
      <c r="AJL23" s="9"/>
      <c r="AJM23" s="9"/>
      <c r="AJN23" s="9"/>
      <c r="AJO23" s="9"/>
      <c r="AJP23" s="9"/>
      <c r="AJQ23" s="9"/>
      <c r="AJR23" s="9"/>
      <c r="AJS23" s="9"/>
      <c r="AJT23" s="9"/>
      <c r="AJU23" s="9"/>
      <c r="AJV23" s="9"/>
      <c r="AJW23" s="9"/>
      <c r="AJX23" s="9"/>
      <c r="AJY23" s="9"/>
      <c r="AJZ23" s="9"/>
      <c r="AKA23" s="9"/>
      <c r="AKB23" s="9"/>
      <c r="AKC23" s="9"/>
      <c r="AKD23" s="9"/>
      <c r="AKE23" s="9"/>
      <c r="AKF23" s="9"/>
      <c r="AKG23" s="9"/>
      <c r="AKH23" s="9"/>
      <c r="AKI23" s="9"/>
      <c r="AKJ23" s="9"/>
      <c r="AKK23" s="9"/>
      <c r="AKL23" s="9"/>
      <c r="AKM23" s="9"/>
      <c r="AKN23" s="9"/>
      <c r="AKO23" s="9"/>
      <c r="AKP23" s="9"/>
      <c r="AKQ23" s="9"/>
      <c r="AKR23" s="9"/>
      <c r="AKS23" s="9"/>
      <c r="AKT23" s="9"/>
      <c r="AKU23" s="9"/>
      <c r="AKV23" s="9"/>
      <c r="AKW23" s="9"/>
      <c r="AKX23" s="9"/>
      <c r="AKY23" s="9"/>
      <c r="AKZ23" s="9"/>
      <c r="ALA23" s="9"/>
      <c r="ALB23" s="9"/>
      <c r="ALC23" s="9"/>
      <c r="ALD23" s="9"/>
      <c r="ALE23" s="9"/>
      <c r="ALF23" s="9"/>
      <c r="ALG23" s="9"/>
      <c r="ALH23" s="9"/>
      <c r="ALI23" s="9"/>
      <c r="ALJ23" s="9"/>
      <c r="ALK23" s="9"/>
      <c r="ALL23" s="9"/>
      <c r="ALM23" s="9"/>
      <c r="ALN23" s="9"/>
      <c r="ALO23" s="9"/>
      <c r="ALP23" s="9"/>
      <c r="ALQ23" s="9"/>
      <c r="ALR23" s="9"/>
      <c r="ALS23" s="9"/>
      <c r="ALT23" s="9"/>
      <c r="ALU23" s="9"/>
      <c r="ALV23" s="9"/>
      <c r="ALW23" s="9"/>
      <c r="ALX23" s="9"/>
      <c r="ALY23" s="9"/>
      <c r="ALZ23" s="9"/>
      <c r="AMA23" s="9"/>
      <c r="AMB23" s="9"/>
      <c r="AMC23" s="9"/>
      <c r="AMD23" s="9"/>
      <c r="AME23" s="9"/>
      <c r="AMF23" s="9"/>
      <c r="AMG23" s="9"/>
      <c r="AMH23" s="9"/>
    </row>
    <row r="24" spans="1:1022">
      <c r="A24" s="325">
        <v>2</v>
      </c>
      <c r="B24" s="326" t="s">
        <v>457</v>
      </c>
      <c r="C24" s="325" t="s">
        <v>22</v>
      </c>
      <c r="D24" s="325">
        <v>5</v>
      </c>
      <c r="E24" s="325">
        <v>0</v>
      </c>
      <c r="F24" s="77">
        <f t="shared" ref="F24:F25" si="0">E24*D24</f>
        <v>0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  <c r="IW24" s="9"/>
      <c r="IX24" s="9"/>
      <c r="IY24" s="9"/>
      <c r="IZ24" s="9"/>
      <c r="JA24" s="9"/>
      <c r="JB24" s="9"/>
      <c r="JC24" s="9"/>
      <c r="JD24" s="9"/>
      <c r="JE24" s="9"/>
      <c r="JF24" s="9"/>
      <c r="JG24" s="9"/>
      <c r="JH24" s="9"/>
      <c r="JI24" s="9"/>
      <c r="JJ24" s="9"/>
      <c r="JK24" s="9"/>
      <c r="JL24" s="9"/>
      <c r="JM24" s="9"/>
      <c r="JN24" s="9"/>
      <c r="JO24" s="9"/>
      <c r="JP24" s="9"/>
      <c r="JQ24" s="9"/>
      <c r="JR24" s="9"/>
      <c r="JS24" s="9"/>
      <c r="JT24" s="9"/>
      <c r="JU24" s="9"/>
      <c r="JV24" s="9"/>
      <c r="JW24" s="9"/>
      <c r="JX24" s="9"/>
      <c r="JY24" s="9"/>
      <c r="JZ24" s="9"/>
      <c r="KA24" s="9"/>
      <c r="KB24" s="9"/>
      <c r="KC24" s="9"/>
      <c r="KD24" s="9"/>
      <c r="KE24" s="9"/>
      <c r="KF24" s="9"/>
      <c r="KG24" s="9"/>
      <c r="KH24" s="9"/>
      <c r="KI24" s="9"/>
      <c r="KJ24" s="9"/>
      <c r="KK24" s="9"/>
      <c r="KL24" s="9"/>
      <c r="KM24" s="9"/>
      <c r="KN24" s="9"/>
      <c r="KO24" s="9"/>
      <c r="KP24" s="9"/>
      <c r="KQ24" s="9"/>
      <c r="KR24" s="9"/>
      <c r="KS24" s="9"/>
      <c r="KT24" s="9"/>
      <c r="KU24" s="9"/>
      <c r="KV24" s="9"/>
      <c r="KW24" s="9"/>
      <c r="KX24" s="9"/>
      <c r="KY24" s="9"/>
      <c r="KZ24" s="9"/>
      <c r="LA24" s="9"/>
      <c r="LB24" s="9"/>
      <c r="LC24" s="9"/>
      <c r="LD24" s="9"/>
      <c r="LE24" s="9"/>
      <c r="LF24" s="9"/>
      <c r="LG24" s="9"/>
      <c r="LH24" s="9"/>
      <c r="LI24" s="9"/>
      <c r="LJ24" s="9"/>
      <c r="LK24" s="9"/>
      <c r="LL24" s="9"/>
      <c r="LM24" s="9"/>
      <c r="LN24" s="9"/>
      <c r="LO24" s="9"/>
      <c r="LP24" s="9"/>
      <c r="LQ24" s="9"/>
      <c r="LR24" s="9"/>
      <c r="LS24" s="9"/>
      <c r="LT24" s="9"/>
      <c r="LU24" s="9"/>
      <c r="LV24" s="9"/>
      <c r="LW24" s="9"/>
      <c r="LX24" s="9"/>
      <c r="LY24" s="9"/>
      <c r="LZ24" s="9"/>
      <c r="MA24" s="9"/>
      <c r="MB24" s="9"/>
      <c r="MC24" s="9"/>
      <c r="MD24" s="9"/>
      <c r="ME24" s="9"/>
      <c r="MF24" s="9"/>
      <c r="MG24" s="9"/>
      <c r="MH24" s="9"/>
      <c r="MI24" s="9"/>
      <c r="MJ24" s="9"/>
      <c r="MK24" s="9"/>
      <c r="ML24" s="9"/>
      <c r="MM24" s="9"/>
      <c r="MN24" s="9"/>
      <c r="MO24" s="9"/>
      <c r="MP24" s="9"/>
      <c r="MQ24" s="9"/>
      <c r="MR24" s="9"/>
      <c r="MS24" s="9"/>
      <c r="MT24" s="9"/>
      <c r="MU24" s="9"/>
      <c r="MV24" s="9"/>
      <c r="MW24" s="9"/>
      <c r="MX24" s="9"/>
      <c r="MY24" s="9"/>
      <c r="MZ24" s="9"/>
      <c r="NA24" s="9"/>
      <c r="NB24" s="9"/>
      <c r="NC24" s="9"/>
      <c r="ND24" s="9"/>
      <c r="NE24" s="9"/>
      <c r="NF24" s="9"/>
      <c r="NG24" s="9"/>
      <c r="NH24" s="9"/>
      <c r="NI24" s="9"/>
      <c r="NJ24" s="9"/>
      <c r="NK24" s="9"/>
      <c r="NL24" s="9"/>
      <c r="NM24" s="9"/>
      <c r="NN24" s="9"/>
      <c r="NO24" s="9"/>
      <c r="NP24" s="9"/>
      <c r="NQ24" s="9"/>
      <c r="NR24" s="9"/>
      <c r="NS24" s="9"/>
      <c r="NT24" s="9"/>
      <c r="NU24" s="9"/>
      <c r="NV24" s="9"/>
      <c r="NW24" s="9"/>
      <c r="NX24" s="9"/>
      <c r="NY24" s="9"/>
      <c r="NZ24" s="9"/>
      <c r="OA24" s="9"/>
      <c r="OB24" s="9"/>
      <c r="OC24" s="9"/>
      <c r="OD24" s="9"/>
      <c r="OE24" s="9"/>
      <c r="OF24" s="9"/>
      <c r="OG24" s="9"/>
      <c r="OH24" s="9"/>
      <c r="OI24" s="9"/>
      <c r="OJ24" s="9"/>
      <c r="OK24" s="9"/>
      <c r="OL24" s="9"/>
      <c r="OM24" s="9"/>
      <c r="ON24" s="9"/>
      <c r="OO24" s="9"/>
      <c r="OP24" s="9"/>
      <c r="OQ24" s="9"/>
      <c r="OR24" s="9"/>
      <c r="OS24" s="9"/>
      <c r="OT24" s="9"/>
      <c r="OU24" s="9"/>
      <c r="OV24" s="9"/>
      <c r="OW24" s="9"/>
      <c r="OX24" s="9"/>
      <c r="OY24" s="9"/>
      <c r="OZ24" s="9"/>
      <c r="PA24" s="9"/>
      <c r="PB24" s="9"/>
      <c r="PC24" s="9"/>
      <c r="PD24" s="9"/>
      <c r="PE24" s="9"/>
      <c r="PF24" s="9"/>
      <c r="PG24" s="9"/>
      <c r="PH24" s="9"/>
      <c r="PI24" s="9"/>
      <c r="PJ24" s="9"/>
      <c r="PK24" s="9"/>
      <c r="PL24" s="9"/>
      <c r="PM24" s="9"/>
      <c r="PN24" s="9"/>
      <c r="PO24" s="9"/>
      <c r="PP24" s="9"/>
      <c r="PQ24" s="9"/>
      <c r="PR24" s="9"/>
      <c r="PS24" s="9"/>
      <c r="PT24" s="9"/>
      <c r="PU24" s="9"/>
      <c r="PV24" s="9"/>
      <c r="PW24" s="9"/>
      <c r="PX24" s="9"/>
      <c r="PY24" s="9"/>
      <c r="PZ24" s="9"/>
      <c r="QA24" s="9"/>
      <c r="QB24" s="9"/>
      <c r="QC24" s="9"/>
      <c r="QD24" s="9"/>
      <c r="QE24" s="9"/>
      <c r="QF24" s="9"/>
      <c r="QG24" s="9"/>
      <c r="QH24" s="9"/>
      <c r="QI24" s="9"/>
      <c r="QJ24" s="9"/>
      <c r="QK24" s="9"/>
      <c r="QL24" s="9"/>
      <c r="QM24" s="9"/>
      <c r="QN24" s="9"/>
      <c r="QO24" s="9"/>
      <c r="QP24" s="9"/>
      <c r="QQ24" s="9"/>
      <c r="QR24" s="9"/>
      <c r="QS24" s="9"/>
      <c r="QT24" s="9"/>
      <c r="QU24" s="9"/>
      <c r="QV24" s="9"/>
      <c r="QW24" s="9"/>
      <c r="QX24" s="9"/>
      <c r="QY24" s="9"/>
      <c r="QZ24" s="9"/>
      <c r="RA24" s="9"/>
      <c r="RB24" s="9"/>
      <c r="RC24" s="9"/>
      <c r="RD24" s="9"/>
      <c r="RE24" s="9"/>
      <c r="RF24" s="9"/>
      <c r="RG24" s="9"/>
      <c r="RH24" s="9"/>
      <c r="RI24" s="9"/>
      <c r="RJ24" s="9"/>
      <c r="RK24" s="9"/>
      <c r="RL24" s="9"/>
      <c r="RM24" s="9"/>
      <c r="RN24" s="9"/>
      <c r="RO24" s="9"/>
      <c r="RP24" s="9"/>
      <c r="RQ24" s="9"/>
      <c r="RR24" s="9"/>
      <c r="RS24" s="9"/>
      <c r="RT24" s="9"/>
      <c r="RU24" s="9"/>
      <c r="RV24" s="9"/>
      <c r="RW24" s="9"/>
      <c r="RX24" s="9"/>
      <c r="RY24" s="9"/>
      <c r="RZ24" s="9"/>
      <c r="SA24" s="9"/>
      <c r="SB24" s="9"/>
      <c r="SC24" s="9"/>
      <c r="SD24" s="9"/>
      <c r="SE24" s="9"/>
      <c r="SF24" s="9"/>
      <c r="SG24" s="9"/>
      <c r="SH24" s="9"/>
      <c r="SI24" s="9"/>
      <c r="SJ24" s="9"/>
      <c r="SK24" s="9"/>
      <c r="SL24" s="9"/>
      <c r="SM24" s="9"/>
      <c r="SN24" s="9"/>
      <c r="SO24" s="9"/>
      <c r="SP24" s="9"/>
      <c r="SQ24" s="9"/>
      <c r="SR24" s="9"/>
      <c r="SS24" s="9"/>
      <c r="ST24" s="9"/>
      <c r="SU24" s="9"/>
      <c r="SV24" s="9"/>
      <c r="SW24" s="9"/>
      <c r="SX24" s="9"/>
      <c r="SY24" s="9"/>
      <c r="SZ24" s="9"/>
      <c r="TA24" s="9"/>
      <c r="TB24" s="9"/>
      <c r="TC24" s="9"/>
      <c r="TD24" s="9"/>
      <c r="TE24" s="9"/>
      <c r="TF24" s="9"/>
      <c r="TG24" s="9"/>
      <c r="TH24" s="9"/>
      <c r="TI24" s="9"/>
      <c r="TJ24" s="9"/>
      <c r="TK24" s="9"/>
      <c r="TL24" s="9"/>
      <c r="TM24" s="9"/>
      <c r="TN24" s="9"/>
      <c r="TO24" s="9"/>
      <c r="TP24" s="9"/>
      <c r="TQ24" s="9"/>
      <c r="TR24" s="9"/>
      <c r="TS24" s="9"/>
      <c r="TT24" s="9"/>
      <c r="TU24" s="9"/>
      <c r="TV24" s="9"/>
      <c r="TW24" s="9"/>
      <c r="TX24" s="9"/>
      <c r="TY24" s="9"/>
      <c r="TZ24" s="9"/>
      <c r="UA24" s="9"/>
      <c r="UB24" s="9"/>
      <c r="UC24" s="9"/>
      <c r="UD24" s="9"/>
      <c r="UE24" s="9"/>
      <c r="UF24" s="9"/>
      <c r="UG24" s="9"/>
      <c r="UH24" s="9"/>
      <c r="UI24" s="9"/>
      <c r="UJ24" s="9"/>
      <c r="UK24" s="9"/>
      <c r="UL24" s="9"/>
      <c r="UM24" s="9"/>
      <c r="UN24" s="9"/>
      <c r="UO24" s="9"/>
      <c r="UP24" s="9"/>
      <c r="UQ24" s="9"/>
      <c r="UR24" s="9"/>
      <c r="US24" s="9"/>
      <c r="UT24" s="9"/>
      <c r="UU24" s="9"/>
      <c r="UV24" s="9"/>
      <c r="UW24" s="9"/>
      <c r="UX24" s="9"/>
      <c r="UY24" s="9"/>
      <c r="UZ24" s="9"/>
      <c r="VA24" s="9"/>
      <c r="VB24" s="9"/>
      <c r="VC24" s="9"/>
      <c r="VD24" s="9"/>
      <c r="VE24" s="9"/>
      <c r="VF24" s="9"/>
      <c r="VG24" s="9"/>
      <c r="VH24" s="9"/>
      <c r="VI24" s="9"/>
      <c r="VJ24" s="9"/>
      <c r="VK24" s="9"/>
      <c r="VL24" s="9"/>
      <c r="VM24" s="9"/>
      <c r="VN24" s="9"/>
      <c r="VO24" s="9"/>
      <c r="VP24" s="9"/>
      <c r="VQ24" s="9"/>
      <c r="VR24" s="9"/>
      <c r="VS24" s="9"/>
      <c r="VT24" s="9"/>
      <c r="VU24" s="9"/>
      <c r="VV24" s="9"/>
      <c r="VW24" s="9"/>
      <c r="VX24" s="9"/>
      <c r="VY24" s="9"/>
      <c r="VZ24" s="9"/>
      <c r="WA24" s="9"/>
      <c r="WB24" s="9"/>
      <c r="WC24" s="9"/>
      <c r="WD24" s="9"/>
      <c r="WE24" s="9"/>
      <c r="WF24" s="9"/>
      <c r="WG24" s="9"/>
      <c r="WH24" s="9"/>
      <c r="WI24" s="9"/>
      <c r="WJ24" s="9"/>
      <c r="WK24" s="9"/>
      <c r="WL24" s="9"/>
      <c r="WM24" s="9"/>
      <c r="WN24" s="9"/>
      <c r="WO24" s="9"/>
      <c r="WP24" s="9"/>
      <c r="WQ24" s="9"/>
      <c r="WR24" s="9"/>
      <c r="WS24" s="9"/>
      <c r="WT24" s="9"/>
      <c r="WU24" s="9"/>
      <c r="WV24" s="9"/>
      <c r="WW24" s="9"/>
      <c r="WX24" s="9"/>
      <c r="WY24" s="9"/>
      <c r="WZ24" s="9"/>
      <c r="XA24" s="9"/>
      <c r="XB24" s="9"/>
      <c r="XC24" s="9"/>
      <c r="XD24" s="9"/>
      <c r="XE24" s="9"/>
      <c r="XF24" s="9"/>
      <c r="XG24" s="9"/>
      <c r="XH24" s="9"/>
      <c r="XI24" s="9"/>
      <c r="XJ24" s="9"/>
      <c r="XK24" s="9"/>
      <c r="XL24" s="9"/>
      <c r="XM24" s="9"/>
      <c r="XN24" s="9"/>
      <c r="XO24" s="9"/>
      <c r="XP24" s="9"/>
      <c r="XQ24" s="9"/>
      <c r="XR24" s="9"/>
      <c r="XS24" s="9"/>
      <c r="XT24" s="9"/>
      <c r="XU24" s="9"/>
      <c r="XV24" s="9"/>
      <c r="XW24" s="9"/>
      <c r="XX24" s="9"/>
      <c r="XY24" s="9"/>
      <c r="XZ24" s="9"/>
      <c r="YA24" s="9"/>
      <c r="YB24" s="9"/>
      <c r="YC24" s="9"/>
      <c r="YD24" s="9"/>
      <c r="YE24" s="9"/>
      <c r="YF24" s="9"/>
      <c r="YG24" s="9"/>
      <c r="YH24" s="9"/>
      <c r="YI24" s="9"/>
      <c r="YJ24" s="9"/>
      <c r="YK24" s="9"/>
      <c r="YL24" s="9"/>
      <c r="YM24" s="9"/>
      <c r="YN24" s="9"/>
      <c r="YO24" s="9"/>
      <c r="YP24" s="9"/>
      <c r="YQ24" s="9"/>
      <c r="YR24" s="9"/>
      <c r="YS24" s="9"/>
      <c r="YT24" s="9"/>
      <c r="YU24" s="9"/>
      <c r="YV24" s="9"/>
      <c r="YW24" s="9"/>
      <c r="YX24" s="9"/>
      <c r="YY24" s="9"/>
      <c r="YZ24" s="9"/>
      <c r="ZA24" s="9"/>
      <c r="ZB24" s="9"/>
      <c r="ZC24" s="9"/>
      <c r="ZD24" s="9"/>
      <c r="ZE24" s="9"/>
      <c r="ZF24" s="9"/>
      <c r="ZG24" s="9"/>
      <c r="ZH24" s="9"/>
      <c r="ZI24" s="9"/>
      <c r="ZJ24" s="9"/>
      <c r="ZK24" s="9"/>
      <c r="ZL24" s="9"/>
      <c r="ZM24" s="9"/>
      <c r="ZN24" s="9"/>
      <c r="ZO24" s="9"/>
      <c r="ZP24" s="9"/>
      <c r="ZQ24" s="9"/>
      <c r="ZR24" s="9"/>
      <c r="ZS24" s="9"/>
      <c r="ZT24" s="9"/>
      <c r="ZU24" s="9"/>
      <c r="ZV24" s="9"/>
      <c r="ZW24" s="9"/>
      <c r="ZX24" s="9"/>
      <c r="ZY24" s="9"/>
      <c r="ZZ24" s="9"/>
      <c r="AAA24" s="9"/>
      <c r="AAB24" s="9"/>
      <c r="AAC24" s="9"/>
      <c r="AAD24" s="9"/>
      <c r="AAE24" s="9"/>
      <c r="AAF24" s="9"/>
      <c r="AAG24" s="9"/>
      <c r="AAH24" s="9"/>
      <c r="AAI24" s="9"/>
      <c r="AAJ24" s="9"/>
      <c r="AAK24" s="9"/>
      <c r="AAL24" s="9"/>
      <c r="AAM24" s="9"/>
      <c r="AAN24" s="9"/>
      <c r="AAO24" s="9"/>
      <c r="AAP24" s="9"/>
      <c r="AAQ24" s="9"/>
      <c r="AAR24" s="9"/>
      <c r="AAS24" s="9"/>
      <c r="AAT24" s="9"/>
      <c r="AAU24" s="9"/>
      <c r="AAV24" s="9"/>
      <c r="AAW24" s="9"/>
      <c r="AAX24" s="9"/>
      <c r="AAY24" s="9"/>
      <c r="AAZ24" s="9"/>
      <c r="ABA24" s="9"/>
      <c r="ABB24" s="9"/>
      <c r="ABC24" s="9"/>
      <c r="ABD24" s="9"/>
      <c r="ABE24" s="9"/>
      <c r="ABF24" s="9"/>
      <c r="ABG24" s="9"/>
      <c r="ABH24" s="9"/>
      <c r="ABI24" s="9"/>
      <c r="ABJ24" s="9"/>
      <c r="ABK24" s="9"/>
      <c r="ABL24" s="9"/>
      <c r="ABM24" s="9"/>
      <c r="ABN24" s="9"/>
      <c r="ABO24" s="9"/>
      <c r="ABP24" s="9"/>
      <c r="ABQ24" s="9"/>
      <c r="ABR24" s="9"/>
      <c r="ABS24" s="9"/>
      <c r="ABT24" s="9"/>
      <c r="ABU24" s="9"/>
      <c r="ABV24" s="9"/>
      <c r="ABW24" s="9"/>
      <c r="ABX24" s="9"/>
      <c r="ABY24" s="9"/>
      <c r="ABZ24" s="9"/>
      <c r="ACA24" s="9"/>
      <c r="ACB24" s="9"/>
      <c r="ACC24" s="9"/>
      <c r="ACD24" s="9"/>
      <c r="ACE24" s="9"/>
      <c r="ACF24" s="9"/>
      <c r="ACG24" s="9"/>
      <c r="ACH24" s="9"/>
      <c r="ACI24" s="9"/>
      <c r="ACJ24" s="9"/>
      <c r="ACK24" s="9"/>
      <c r="ACL24" s="9"/>
      <c r="ACM24" s="9"/>
      <c r="ACN24" s="9"/>
      <c r="ACO24" s="9"/>
      <c r="ACP24" s="9"/>
      <c r="ACQ24" s="9"/>
      <c r="ACR24" s="9"/>
      <c r="ACS24" s="9"/>
      <c r="ACT24" s="9"/>
      <c r="ACU24" s="9"/>
      <c r="ACV24" s="9"/>
      <c r="ACW24" s="9"/>
      <c r="ACX24" s="9"/>
      <c r="ACY24" s="9"/>
      <c r="ACZ24" s="9"/>
      <c r="ADA24" s="9"/>
      <c r="ADB24" s="9"/>
      <c r="ADC24" s="9"/>
      <c r="ADD24" s="9"/>
      <c r="ADE24" s="9"/>
      <c r="ADF24" s="9"/>
      <c r="ADG24" s="9"/>
      <c r="ADH24" s="9"/>
      <c r="ADI24" s="9"/>
      <c r="ADJ24" s="9"/>
      <c r="ADK24" s="9"/>
      <c r="ADL24" s="9"/>
      <c r="ADM24" s="9"/>
      <c r="ADN24" s="9"/>
      <c r="ADO24" s="9"/>
      <c r="ADP24" s="9"/>
      <c r="ADQ24" s="9"/>
      <c r="ADR24" s="9"/>
      <c r="ADS24" s="9"/>
      <c r="ADT24" s="9"/>
      <c r="ADU24" s="9"/>
      <c r="ADV24" s="9"/>
      <c r="ADW24" s="9"/>
      <c r="ADX24" s="9"/>
      <c r="ADY24" s="9"/>
      <c r="ADZ24" s="9"/>
      <c r="AEA24" s="9"/>
      <c r="AEB24" s="9"/>
      <c r="AEC24" s="9"/>
      <c r="AED24" s="9"/>
      <c r="AEE24" s="9"/>
      <c r="AEF24" s="9"/>
      <c r="AEG24" s="9"/>
      <c r="AEH24" s="9"/>
      <c r="AEI24" s="9"/>
      <c r="AEJ24" s="9"/>
      <c r="AEK24" s="9"/>
      <c r="AEL24" s="9"/>
      <c r="AEM24" s="9"/>
      <c r="AEN24" s="9"/>
      <c r="AEO24" s="9"/>
      <c r="AEP24" s="9"/>
      <c r="AEQ24" s="9"/>
      <c r="AER24" s="9"/>
      <c r="AES24" s="9"/>
      <c r="AET24" s="9"/>
      <c r="AEU24" s="9"/>
      <c r="AEV24" s="9"/>
      <c r="AEW24" s="9"/>
      <c r="AEX24" s="9"/>
      <c r="AEY24" s="9"/>
      <c r="AEZ24" s="9"/>
      <c r="AFA24" s="9"/>
      <c r="AFB24" s="9"/>
      <c r="AFC24" s="9"/>
      <c r="AFD24" s="9"/>
      <c r="AFE24" s="9"/>
      <c r="AFF24" s="9"/>
      <c r="AFG24" s="9"/>
      <c r="AFH24" s="9"/>
      <c r="AFI24" s="9"/>
      <c r="AFJ24" s="9"/>
      <c r="AFK24" s="9"/>
      <c r="AFL24" s="9"/>
      <c r="AFM24" s="9"/>
      <c r="AFN24" s="9"/>
      <c r="AFO24" s="9"/>
      <c r="AFP24" s="9"/>
      <c r="AFQ24" s="9"/>
      <c r="AFR24" s="9"/>
      <c r="AFS24" s="9"/>
      <c r="AFT24" s="9"/>
      <c r="AFU24" s="9"/>
      <c r="AFV24" s="9"/>
      <c r="AFW24" s="9"/>
      <c r="AFX24" s="9"/>
      <c r="AFY24" s="9"/>
      <c r="AFZ24" s="9"/>
      <c r="AGA24" s="9"/>
      <c r="AGB24" s="9"/>
      <c r="AGC24" s="9"/>
      <c r="AGD24" s="9"/>
      <c r="AGE24" s="9"/>
      <c r="AGF24" s="9"/>
      <c r="AGG24" s="9"/>
      <c r="AGH24" s="9"/>
      <c r="AGI24" s="9"/>
      <c r="AGJ24" s="9"/>
      <c r="AGK24" s="9"/>
      <c r="AGL24" s="9"/>
      <c r="AGM24" s="9"/>
      <c r="AGN24" s="9"/>
      <c r="AGO24" s="9"/>
      <c r="AGP24" s="9"/>
      <c r="AGQ24" s="9"/>
      <c r="AGR24" s="9"/>
      <c r="AGS24" s="9"/>
      <c r="AGT24" s="9"/>
      <c r="AGU24" s="9"/>
      <c r="AGV24" s="9"/>
      <c r="AGW24" s="9"/>
      <c r="AGX24" s="9"/>
      <c r="AGY24" s="9"/>
      <c r="AGZ24" s="9"/>
      <c r="AHA24" s="9"/>
      <c r="AHB24" s="9"/>
      <c r="AHC24" s="9"/>
      <c r="AHD24" s="9"/>
      <c r="AHE24" s="9"/>
      <c r="AHF24" s="9"/>
      <c r="AHG24" s="9"/>
      <c r="AHH24" s="9"/>
      <c r="AHI24" s="9"/>
      <c r="AHJ24" s="9"/>
      <c r="AHK24" s="9"/>
      <c r="AHL24" s="9"/>
      <c r="AHM24" s="9"/>
      <c r="AHN24" s="9"/>
      <c r="AHO24" s="9"/>
      <c r="AHP24" s="9"/>
      <c r="AHQ24" s="9"/>
      <c r="AHR24" s="9"/>
      <c r="AHS24" s="9"/>
      <c r="AHT24" s="9"/>
      <c r="AHU24" s="9"/>
      <c r="AHV24" s="9"/>
      <c r="AHW24" s="9"/>
      <c r="AHX24" s="9"/>
      <c r="AHY24" s="9"/>
      <c r="AHZ24" s="9"/>
      <c r="AIA24" s="9"/>
      <c r="AIB24" s="9"/>
      <c r="AIC24" s="9"/>
      <c r="AID24" s="9"/>
      <c r="AIE24" s="9"/>
      <c r="AIF24" s="9"/>
      <c r="AIG24" s="9"/>
      <c r="AIH24" s="9"/>
      <c r="AII24" s="9"/>
      <c r="AIJ24" s="9"/>
      <c r="AIK24" s="9"/>
      <c r="AIL24" s="9"/>
      <c r="AIM24" s="9"/>
      <c r="AIN24" s="9"/>
      <c r="AIO24" s="9"/>
      <c r="AIP24" s="9"/>
      <c r="AIQ24" s="9"/>
      <c r="AIR24" s="9"/>
      <c r="AIS24" s="9"/>
      <c r="AIT24" s="9"/>
      <c r="AIU24" s="9"/>
      <c r="AIV24" s="9"/>
      <c r="AIW24" s="9"/>
      <c r="AIX24" s="9"/>
      <c r="AIY24" s="9"/>
      <c r="AIZ24" s="9"/>
      <c r="AJA24" s="9"/>
      <c r="AJB24" s="9"/>
      <c r="AJC24" s="9"/>
      <c r="AJD24" s="9"/>
      <c r="AJE24" s="9"/>
      <c r="AJF24" s="9"/>
      <c r="AJG24" s="9"/>
      <c r="AJH24" s="9"/>
      <c r="AJI24" s="9"/>
      <c r="AJJ24" s="9"/>
      <c r="AJK24" s="9"/>
      <c r="AJL24" s="9"/>
      <c r="AJM24" s="9"/>
      <c r="AJN24" s="9"/>
      <c r="AJO24" s="9"/>
      <c r="AJP24" s="9"/>
      <c r="AJQ24" s="9"/>
      <c r="AJR24" s="9"/>
      <c r="AJS24" s="9"/>
      <c r="AJT24" s="9"/>
      <c r="AJU24" s="9"/>
      <c r="AJV24" s="9"/>
      <c r="AJW24" s="9"/>
      <c r="AJX24" s="9"/>
      <c r="AJY24" s="9"/>
      <c r="AJZ24" s="9"/>
      <c r="AKA24" s="9"/>
      <c r="AKB24" s="9"/>
      <c r="AKC24" s="9"/>
      <c r="AKD24" s="9"/>
      <c r="AKE24" s="9"/>
      <c r="AKF24" s="9"/>
      <c r="AKG24" s="9"/>
      <c r="AKH24" s="9"/>
      <c r="AKI24" s="9"/>
      <c r="AKJ24" s="9"/>
      <c r="AKK24" s="9"/>
      <c r="AKL24" s="9"/>
      <c r="AKM24" s="9"/>
      <c r="AKN24" s="9"/>
      <c r="AKO24" s="9"/>
      <c r="AKP24" s="9"/>
      <c r="AKQ24" s="9"/>
      <c r="AKR24" s="9"/>
      <c r="AKS24" s="9"/>
      <c r="AKT24" s="9"/>
      <c r="AKU24" s="9"/>
      <c r="AKV24" s="9"/>
      <c r="AKW24" s="9"/>
      <c r="AKX24" s="9"/>
      <c r="AKY24" s="9"/>
      <c r="AKZ24" s="9"/>
      <c r="ALA24" s="9"/>
      <c r="ALB24" s="9"/>
      <c r="ALC24" s="9"/>
      <c r="ALD24" s="9"/>
      <c r="ALE24" s="9"/>
      <c r="ALF24" s="9"/>
      <c r="ALG24" s="9"/>
      <c r="ALH24" s="9"/>
      <c r="ALI24" s="9"/>
      <c r="ALJ24" s="9"/>
      <c r="ALK24" s="9"/>
      <c r="ALL24" s="9"/>
      <c r="ALM24" s="9"/>
      <c r="ALN24" s="9"/>
      <c r="ALO24" s="9"/>
      <c r="ALP24" s="9"/>
      <c r="ALQ24" s="9"/>
      <c r="ALR24" s="9"/>
      <c r="ALS24" s="9"/>
      <c r="ALT24" s="9"/>
      <c r="ALU24" s="9"/>
      <c r="ALV24" s="9"/>
      <c r="ALW24" s="9"/>
      <c r="ALX24" s="9"/>
      <c r="ALY24" s="9"/>
      <c r="ALZ24" s="9"/>
      <c r="AMA24" s="9"/>
      <c r="AMB24" s="9"/>
      <c r="AMC24" s="9"/>
      <c r="AMD24" s="9"/>
      <c r="AME24" s="9"/>
      <c r="AMF24" s="9"/>
      <c r="AMG24" s="9"/>
      <c r="AMH24" s="9"/>
    </row>
    <row r="25" spans="1:1022">
      <c r="A25" s="325">
        <v>3</v>
      </c>
      <c r="B25" s="326" t="s">
        <v>458</v>
      </c>
      <c r="C25" s="325" t="s">
        <v>22</v>
      </c>
      <c r="D25" s="325">
        <v>5</v>
      </c>
      <c r="E25" s="325">
        <v>0</v>
      </c>
      <c r="F25" s="77">
        <f t="shared" si="0"/>
        <v>0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  <c r="IW25" s="9"/>
      <c r="IX25" s="9"/>
      <c r="IY25" s="9"/>
      <c r="IZ25" s="9"/>
      <c r="JA25" s="9"/>
      <c r="JB25" s="9"/>
      <c r="JC25" s="9"/>
      <c r="JD25" s="9"/>
      <c r="JE25" s="9"/>
      <c r="JF25" s="9"/>
      <c r="JG25" s="9"/>
      <c r="JH25" s="9"/>
      <c r="JI25" s="9"/>
      <c r="JJ25" s="9"/>
      <c r="JK25" s="9"/>
      <c r="JL25" s="9"/>
      <c r="JM25" s="9"/>
      <c r="JN25" s="9"/>
      <c r="JO25" s="9"/>
      <c r="JP25" s="9"/>
      <c r="JQ25" s="9"/>
      <c r="JR25" s="9"/>
      <c r="JS25" s="9"/>
      <c r="JT25" s="9"/>
      <c r="JU25" s="9"/>
      <c r="JV25" s="9"/>
      <c r="JW25" s="9"/>
      <c r="JX25" s="9"/>
      <c r="JY25" s="9"/>
      <c r="JZ25" s="9"/>
      <c r="KA25" s="9"/>
      <c r="KB25" s="9"/>
      <c r="KC25" s="9"/>
      <c r="KD25" s="9"/>
      <c r="KE25" s="9"/>
      <c r="KF25" s="9"/>
      <c r="KG25" s="9"/>
      <c r="KH25" s="9"/>
      <c r="KI25" s="9"/>
      <c r="KJ25" s="9"/>
      <c r="KK25" s="9"/>
      <c r="KL25" s="9"/>
      <c r="KM25" s="9"/>
      <c r="KN25" s="9"/>
      <c r="KO25" s="9"/>
      <c r="KP25" s="9"/>
      <c r="KQ25" s="9"/>
      <c r="KR25" s="9"/>
      <c r="KS25" s="9"/>
      <c r="KT25" s="9"/>
      <c r="KU25" s="9"/>
      <c r="KV25" s="9"/>
      <c r="KW25" s="9"/>
      <c r="KX25" s="9"/>
      <c r="KY25" s="9"/>
      <c r="KZ25" s="9"/>
      <c r="LA25" s="9"/>
      <c r="LB25" s="9"/>
      <c r="LC25" s="9"/>
      <c r="LD25" s="9"/>
      <c r="LE25" s="9"/>
      <c r="LF25" s="9"/>
      <c r="LG25" s="9"/>
      <c r="LH25" s="9"/>
      <c r="LI25" s="9"/>
      <c r="LJ25" s="9"/>
      <c r="LK25" s="9"/>
      <c r="LL25" s="9"/>
      <c r="LM25" s="9"/>
      <c r="LN25" s="9"/>
      <c r="LO25" s="9"/>
      <c r="LP25" s="9"/>
      <c r="LQ25" s="9"/>
      <c r="LR25" s="9"/>
      <c r="LS25" s="9"/>
      <c r="LT25" s="9"/>
      <c r="LU25" s="9"/>
      <c r="LV25" s="9"/>
      <c r="LW25" s="9"/>
      <c r="LX25" s="9"/>
      <c r="LY25" s="9"/>
      <c r="LZ25" s="9"/>
      <c r="MA25" s="9"/>
      <c r="MB25" s="9"/>
      <c r="MC25" s="9"/>
      <c r="MD25" s="9"/>
      <c r="ME25" s="9"/>
      <c r="MF25" s="9"/>
      <c r="MG25" s="9"/>
      <c r="MH25" s="9"/>
      <c r="MI25" s="9"/>
      <c r="MJ25" s="9"/>
      <c r="MK25" s="9"/>
      <c r="ML25" s="9"/>
      <c r="MM25" s="9"/>
      <c r="MN25" s="9"/>
      <c r="MO25" s="9"/>
      <c r="MP25" s="9"/>
      <c r="MQ25" s="9"/>
      <c r="MR25" s="9"/>
      <c r="MS25" s="9"/>
      <c r="MT25" s="9"/>
      <c r="MU25" s="9"/>
      <c r="MV25" s="9"/>
      <c r="MW25" s="9"/>
      <c r="MX25" s="9"/>
      <c r="MY25" s="9"/>
      <c r="MZ25" s="9"/>
      <c r="NA25" s="9"/>
      <c r="NB25" s="9"/>
      <c r="NC25" s="9"/>
      <c r="ND25" s="9"/>
      <c r="NE25" s="9"/>
      <c r="NF25" s="9"/>
      <c r="NG25" s="9"/>
      <c r="NH25" s="9"/>
      <c r="NI25" s="9"/>
      <c r="NJ25" s="9"/>
      <c r="NK25" s="9"/>
      <c r="NL25" s="9"/>
      <c r="NM25" s="9"/>
      <c r="NN25" s="9"/>
      <c r="NO25" s="9"/>
      <c r="NP25" s="9"/>
      <c r="NQ25" s="9"/>
      <c r="NR25" s="9"/>
      <c r="NS25" s="9"/>
      <c r="NT25" s="9"/>
      <c r="NU25" s="9"/>
      <c r="NV25" s="9"/>
      <c r="NW25" s="9"/>
      <c r="NX25" s="9"/>
      <c r="NY25" s="9"/>
      <c r="NZ25" s="9"/>
      <c r="OA25" s="9"/>
      <c r="OB25" s="9"/>
      <c r="OC25" s="9"/>
      <c r="OD25" s="9"/>
      <c r="OE25" s="9"/>
      <c r="OF25" s="9"/>
      <c r="OG25" s="9"/>
      <c r="OH25" s="9"/>
      <c r="OI25" s="9"/>
      <c r="OJ25" s="9"/>
      <c r="OK25" s="9"/>
      <c r="OL25" s="9"/>
      <c r="OM25" s="9"/>
      <c r="ON25" s="9"/>
      <c r="OO25" s="9"/>
      <c r="OP25" s="9"/>
      <c r="OQ25" s="9"/>
      <c r="OR25" s="9"/>
      <c r="OS25" s="9"/>
      <c r="OT25" s="9"/>
      <c r="OU25" s="9"/>
      <c r="OV25" s="9"/>
      <c r="OW25" s="9"/>
      <c r="OX25" s="9"/>
      <c r="OY25" s="9"/>
      <c r="OZ25" s="9"/>
      <c r="PA25" s="9"/>
      <c r="PB25" s="9"/>
      <c r="PC25" s="9"/>
      <c r="PD25" s="9"/>
      <c r="PE25" s="9"/>
      <c r="PF25" s="9"/>
      <c r="PG25" s="9"/>
      <c r="PH25" s="9"/>
      <c r="PI25" s="9"/>
      <c r="PJ25" s="9"/>
      <c r="PK25" s="9"/>
      <c r="PL25" s="9"/>
      <c r="PM25" s="9"/>
      <c r="PN25" s="9"/>
      <c r="PO25" s="9"/>
      <c r="PP25" s="9"/>
      <c r="PQ25" s="9"/>
      <c r="PR25" s="9"/>
      <c r="PS25" s="9"/>
      <c r="PT25" s="9"/>
      <c r="PU25" s="9"/>
      <c r="PV25" s="9"/>
      <c r="PW25" s="9"/>
      <c r="PX25" s="9"/>
      <c r="PY25" s="9"/>
      <c r="PZ25" s="9"/>
      <c r="QA25" s="9"/>
      <c r="QB25" s="9"/>
      <c r="QC25" s="9"/>
      <c r="QD25" s="9"/>
      <c r="QE25" s="9"/>
      <c r="QF25" s="9"/>
      <c r="QG25" s="9"/>
      <c r="QH25" s="9"/>
      <c r="QI25" s="9"/>
      <c r="QJ25" s="9"/>
      <c r="QK25" s="9"/>
      <c r="QL25" s="9"/>
      <c r="QM25" s="9"/>
      <c r="QN25" s="9"/>
      <c r="QO25" s="9"/>
      <c r="QP25" s="9"/>
      <c r="QQ25" s="9"/>
      <c r="QR25" s="9"/>
      <c r="QS25" s="9"/>
      <c r="QT25" s="9"/>
      <c r="QU25" s="9"/>
      <c r="QV25" s="9"/>
      <c r="QW25" s="9"/>
      <c r="QX25" s="9"/>
      <c r="QY25" s="9"/>
      <c r="QZ25" s="9"/>
      <c r="RA25" s="9"/>
      <c r="RB25" s="9"/>
      <c r="RC25" s="9"/>
      <c r="RD25" s="9"/>
      <c r="RE25" s="9"/>
      <c r="RF25" s="9"/>
      <c r="RG25" s="9"/>
      <c r="RH25" s="9"/>
      <c r="RI25" s="9"/>
      <c r="RJ25" s="9"/>
      <c r="RK25" s="9"/>
      <c r="RL25" s="9"/>
      <c r="RM25" s="9"/>
      <c r="RN25" s="9"/>
      <c r="RO25" s="9"/>
      <c r="RP25" s="9"/>
      <c r="RQ25" s="9"/>
      <c r="RR25" s="9"/>
      <c r="RS25" s="9"/>
      <c r="RT25" s="9"/>
      <c r="RU25" s="9"/>
      <c r="RV25" s="9"/>
      <c r="RW25" s="9"/>
      <c r="RX25" s="9"/>
      <c r="RY25" s="9"/>
      <c r="RZ25" s="9"/>
      <c r="SA25" s="9"/>
      <c r="SB25" s="9"/>
      <c r="SC25" s="9"/>
      <c r="SD25" s="9"/>
      <c r="SE25" s="9"/>
      <c r="SF25" s="9"/>
      <c r="SG25" s="9"/>
      <c r="SH25" s="9"/>
      <c r="SI25" s="9"/>
      <c r="SJ25" s="9"/>
      <c r="SK25" s="9"/>
      <c r="SL25" s="9"/>
      <c r="SM25" s="9"/>
      <c r="SN25" s="9"/>
      <c r="SO25" s="9"/>
      <c r="SP25" s="9"/>
      <c r="SQ25" s="9"/>
      <c r="SR25" s="9"/>
      <c r="SS25" s="9"/>
      <c r="ST25" s="9"/>
      <c r="SU25" s="9"/>
      <c r="SV25" s="9"/>
      <c r="SW25" s="9"/>
      <c r="SX25" s="9"/>
      <c r="SY25" s="9"/>
      <c r="SZ25" s="9"/>
      <c r="TA25" s="9"/>
      <c r="TB25" s="9"/>
      <c r="TC25" s="9"/>
      <c r="TD25" s="9"/>
      <c r="TE25" s="9"/>
      <c r="TF25" s="9"/>
      <c r="TG25" s="9"/>
      <c r="TH25" s="9"/>
      <c r="TI25" s="9"/>
      <c r="TJ25" s="9"/>
      <c r="TK25" s="9"/>
      <c r="TL25" s="9"/>
      <c r="TM25" s="9"/>
      <c r="TN25" s="9"/>
      <c r="TO25" s="9"/>
      <c r="TP25" s="9"/>
      <c r="TQ25" s="9"/>
      <c r="TR25" s="9"/>
      <c r="TS25" s="9"/>
      <c r="TT25" s="9"/>
      <c r="TU25" s="9"/>
      <c r="TV25" s="9"/>
      <c r="TW25" s="9"/>
      <c r="TX25" s="9"/>
      <c r="TY25" s="9"/>
      <c r="TZ25" s="9"/>
      <c r="UA25" s="9"/>
      <c r="UB25" s="9"/>
      <c r="UC25" s="9"/>
      <c r="UD25" s="9"/>
      <c r="UE25" s="9"/>
      <c r="UF25" s="9"/>
      <c r="UG25" s="9"/>
      <c r="UH25" s="9"/>
      <c r="UI25" s="9"/>
      <c r="UJ25" s="9"/>
      <c r="UK25" s="9"/>
      <c r="UL25" s="9"/>
      <c r="UM25" s="9"/>
      <c r="UN25" s="9"/>
      <c r="UO25" s="9"/>
      <c r="UP25" s="9"/>
      <c r="UQ25" s="9"/>
      <c r="UR25" s="9"/>
      <c r="US25" s="9"/>
      <c r="UT25" s="9"/>
      <c r="UU25" s="9"/>
      <c r="UV25" s="9"/>
      <c r="UW25" s="9"/>
      <c r="UX25" s="9"/>
      <c r="UY25" s="9"/>
      <c r="UZ25" s="9"/>
      <c r="VA25" s="9"/>
      <c r="VB25" s="9"/>
      <c r="VC25" s="9"/>
      <c r="VD25" s="9"/>
      <c r="VE25" s="9"/>
      <c r="VF25" s="9"/>
      <c r="VG25" s="9"/>
      <c r="VH25" s="9"/>
      <c r="VI25" s="9"/>
      <c r="VJ25" s="9"/>
      <c r="VK25" s="9"/>
      <c r="VL25" s="9"/>
      <c r="VM25" s="9"/>
      <c r="VN25" s="9"/>
      <c r="VO25" s="9"/>
      <c r="VP25" s="9"/>
      <c r="VQ25" s="9"/>
      <c r="VR25" s="9"/>
      <c r="VS25" s="9"/>
      <c r="VT25" s="9"/>
      <c r="VU25" s="9"/>
      <c r="VV25" s="9"/>
      <c r="VW25" s="9"/>
      <c r="VX25" s="9"/>
      <c r="VY25" s="9"/>
      <c r="VZ25" s="9"/>
      <c r="WA25" s="9"/>
      <c r="WB25" s="9"/>
      <c r="WC25" s="9"/>
      <c r="WD25" s="9"/>
      <c r="WE25" s="9"/>
      <c r="WF25" s="9"/>
      <c r="WG25" s="9"/>
      <c r="WH25" s="9"/>
      <c r="WI25" s="9"/>
      <c r="WJ25" s="9"/>
      <c r="WK25" s="9"/>
      <c r="WL25" s="9"/>
      <c r="WM25" s="9"/>
      <c r="WN25" s="9"/>
      <c r="WO25" s="9"/>
      <c r="WP25" s="9"/>
      <c r="WQ25" s="9"/>
      <c r="WR25" s="9"/>
      <c r="WS25" s="9"/>
      <c r="WT25" s="9"/>
      <c r="WU25" s="9"/>
      <c r="WV25" s="9"/>
      <c r="WW25" s="9"/>
      <c r="WX25" s="9"/>
      <c r="WY25" s="9"/>
      <c r="WZ25" s="9"/>
      <c r="XA25" s="9"/>
      <c r="XB25" s="9"/>
      <c r="XC25" s="9"/>
      <c r="XD25" s="9"/>
      <c r="XE25" s="9"/>
      <c r="XF25" s="9"/>
      <c r="XG25" s="9"/>
      <c r="XH25" s="9"/>
      <c r="XI25" s="9"/>
      <c r="XJ25" s="9"/>
      <c r="XK25" s="9"/>
      <c r="XL25" s="9"/>
      <c r="XM25" s="9"/>
      <c r="XN25" s="9"/>
      <c r="XO25" s="9"/>
      <c r="XP25" s="9"/>
      <c r="XQ25" s="9"/>
      <c r="XR25" s="9"/>
      <c r="XS25" s="9"/>
      <c r="XT25" s="9"/>
      <c r="XU25" s="9"/>
      <c r="XV25" s="9"/>
      <c r="XW25" s="9"/>
      <c r="XX25" s="9"/>
      <c r="XY25" s="9"/>
      <c r="XZ25" s="9"/>
      <c r="YA25" s="9"/>
      <c r="YB25" s="9"/>
      <c r="YC25" s="9"/>
      <c r="YD25" s="9"/>
      <c r="YE25" s="9"/>
      <c r="YF25" s="9"/>
      <c r="YG25" s="9"/>
      <c r="YH25" s="9"/>
      <c r="YI25" s="9"/>
      <c r="YJ25" s="9"/>
      <c r="YK25" s="9"/>
      <c r="YL25" s="9"/>
      <c r="YM25" s="9"/>
      <c r="YN25" s="9"/>
      <c r="YO25" s="9"/>
      <c r="YP25" s="9"/>
      <c r="YQ25" s="9"/>
      <c r="YR25" s="9"/>
      <c r="YS25" s="9"/>
      <c r="YT25" s="9"/>
      <c r="YU25" s="9"/>
      <c r="YV25" s="9"/>
      <c r="YW25" s="9"/>
      <c r="YX25" s="9"/>
      <c r="YY25" s="9"/>
      <c r="YZ25" s="9"/>
      <c r="ZA25" s="9"/>
      <c r="ZB25" s="9"/>
      <c r="ZC25" s="9"/>
      <c r="ZD25" s="9"/>
      <c r="ZE25" s="9"/>
      <c r="ZF25" s="9"/>
      <c r="ZG25" s="9"/>
      <c r="ZH25" s="9"/>
      <c r="ZI25" s="9"/>
      <c r="ZJ25" s="9"/>
      <c r="ZK25" s="9"/>
      <c r="ZL25" s="9"/>
      <c r="ZM25" s="9"/>
      <c r="ZN25" s="9"/>
      <c r="ZO25" s="9"/>
      <c r="ZP25" s="9"/>
      <c r="ZQ25" s="9"/>
      <c r="ZR25" s="9"/>
      <c r="ZS25" s="9"/>
      <c r="ZT25" s="9"/>
      <c r="ZU25" s="9"/>
      <c r="ZV25" s="9"/>
      <c r="ZW25" s="9"/>
      <c r="ZX25" s="9"/>
      <c r="ZY25" s="9"/>
      <c r="ZZ25" s="9"/>
      <c r="AAA25" s="9"/>
      <c r="AAB25" s="9"/>
      <c r="AAC25" s="9"/>
      <c r="AAD25" s="9"/>
      <c r="AAE25" s="9"/>
      <c r="AAF25" s="9"/>
      <c r="AAG25" s="9"/>
      <c r="AAH25" s="9"/>
      <c r="AAI25" s="9"/>
      <c r="AAJ25" s="9"/>
      <c r="AAK25" s="9"/>
      <c r="AAL25" s="9"/>
      <c r="AAM25" s="9"/>
      <c r="AAN25" s="9"/>
      <c r="AAO25" s="9"/>
      <c r="AAP25" s="9"/>
      <c r="AAQ25" s="9"/>
      <c r="AAR25" s="9"/>
      <c r="AAS25" s="9"/>
      <c r="AAT25" s="9"/>
      <c r="AAU25" s="9"/>
      <c r="AAV25" s="9"/>
      <c r="AAW25" s="9"/>
      <c r="AAX25" s="9"/>
      <c r="AAY25" s="9"/>
      <c r="AAZ25" s="9"/>
      <c r="ABA25" s="9"/>
      <c r="ABB25" s="9"/>
      <c r="ABC25" s="9"/>
      <c r="ABD25" s="9"/>
      <c r="ABE25" s="9"/>
      <c r="ABF25" s="9"/>
      <c r="ABG25" s="9"/>
      <c r="ABH25" s="9"/>
      <c r="ABI25" s="9"/>
      <c r="ABJ25" s="9"/>
      <c r="ABK25" s="9"/>
      <c r="ABL25" s="9"/>
      <c r="ABM25" s="9"/>
      <c r="ABN25" s="9"/>
      <c r="ABO25" s="9"/>
      <c r="ABP25" s="9"/>
      <c r="ABQ25" s="9"/>
      <c r="ABR25" s="9"/>
      <c r="ABS25" s="9"/>
      <c r="ABT25" s="9"/>
      <c r="ABU25" s="9"/>
      <c r="ABV25" s="9"/>
      <c r="ABW25" s="9"/>
      <c r="ABX25" s="9"/>
      <c r="ABY25" s="9"/>
      <c r="ABZ25" s="9"/>
      <c r="ACA25" s="9"/>
      <c r="ACB25" s="9"/>
      <c r="ACC25" s="9"/>
      <c r="ACD25" s="9"/>
      <c r="ACE25" s="9"/>
      <c r="ACF25" s="9"/>
      <c r="ACG25" s="9"/>
      <c r="ACH25" s="9"/>
      <c r="ACI25" s="9"/>
      <c r="ACJ25" s="9"/>
      <c r="ACK25" s="9"/>
      <c r="ACL25" s="9"/>
      <c r="ACM25" s="9"/>
      <c r="ACN25" s="9"/>
      <c r="ACO25" s="9"/>
      <c r="ACP25" s="9"/>
      <c r="ACQ25" s="9"/>
      <c r="ACR25" s="9"/>
      <c r="ACS25" s="9"/>
      <c r="ACT25" s="9"/>
      <c r="ACU25" s="9"/>
      <c r="ACV25" s="9"/>
      <c r="ACW25" s="9"/>
      <c r="ACX25" s="9"/>
      <c r="ACY25" s="9"/>
      <c r="ACZ25" s="9"/>
      <c r="ADA25" s="9"/>
      <c r="ADB25" s="9"/>
      <c r="ADC25" s="9"/>
      <c r="ADD25" s="9"/>
      <c r="ADE25" s="9"/>
      <c r="ADF25" s="9"/>
      <c r="ADG25" s="9"/>
      <c r="ADH25" s="9"/>
      <c r="ADI25" s="9"/>
      <c r="ADJ25" s="9"/>
      <c r="ADK25" s="9"/>
      <c r="ADL25" s="9"/>
      <c r="ADM25" s="9"/>
      <c r="ADN25" s="9"/>
      <c r="ADO25" s="9"/>
      <c r="ADP25" s="9"/>
      <c r="ADQ25" s="9"/>
      <c r="ADR25" s="9"/>
      <c r="ADS25" s="9"/>
      <c r="ADT25" s="9"/>
      <c r="ADU25" s="9"/>
      <c r="ADV25" s="9"/>
      <c r="ADW25" s="9"/>
      <c r="ADX25" s="9"/>
      <c r="ADY25" s="9"/>
      <c r="ADZ25" s="9"/>
      <c r="AEA25" s="9"/>
      <c r="AEB25" s="9"/>
      <c r="AEC25" s="9"/>
      <c r="AED25" s="9"/>
      <c r="AEE25" s="9"/>
      <c r="AEF25" s="9"/>
      <c r="AEG25" s="9"/>
      <c r="AEH25" s="9"/>
      <c r="AEI25" s="9"/>
      <c r="AEJ25" s="9"/>
      <c r="AEK25" s="9"/>
      <c r="AEL25" s="9"/>
      <c r="AEM25" s="9"/>
      <c r="AEN25" s="9"/>
      <c r="AEO25" s="9"/>
      <c r="AEP25" s="9"/>
      <c r="AEQ25" s="9"/>
      <c r="AER25" s="9"/>
      <c r="AES25" s="9"/>
      <c r="AET25" s="9"/>
      <c r="AEU25" s="9"/>
      <c r="AEV25" s="9"/>
      <c r="AEW25" s="9"/>
      <c r="AEX25" s="9"/>
      <c r="AEY25" s="9"/>
      <c r="AEZ25" s="9"/>
      <c r="AFA25" s="9"/>
      <c r="AFB25" s="9"/>
      <c r="AFC25" s="9"/>
      <c r="AFD25" s="9"/>
      <c r="AFE25" s="9"/>
      <c r="AFF25" s="9"/>
      <c r="AFG25" s="9"/>
      <c r="AFH25" s="9"/>
      <c r="AFI25" s="9"/>
      <c r="AFJ25" s="9"/>
      <c r="AFK25" s="9"/>
      <c r="AFL25" s="9"/>
      <c r="AFM25" s="9"/>
      <c r="AFN25" s="9"/>
      <c r="AFO25" s="9"/>
      <c r="AFP25" s="9"/>
      <c r="AFQ25" s="9"/>
      <c r="AFR25" s="9"/>
      <c r="AFS25" s="9"/>
      <c r="AFT25" s="9"/>
      <c r="AFU25" s="9"/>
      <c r="AFV25" s="9"/>
      <c r="AFW25" s="9"/>
      <c r="AFX25" s="9"/>
      <c r="AFY25" s="9"/>
      <c r="AFZ25" s="9"/>
      <c r="AGA25" s="9"/>
      <c r="AGB25" s="9"/>
      <c r="AGC25" s="9"/>
      <c r="AGD25" s="9"/>
      <c r="AGE25" s="9"/>
      <c r="AGF25" s="9"/>
      <c r="AGG25" s="9"/>
      <c r="AGH25" s="9"/>
      <c r="AGI25" s="9"/>
      <c r="AGJ25" s="9"/>
      <c r="AGK25" s="9"/>
      <c r="AGL25" s="9"/>
      <c r="AGM25" s="9"/>
      <c r="AGN25" s="9"/>
      <c r="AGO25" s="9"/>
      <c r="AGP25" s="9"/>
      <c r="AGQ25" s="9"/>
      <c r="AGR25" s="9"/>
      <c r="AGS25" s="9"/>
      <c r="AGT25" s="9"/>
      <c r="AGU25" s="9"/>
      <c r="AGV25" s="9"/>
      <c r="AGW25" s="9"/>
      <c r="AGX25" s="9"/>
      <c r="AGY25" s="9"/>
      <c r="AGZ25" s="9"/>
      <c r="AHA25" s="9"/>
      <c r="AHB25" s="9"/>
      <c r="AHC25" s="9"/>
      <c r="AHD25" s="9"/>
      <c r="AHE25" s="9"/>
      <c r="AHF25" s="9"/>
      <c r="AHG25" s="9"/>
      <c r="AHH25" s="9"/>
      <c r="AHI25" s="9"/>
      <c r="AHJ25" s="9"/>
      <c r="AHK25" s="9"/>
      <c r="AHL25" s="9"/>
      <c r="AHM25" s="9"/>
      <c r="AHN25" s="9"/>
      <c r="AHO25" s="9"/>
      <c r="AHP25" s="9"/>
      <c r="AHQ25" s="9"/>
      <c r="AHR25" s="9"/>
      <c r="AHS25" s="9"/>
      <c r="AHT25" s="9"/>
      <c r="AHU25" s="9"/>
      <c r="AHV25" s="9"/>
      <c r="AHW25" s="9"/>
      <c r="AHX25" s="9"/>
      <c r="AHY25" s="9"/>
      <c r="AHZ25" s="9"/>
      <c r="AIA25" s="9"/>
      <c r="AIB25" s="9"/>
      <c r="AIC25" s="9"/>
      <c r="AID25" s="9"/>
      <c r="AIE25" s="9"/>
      <c r="AIF25" s="9"/>
      <c r="AIG25" s="9"/>
      <c r="AIH25" s="9"/>
      <c r="AII25" s="9"/>
      <c r="AIJ25" s="9"/>
      <c r="AIK25" s="9"/>
      <c r="AIL25" s="9"/>
      <c r="AIM25" s="9"/>
      <c r="AIN25" s="9"/>
      <c r="AIO25" s="9"/>
      <c r="AIP25" s="9"/>
      <c r="AIQ25" s="9"/>
      <c r="AIR25" s="9"/>
      <c r="AIS25" s="9"/>
      <c r="AIT25" s="9"/>
      <c r="AIU25" s="9"/>
      <c r="AIV25" s="9"/>
      <c r="AIW25" s="9"/>
      <c r="AIX25" s="9"/>
      <c r="AIY25" s="9"/>
      <c r="AIZ25" s="9"/>
      <c r="AJA25" s="9"/>
      <c r="AJB25" s="9"/>
      <c r="AJC25" s="9"/>
      <c r="AJD25" s="9"/>
      <c r="AJE25" s="9"/>
      <c r="AJF25" s="9"/>
      <c r="AJG25" s="9"/>
      <c r="AJH25" s="9"/>
      <c r="AJI25" s="9"/>
      <c r="AJJ25" s="9"/>
      <c r="AJK25" s="9"/>
      <c r="AJL25" s="9"/>
      <c r="AJM25" s="9"/>
      <c r="AJN25" s="9"/>
      <c r="AJO25" s="9"/>
      <c r="AJP25" s="9"/>
      <c r="AJQ25" s="9"/>
      <c r="AJR25" s="9"/>
      <c r="AJS25" s="9"/>
      <c r="AJT25" s="9"/>
      <c r="AJU25" s="9"/>
      <c r="AJV25" s="9"/>
      <c r="AJW25" s="9"/>
      <c r="AJX25" s="9"/>
      <c r="AJY25" s="9"/>
      <c r="AJZ25" s="9"/>
      <c r="AKA25" s="9"/>
      <c r="AKB25" s="9"/>
      <c r="AKC25" s="9"/>
      <c r="AKD25" s="9"/>
      <c r="AKE25" s="9"/>
      <c r="AKF25" s="9"/>
      <c r="AKG25" s="9"/>
      <c r="AKH25" s="9"/>
      <c r="AKI25" s="9"/>
      <c r="AKJ25" s="9"/>
      <c r="AKK25" s="9"/>
      <c r="AKL25" s="9"/>
      <c r="AKM25" s="9"/>
      <c r="AKN25" s="9"/>
      <c r="AKO25" s="9"/>
      <c r="AKP25" s="9"/>
      <c r="AKQ25" s="9"/>
      <c r="AKR25" s="9"/>
      <c r="AKS25" s="9"/>
      <c r="AKT25" s="9"/>
      <c r="AKU25" s="9"/>
      <c r="AKV25" s="9"/>
      <c r="AKW25" s="9"/>
      <c r="AKX25" s="9"/>
      <c r="AKY25" s="9"/>
      <c r="AKZ25" s="9"/>
      <c r="ALA25" s="9"/>
      <c r="ALB25" s="9"/>
      <c r="ALC25" s="9"/>
      <c r="ALD25" s="9"/>
      <c r="ALE25" s="9"/>
      <c r="ALF25" s="9"/>
      <c r="ALG25" s="9"/>
      <c r="ALH25" s="9"/>
      <c r="ALI25" s="9"/>
      <c r="ALJ25" s="9"/>
      <c r="ALK25" s="9"/>
      <c r="ALL25" s="9"/>
      <c r="ALM25" s="9"/>
      <c r="ALN25" s="9"/>
      <c r="ALO25" s="9"/>
      <c r="ALP25" s="9"/>
      <c r="ALQ25" s="9"/>
      <c r="ALR25" s="9"/>
      <c r="ALS25" s="9"/>
      <c r="ALT25" s="9"/>
      <c r="ALU25" s="9"/>
      <c r="ALV25" s="9"/>
      <c r="ALW25" s="9"/>
      <c r="ALX25" s="9"/>
      <c r="ALY25" s="9"/>
      <c r="ALZ25" s="9"/>
      <c r="AMA25" s="9"/>
      <c r="AMB25" s="9"/>
      <c r="AMC25" s="9"/>
      <c r="AMD25" s="9"/>
      <c r="AME25" s="9"/>
      <c r="AMF25" s="9"/>
      <c r="AMG25" s="9"/>
      <c r="AMH25" s="9"/>
    </row>
    <row r="26" spans="1:1022">
      <c r="A26" s="59" t="s">
        <v>86</v>
      </c>
      <c r="B26" s="61"/>
      <c r="C26" s="60"/>
      <c r="D26" s="60">
        <f>SUM(D23:D25)</f>
        <v>15</v>
      </c>
      <c r="E26" s="60"/>
      <c r="F26" s="63">
        <f>SUM(F23:F25)</f>
        <v>0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  <c r="IW26" s="9"/>
      <c r="IX26" s="9"/>
      <c r="IY26" s="9"/>
      <c r="IZ26" s="9"/>
      <c r="JA26" s="9"/>
      <c r="JB26" s="9"/>
      <c r="JC26" s="9"/>
      <c r="JD26" s="9"/>
      <c r="JE26" s="9"/>
      <c r="JF26" s="9"/>
      <c r="JG26" s="9"/>
      <c r="JH26" s="9"/>
      <c r="JI26" s="9"/>
      <c r="JJ26" s="9"/>
      <c r="JK26" s="9"/>
      <c r="JL26" s="9"/>
      <c r="JM26" s="9"/>
      <c r="JN26" s="9"/>
      <c r="JO26" s="9"/>
      <c r="JP26" s="9"/>
      <c r="JQ26" s="9"/>
      <c r="JR26" s="9"/>
      <c r="JS26" s="9"/>
      <c r="JT26" s="9"/>
      <c r="JU26" s="9"/>
      <c r="JV26" s="9"/>
      <c r="JW26" s="9"/>
      <c r="JX26" s="9"/>
      <c r="JY26" s="9"/>
      <c r="JZ26" s="9"/>
      <c r="KA26" s="9"/>
      <c r="KB26" s="9"/>
      <c r="KC26" s="9"/>
      <c r="KD26" s="9"/>
      <c r="KE26" s="9"/>
      <c r="KF26" s="9"/>
      <c r="KG26" s="9"/>
      <c r="KH26" s="9"/>
      <c r="KI26" s="9"/>
      <c r="KJ26" s="9"/>
      <c r="KK26" s="9"/>
      <c r="KL26" s="9"/>
      <c r="KM26" s="9"/>
      <c r="KN26" s="9"/>
      <c r="KO26" s="9"/>
      <c r="KP26" s="9"/>
      <c r="KQ26" s="9"/>
      <c r="KR26" s="9"/>
      <c r="KS26" s="9"/>
      <c r="KT26" s="9"/>
      <c r="KU26" s="9"/>
      <c r="KV26" s="9"/>
      <c r="KW26" s="9"/>
      <c r="KX26" s="9"/>
      <c r="KY26" s="9"/>
      <c r="KZ26" s="9"/>
      <c r="LA26" s="9"/>
      <c r="LB26" s="9"/>
      <c r="LC26" s="9"/>
      <c r="LD26" s="9"/>
      <c r="LE26" s="9"/>
      <c r="LF26" s="9"/>
      <c r="LG26" s="9"/>
      <c r="LH26" s="9"/>
      <c r="LI26" s="9"/>
      <c r="LJ26" s="9"/>
      <c r="LK26" s="9"/>
      <c r="LL26" s="9"/>
      <c r="LM26" s="9"/>
      <c r="LN26" s="9"/>
      <c r="LO26" s="9"/>
      <c r="LP26" s="9"/>
      <c r="LQ26" s="9"/>
      <c r="LR26" s="9"/>
      <c r="LS26" s="9"/>
      <c r="LT26" s="9"/>
      <c r="LU26" s="9"/>
      <c r="LV26" s="9"/>
      <c r="LW26" s="9"/>
      <c r="LX26" s="9"/>
      <c r="LY26" s="9"/>
      <c r="LZ26" s="9"/>
      <c r="MA26" s="9"/>
      <c r="MB26" s="9"/>
      <c r="MC26" s="9"/>
      <c r="MD26" s="9"/>
      <c r="ME26" s="9"/>
      <c r="MF26" s="9"/>
      <c r="MG26" s="9"/>
      <c r="MH26" s="9"/>
      <c r="MI26" s="9"/>
      <c r="MJ26" s="9"/>
      <c r="MK26" s="9"/>
      <c r="ML26" s="9"/>
      <c r="MM26" s="9"/>
      <c r="MN26" s="9"/>
      <c r="MO26" s="9"/>
      <c r="MP26" s="9"/>
      <c r="MQ26" s="9"/>
      <c r="MR26" s="9"/>
      <c r="MS26" s="9"/>
      <c r="MT26" s="9"/>
      <c r="MU26" s="9"/>
      <c r="MV26" s="9"/>
      <c r="MW26" s="9"/>
      <c r="MX26" s="9"/>
      <c r="MY26" s="9"/>
      <c r="MZ26" s="9"/>
      <c r="NA26" s="9"/>
      <c r="NB26" s="9"/>
      <c r="NC26" s="9"/>
      <c r="ND26" s="9"/>
      <c r="NE26" s="9"/>
      <c r="NF26" s="9"/>
      <c r="NG26" s="9"/>
      <c r="NH26" s="9"/>
      <c r="NI26" s="9"/>
      <c r="NJ26" s="9"/>
      <c r="NK26" s="9"/>
      <c r="NL26" s="9"/>
      <c r="NM26" s="9"/>
      <c r="NN26" s="9"/>
      <c r="NO26" s="9"/>
      <c r="NP26" s="9"/>
      <c r="NQ26" s="9"/>
      <c r="NR26" s="9"/>
      <c r="NS26" s="9"/>
      <c r="NT26" s="9"/>
      <c r="NU26" s="9"/>
      <c r="NV26" s="9"/>
      <c r="NW26" s="9"/>
      <c r="NX26" s="9"/>
      <c r="NY26" s="9"/>
      <c r="NZ26" s="9"/>
      <c r="OA26" s="9"/>
      <c r="OB26" s="9"/>
      <c r="OC26" s="9"/>
      <c r="OD26" s="9"/>
      <c r="OE26" s="9"/>
      <c r="OF26" s="9"/>
      <c r="OG26" s="9"/>
      <c r="OH26" s="9"/>
      <c r="OI26" s="9"/>
      <c r="OJ26" s="9"/>
      <c r="OK26" s="9"/>
      <c r="OL26" s="9"/>
      <c r="OM26" s="9"/>
      <c r="ON26" s="9"/>
      <c r="OO26" s="9"/>
      <c r="OP26" s="9"/>
      <c r="OQ26" s="9"/>
      <c r="OR26" s="9"/>
      <c r="OS26" s="9"/>
      <c r="OT26" s="9"/>
      <c r="OU26" s="9"/>
      <c r="OV26" s="9"/>
      <c r="OW26" s="9"/>
      <c r="OX26" s="9"/>
      <c r="OY26" s="9"/>
      <c r="OZ26" s="9"/>
      <c r="PA26" s="9"/>
      <c r="PB26" s="9"/>
      <c r="PC26" s="9"/>
      <c r="PD26" s="9"/>
      <c r="PE26" s="9"/>
      <c r="PF26" s="9"/>
      <c r="PG26" s="9"/>
      <c r="PH26" s="9"/>
      <c r="PI26" s="9"/>
      <c r="PJ26" s="9"/>
      <c r="PK26" s="9"/>
      <c r="PL26" s="9"/>
      <c r="PM26" s="9"/>
      <c r="PN26" s="9"/>
      <c r="PO26" s="9"/>
      <c r="PP26" s="9"/>
      <c r="PQ26" s="9"/>
      <c r="PR26" s="9"/>
      <c r="PS26" s="9"/>
      <c r="PT26" s="9"/>
      <c r="PU26" s="9"/>
      <c r="PV26" s="9"/>
      <c r="PW26" s="9"/>
      <c r="PX26" s="9"/>
      <c r="PY26" s="9"/>
      <c r="PZ26" s="9"/>
      <c r="QA26" s="9"/>
      <c r="QB26" s="9"/>
      <c r="QC26" s="9"/>
      <c r="QD26" s="9"/>
      <c r="QE26" s="9"/>
      <c r="QF26" s="9"/>
      <c r="QG26" s="9"/>
      <c r="QH26" s="9"/>
      <c r="QI26" s="9"/>
      <c r="QJ26" s="9"/>
      <c r="QK26" s="9"/>
      <c r="QL26" s="9"/>
      <c r="QM26" s="9"/>
      <c r="QN26" s="9"/>
      <c r="QO26" s="9"/>
      <c r="QP26" s="9"/>
      <c r="QQ26" s="9"/>
      <c r="QR26" s="9"/>
      <c r="QS26" s="9"/>
      <c r="QT26" s="9"/>
      <c r="QU26" s="9"/>
      <c r="QV26" s="9"/>
      <c r="QW26" s="9"/>
      <c r="QX26" s="9"/>
      <c r="QY26" s="9"/>
      <c r="QZ26" s="9"/>
      <c r="RA26" s="9"/>
      <c r="RB26" s="9"/>
      <c r="RC26" s="9"/>
      <c r="RD26" s="9"/>
      <c r="RE26" s="9"/>
      <c r="RF26" s="9"/>
      <c r="RG26" s="9"/>
      <c r="RH26" s="9"/>
      <c r="RI26" s="9"/>
      <c r="RJ26" s="9"/>
      <c r="RK26" s="9"/>
      <c r="RL26" s="9"/>
      <c r="RM26" s="9"/>
      <c r="RN26" s="9"/>
      <c r="RO26" s="9"/>
      <c r="RP26" s="9"/>
      <c r="RQ26" s="9"/>
      <c r="RR26" s="9"/>
      <c r="RS26" s="9"/>
      <c r="RT26" s="9"/>
      <c r="RU26" s="9"/>
      <c r="RV26" s="9"/>
      <c r="RW26" s="9"/>
      <c r="RX26" s="9"/>
      <c r="RY26" s="9"/>
      <c r="RZ26" s="9"/>
      <c r="SA26" s="9"/>
      <c r="SB26" s="9"/>
      <c r="SC26" s="9"/>
      <c r="SD26" s="9"/>
      <c r="SE26" s="9"/>
      <c r="SF26" s="9"/>
      <c r="SG26" s="9"/>
      <c r="SH26" s="9"/>
      <c r="SI26" s="9"/>
      <c r="SJ26" s="9"/>
      <c r="SK26" s="9"/>
      <c r="SL26" s="9"/>
      <c r="SM26" s="9"/>
      <c r="SN26" s="9"/>
      <c r="SO26" s="9"/>
      <c r="SP26" s="9"/>
      <c r="SQ26" s="9"/>
      <c r="SR26" s="9"/>
      <c r="SS26" s="9"/>
      <c r="ST26" s="9"/>
      <c r="SU26" s="9"/>
      <c r="SV26" s="9"/>
      <c r="SW26" s="9"/>
      <c r="SX26" s="9"/>
      <c r="SY26" s="9"/>
      <c r="SZ26" s="9"/>
      <c r="TA26" s="9"/>
      <c r="TB26" s="9"/>
      <c r="TC26" s="9"/>
      <c r="TD26" s="9"/>
      <c r="TE26" s="9"/>
      <c r="TF26" s="9"/>
      <c r="TG26" s="9"/>
      <c r="TH26" s="9"/>
      <c r="TI26" s="9"/>
      <c r="TJ26" s="9"/>
      <c r="TK26" s="9"/>
      <c r="TL26" s="9"/>
      <c r="TM26" s="9"/>
      <c r="TN26" s="9"/>
      <c r="TO26" s="9"/>
      <c r="TP26" s="9"/>
      <c r="TQ26" s="9"/>
      <c r="TR26" s="9"/>
      <c r="TS26" s="9"/>
      <c r="TT26" s="9"/>
      <c r="TU26" s="9"/>
      <c r="TV26" s="9"/>
      <c r="TW26" s="9"/>
      <c r="TX26" s="9"/>
      <c r="TY26" s="9"/>
      <c r="TZ26" s="9"/>
      <c r="UA26" s="9"/>
      <c r="UB26" s="9"/>
      <c r="UC26" s="9"/>
      <c r="UD26" s="9"/>
      <c r="UE26" s="9"/>
      <c r="UF26" s="9"/>
      <c r="UG26" s="9"/>
      <c r="UH26" s="9"/>
      <c r="UI26" s="9"/>
      <c r="UJ26" s="9"/>
      <c r="UK26" s="9"/>
      <c r="UL26" s="9"/>
      <c r="UM26" s="9"/>
      <c r="UN26" s="9"/>
      <c r="UO26" s="9"/>
      <c r="UP26" s="9"/>
      <c r="UQ26" s="9"/>
      <c r="UR26" s="9"/>
      <c r="US26" s="9"/>
      <c r="UT26" s="9"/>
      <c r="UU26" s="9"/>
      <c r="UV26" s="9"/>
      <c r="UW26" s="9"/>
      <c r="UX26" s="9"/>
      <c r="UY26" s="9"/>
      <c r="UZ26" s="9"/>
      <c r="VA26" s="9"/>
      <c r="VB26" s="9"/>
      <c r="VC26" s="9"/>
      <c r="VD26" s="9"/>
      <c r="VE26" s="9"/>
      <c r="VF26" s="9"/>
      <c r="VG26" s="9"/>
      <c r="VH26" s="9"/>
      <c r="VI26" s="9"/>
      <c r="VJ26" s="9"/>
      <c r="VK26" s="9"/>
      <c r="VL26" s="9"/>
      <c r="VM26" s="9"/>
      <c r="VN26" s="9"/>
      <c r="VO26" s="9"/>
      <c r="VP26" s="9"/>
      <c r="VQ26" s="9"/>
      <c r="VR26" s="9"/>
      <c r="VS26" s="9"/>
      <c r="VT26" s="9"/>
      <c r="VU26" s="9"/>
      <c r="VV26" s="9"/>
      <c r="VW26" s="9"/>
      <c r="VX26" s="9"/>
      <c r="VY26" s="9"/>
      <c r="VZ26" s="9"/>
      <c r="WA26" s="9"/>
      <c r="WB26" s="9"/>
      <c r="WC26" s="9"/>
      <c r="WD26" s="9"/>
      <c r="WE26" s="9"/>
      <c r="WF26" s="9"/>
      <c r="WG26" s="9"/>
      <c r="WH26" s="9"/>
      <c r="WI26" s="9"/>
      <c r="WJ26" s="9"/>
      <c r="WK26" s="9"/>
      <c r="WL26" s="9"/>
      <c r="WM26" s="9"/>
      <c r="WN26" s="9"/>
      <c r="WO26" s="9"/>
      <c r="WP26" s="9"/>
      <c r="WQ26" s="9"/>
      <c r="WR26" s="9"/>
      <c r="WS26" s="9"/>
      <c r="WT26" s="9"/>
      <c r="WU26" s="9"/>
      <c r="WV26" s="9"/>
      <c r="WW26" s="9"/>
      <c r="WX26" s="9"/>
      <c r="WY26" s="9"/>
      <c r="WZ26" s="9"/>
      <c r="XA26" s="9"/>
      <c r="XB26" s="9"/>
      <c r="XC26" s="9"/>
      <c r="XD26" s="9"/>
      <c r="XE26" s="9"/>
      <c r="XF26" s="9"/>
      <c r="XG26" s="9"/>
      <c r="XH26" s="9"/>
      <c r="XI26" s="9"/>
      <c r="XJ26" s="9"/>
      <c r="XK26" s="9"/>
      <c r="XL26" s="9"/>
      <c r="XM26" s="9"/>
      <c r="XN26" s="9"/>
      <c r="XO26" s="9"/>
      <c r="XP26" s="9"/>
      <c r="XQ26" s="9"/>
      <c r="XR26" s="9"/>
      <c r="XS26" s="9"/>
      <c r="XT26" s="9"/>
      <c r="XU26" s="9"/>
      <c r="XV26" s="9"/>
      <c r="XW26" s="9"/>
      <c r="XX26" s="9"/>
      <c r="XY26" s="9"/>
      <c r="XZ26" s="9"/>
      <c r="YA26" s="9"/>
      <c r="YB26" s="9"/>
      <c r="YC26" s="9"/>
      <c r="YD26" s="9"/>
      <c r="YE26" s="9"/>
      <c r="YF26" s="9"/>
      <c r="YG26" s="9"/>
      <c r="YH26" s="9"/>
      <c r="YI26" s="9"/>
      <c r="YJ26" s="9"/>
      <c r="YK26" s="9"/>
      <c r="YL26" s="9"/>
      <c r="YM26" s="9"/>
      <c r="YN26" s="9"/>
      <c r="YO26" s="9"/>
      <c r="YP26" s="9"/>
      <c r="YQ26" s="9"/>
      <c r="YR26" s="9"/>
      <c r="YS26" s="9"/>
      <c r="YT26" s="9"/>
      <c r="YU26" s="9"/>
      <c r="YV26" s="9"/>
      <c r="YW26" s="9"/>
      <c r="YX26" s="9"/>
      <c r="YY26" s="9"/>
      <c r="YZ26" s="9"/>
      <c r="ZA26" s="9"/>
      <c r="ZB26" s="9"/>
      <c r="ZC26" s="9"/>
      <c r="ZD26" s="9"/>
      <c r="ZE26" s="9"/>
      <c r="ZF26" s="9"/>
      <c r="ZG26" s="9"/>
      <c r="ZH26" s="9"/>
      <c r="ZI26" s="9"/>
      <c r="ZJ26" s="9"/>
      <c r="ZK26" s="9"/>
      <c r="ZL26" s="9"/>
      <c r="ZM26" s="9"/>
      <c r="ZN26" s="9"/>
      <c r="ZO26" s="9"/>
      <c r="ZP26" s="9"/>
      <c r="ZQ26" s="9"/>
      <c r="ZR26" s="9"/>
      <c r="ZS26" s="9"/>
      <c r="ZT26" s="9"/>
      <c r="ZU26" s="9"/>
      <c r="ZV26" s="9"/>
      <c r="ZW26" s="9"/>
      <c r="ZX26" s="9"/>
      <c r="ZY26" s="9"/>
      <c r="ZZ26" s="9"/>
      <c r="AAA26" s="9"/>
      <c r="AAB26" s="9"/>
      <c r="AAC26" s="9"/>
      <c r="AAD26" s="9"/>
      <c r="AAE26" s="9"/>
      <c r="AAF26" s="9"/>
      <c r="AAG26" s="9"/>
      <c r="AAH26" s="9"/>
      <c r="AAI26" s="9"/>
      <c r="AAJ26" s="9"/>
      <c r="AAK26" s="9"/>
      <c r="AAL26" s="9"/>
      <c r="AAM26" s="9"/>
      <c r="AAN26" s="9"/>
      <c r="AAO26" s="9"/>
      <c r="AAP26" s="9"/>
      <c r="AAQ26" s="9"/>
      <c r="AAR26" s="9"/>
      <c r="AAS26" s="9"/>
      <c r="AAT26" s="9"/>
      <c r="AAU26" s="9"/>
      <c r="AAV26" s="9"/>
      <c r="AAW26" s="9"/>
      <c r="AAX26" s="9"/>
      <c r="AAY26" s="9"/>
      <c r="AAZ26" s="9"/>
      <c r="ABA26" s="9"/>
      <c r="ABB26" s="9"/>
      <c r="ABC26" s="9"/>
      <c r="ABD26" s="9"/>
      <c r="ABE26" s="9"/>
      <c r="ABF26" s="9"/>
      <c r="ABG26" s="9"/>
      <c r="ABH26" s="9"/>
      <c r="ABI26" s="9"/>
      <c r="ABJ26" s="9"/>
      <c r="ABK26" s="9"/>
      <c r="ABL26" s="9"/>
      <c r="ABM26" s="9"/>
      <c r="ABN26" s="9"/>
      <c r="ABO26" s="9"/>
      <c r="ABP26" s="9"/>
      <c r="ABQ26" s="9"/>
      <c r="ABR26" s="9"/>
      <c r="ABS26" s="9"/>
      <c r="ABT26" s="9"/>
      <c r="ABU26" s="9"/>
      <c r="ABV26" s="9"/>
      <c r="ABW26" s="9"/>
      <c r="ABX26" s="9"/>
      <c r="ABY26" s="9"/>
      <c r="ABZ26" s="9"/>
      <c r="ACA26" s="9"/>
      <c r="ACB26" s="9"/>
      <c r="ACC26" s="9"/>
      <c r="ACD26" s="9"/>
      <c r="ACE26" s="9"/>
      <c r="ACF26" s="9"/>
      <c r="ACG26" s="9"/>
      <c r="ACH26" s="9"/>
      <c r="ACI26" s="9"/>
      <c r="ACJ26" s="9"/>
      <c r="ACK26" s="9"/>
      <c r="ACL26" s="9"/>
      <c r="ACM26" s="9"/>
      <c r="ACN26" s="9"/>
      <c r="ACO26" s="9"/>
      <c r="ACP26" s="9"/>
      <c r="ACQ26" s="9"/>
      <c r="ACR26" s="9"/>
      <c r="ACS26" s="9"/>
      <c r="ACT26" s="9"/>
      <c r="ACU26" s="9"/>
      <c r="ACV26" s="9"/>
      <c r="ACW26" s="9"/>
      <c r="ACX26" s="9"/>
      <c r="ACY26" s="9"/>
      <c r="ACZ26" s="9"/>
      <c r="ADA26" s="9"/>
      <c r="ADB26" s="9"/>
      <c r="ADC26" s="9"/>
      <c r="ADD26" s="9"/>
      <c r="ADE26" s="9"/>
      <c r="ADF26" s="9"/>
      <c r="ADG26" s="9"/>
      <c r="ADH26" s="9"/>
      <c r="ADI26" s="9"/>
      <c r="ADJ26" s="9"/>
      <c r="ADK26" s="9"/>
      <c r="ADL26" s="9"/>
      <c r="ADM26" s="9"/>
      <c r="ADN26" s="9"/>
      <c r="ADO26" s="9"/>
      <c r="ADP26" s="9"/>
      <c r="ADQ26" s="9"/>
      <c r="ADR26" s="9"/>
      <c r="ADS26" s="9"/>
      <c r="ADT26" s="9"/>
      <c r="ADU26" s="9"/>
      <c r="ADV26" s="9"/>
      <c r="ADW26" s="9"/>
      <c r="ADX26" s="9"/>
      <c r="ADY26" s="9"/>
      <c r="ADZ26" s="9"/>
      <c r="AEA26" s="9"/>
      <c r="AEB26" s="9"/>
      <c r="AEC26" s="9"/>
      <c r="AED26" s="9"/>
      <c r="AEE26" s="9"/>
      <c r="AEF26" s="9"/>
      <c r="AEG26" s="9"/>
      <c r="AEH26" s="9"/>
      <c r="AEI26" s="9"/>
      <c r="AEJ26" s="9"/>
      <c r="AEK26" s="9"/>
      <c r="AEL26" s="9"/>
      <c r="AEM26" s="9"/>
      <c r="AEN26" s="9"/>
      <c r="AEO26" s="9"/>
      <c r="AEP26" s="9"/>
      <c r="AEQ26" s="9"/>
      <c r="AER26" s="9"/>
      <c r="AES26" s="9"/>
      <c r="AET26" s="9"/>
      <c r="AEU26" s="9"/>
      <c r="AEV26" s="9"/>
      <c r="AEW26" s="9"/>
      <c r="AEX26" s="9"/>
      <c r="AEY26" s="9"/>
      <c r="AEZ26" s="9"/>
      <c r="AFA26" s="9"/>
      <c r="AFB26" s="9"/>
      <c r="AFC26" s="9"/>
      <c r="AFD26" s="9"/>
      <c r="AFE26" s="9"/>
      <c r="AFF26" s="9"/>
      <c r="AFG26" s="9"/>
      <c r="AFH26" s="9"/>
      <c r="AFI26" s="9"/>
      <c r="AFJ26" s="9"/>
      <c r="AFK26" s="9"/>
      <c r="AFL26" s="9"/>
      <c r="AFM26" s="9"/>
      <c r="AFN26" s="9"/>
      <c r="AFO26" s="9"/>
      <c r="AFP26" s="9"/>
      <c r="AFQ26" s="9"/>
      <c r="AFR26" s="9"/>
      <c r="AFS26" s="9"/>
      <c r="AFT26" s="9"/>
      <c r="AFU26" s="9"/>
      <c r="AFV26" s="9"/>
      <c r="AFW26" s="9"/>
      <c r="AFX26" s="9"/>
      <c r="AFY26" s="9"/>
      <c r="AFZ26" s="9"/>
      <c r="AGA26" s="9"/>
      <c r="AGB26" s="9"/>
      <c r="AGC26" s="9"/>
      <c r="AGD26" s="9"/>
      <c r="AGE26" s="9"/>
      <c r="AGF26" s="9"/>
      <c r="AGG26" s="9"/>
      <c r="AGH26" s="9"/>
      <c r="AGI26" s="9"/>
      <c r="AGJ26" s="9"/>
      <c r="AGK26" s="9"/>
      <c r="AGL26" s="9"/>
      <c r="AGM26" s="9"/>
      <c r="AGN26" s="9"/>
      <c r="AGO26" s="9"/>
      <c r="AGP26" s="9"/>
      <c r="AGQ26" s="9"/>
      <c r="AGR26" s="9"/>
      <c r="AGS26" s="9"/>
      <c r="AGT26" s="9"/>
      <c r="AGU26" s="9"/>
      <c r="AGV26" s="9"/>
      <c r="AGW26" s="9"/>
      <c r="AGX26" s="9"/>
      <c r="AGY26" s="9"/>
      <c r="AGZ26" s="9"/>
      <c r="AHA26" s="9"/>
      <c r="AHB26" s="9"/>
      <c r="AHC26" s="9"/>
      <c r="AHD26" s="9"/>
      <c r="AHE26" s="9"/>
      <c r="AHF26" s="9"/>
      <c r="AHG26" s="9"/>
      <c r="AHH26" s="9"/>
      <c r="AHI26" s="9"/>
      <c r="AHJ26" s="9"/>
      <c r="AHK26" s="9"/>
      <c r="AHL26" s="9"/>
      <c r="AHM26" s="9"/>
      <c r="AHN26" s="9"/>
      <c r="AHO26" s="9"/>
      <c r="AHP26" s="9"/>
      <c r="AHQ26" s="9"/>
      <c r="AHR26" s="9"/>
      <c r="AHS26" s="9"/>
      <c r="AHT26" s="9"/>
      <c r="AHU26" s="9"/>
      <c r="AHV26" s="9"/>
      <c r="AHW26" s="9"/>
      <c r="AHX26" s="9"/>
      <c r="AHY26" s="9"/>
      <c r="AHZ26" s="9"/>
      <c r="AIA26" s="9"/>
      <c r="AIB26" s="9"/>
      <c r="AIC26" s="9"/>
      <c r="AID26" s="9"/>
      <c r="AIE26" s="9"/>
      <c r="AIF26" s="9"/>
      <c r="AIG26" s="9"/>
      <c r="AIH26" s="9"/>
      <c r="AII26" s="9"/>
      <c r="AIJ26" s="9"/>
      <c r="AIK26" s="9"/>
      <c r="AIL26" s="9"/>
      <c r="AIM26" s="9"/>
      <c r="AIN26" s="9"/>
      <c r="AIO26" s="9"/>
      <c r="AIP26" s="9"/>
      <c r="AIQ26" s="9"/>
      <c r="AIR26" s="9"/>
      <c r="AIS26" s="9"/>
      <c r="AIT26" s="9"/>
      <c r="AIU26" s="9"/>
      <c r="AIV26" s="9"/>
      <c r="AIW26" s="9"/>
      <c r="AIX26" s="9"/>
      <c r="AIY26" s="9"/>
      <c r="AIZ26" s="9"/>
      <c r="AJA26" s="9"/>
      <c r="AJB26" s="9"/>
      <c r="AJC26" s="9"/>
      <c r="AJD26" s="9"/>
      <c r="AJE26" s="9"/>
      <c r="AJF26" s="9"/>
      <c r="AJG26" s="9"/>
      <c r="AJH26" s="9"/>
      <c r="AJI26" s="9"/>
      <c r="AJJ26" s="9"/>
      <c r="AJK26" s="9"/>
      <c r="AJL26" s="9"/>
      <c r="AJM26" s="9"/>
      <c r="AJN26" s="9"/>
      <c r="AJO26" s="9"/>
      <c r="AJP26" s="9"/>
      <c r="AJQ26" s="9"/>
      <c r="AJR26" s="9"/>
      <c r="AJS26" s="9"/>
      <c r="AJT26" s="9"/>
      <c r="AJU26" s="9"/>
      <c r="AJV26" s="9"/>
      <c r="AJW26" s="9"/>
      <c r="AJX26" s="9"/>
      <c r="AJY26" s="9"/>
      <c r="AJZ26" s="9"/>
      <c r="AKA26" s="9"/>
      <c r="AKB26" s="9"/>
      <c r="AKC26" s="9"/>
      <c r="AKD26" s="9"/>
      <c r="AKE26" s="9"/>
      <c r="AKF26" s="9"/>
      <c r="AKG26" s="9"/>
      <c r="AKH26" s="9"/>
      <c r="AKI26" s="9"/>
      <c r="AKJ26" s="9"/>
      <c r="AKK26" s="9"/>
      <c r="AKL26" s="9"/>
      <c r="AKM26" s="9"/>
      <c r="AKN26" s="9"/>
      <c r="AKO26" s="9"/>
      <c r="AKP26" s="9"/>
      <c r="AKQ26" s="9"/>
      <c r="AKR26" s="9"/>
      <c r="AKS26" s="9"/>
      <c r="AKT26" s="9"/>
      <c r="AKU26" s="9"/>
      <c r="AKV26" s="9"/>
      <c r="AKW26" s="9"/>
      <c r="AKX26" s="9"/>
      <c r="AKY26" s="9"/>
      <c r="AKZ26" s="9"/>
      <c r="ALA26" s="9"/>
      <c r="ALB26" s="9"/>
      <c r="ALC26" s="9"/>
      <c r="ALD26" s="9"/>
      <c r="ALE26" s="9"/>
      <c r="ALF26" s="9"/>
      <c r="ALG26" s="9"/>
      <c r="ALH26" s="9"/>
      <c r="ALI26" s="9"/>
      <c r="ALJ26" s="9"/>
      <c r="ALK26" s="9"/>
      <c r="ALL26" s="9"/>
      <c r="ALM26" s="9"/>
      <c r="ALN26" s="9"/>
      <c r="ALO26" s="9"/>
      <c r="ALP26" s="9"/>
      <c r="ALQ26" s="9"/>
      <c r="ALR26" s="9"/>
      <c r="ALS26" s="9"/>
      <c r="ALT26" s="9"/>
      <c r="ALU26" s="9"/>
      <c r="ALV26" s="9"/>
      <c r="ALW26" s="9"/>
      <c r="ALX26" s="9"/>
      <c r="ALY26" s="9"/>
      <c r="ALZ26" s="9"/>
      <c r="AMA26" s="9"/>
      <c r="AMB26" s="9"/>
      <c r="AMC26" s="9"/>
      <c r="AMD26" s="9"/>
      <c r="AME26" s="9"/>
      <c r="AMF26" s="9"/>
      <c r="AMG26" s="9"/>
      <c r="AMH26" s="9"/>
    </row>
    <row r="27" spans="1:1022" ht="30" customHeight="1">
      <c r="A27" s="9"/>
      <c r="B27" s="394" t="s">
        <v>460</v>
      </c>
      <c r="C27" s="394"/>
      <c r="D27" s="394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  <c r="IX27" s="9"/>
      <c r="IY27" s="9"/>
      <c r="IZ27" s="9"/>
      <c r="JA27" s="9"/>
      <c r="JB27" s="9"/>
      <c r="JC27" s="9"/>
      <c r="JD27" s="9"/>
      <c r="JE27" s="9"/>
      <c r="JF27" s="9"/>
      <c r="JG27" s="9"/>
      <c r="JH27" s="9"/>
      <c r="JI27" s="9"/>
      <c r="JJ27" s="9"/>
      <c r="JK27" s="9"/>
      <c r="JL27" s="9"/>
      <c r="JM27" s="9"/>
      <c r="JN27" s="9"/>
      <c r="JO27" s="9"/>
      <c r="JP27" s="9"/>
      <c r="JQ27" s="9"/>
      <c r="JR27" s="9"/>
      <c r="JS27" s="9"/>
      <c r="JT27" s="9"/>
      <c r="JU27" s="9"/>
      <c r="JV27" s="9"/>
      <c r="JW27" s="9"/>
      <c r="JX27" s="9"/>
      <c r="JY27" s="9"/>
      <c r="JZ27" s="9"/>
      <c r="KA27" s="9"/>
      <c r="KB27" s="9"/>
      <c r="KC27" s="9"/>
      <c r="KD27" s="9"/>
      <c r="KE27" s="9"/>
      <c r="KF27" s="9"/>
      <c r="KG27" s="9"/>
      <c r="KH27" s="9"/>
      <c r="KI27" s="9"/>
      <c r="KJ27" s="9"/>
      <c r="KK27" s="9"/>
      <c r="KL27" s="9"/>
      <c r="KM27" s="9"/>
      <c r="KN27" s="9"/>
      <c r="KO27" s="9"/>
      <c r="KP27" s="9"/>
      <c r="KQ27" s="9"/>
      <c r="KR27" s="9"/>
      <c r="KS27" s="9"/>
      <c r="KT27" s="9"/>
      <c r="KU27" s="9"/>
      <c r="KV27" s="9"/>
      <c r="KW27" s="9"/>
      <c r="KX27" s="9"/>
      <c r="KY27" s="9"/>
      <c r="KZ27" s="9"/>
      <c r="LA27" s="9"/>
      <c r="LB27" s="9"/>
      <c r="LC27" s="9"/>
      <c r="LD27" s="9"/>
      <c r="LE27" s="9"/>
      <c r="LF27" s="9"/>
      <c r="LG27" s="9"/>
      <c r="LH27" s="9"/>
      <c r="LI27" s="9"/>
      <c r="LJ27" s="9"/>
      <c r="LK27" s="9"/>
      <c r="LL27" s="9"/>
      <c r="LM27" s="9"/>
      <c r="LN27" s="9"/>
      <c r="LO27" s="9"/>
      <c r="LP27" s="9"/>
      <c r="LQ27" s="9"/>
      <c r="LR27" s="9"/>
      <c r="LS27" s="9"/>
      <c r="LT27" s="9"/>
      <c r="LU27" s="9"/>
      <c r="LV27" s="9"/>
      <c r="LW27" s="9"/>
      <c r="LX27" s="9"/>
      <c r="LY27" s="9"/>
      <c r="LZ27" s="9"/>
      <c r="MA27" s="9"/>
      <c r="MB27" s="9"/>
      <c r="MC27" s="9"/>
      <c r="MD27" s="9"/>
      <c r="ME27" s="9"/>
      <c r="MF27" s="9"/>
      <c r="MG27" s="9"/>
      <c r="MH27" s="9"/>
      <c r="MI27" s="9"/>
      <c r="MJ27" s="9"/>
      <c r="MK27" s="9"/>
      <c r="ML27" s="9"/>
      <c r="MM27" s="9"/>
      <c r="MN27" s="9"/>
      <c r="MO27" s="9"/>
      <c r="MP27" s="9"/>
      <c r="MQ27" s="9"/>
      <c r="MR27" s="9"/>
      <c r="MS27" s="9"/>
      <c r="MT27" s="9"/>
      <c r="MU27" s="9"/>
      <c r="MV27" s="9"/>
      <c r="MW27" s="9"/>
      <c r="MX27" s="9"/>
      <c r="MY27" s="9"/>
      <c r="MZ27" s="9"/>
      <c r="NA27" s="9"/>
      <c r="NB27" s="9"/>
      <c r="NC27" s="9"/>
      <c r="ND27" s="9"/>
      <c r="NE27" s="9"/>
      <c r="NF27" s="9"/>
      <c r="NG27" s="9"/>
      <c r="NH27" s="9"/>
      <c r="NI27" s="9"/>
      <c r="NJ27" s="9"/>
      <c r="NK27" s="9"/>
      <c r="NL27" s="9"/>
      <c r="NM27" s="9"/>
      <c r="NN27" s="9"/>
      <c r="NO27" s="9"/>
      <c r="NP27" s="9"/>
      <c r="NQ27" s="9"/>
      <c r="NR27" s="9"/>
      <c r="NS27" s="9"/>
      <c r="NT27" s="9"/>
      <c r="NU27" s="9"/>
      <c r="NV27" s="9"/>
      <c r="NW27" s="9"/>
      <c r="NX27" s="9"/>
      <c r="NY27" s="9"/>
      <c r="NZ27" s="9"/>
      <c r="OA27" s="9"/>
      <c r="OB27" s="9"/>
      <c r="OC27" s="9"/>
      <c r="OD27" s="9"/>
      <c r="OE27" s="9"/>
      <c r="OF27" s="9"/>
      <c r="OG27" s="9"/>
      <c r="OH27" s="9"/>
      <c r="OI27" s="9"/>
      <c r="OJ27" s="9"/>
      <c r="OK27" s="9"/>
      <c r="OL27" s="9"/>
      <c r="OM27" s="9"/>
      <c r="ON27" s="9"/>
      <c r="OO27" s="9"/>
      <c r="OP27" s="9"/>
      <c r="OQ27" s="9"/>
      <c r="OR27" s="9"/>
      <c r="OS27" s="9"/>
      <c r="OT27" s="9"/>
      <c r="OU27" s="9"/>
      <c r="OV27" s="9"/>
      <c r="OW27" s="9"/>
      <c r="OX27" s="9"/>
      <c r="OY27" s="9"/>
      <c r="OZ27" s="9"/>
      <c r="PA27" s="9"/>
      <c r="PB27" s="9"/>
      <c r="PC27" s="9"/>
      <c r="PD27" s="9"/>
      <c r="PE27" s="9"/>
      <c r="PF27" s="9"/>
      <c r="PG27" s="9"/>
      <c r="PH27" s="9"/>
      <c r="PI27" s="9"/>
      <c r="PJ27" s="9"/>
      <c r="PK27" s="9"/>
      <c r="PL27" s="9"/>
      <c r="PM27" s="9"/>
      <c r="PN27" s="9"/>
      <c r="PO27" s="9"/>
      <c r="PP27" s="9"/>
      <c r="PQ27" s="9"/>
      <c r="PR27" s="9"/>
      <c r="PS27" s="9"/>
      <c r="PT27" s="9"/>
      <c r="PU27" s="9"/>
      <c r="PV27" s="9"/>
      <c r="PW27" s="9"/>
      <c r="PX27" s="9"/>
      <c r="PY27" s="9"/>
      <c r="PZ27" s="9"/>
      <c r="QA27" s="9"/>
      <c r="QB27" s="9"/>
      <c r="QC27" s="9"/>
      <c r="QD27" s="9"/>
      <c r="QE27" s="9"/>
      <c r="QF27" s="9"/>
      <c r="QG27" s="9"/>
      <c r="QH27" s="9"/>
      <c r="QI27" s="9"/>
      <c r="QJ27" s="9"/>
      <c r="QK27" s="9"/>
      <c r="QL27" s="9"/>
      <c r="QM27" s="9"/>
      <c r="QN27" s="9"/>
      <c r="QO27" s="9"/>
      <c r="QP27" s="9"/>
      <c r="QQ27" s="9"/>
      <c r="QR27" s="9"/>
      <c r="QS27" s="9"/>
      <c r="QT27" s="9"/>
      <c r="QU27" s="9"/>
      <c r="QV27" s="9"/>
      <c r="QW27" s="9"/>
      <c r="QX27" s="9"/>
      <c r="QY27" s="9"/>
      <c r="QZ27" s="9"/>
      <c r="RA27" s="9"/>
      <c r="RB27" s="9"/>
      <c r="RC27" s="9"/>
      <c r="RD27" s="9"/>
      <c r="RE27" s="9"/>
      <c r="RF27" s="9"/>
      <c r="RG27" s="9"/>
      <c r="RH27" s="9"/>
      <c r="RI27" s="9"/>
      <c r="RJ27" s="9"/>
      <c r="RK27" s="9"/>
      <c r="RL27" s="9"/>
      <c r="RM27" s="9"/>
      <c r="RN27" s="9"/>
      <c r="RO27" s="9"/>
      <c r="RP27" s="9"/>
      <c r="RQ27" s="9"/>
      <c r="RR27" s="9"/>
      <c r="RS27" s="9"/>
      <c r="RT27" s="9"/>
      <c r="RU27" s="9"/>
      <c r="RV27" s="9"/>
      <c r="RW27" s="9"/>
      <c r="RX27" s="9"/>
      <c r="RY27" s="9"/>
      <c r="RZ27" s="9"/>
      <c r="SA27" s="9"/>
      <c r="SB27" s="9"/>
      <c r="SC27" s="9"/>
      <c r="SD27" s="9"/>
      <c r="SE27" s="9"/>
      <c r="SF27" s="9"/>
      <c r="SG27" s="9"/>
      <c r="SH27" s="9"/>
      <c r="SI27" s="9"/>
      <c r="SJ27" s="9"/>
      <c r="SK27" s="9"/>
      <c r="SL27" s="9"/>
      <c r="SM27" s="9"/>
      <c r="SN27" s="9"/>
      <c r="SO27" s="9"/>
      <c r="SP27" s="9"/>
      <c r="SQ27" s="9"/>
      <c r="SR27" s="9"/>
      <c r="SS27" s="9"/>
      <c r="ST27" s="9"/>
      <c r="SU27" s="9"/>
      <c r="SV27" s="9"/>
      <c r="SW27" s="9"/>
      <c r="SX27" s="9"/>
      <c r="SY27" s="9"/>
      <c r="SZ27" s="9"/>
      <c r="TA27" s="9"/>
      <c r="TB27" s="9"/>
      <c r="TC27" s="9"/>
      <c r="TD27" s="9"/>
      <c r="TE27" s="9"/>
      <c r="TF27" s="9"/>
      <c r="TG27" s="9"/>
      <c r="TH27" s="9"/>
      <c r="TI27" s="9"/>
      <c r="TJ27" s="9"/>
      <c r="TK27" s="9"/>
      <c r="TL27" s="9"/>
      <c r="TM27" s="9"/>
      <c r="TN27" s="9"/>
      <c r="TO27" s="9"/>
      <c r="TP27" s="9"/>
      <c r="TQ27" s="9"/>
      <c r="TR27" s="9"/>
      <c r="TS27" s="9"/>
      <c r="TT27" s="9"/>
      <c r="TU27" s="9"/>
      <c r="TV27" s="9"/>
      <c r="TW27" s="9"/>
      <c r="TX27" s="9"/>
      <c r="TY27" s="9"/>
      <c r="TZ27" s="9"/>
      <c r="UA27" s="9"/>
      <c r="UB27" s="9"/>
      <c r="UC27" s="9"/>
      <c r="UD27" s="9"/>
      <c r="UE27" s="9"/>
      <c r="UF27" s="9"/>
      <c r="UG27" s="9"/>
      <c r="UH27" s="9"/>
      <c r="UI27" s="9"/>
      <c r="UJ27" s="9"/>
      <c r="UK27" s="9"/>
      <c r="UL27" s="9"/>
      <c r="UM27" s="9"/>
      <c r="UN27" s="9"/>
      <c r="UO27" s="9"/>
      <c r="UP27" s="9"/>
      <c r="UQ27" s="9"/>
      <c r="UR27" s="9"/>
      <c r="US27" s="9"/>
      <c r="UT27" s="9"/>
      <c r="UU27" s="9"/>
      <c r="UV27" s="9"/>
      <c r="UW27" s="9"/>
      <c r="UX27" s="9"/>
      <c r="UY27" s="9"/>
      <c r="UZ27" s="9"/>
      <c r="VA27" s="9"/>
      <c r="VB27" s="9"/>
      <c r="VC27" s="9"/>
      <c r="VD27" s="9"/>
      <c r="VE27" s="9"/>
      <c r="VF27" s="9"/>
      <c r="VG27" s="9"/>
      <c r="VH27" s="9"/>
      <c r="VI27" s="9"/>
      <c r="VJ27" s="9"/>
      <c r="VK27" s="9"/>
      <c r="VL27" s="9"/>
      <c r="VM27" s="9"/>
      <c r="VN27" s="9"/>
      <c r="VO27" s="9"/>
      <c r="VP27" s="9"/>
      <c r="VQ27" s="9"/>
      <c r="VR27" s="9"/>
      <c r="VS27" s="9"/>
      <c r="VT27" s="9"/>
      <c r="VU27" s="9"/>
      <c r="VV27" s="9"/>
      <c r="VW27" s="9"/>
      <c r="VX27" s="9"/>
      <c r="VY27" s="9"/>
      <c r="VZ27" s="9"/>
      <c r="WA27" s="9"/>
      <c r="WB27" s="9"/>
      <c r="WC27" s="9"/>
      <c r="WD27" s="9"/>
      <c r="WE27" s="9"/>
      <c r="WF27" s="9"/>
      <c r="WG27" s="9"/>
      <c r="WH27" s="9"/>
      <c r="WI27" s="9"/>
      <c r="WJ27" s="9"/>
      <c r="WK27" s="9"/>
      <c r="WL27" s="9"/>
      <c r="WM27" s="9"/>
      <c r="WN27" s="9"/>
      <c r="WO27" s="9"/>
      <c r="WP27" s="9"/>
      <c r="WQ27" s="9"/>
      <c r="WR27" s="9"/>
      <c r="WS27" s="9"/>
      <c r="WT27" s="9"/>
      <c r="WU27" s="9"/>
      <c r="WV27" s="9"/>
      <c r="WW27" s="9"/>
      <c r="WX27" s="9"/>
      <c r="WY27" s="9"/>
      <c r="WZ27" s="9"/>
      <c r="XA27" s="9"/>
      <c r="XB27" s="9"/>
      <c r="XC27" s="9"/>
      <c r="XD27" s="9"/>
      <c r="XE27" s="9"/>
      <c r="XF27" s="9"/>
      <c r="XG27" s="9"/>
      <c r="XH27" s="9"/>
      <c r="XI27" s="9"/>
      <c r="XJ27" s="9"/>
      <c r="XK27" s="9"/>
      <c r="XL27" s="9"/>
      <c r="XM27" s="9"/>
      <c r="XN27" s="9"/>
      <c r="XO27" s="9"/>
      <c r="XP27" s="9"/>
      <c r="XQ27" s="9"/>
      <c r="XR27" s="9"/>
      <c r="XS27" s="9"/>
      <c r="XT27" s="9"/>
      <c r="XU27" s="9"/>
      <c r="XV27" s="9"/>
      <c r="XW27" s="9"/>
      <c r="XX27" s="9"/>
      <c r="XY27" s="9"/>
      <c r="XZ27" s="9"/>
      <c r="YA27" s="9"/>
      <c r="YB27" s="9"/>
      <c r="YC27" s="9"/>
      <c r="YD27" s="9"/>
      <c r="YE27" s="9"/>
      <c r="YF27" s="9"/>
      <c r="YG27" s="9"/>
      <c r="YH27" s="9"/>
      <c r="YI27" s="9"/>
      <c r="YJ27" s="9"/>
      <c r="YK27" s="9"/>
      <c r="YL27" s="9"/>
      <c r="YM27" s="9"/>
      <c r="YN27" s="9"/>
      <c r="YO27" s="9"/>
      <c r="YP27" s="9"/>
      <c r="YQ27" s="9"/>
      <c r="YR27" s="9"/>
      <c r="YS27" s="9"/>
      <c r="YT27" s="9"/>
      <c r="YU27" s="9"/>
      <c r="YV27" s="9"/>
      <c r="YW27" s="9"/>
      <c r="YX27" s="9"/>
      <c r="YY27" s="9"/>
      <c r="YZ27" s="9"/>
      <c r="ZA27" s="9"/>
      <c r="ZB27" s="9"/>
      <c r="ZC27" s="9"/>
      <c r="ZD27" s="9"/>
      <c r="ZE27" s="9"/>
      <c r="ZF27" s="9"/>
      <c r="ZG27" s="9"/>
      <c r="ZH27" s="9"/>
      <c r="ZI27" s="9"/>
      <c r="ZJ27" s="9"/>
      <c r="ZK27" s="9"/>
      <c r="ZL27" s="9"/>
      <c r="ZM27" s="9"/>
      <c r="ZN27" s="9"/>
      <c r="ZO27" s="9"/>
      <c r="ZP27" s="9"/>
      <c r="ZQ27" s="9"/>
      <c r="ZR27" s="9"/>
      <c r="ZS27" s="9"/>
      <c r="ZT27" s="9"/>
      <c r="ZU27" s="9"/>
      <c r="ZV27" s="9"/>
      <c r="ZW27" s="9"/>
      <c r="ZX27" s="9"/>
      <c r="ZY27" s="9"/>
      <c r="ZZ27" s="9"/>
      <c r="AAA27" s="9"/>
      <c r="AAB27" s="9"/>
      <c r="AAC27" s="9"/>
      <c r="AAD27" s="9"/>
      <c r="AAE27" s="9"/>
      <c r="AAF27" s="9"/>
      <c r="AAG27" s="9"/>
      <c r="AAH27" s="9"/>
      <c r="AAI27" s="9"/>
      <c r="AAJ27" s="9"/>
      <c r="AAK27" s="9"/>
      <c r="AAL27" s="9"/>
      <c r="AAM27" s="9"/>
      <c r="AAN27" s="9"/>
      <c r="AAO27" s="9"/>
      <c r="AAP27" s="9"/>
      <c r="AAQ27" s="9"/>
      <c r="AAR27" s="9"/>
      <c r="AAS27" s="9"/>
      <c r="AAT27" s="9"/>
      <c r="AAU27" s="9"/>
      <c r="AAV27" s="9"/>
      <c r="AAW27" s="9"/>
      <c r="AAX27" s="9"/>
      <c r="AAY27" s="9"/>
      <c r="AAZ27" s="9"/>
      <c r="ABA27" s="9"/>
      <c r="ABB27" s="9"/>
      <c r="ABC27" s="9"/>
      <c r="ABD27" s="9"/>
      <c r="ABE27" s="9"/>
      <c r="ABF27" s="9"/>
      <c r="ABG27" s="9"/>
      <c r="ABH27" s="9"/>
      <c r="ABI27" s="9"/>
      <c r="ABJ27" s="9"/>
      <c r="ABK27" s="9"/>
      <c r="ABL27" s="9"/>
      <c r="ABM27" s="9"/>
      <c r="ABN27" s="9"/>
      <c r="ABO27" s="9"/>
      <c r="ABP27" s="9"/>
      <c r="ABQ27" s="9"/>
      <c r="ABR27" s="9"/>
      <c r="ABS27" s="9"/>
      <c r="ABT27" s="9"/>
      <c r="ABU27" s="9"/>
      <c r="ABV27" s="9"/>
      <c r="ABW27" s="9"/>
      <c r="ABX27" s="9"/>
      <c r="ABY27" s="9"/>
      <c r="ABZ27" s="9"/>
      <c r="ACA27" s="9"/>
      <c r="ACB27" s="9"/>
      <c r="ACC27" s="9"/>
      <c r="ACD27" s="9"/>
      <c r="ACE27" s="9"/>
      <c r="ACF27" s="9"/>
      <c r="ACG27" s="9"/>
      <c r="ACH27" s="9"/>
      <c r="ACI27" s="9"/>
      <c r="ACJ27" s="9"/>
      <c r="ACK27" s="9"/>
      <c r="ACL27" s="9"/>
      <c r="ACM27" s="9"/>
      <c r="ACN27" s="9"/>
      <c r="ACO27" s="9"/>
      <c r="ACP27" s="9"/>
      <c r="ACQ27" s="9"/>
      <c r="ACR27" s="9"/>
      <c r="ACS27" s="9"/>
      <c r="ACT27" s="9"/>
      <c r="ACU27" s="9"/>
      <c r="ACV27" s="9"/>
      <c r="ACW27" s="9"/>
      <c r="ACX27" s="9"/>
      <c r="ACY27" s="9"/>
      <c r="ACZ27" s="9"/>
      <c r="ADA27" s="9"/>
      <c r="ADB27" s="9"/>
      <c r="ADC27" s="9"/>
      <c r="ADD27" s="9"/>
      <c r="ADE27" s="9"/>
      <c r="ADF27" s="9"/>
      <c r="ADG27" s="9"/>
      <c r="ADH27" s="9"/>
      <c r="ADI27" s="9"/>
      <c r="ADJ27" s="9"/>
      <c r="ADK27" s="9"/>
      <c r="ADL27" s="9"/>
      <c r="ADM27" s="9"/>
      <c r="ADN27" s="9"/>
      <c r="ADO27" s="9"/>
      <c r="ADP27" s="9"/>
      <c r="ADQ27" s="9"/>
      <c r="ADR27" s="9"/>
      <c r="ADS27" s="9"/>
      <c r="ADT27" s="9"/>
      <c r="ADU27" s="9"/>
      <c r="ADV27" s="9"/>
      <c r="ADW27" s="9"/>
      <c r="ADX27" s="9"/>
      <c r="ADY27" s="9"/>
      <c r="ADZ27" s="9"/>
      <c r="AEA27" s="9"/>
      <c r="AEB27" s="9"/>
      <c r="AEC27" s="9"/>
      <c r="AED27" s="9"/>
      <c r="AEE27" s="9"/>
      <c r="AEF27" s="9"/>
      <c r="AEG27" s="9"/>
      <c r="AEH27" s="9"/>
      <c r="AEI27" s="9"/>
      <c r="AEJ27" s="9"/>
      <c r="AEK27" s="9"/>
      <c r="AEL27" s="9"/>
      <c r="AEM27" s="9"/>
      <c r="AEN27" s="9"/>
      <c r="AEO27" s="9"/>
      <c r="AEP27" s="9"/>
      <c r="AEQ27" s="9"/>
      <c r="AER27" s="9"/>
      <c r="AES27" s="9"/>
      <c r="AET27" s="9"/>
      <c r="AEU27" s="9"/>
      <c r="AEV27" s="9"/>
      <c r="AEW27" s="9"/>
      <c r="AEX27" s="9"/>
      <c r="AEY27" s="9"/>
      <c r="AEZ27" s="9"/>
      <c r="AFA27" s="9"/>
      <c r="AFB27" s="9"/>
      <c r="AFC27" s="9"/>
      <c r="AFD27" s="9"/>
      <c r="AFE27" s="9"/>
      <c r="AFF27" s="9"/>
      <c r="AFG27" s="9"/>
      <c r="AFH27" s="9"/>
      <c r="AFI27" s="9"/>
      <c r="AFJ27" s="9"/>
      <c r="AFK27" s="9"/>
      <c r="AFL27" s="9"/>
      <c r="AFM27" s="9"/>
      <c r="AFN27" s="9"/>
      <c r="AFO27" s="9"/>
      <c r="AFP27" s="9"/>
      <c r="AFQ27" s="9"/>
      <c r="AFR27" s="9"/>
      <c r="AFS27" s="9"/>
      <c r="AFT27" s="9"/>
      <c r="AFU27" s="9"/>
      <c r="AFV27" s="9"/>
      <c r="AFW27" s="9"/>
      <c r="AFX27" s="9"/>
      <c r="AFY27" s="9"/>
      <c r="AFZ27" s="9"/>
      <c r="AGA27" s="9"/>
      <c r="AGB27" s="9"/>
      <c r="AGC27" s="9"/>
      <c r="AGD27" s="9"/>
      <c r="AGE27" s="9"/>
      <c r="AGF27" s="9"/>
      <c r="AGG27" s="9"/>
      <c r="AGH27" s="9"/>
      <c r="AGI27" s="9"/>
      <c r="AGJ27" s="9"/>
      <c r="AGK27" s="9"/>
      <c r="AGL27" s="9"/>
      <c r="AGM27" s="9"/>
      <c r="AGN27" s="9"/>
      <c r="AGO27" s="9"/>
      <c r="AGP27" s="9"/>
      <c r="AGQ27" s="9"/>
      <c r="AGR27" s="9"/>
      <c r="AGS27" s="9"/>
      <c r="AGT27" s="9"/>
      <c r="AGU27" s="9"/>
      <c r="AGV27" s="9"/>
      <c r="AGW27" s="9"/>
      <c r="AGX27" s="9"/>
      <c r="AGY27" s="9"/>
      <c r="AGZ27" s="9"/>
      <c r="AHA27" s="9"/>
      <c r="AHB27" s="9"/>
      <c r="AHC27" s="9"/>
      <c r="AHD27" s="9"/>
      <c r="AHE27" s="9"/>
      <c r="AHF27" s="9"/>
      <c r="AHG27" s="9"/>
      <c r="AHH27" s="9"/>
      <c r="AHI27" s="9"/>
      <c r="AHJ27" s="9"/>
      <c r="AHK27" s="9"/>
      <c r="AHL27" s="9"/>
      <c r="AHM27" s="9"/>
      <c r="AHN27" s="9"/>
      <c r="AHO27" s="9"/>
      <c r="AHP27" s="9"/>
      <c r="AHQ27" s="9"/>
      <c r="AHR27" s="9"/>
      <c r="AHS27" s="9"/>
      <c r="AHT27" s="9"/>
      <c r="AHU27" s="9"/>
      <c r="AHV27" s="9"/>
      <c r="AHW27" s="9"/>
      <c r="AHX27" s="9"/>
      <c r="AHY27" s="9"/>
      <c r="AHZ27" s="9"/>
      <c r="AIA27" s="9"/>
      <c r="AIB27" s="9"/>
      <c r="AIC27" s="9"/>
      <c r="AID27" s="9"/>
      <c r="AIE27" s="9"/>
      <c r="AIF27" s="9"/>
      <c r="AIG27" s="9"/>
      <c r="AIH27" s="9"/>
      <c r="AII27" s="9"/>
      <c r="AIJ27" s="9"/>
      <c r="AIK27" s="9"/>
      <c r="AIL27" s="9"/>
      <c r="AIM27" s="9"/>
      <c r="AIN27" s="9"/>
      <c r="AIO27" s="9"/>
      <c r="AIP27" s="9"/>
      <c r="AIQ27" s="9"/>
      <c r="AIR27" s="9"/>
      <c r="AIS27" s="9"/>
      <c r="AIT27" s="9"/>
      <c r="AIU27" s="9"/>
      <c r="AIV27" s="9"/>
      <c r="AIW27" s="9"/>
      <c r="AIX27" s="9"/>
      <c r="AIY27" s="9"/>
      <c r="AIZ27" s="9"/>
      <c r="AJA27" s="9"/>
      <c r="AJB27" s="9"/>
      <c r="AJC27" s="9"/>
      <c r="AJD27" s="9"/>
      <c r="AJE27" s="9"/>
      <c r="AJF27" s="9"/>
      <c r="AJG27" s="9"/>
      <c r="AJH27" s="9"/>
      <c r="AJI27" s="9"/>
      <c r="AJJ27" s="9"/>
      <c r="AJK27" s="9"/>
      <c r="AJL27" s="9"/>
      <c r="AJM27" s="9"/>
      <c r="AJN27" s="9"/>
      <c r="AJO27" s="9"/>
      <c r="AJP27" s="9"/>
      <c r="AJQ27" s="9"/>
      <c r="AJR27" s="9"/>
      <c r="AJS27" s="9"/>
      <c r="AJT27" s="9"/>
      <c r="AJU27" s="9"/>
      <c r="AJV27" s="9"/>
      <c r="AJW27" s="9"/>
      <c r="AJX27" s="9"/>
      <c r="AJY27" s="9"/>
      <c r="AJZ27" s="9"/>
      <c r="AKA27" s="9"/>
      <c r="AKB27" s="9"/>
      <c r="AKC27" s="9"/>
      <c r="AKD27" s="9"/>
      <c r="AKE27" s="9"/>
      <c r="AKF27" s="9"/>
      <c r="AKG27" s="9"/>
      <c r="AKH27" s="9"/>
      <c r="AKI27" s="9"/>
      <c r="AKJ27" s="9"/>
      <c r="AKK27" s="9"/>
      <c r="AKL27" s="9"/>
      <c r="AKM27" s="9"/>
      <c r="AKN27" s="9"/>
      <c r="AKO27" s="9"/>
      <c r="AKP27" s="9"/>
      <c r="AKQ27" s="9"/>
      <c r="AKR27" s="9"/>
      <c r="AKS27" s="9"/>
      <c r="AKT27" s="9"/>
      <c r="AKU27" s="9"/>
      <c r="AKV27" s="9"/>
      <c r="AKW27" s="9"/>
      <c r="AKX27" s="9"/>
      <c r="AKY27" s="9"/>
      <c r="AKZ27" s="9"/>
      <c r="ALA27" s="9"/>
      <c r="ALB27" s="9"/>
      <c r="ALC27" s="9"/>
      <c r="ALD27" s="9"/>
      <c r="ALE27" s="9"/>
      <c r="ALF27" s="9"/>
      <c r="ALG27" s="9"/>
      <c r="ALH27" s="9"/>
      <c r="ALI27" s="9"/>
      <c r="ALJ27" s="9"/>
      <c r="ALK27" s="9"/>
      <c r="ALL27" s="9"/>
      <c r="ALM27" s="9"/>
      <c r="ALN27" s="9"/>
      <c r="ALO27" s="9"/>
      <c r="ALP27" s="9"/>
      <c r="ALQ27" s="9"/>
      <c r="ALR27" s="9"/>
      <c r="ALS27" s="9"/>
      <c r="ALT27" s="9"/>
      <c r="ALU27" s="9"/>
      <c r="ALV27" s="9"/>
      <c r="ALW27" s="9"/>
      <c r="ALX27" s="9"/>
      <c r="ALY27" s="9"/>
      <c r="ALZ27" s="9"/>
      <c r="AMA27" s="9"/>
      <c r="AMB27" s="9"/>
      <c r="AMC27" s="9"/>
      <c r="AMD27" s="9"/>
      <c r="AME27" s="9"/>
      <c r="AMF27" s="9"/>
      <c r="AMG27" s="9"/>
      <c r="AMH27" s="9"/>
    </row>
    <row r="28" spans="1:102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  <c r="IW28" s="9"/>
      <c r="IX28" s="9"/>
      <c r="IY28" s="9"/>
      <c r="IZ28" s="9"/>
      <c r="JA28" s="9"/>
      <c r="JB28" s="9"/>
      <c r="JC28" s="9"/>
      <c r="JD28" s="9"/>
      <c r="JE28" s="9"/>
      <c r="JF28" s="9"/>
      <c r="JG28" s="9"/>
      <c r="JH28" s="9"/>
      <c r="JI28" s="9"/>
      <c r="JJ28" s="9"/>
      <c r="JK28" s="9"/>
      <c r="JL28" s="9"/>
      <c r="JM28" s="9"/>
      <c r="JN28" s="9"/>
      <c r="JO28" s="9"/>
      <c r="JP28" s="9"/>
      <c r="JQ28" s="9"/>
      <c r="JR28" s="9"/>
      <c r="JS28" s="9"/>
      <c r="JT28" s="9"/>
      <c r="JU28" s="9"/>
      <c r="JV28" s="9"/>
      <c r="JW28" s="9"/>
      <c r="JX28" s="9"/>
      <c r="JY28" s="9"/>
      <c r="JZ28" s="9"/>
      <c r="KA28" s="9"/>
      <c r="KB28" s="9"/>
      <c r="KC28" s="9"/>
      <c r="KD28" s="9"/>
      <c r="KE28" s="9"/>
      <c r="KF28" s="9"/>
      <c r="KG28" s="9"/>
      <c r="KH28" s="9"/>
      <c r="KI28" s="9"/>
      <c r="KJ28" s="9"/>
      <c r="KK28" s="9"/>
      <c r="KL28" s="9"/>
      <c r="KM28" s="9"/>
      <c r="KN28" s="9"/>
      <c r="KO28" s="9"/>
      <c r="KP28" s="9"/>
      <c r="KQ28" s="9"/>
      <c r="KR28" s="9"/>
      <c r="KS28" s="9"/>
      <c r="KT28" s="9"/>
      <c r="KU28" s="9"/>
      <c r="KV28" s="9"/>
      <c r="KW28" s="9"/>
      <c r="KX28" s="9"/>
      <c r="KY28" s="9"/>
      <c r="KZ28" s="9"/>
      <c r="LA28" s="9"/>
      <c r="LB28" s="9"/>
      <c r="LC28" s="9"/>
      <c r="LD28" s="9"/>
      <c r="LE28" s="9"/>
      <c r="LF28" s="9"/>
      <c r="LG28" s="9"/>
      <c r="LH28" s="9"/>
      <c r="LI28" s="9"/>
      <c r="LJ28" s="9"/>
      <c r="LK28" s="9"/>
      <c r="LL28" s="9"/>
      <c r="LM28" s="9"/>
      <c r="LN28" s="9"/>
      <c r="LO28" s="9"/>
      <c r="LP28" s="9"/>
      <c r="LQ28" s="9"/>
      <c r="LR28" s="9"/>
      <c r="LS28" s="9"/>
      <c r="LT28" s="9"/>
      <c r="LU28" s="9"/>
      <c r="LV28" s="9"/>
      <c r="LW28" s="9"/>
      <c r="LX28" s="9"/>
      <c r="LY28" s="9"/>
      <c r="LZ28" s="9"/>
      <c r="MA28" s="9"/>
      <c r="MB28" s="9"/>
      <c r="MC28" s="9"/>
      <c r="MD28" s="9"/>
      <c r="ME28" s="9"/>
      <c r="MF28" s="9"/>
      <c r="MG28" s="9"/>
      <c r="MH28" s="9"/>
      <c r="MI28" s="9"/>
      <c r="MJ28" s="9"/>
      <c r="MK28" s="9"/>
      <c r="ML28" s="9"/>
      <c r="MM28" s="9"/>
      <c r="MN28" s="9"/>
      <c r="MO28" s="9"/>
      <c r="MP28" s="9"/>
      <c r="MQ28" s="9"/>
      <c r="MR28" s="9"/>
      <c r="MS28" s="9"/>
      <c r="MT28" s="9"/>
      <c r="MU28" s="9"/>
      <c r="MV28" s="9"/>
      <c r="MW28" s="9"/>
      <c r="MX28" s="9"/>
      <c r="MY28" s="9"/>
      <c r="MZ28" s="9"/>
      <c r="NA28" s="9"/>
      <c r="NB28" s="9"/>
      <c r="NC28" s="9"/>
      <c r="ND28" s="9"/>
      <c r="NE28" s="9"/>
      <c r="NF28" s="9"/>
      <c r="NG28" s="9"/>
      <c r="NH28" s="9"/>
      <c r="NI28" s="9"/>
      <c r="NJ28" s="9"/>
      <c r="NK28" s="9"/>
      <c r="NL28" s="9"/>
      <c r="NM28" s="9"/>
      <c r="NN28" s="9"/>
      <c r="NO28" s="9"/>
      <c r="NP28" s="9"/>
      <c r="NQ28" s="9"/>
      <c r="NR28" s="9"/>
      <c r="NS28" s="9"/>
      <c r="NT28" s="9"/>
      <c r="NU28" s="9"/>
      <c r="NV28" s="9"/>
      <c r="NW28" s="9"/>
      <c r="NX28" s="9"/>
      <c r="NY28" s="9"/>
      <c r="NZ28" s="9"/>
      <c r="OA28" s="9"/>
      <c r="OB28" s="9"/>
      <c r="OC28" s="9"/>
      <c r="OD28" s="9"/>
      <c r="OE28" s="9"/>
      <c r="OF28" s="9"/>
      <c r="OG28" s="9"/>
      <c r="OH28" s="9"/>
      <c r="OI28" s="9"/>
      <c r="OJ28" s="9"/>
      <c r="OK28" s="9"/>
      <c r="OL28" s="9"/>
      <c r="OM28" s="9"/>
      <c r="ON28" s="9"/>
      <c r="OO28" s="9"/>
      <c r="OP28" s="9"/>
      <c r="OQ28" s="9"/>
      <c r="OR28" s="9"/>
      <c r="OS28" s="9"/>
      <c r="OT28" s="9"/>
      <c r="OU28" s="9"/>
      <c r="OV28" s="9"/>
      <c r="OW28" s="9"/>
      <c r="OX28" s="9"/>
      <c r="OY28" s="9"/>
      <c r="OZ28" s="9"/>
      <c r="PA28" s="9"/>
      <c r="PB28" s="9"/>
      <c r="PC28" s="9"/>
      <c r="PD28" s="9"/>
      <c r="PE28" s="9"/>
      <c r="PF28" s="9"/>
      <c r="PG28" s="9"/>
      <c r="PH28" s="9"/>
      <c r="PI28" s="9"/>
      <c r="PJ28" s="9"/>
      <c r="PK28" s="9"/>
      <c r="PL28" s="9"/>
      <c r="PM28" s="9"/>
      <c r="PN28" s="9"/>
      <c r="PO28" s="9"/>
      <c r="PP28" s="9"/>
      <c r="PQ28" s="9"/>
      <c r="PR28" s="9"/>
      <c r="PS28" s="9"/>
      <c r="PT28" s="9"/>
      <c r="PU28" s="9"/>
      <c r="PV28" s="9"/>
      <c r="PW28" s="9"/>
      <c r="PX28" s="9"/>
      <c r="PY28" s="9"/>
      <c r="PZ28" s="9"/>
      <c r="QA28" s="9"/>
      <c r="QB28" s="9"/>
      <c r="QC28" s="9"/>
      <c r="QD28" s="9"/>
      <c r="QE28" s="9"/>
      <c r="QF28" s="9"/>
      <c r="QG28" s="9"/>
      <c r="QH28" s="9"/>
      <c r="QI28" s="9"/>
      <c r="QJ28" s="9"/>
      <c r="QK28" s="9"/>
      <c r="QL28" s="9"/>
      <c r="QM28" s="9"/>
      <c r="QN28" s="9"/>
      <c r="QO28" s="9"/>
      <c r="QP28" s="9"/>
      <c r="QQ28" s="9"/>
      <c r="QR28" s="9"/>
      <c r="QS28" s="9"/>
      <c r="QT28" s="9"/>
      <c r="QU28" s="9"/>
      <c r="QV28" s="9"/>
      <c r="QW28" s="9"/>
      <c r="QX28" s="9"/>
      <c r="QY28" s="9"/>
      <c r="QZ28" s="9"/>
      <c r="RA28" s="9"/>
      <c r="RB28" s="9"/>
      <c r="RC28" s="9"/>
      <c r="RD28" s="9"/>
      <c r="RE28" s="9"/>
      <c r="RF28" s="9"/>
      <c r="RG28" s="9"/>
      <c r="RH28" s="9"/>
      <c r="RI28" s="9"/>
      <c r="RJ28" s="9"/>
      <c r="RK28" s="9"/>
      <c r="RL28" s="9"/>
      <c r="RM28" s="9"/>
      <c r="RN28" s="9"/>
      <c r="RO28" s="9"/>
      <c r="RP28" s="9"/>
      <c r="RQ28" s="9"/>
      <c r="RR28" s="9"/>
      <c r="RS28" s="9"/>
      <c r="RT28" s="9"/>
      <c r="RU28" s="9"/>
      <c r="RV28" s="9"/>
      <c r="RW28" s="9"/>
      <c r="RX28" s="9"/>
      <c r="RY28" s="9"/>
      <c r="RZ28" s="9"/>
      <c r="SA28" s="9"/>
      <c r="SB28" s="9"/>
      <c r="SC28" s="9"/>
      <c r="SD28" s="9"/>
      <c r="SE28" s="9"/>
      <c r="SF28" s="9"/>
      <c r="SG28" s="9"/>
      <c r="SH28" s="9"/>
      <c r="SI28" s="9"/>
      <c r="SJ28" s="9"/>
      <c r="SK28" s="9"/>
      <c r="SL28" s="9"/>
      <c r="SM28" s="9"/>
      <c r="SN28" s="9"/>
      <c r="SO28" s="9"/>
      <c r="SP28" s="9"/>
      <c r="SQ28" s="9"/>
      <c r="SR28" s="9"/>
      <c r="SS28" s="9"/>
      <c r="ST28" s="9"/>
      <c r="SU28" s="9"/>
      <c r="SV28" s="9"/>
      <c r="SW28" s="9"/>
      <c r="SX28" s="9"/>
      <c r="SY28" s="9"/>
      <c r="SZ28" s="9"/>
      <c r="TA28" s="9"/>
      <c r="TB28" s="9"/>
      <c r="TC28" s="9"/>
      <c r="TD28" s="9"/>
      <c r="TE28" s="9"/>
      <c r="TF28" s="9"/>
      <c r="TG28" s="9"/>
      <c r="TH28" s="9"/>
      <c r="TI28" s="9"/>
      <c r="TJ28" s="9"/>
      <c r="TK28" s="9"/>
      <c r="TL28" s="9"/>
      <c r="TM28" s="9"/>
      <c r="TN28" s="9"/>
      <c r="TO28" s="9"/>
      <c r="TP28" s="9"/>
      <c r="TQ28" s="9"/>
      <c r="TR28" s="9"/>
      <c r="TS28" s="9"/>
      <c r="TT28" s="9"/>
      <c r="TU28" s="9"/>
      <c r="TV28" s="9"/>
      <c r="TW28" s="9"/>
      <c r="TX28" s="9"/>
      <c r="TY28" s="9"/>
      <c r="TZ28" s="9"/>
      <c r="UA28" s="9"/>
      <c r="UB28" s="9"/>
      <c r="UC28" s="9"/>
      <c r="UD28" s="9"/>
      <c r="UE28" s="9"/>
      <c r="UF28" s="9"/>
      <c r="UG28" s="9"/>
      <c r="UH28" s="9"/>
      <c r="UI28" s="9"/>
      <c r="UJ28" s="9"/>
      <c r="UK28" s="9"/>
      <c r="UL28" s="9"/>
      <c r="UM28" s="9"/>
      <c r="UN28" s="9"/>
      <c r="UO28" s="9"/>
      <c r="UP28" s="9"/>
      <c r="UQ28" s="9"/>
      <c r="UR28" s="9"/>
      <c r="US28" s="9"/>
      <c r="UT28" s="9"/>
      <c r="UU28" s="9"/>
      <c r="UV28" s="9"/>
      <c r="UW28" s="9"/>
      <c r="UX28" s="9"/>
      <c r="UY28" s="9"/>
      <c r="UZ28" s="9"/>
      <c r="VA28" s="9"/>
      <c r="VB28" s="9"/>
      <c r="VC28" s="9"/>
      <c r="VD28" s="9"/>
      <c r="VE28" s="9"/>
      <c r="VF28" s="9"/>
      <c r="VG28" s="9"/>
      <c r="VH28" s="9"/>
      <c r="VI28" s="9"/>
      <c r="VJ28" s="9"/>
      <c r="VK28" s="9"/>
      <c r="VL28" s="9"/>
      <c r="VM28" s="9"/>
      <c r="VN28" s="9"/>
      <c r="VO28" s="9"/>
      <c r="VP28" s="9"/>
      <c r="VQ28" s="9"/>
      <c r="VR28" s="9"/>
      <c r="VS28" s="9"/>
      <c r="VT28" s="9"/>
      <c r="VU28" s="9"/>
      <c r="VV28" s="9"/>
      <c r="VW28" s="9"/>
      <c r="VX28" s="9"/>
      <c r="VY28" s="9"/>
      <c r="VZ28" s="9"/>
      <c r="WA28" s="9"/>
      <c r="WB28" s="9"/>
      <c r="WC28" s="9"/>
      <c r="WD28" s="9"/>
      <c r="WE28" s="9"/>
      <c r="WF28" s="9"/>
      <c r="WG28" s="9"/>
      <c r="WH28" s="9"/>
      <c r="WI28" s="9"/>
      <c r="WJ28" s="9"/>
      <c r="WK28" s="9"/>
      <c r="WL28" s="9"/>
      <c r="WM28" s="9"/>
      <c r="WN28" s="9"/>
      <c r="WO28" s="9"/>
      <c r="WP28" s="9"/>
      <c r="WQ28" s="9"/>
      <c r="WR28" s="9"/>
      <c r="WS28" s="9"/>
      <c r="WT28" s="9"/>
      <c r="WU28" s="9"/>
      <c r="WV28" s="9"/>
      <c r="WW28" s="9"/>
      <c r="WX28" s="9"/>
      <c r="WY28" s="9"/>
      <c r="WZ28" s="9"/>
      <c r="XA28" s="9"/>
      <c r="XB28" s="9"/>
      <c r="XC28" s="9"/>
      <c r="XD28" s="9"/>
      <c r="XE28" s="9"/>
      <c r="XF28" s="9"/>
      <c r="XG28" s="9"/>
      <c r="XH28" s="9"/>
      <c r="XI28" s="9"/>
      <c r="XJ28" s="9"/>
      <c r="XK28" s="9"/>
      <c r="XL28" s="9"/>
      <c r="XM28" s="9"/>
      <c r="XN28" s="9"/>
      <c r="XO28" s="9"/>
      <c r="XP28" s="9"/>
      <c r="XQ28" s="9"/>
      <c r="XR28" s="9"/>
      <c r="XS28" s="9"/>
      <c r="XT28" s="9"/>
      <c r="XU28" s="9"/>
      <c r="XV28" s="9"/>
      <c r="XW28" s="9"/>
      <c r="XX28" s="9"/>
      <c r="XY28" s="9"/>
      <c r="XZ28" s="9"/>
      <c r="YA28" s="9"/>
      <c r="YB28" s="9"/>
      <c r="YC28" s="9"/>
      <c r="YD28" s="9"/>
      <c r="YE28" s="9"/>
      <c r="YF28" s="9"/>
      <c r="YG28" s="9"/>
      <c r="YH28" s="9"/>
      <c r="YI28" s="9"/>
      <c r="YJ28" s="9"/>
      <c r="YK28" s="9"/>
      <c r="YL28" s="9"/>
      <c r="YM28" s="9"/>
      <c r="YN28" s="9"/>
      <c r="YO28" s="9"/>
      <c r="YP28" s="9"/>
      <c r="YQ28" s="9"/>
      <c r="YR28" s="9"/>
      <c r="YS28" s="9"/>
      <c r="YT28" s="9"/>
      <c r="YU28" s="9"/>
      <c r="YV28" s="9"/>
      <c r="YW28" s="9"/>
      <c r="YX28" s="9"/>
      <c r="YY28" s="9"/>
      <c r="YZ28" s="9"/>
      <c r="ZA28" s="9"/>
      <c r="ZB28" s="9"/>
      <c r="ZC28" s="9"/>
      <c r="ZD28" s="9"/>
      <c r="ZE28" s="9"/>
      <c r="ZF28" s="9"/>
      <c r="ZG28" s="9"/>
      <c r="ZH28" s="9"/>
      <c r="ZI28" s="9"/>
      <c r="ZJ28" s="9"/>
      <c r="ZK28" s="9"/>
      <c r="ZL28" s="9"/>
      <c r="ZM28" s="9"/>
      <c r="ZN28" s="9"/>
      <c r="ZO28" s="9"/>
      <c r="ZP28" s="9"/>
      <c r="ZQ28" s="9"/>
      <c r="ZR28" s="9"/>
      <c r="ZS28" s="9"/>
      <c r="ZT28" s="9"/>
      <c r="ZU28" s="9"/>
      <c r="ZV28" s="9"/>
      <c r="ZW28" s="9"/>
      <c r="ZX28" s="9"/>
      <c r="ZY28" s="9"/>
      <c r="ZZ28" s="9"/>
      <c r="AAA28" s="9"/>
      <c r="AAB28" s="9"/>
      <c r="AAC28" s="9"/>
      <c r="AAD28" s="9"/>
      <c r="AAE28" s="9"/>
      <c r="AAF28" s="9"/>
      <c r="AAG28" s="9"/>
      <c r="AAH28" s="9"/>
      <c r="AAI28" s="9"/>
      <c r="AAJ28" s="9"/>
      <c r="AAK28" s="9"/>
      <c r="AAL28" s="9"/>
      <c r="AAM28" s="9"/>
      <c r="AAN28" s="9"/>
      <c r="AAO28" s="9"/>
      <c r="AAP28" s="9"/>
      <c r="AAQ28" s="9"/>
      <c r="AAR28" s="9"/>
      <c r="AAS28" s="9"/>
      <c r="AAT28" s="9"/>
      <c r="AAU28" s="9"/>
      <c r="AAV28" s="9"/>
      <c r="AAW28" s="9"/>
      <c r="AAX28" s="9"/>
      <c r="AAY28" s="9"/>
      <c r="AAZ28" s="9"/>
      <c r="ABA28" s="9"/>
      <c r="ABB28" s="9"/>
      <c r="ABC28" s="9"/>
      <c r="ABD28" s="9"/>
      <c r="ABE28" s="9"/>
      <c r="ABF28" s="9"/>
      <c r="ABG28" s="9"/>
      <c r="ABH28" s="9"/>
      <c r="ABI28" s="9"/>
      <c r="ABJ28" s="9"/>
      <c r="ABK28" s="9"/>
      <c r="ABL28" s="9"/>
      <c r="ABM28" s="9"/>
      <c r="ABN28" s="9"/>
      <c r="ABO28" s="9"/>
      <c r="ABP28" s="9"/>
      <c r="ABQ28" s="9"/>
      <c r="ABR28" s="9"/>
      <c r="ABS28" s="9"/>
      <c r="ABT28" s="9"/>
      <c r="ABU28" s="9"/>
      <c r="ABV28" s="9"/>
      <c r="ABW28" s="9"/>
      <c r="ABX28" s="9"/>
      <c r="ABY28" s="9"/>
      <c r="ABZ28" s="9"/>
      <c r="ACA28" s="9"/>
      <c r="ACB28" s="9"/>
      <c r="ACC28" s="9"/>
      <c r="ACD28" s="9"/>
      <c r="ACE28" s="9"/>
      <c r="ACF28" s="9"/>
      <c r="ACG28" s="9"/>
      <c r="ACH28" s="9"/>
      <c r="ACI28" s="9"/>
      <c r="ACJ28" s="9"/>
      <c r="ACK28" s="9"/>
      <c r="ACL28" s="9"/>
      <c r="ACM28" s="9"/>
      <c r="ACN28" s="9"/>
      <c r="ACO28" s="9"/>
      <c r="ACP28" s="9"/>
      <c r="ACQ28" s="9"/>
      <c r="ACR28" s="9"/>
      <c r="ACS28" s="9"/>
      <c r="ACT28" s="9"/>
      <c r="ACU28" s="9"/>
      <c r="ACV28" s="9"/>
      <c r="ACW28" s="9"/>
      <c r="ACX28" s="9"/>
      <c r="ACY28" s="9"/>
      <c r="ACZ28" s="9"/>
      <c r="ADA28" s="9"/>
      <c r="ADB28" s="9"/>
      <c r="ADC28" s="9"/>
      <c r="ADD28" s="9"/>
      <c r="ADE28" s="9"/>
      <c r="ADF28" s="9"/>
      <c r="ADG28" s="9"/>
      <c r="ADH28" s="9"/>
      <c r="ADI28" s="9"/>
      <c r="ADJ28" s="9"/>
      <c r="ADK28" s="9"/>
      <c r="ADL28" s="9"/>
      <c r="ADM28" s="9"/>
      <c r="ADN28" s="9"/>
      <c r="ADO28" s="9"/>
      <c r="ADP28" s="9"/>
      <c r="ADQ28" s="9"/>
      <c r="ADR28" s="9"/>
      <c r="ADS28" s="9"/>
      <c r="ADT28" s="9"/>
      <c r="ADU28" s="9"/>
      <c r="ADV28" s="9"/>
      <c r="ADW28" s="9"/>
      <c r="ADX28" s="9"/>
      <c r="ADY28" s="9"/>
      <c r="ADZ28" s="9"/>
      <c r="AEA28" s="9"/>
      <c r="AEB28" s="9"/>
      <c r="AEC28" s="9"/>
      <c r="AED28" s="9"/>
      <c r="AEE28" s="9"/>
      <c r="AEF28" s="9"/>
      <c r="AEG28" s="9"/>
      <c r="AEH28" s="9"/>
      <c r="AEI28" s="9"/>
      <c r="AEJ28" s="9"/>
      <c r="AEK28" s="9"/>
      <c r="AEL28" s="9"/>
      <c r="AEM28" s="9"/>
      <c r="AEN28" s="9"/>
      <c r="AEO28" s="9"/>
      <c r="AEP28" s="9"/>
      <c r="AEQ28" s="9"/>
      <c r="AER28" s="9"/>
      <c r="AES28" s="9"/>
      <c r="AET28" s="9"/>
      <c r="AEU28" s="9"/>
      <c r="AEV28" s="9"/>
      <c r="AEW28" s="9"/>
      <c r="AEX28" s="9"/>
      <c r="AEY28" s="9"/>
      <c r="AEZ28" s="9"/>
      <c r="AFA28" s="9"/>
      <c r="AFB28" s="9"/>
      <c r="AFC28" s="9"/>
      <c r="AFD28" s="9"/>
      <c r="AFE28" s="9"/>
      <c r="AFF28" s="9"/>
      <c r="AFG28" s="9"/>
      <c r="AFH28" s="9"/>
      <c r="AFI28" s="9"/>
      <c r="AFJ28" s="9"/>
      <c r="AFK28" s="9"/>
      <c r="AFL28" s="9"/>
      <c r="AFM28" s="9"/>
      <c r="AFN28" s="9"/>
      <c r="AFO28" s="9"/>
      <c r="AFP28" s="9"/>
      <c r="AFQ28" s="9"/>
      <c r="AFR28" s="9"/>
      <c r="AFS28" s="9"/>
      <c r="AFT28" s="9"/>
      <c r="AFU28" s="9"/>
      <c r="AFV28" s="9"/>
      <c r="AFW28" s="9"/>
      <c r="AFX28" s="9"/>
      <c r="AFY28" s="9"/>
      <c r="AFZ28" s="9"/>
      <c r="AGA28" s="9"/>
      <c r="AGB28" s="9"/>
      <c r="AGC28" s="9"/>
      <c r="AGD28" s="9"/>
      <c r="AGE28" s="9"/>
      <c r="AGF28" s="9"/>
      <c r="AGG28" s="9"/>
      <c r="AGH28" s="9"/>
      <c r="AGI28" s="9"/>
      <c r="AGJ28" s="9"/>
      <c r="AGK28" s="9"/>
      <c r="AGL28" s="9"/>
      <c r="AGM28" s="9"/>
      <c r="AGN28" s="9"/>
      <c r="AGO28" s="9"/>
      <c r="AGP28" s="9"/>
      <c r="AGQ28" s="9"/>
      <c r="AGR28" s="9"/>
      <c r="AGS28" s="9"/>
      <c r="AGT28" s="9"/>
      <c r="AGU28" s="9"/>
      <c r="AGV28" s="9"/>
      <c r="AGW28" s="9"/>
      <c r="AGX28" s="9"/>
      <c r="AGY28" s="9"/>
      <c r="AGZ28" s="9"/>
      <c r="AHA28" s="9"/>
      <c r="AHB28" s="9"/>
      <c r="AHC28" s="9"/>
      <c r="AHD28" s="9"/>
      <c r="AHE28" s="9"/>
      <c r="AHF28" s="9"/>
      <c r="AHG28" s="9"/>
      <c r="AHH28" s="9"/>
      <c r="AHI28" s="9"/>
      <c r="AHJ28" s="9"/>
      <c r="AHK28" s="9"/>
      <c r="AHL28" s="9"/>
      <c r="AHM28" s="9"/>
      <c r="AHN28" s="9"/>
      <c r="AHO28" s="9"/>
      <c r="AHP28" s="9"/>
      <c r="AHQ28" s="9"/>
      <c r="AHR28" s="9"/>
      <c r="AHS28" s="9"/>
      <c r="AHT28" s="9"/>
      <c r="AHU28" s="9"/>
      <c r="AHV28" s="9"/>
      <c r="AHW28" s="9"/>
      <c r="AHX28" s="9"/>
      <c r="AHY28" s="9"/>
      <c r="AHZ28" s="9"/>
      <c r="AIA28" s="9"/>
      <c r="AIB28" s="9"/>
      <c r="AIC28" s="9"/>
      <c r="AID28" s="9"/>
      <c r="AIE28" s="9"/>
      <c r="AIF28" s="9"/>
      <c r="AIG28" s="9"/>
      <c r="AIH28" s="9"/>
      <c r="AII28" s="9"/>
      <c r="AIJ28" s="9"/>
      <c r="AIK28" s="9"/>
      <c r="AIL28" s="9"/>
      <c r="AIM28" s="9"/>
      <c r="AIN28" s="9"/>
      <c r="AIO28" s="9"/>
      <c r="AIP28" s="9"/>
      <c r="AIQ28" s="9"/>
      <c r="AIR28" s="9"/>
      <c r="AIS28" s="9"/>
      <c r="AIT28" s="9"/>
      <c r="AIU28" s="9"/>
      <c r="AIV28" s="9"/>
      <c r="AIW28" s="9"/>
      <c r="AIX28" s="9"/>
      <c r="AIY28" s="9"/>
      <c r="AIZ28" s="9"/>
      <c r="AJA28" s="9"/>
      <c r="AJB28" s="9"/>
      <c r="AJC28" s="9"/>
      <c r="AJD28" s="9"/>
      <c r="AJE28" s="9"/>
      <c r="AJF28" s="9"/>
      <c r="AJG28" s="9"/>
      <c r="AJH28" s="9"/>
      <c r="AJI28" s="9"/>
      <c r="AJJ28" s="9"/>
      <c r="AJK28" s="9"/>
      <c r="AJL28" s="9"/>
      <c r="AJM28" s="9"/>
      <c r="AJN28" s="9"/>
      <c r="AJO28" s="9"/>
      <c r="AJP28" s="9"/>
      <c r="AJQ28" s="9"/>
      <c r="AJR28" s="9"/>
      <c r="AJS28" s="9"/>
      <c r="AJT28" s="9"/>
      <c r="AJU28" s="9"/>
      <c r="AJV28" s="9"/>
      <c r="AJW28" s="9"/>
      <c r="AJX28" s="9"/>
      <c r="AJY28" s="9"/>
      <c r="AJZ28" s="9"/>
      <c r="AKA28" s="9"/>
      <c r="AKB28" s="9"/>
      <c r="AKC28" s="9"/>
      <c r="AKD28" s="9"/>
      <c r="AKE28" s="9"/>
      <c r="AKF28" s="9"/>
      <c r="AKG28" s="9"/>
      <c r="AKH28" s="9"/>
      <c r="AKI28" s="9"/>
      <c r="AKJ28" s="9"/>
      <c r="AKK28" s="9"/>
      <c r="AKL28" s="9"/>
      <c r="AKM28" s="9"/>
      <c r="AKN28" s="9"/>
      <c r="AKO28" s="9"/>
      <c r="AKP28" s="9"/>
      <c r="AKQ28" s="9"/>
      <c r="AKR28" s="9"/>
      <c r="AKS28" s="9"/>
      <c r="AKT28" s="9"/>
      <c r="AKU28" s="9"/>
      <c r="AKV28" s="9"/>
      <c r="AKW28" s="9"/>
      <c r="AKX28" s="9"/>
      <c r="AKY28" s="9"/>
      <c r="AKZ28" s="9"/>
      <c r="ALA28" s="9"/>
      <c r="ALB28" s="9"/>
      <c r="ALC28" s="9"/>
      <c r="ALD28" s="9"/>
      <c r="ALE28" s="9"/>
      <c r="ALF28" s="9"/>
      <c r="ALG28" s="9"/>
      <c r="ALH28" s="9"/>
      <c r="ALI28" s="9"/>
      <c r="ALJ28" s="9"/>
      <c r="ALK28" s="9"/>
      <c r="ALL28" s="9"/>
      <c r="ALM28" s="9"/>
      <c r="ALN28" s="9"/>
      <c r="ALO28" s="9"/>
      <c r="ALP28" s="9"/>
      <c r="ALQ28" s="9"/>
      <c r="ALR28" s="9"/>
      <c r="ALS28" s="9"/>
      <c r="ALT28" s="9"/>
      <c r="ALU28" s="9"/>
      <c r="ALV28" s="9"/>
      <c r="ALW28" s="9"/>
      <c r="ALX28" s="9"/>
      <c r="ALY28" s="9"/>
      <c r="ALZ28" s="9"/>
      <c r="AMA28" s="9"/>
      <c r="AMB28" s="9"/>
      <c r="AMC28" s="9"/>
      <c r="AMD28" s="9"/>
      <c r="AME28" s="9"/>
      <c r="AMF28" s="9"/>
      <c r="AMG28" s="9"/>
      <c r="AMH28" s="9"/>
    </row>
    <row r="29" spans="1:1022" ht="15.75">
      <c r="A29" s="100" t="s">
        <v>412</v>
      </c>
      <c r="B29" s="101"/>
      <c r="C29" s="102"/>
      <c r="D29" s="102"/>
      <c r="E29" s="102"/>
      <c r="F29" s="103">
        <f>F7+F15+F26</f>
        <v>0</v>
      </c>
    </row>
  </sheetData>
  <mergeCells count="5">
    <mergeCell ref="B16:D16"/>
    <mergeCell ref="B17:D17"/>
    <mergeCell ref="B18:D18"/>
    <mergeCell ref="B19:D19"/>
    <mergeCell ref="B27:D27"/>
  </mergeCells>
  <pageMargins left="0.7" right="0.7" top="0.78749999999999998" bottom="0.78749999999999998" header="0.51180555555555496" footer="0.51180555555555496"/>
  <pageSetup paperSize="9" scale="51" firstPageNumber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K27"/>
  <sheetViews>
    <sheetView view="pageBreakPreview" workbookViewId="0">
      <selection activeCell="D30" sqref="D30"/>
    </sheetView>
  </sheetViews>
  <sheetFormatPr defaultRowHeight="15"/>
  <cols>
    <col min="1" max="1" width="9.140625" style="125" customWidth="1"/>
    <col min="2" max="2" width="85.5703125" style="125" customWidth="1"/>
    <col min="3" max="3" width="12.42578125" style="125" customWidth="1"/>
    <col min="4" max="4" width="20" style="126" customWidth="1"/>
    <col min="5" max="5" width="6.7109375" style="125" customWidth="1"/>
    <col min="6" max="6" width="16.42578125" style="125" customWidth="1"/>
    <col min="7" max="7" width="9.85546875" style="125" customWidth="1"/>
    <col min="8" max="8" width="13.85546875" style="125" customWidth="1"/>
    <col min="9" max="9" width="9.140625" style="125" customWidth="1"/>
    <col min="10" max="10" width="44.28515625" style="125" customWidth="1"/>
    <col min="11" max="1025" width="9.140625" style="125" customWidth="1"/>
  </cols>
  <sheetData>
    <row r="1" spans="1:4" ht="19.5">
      <c r="A1" s="10" t="s">
        <v>0</v>
      </c>
    </row>
    <row r="2" spans="1:4" ht="19.5">
      <c r="A2" s="259" t="s">
        <v>413</v>
      </c>
      <c r="C2" s="126"/>
      <c r="D2" s="12"/>
    </row>
    <row r="3" spans="1:4">
      <c r="C3" s="13" t="s">
        <v>414</v>
      </c>
      <c r="D3" s="13" t="s">
        <v>415</v>
      </c>
    </row>
    <row r="4" spans="1:4" ht="15.75" customHeight="1">
      <c r="A4" s="397">
        <v>1</v>
      </c>
      <c r="B4" s="333" t="s">
        <v>416</v>
      </c>
      <c r="C4" s="397">
        <v>1</v>
      </c>
      <c r="D4" s="334">
        <v>0</v>
      </c>
    </row>
    <row r="5" spans="1:4" ht="15.75" customHeight="1">
      <c r="A5" s="397"/>
      <c r="B5" s="335" t="s">
        <v>417</v>
      </c>
      <c r="C5" s="397">
        <v>0</v>
      </c>
      <c r="D5" s="336"/>
    </row>
    <row r="6" spans="1:4" ht="14.25" customHeight="1">
      <c r="A6" s="397"/>
      <c r="B6" s="335" t="s">
        <v>418</v>
      </c>
      <c r="C6" s="397">
        <v>0</v>
      </c>
      <c r="D6" s="337"/>
    </row>
    <row r="7" spans="1:4" ht="12.75" customHeight="1">
      <c r="A7" s="397"/>
      <c r="B7" s="335" t="s">
        <v>419</v>
      </c>
      <c r="C7" s="397">
        <v>0</v>
      </c>
      <c r="D7" s="337"/>
    </row>
    <row r="8" spans="1:4" ht="14.25" customHeight="1">
      <c r="A8" s="397"/>
      <c r="B8" s="335" t="s">
        <v>420</v>
      </c>
      <c r="C8" s="397">
        <v>0</v>
      </c>
      <c r="D8" s="337"/>
    </row>
    <row r="9" spans="1:4" ht="12.75" customHeight="1">
      <c r="A9" s="397"/>
      <c r="B9" s="338" t="s">
        <v>421</v>
      </c>
      <c r="C9" s="397">
        <v>1</v>
      </c>
      <c r="D9" s="337"/>
    </row>
    <row r="10" spans="1:4" ht="17.25" customHeight="1">
      <c r="A10" s="397">
        <v>2</v>
      </c>
      <c r="B10" s="333" t="s">
        <v>422</v>
      </c>
      <c r="C10" s="397">
        <v>1</v>
      </c>
      <c r="D10" s="334">
        <v>0</v>
      </c>
    </row>
    <row r="11" spans="1:4" ht="14.25" customHeight="1">
      <c r="A11" s="397"/>
      <c r="B11" s="335" t="s">
        <v>423</v>
      </c>
      <c r="C11" s="397">
        <v>0</v>
      </c>
      <c r="D11" s="337"/>
    </row>
    <row r="12" spans="1:4" ht="12.75" customHeight="1">
      <c r="A12" s="397"/>
      <c r="B12" s="335" t="s">
        <v>424</v>
      </c>
      <c r="C12" s="397">
        <v>0</v>
      </c>
      <c r="D12" s="337"/>
    </row>
    <row r="13" spans="1:4" ht="12.75" customHeight="1">
      <c r="A13" s="397"/>
      <c r="B13" s="335" t="s">
        <v>425</v>
      </c>
      <c r="C13" s="397">
        <v>0</v>
      </c>
      <c r="D13" s="337"/>
    </row>
    <row r="14" spans="1:4" ht="12" customHeight="1">
      <c r="A14" s="397"/>
      <c r="B14" s="335" t="s">
        <v>426</v>
      </c>
      <c r="C14" s="397">
        <v>1</v>
      </c>
      <c r="D14" s="337"/>
    </row>
    <row r="15" spans="1:4" ht="12.75" customHeight="1">
      <c r="A15" s="397"/>
      <c r="B15" s="338" t="s">
        <v>427</v>
      </c>
      <c r="C15" s="397">
        <v>0</v>
      </c>
      <c r="D15" s="337"/>
    </row>
    <row r="16" spans="1:4" ht="15.75" customHeight="1">
      <c r="A16" s="397">
        <v>3</v>
      </c>
      <c r="B16" s="333" t="s">
        <v>428</v>
      </c>
      <c r="C16" s="397">
        <v>1</v>
      </c>
      <c r="D16" s="334">
        <v>0</v>
      </c>
    </row>
    <row r="17" spans="1:4" ht="14.25" customHeight="1">
      <c r="A17" s="397"/>
      <c r="B17" s="335" t="s">
        <v>429</v>
      </c>
      <c r="C17" s="397">
        <v>0</v>
      </c>
      <c r="D17" s="337"/>
    </row>
    <row r="18" spans="1:4" ht="14.25" customHeight="1">
      <c r="A18" s="397"/>
      <c r="B18" s="335" t="s">
        <v>430</v>
      </c>
      <c r="C18" s="397">
        <v>0</v>
      </c>
      <c r="D18" s="337"/>
    </row>
    <row r="19" spans="1:4" ht="12" customHeight="1">
      <c r="A19" s="397"/>
      <c r="B19" s="335" t="s">
        <v>431</v>
      </c>
      <c r="C19" s="397">
        <v>0</v>
      </c>
      <c r="D19" s="337"/>
    </row>
    <row r="20" spans="1:4" ht="13.5" customHeight="1">
      <c r="A20" s="397"/>
      <c r="B20" s="338" t="s">
        <v>432</v>
      </c>
      <c r="C20" s="397">
        <v>1</v>
      </c>
      <c r="D20" s="337"/>
    </row>
    <row r="21" spans="1:4" ht="16.5" customHeight="1">
      <c r="A21" s="134">
        <v>4</v>
      </c>
      <c r="B21" s="333" t="s">
        <v>433</v>
      </c>
      <c r="C21" s="134">
        <v>1</v>
      </c>
      <c r="D21" s="334">
        <v>0</v>
      </c>
    </row>
    <row r="22" spans="1:4" ht="15.75" customHeight="1">
      <c r="A22" s="134">
        <v>5</v>
      </c>
      <c r="B22" s="333" t="s">
        <v>434</v>
      </c>
      <c r="C22" s="134">
        <v>1</v>
      </c>
      <c r="D22" s="334">
        <v>0</v>
      </c>
    </row>
    <row r="23" spans="1:4" ht="15" customHeight="1">
      <c r="A23" s="397">
        <v>6</v>
      </c>
      <c r="B23" s="333" t="s">
        <v>435</v>
      </c>
      <c r="C23" s="397">
        <v>1</v>
      </c>
      <c r="D23" s="334">
        <v>0</v>
      </c>
    </row>
    <row r="24" spans="1:4" ht="15" customHeight="1">
      <c r="A24" s="397"/>
      <c r="B24" s="338" t="s">
        <v>436</v>
      </c>
      <c r="C24" s="397">
        <v>1</v>
      </c>
      <c r="D24" s="339"/>
    </row>
    <row r="25" spans="1:4" ht="17.25" customHeight="1">
      <c r="A25" s="22">
        <v>7</v>
      </c>
      <c r="B25" s="333" t="s">
        <v>437</v>
      </c>
      <c r="C25" s="22">
        <v>1</v>
      </c>
      <c r="D25" s="334">
        <v>0</v>
      </c>
    </row>
    <row r="26" spans="1:4" ht="18.75" customHeight="1">
      <c r="A26" s="22">
        <v>8</v>
      </c>
      <c r="B26" s="340" t="s">
        <v>438</v>
      </c>
      <c r="C26" s="22">
        <v>1</v>
      </c>
      <c r="D26" s="341">
        <v>0</v>
      </c>
    </row>
    <row r="27" spans="1:4" ht="21">
      <c r="A27" s="342" t="s">
        <v>439</v>
      </c>
      <c r="B27" s="28"/>
      <c r="C27" s="28"/>
      <c r="D27" s="343">
        <f>SUM(D4:D26)</f>
        <v>0</v>
      </c>
    </row>
  </sheetData>
  <mergeCells count="8">
    <mergeCell ref="A23:A24"/>
    <mergeCell ref="C23:C24"/>
    <mergeCell ref="A4:A9"/>
    <mergeCell ref="C4:C9"/>
    <mergeCell ref="A10:A15"/>
    <mergeCell ref="C10:C15"/>
    <mergeCell ref="A16:A20"/>
    <mergeCell ref="C16:C20"/>
  </mergeCells>
  <pageMargins left="0.70833333333333304" right="0.70833333333333304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H42"/>
  <sheetViews>
    <sheetView tabSelected="1" zoomScaleSheetLayoutView="100" workbookViewId="0">
      <selection activeCell="D34" sqref="D34"/>
    </sheetView>
  </sheetViews>
  <sheetFormatPr defaultRowHeight="15"/>
  <cols>
    <col min="1" max="1" width="57.140625" style="332" customWidth="1"/>
    <col min="2" max="2" width="34.140625" style="344" customWidth="1"/>
    <col min="3" max="3" width="19.5703125" style="332" customWidth="1"/>
    <col min="4" max="4" width="39.5703125" style="332" customWidth="1"/>
    <col min="5" max="5" width="28.42578125" style="332" customWidth="1"/>
    <col min="6" max="6" width="12.42578125" style="332" customWidth="1"/>
    <col min="7" max="7" width="11.28515625" style="332" customWidth="1"/>
    <col min="8" max="1022" width="8.7109375" style="332" customWidth="1"/>
    <col min="1023" max="1024" width="11.5703125" customWidth="1"/>
  </cols>
  <sheetData>
    <row r="2" spans="1:1022" ht="19.5">
      <c r="A2" s="345" t="s">
        <v>0</v>
      </c>
      <c r="B2" s="346"/>
    </row>
    <row r="3" spans="1:1022" ht="18.75">
      <c r="A3" s="258" t="s">
        <v>440</v>
      </c>
      <c r="B3" s="347"/>
    </row>
    <row r="4" spans="1:1022" ht="18.75">
      <c r="A4" s="377"/>
      <c r="B4" s="378" t="s">
        <v>446</v>
      </c>
    </row>
    <row r="5" spans="1:1022" ht="16.5">
      <c r="A5" s="379" t="s">
        <v>454</v>
      </c>
      <c r="B5" s="381">
        <f>VÝSADBY!G324</f>
        <v>0</v>
      </c>
      <c r="C5" s="352"/>
      <c r="D5" s="357"/>
      <c r="E5" s="352"/>
    </row>
    <row r="6" spans="1:1022" ht="16.5">
      <c r="A6" s="391" t="s">
        <v>461</v>
      </c>
      <c r="B6" s="392">
        <f>'Následná péče_nezpůs'!G27</f>
        <v>0</v>
      </c>
      <c r="C6" s="352"/>
      <c r="D6" s="357"/>
      <c r="E6" s="352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344"/>
      <c r="AQ6" s="344"/>
      <c r="AR6" s="344"/>
      <c r="AS6" s="344"/>
      <c r="AT6" s="344"/>
      <c r="AU6" s="344"/>
      <c r="AV6" s="344"/>
      <c r="AW6" s="344"/>
      <c r="AX6" s="344"/>
      <c r="AY6" s="344"/>
      <c r="AZ6" s="344"/>
      <c r="BA6" s="344"/>
      <c r="BB6" s="344"/>
      <c r="BC6" s="344"/>
      <c r="BD6" s="344"/>
      <c r="BE6" s="344"/>
      <c r="BF6" s="344"/>
      <c r="BG6" s="344"/>
      <c r="BH6" s="344"/>
      <c r="BI6" s="344"/>
      <c r="BJ6" s="344"/>
      <c r="BK6" s="344"/>
      <c r="BL6" s="344"/>
      <c r="BM6" s="344"/>
      <c r="BN6" s="344"/>
      <c r="BO6" s="344"/>
      <c r="BP6" s="344"/>
      <c r="BQ6" s="344"/>
      <c r="BR6" s="344"/>
      <c r="BS6" s="344"/>
      <c r="BT6" s="344"/>
      <c r="BU6" s="344"/>
      <c r="BV6" s="344"/>
      <c r="BW6" s="344"/>
      <c r="BX6" s="344"/>
      <c r="BY6" s="344"/>
      <c r="BZ6" s="344"/>
      <c r="CA6" s="344"/>
      <c r="CB6" s="344"/>
      <c r="CC6" s="344"/>
      <c r="CD6" s="344"/>
      <c r="CE6" s="344"/>
      <c r="CF6" s="344"/>
      <c r="CG6" s="344"/>
      <c r="CH6" s="344"/>
      <c r="CI6" s="344"/>
      <c r="CJ6" s="344"/>
      <c r="CK6" s="344"/>
      <c r="CL6" s="344"/>
      <c r="CM6" s="344"/>
      <c r="CN6" s="344"/>
      <c r="CO6" s="344"/>
      <c r="CP6" s="344"/>
      <c r="CQ6" s="344"/>
      <c r="CR6" s="344"/>
      <c r="CS6" s="344"/>
      <c r="CT6" s="344"/>
      <c r="CU6" s="344"/>
      <c r="CV6" s="344"/>
      <c r="CW6" s="344"/>
      <c r="CX6" s="344"/>
      <c r="CY6" s="344"/>
      <c r="CZ6" s="344"/>
      <c r="DA6" s="344"/>
      <c r="DB6" s="344"/>
      <c r="DC6" s="344"/>
      <c r="DD6" s="344"/>
      <c r="DE6" s="344"/>
      <c r="DF6" s="344"/>
      <c r="DG6" s="344"/>
      <c r="DH6" s="344"/>
      <c r="DI6" s="344"/>
      <c r="DJ6" s="344"/>
      <c r="DK6" s="344"/>
      <c r="DL6" s="344"/>
      <c r="DM6" s="344"/>
      <c r="DN6" s="344"/>
      <c r="DO6" s="344"/>
      <c r="DP6" s="344"/>
      <c r="DQ6" s="344"/>
      <c r="DR6" s="344"/>
      <c r="DS6" s="344"/>
      <c r="DT6" s="344"/>
      <c r="DU6" s="344"/>
      <c r="DV6" s="344"/>
      <c r="DW6" s="344"/>
      <c r="DX6" s="344"/>
      <c r="DY6" s="344"/>
      <c r="DZ6" s="344"/>
      <c r="EA6" s="344"/>
      <c r="EB6" s="344"/>
      <c r="EC6" s="344"/>
      <c r="ED6" s="344"/>
      <c r="EE6" s="344"/>
      <c r="EF6" s="344"/>
      <c r="EG6" s="344"/>
      <c r="EH6" s="344"/>
      <c r="EI6" s="344"/>
      <c r="EJ6" s="344"/>
      <c r="EK6" s="344"/>
      <c r="EL6" s="344"/>
      <c r="EM6" s="344"/>
      <c r="EN6" s="344"/>
      <c r="EO6" s="344"/>
      <c r="EP6" s="344"/>
      <c r="EQ6" s="344"/>
      <c r="ER6" s="344"/>
      <c r="ES6" s="344"/>
      <c r="ET6" s="344"/>
      <c r="EU6" s="344"/>
      <c r="EV6" s="344"/>
      <c r="EW6" s="344"/>
      <c r="EX6" s="344"/>
      <c r="EY6" s="344"/>
      <c r="EZ6" s="344"/>
      <c r="FA6" s="344"/>
      <c r="FB6" s="344"/>
      <c r="FC6" s="344"/>
      <c r="FD6" s="344"/>
      <c r="FE6" s="344"/>
      <c r="FF6" s="344"/>
      <c r="FG6" s="344"/>
      <c r="FH6" s="344"/>
      <c r="FI6" s="344"/>
      <c r="FJ6" s="344"/>
      <c r="FK6" s="344"/>
      <c r="FL6" s="344"/>
      <c r="FM6" s="344"/>
      <c r="FN6" s="344"/>
      <c r="FO6" s="344"/>
      <c r="FP6" s="344"/>
      <c r="FQ6" s="344"/>
      <c r="FR6" s="344"/>
      <c r="FS6" s="344"/>
      <c r="FT6" s="344"/>
      <c r="FU6" s="344"/>
      <c r="FV6" s="344"/>
      <c r="FW6" s="344"/>
      <c r="FX6" s="344"/>
      <c r="FY6" s="344"/>
      <c r="FZ6" s="344"/>
      <c r="GA6" s="344"/>
      <c r="GB6" s="344"/>
      <c r="GC6" s="344"/>
      <c r="GD6" s="344"/>
      <c r="GE6" s="344"/>
      <c r="GF6" s="344"/>
      <c r="GG6" s="344"/>
      <c r="GH6" s="344"/>
      <c r="GI6" s="344"/>
      <c r="GJ6" s="344"/>
      <c r="GK6" s="344"/>
      <c r="GL6" s="344"/>
      <c r="GM6" s="344"/>
      <c r="GN6" s="344"/>
      <c r="GO6" s="344"/>
      <c r="GP6" s="344"/>
      <c r="GQ6" s="344"/>
      <c r="GR6" s="344"/>
      <c r="GS6" s="344"/>
      <c r="GT6" s="344"/>
      <c r="GU6" s="344"/>
      <c r="GV6" s="344"/>
      <c r="GW6" s="344"/>
      <c r="GX6" s="344"/>
      <c r="GY6" s="344"/>
      <c r="GZ6" s="344"/>
      <c r="HA6" s="344"/>
      <c r="HB6" s="344"/>
      <c r="HC6" s="344"/>
      <c r="HD6" s="344"/>
      <c r="HE6" s="344"/>
      <c r="HF6" s="344"/>
      <c r="HG6" s="344"/>
      <c r="HH6" s="344"/>
      <c r="HI6" s="344"/>
      <c r="HJ6" s="344"/>
      <c r="HK6" s="344"/>
      <c r="HL6" s="344"/>
      <c r="HM6" s="344"/>
      <c r="HN6" s="344"/>
      <c r="HO6" s="344"/>
      <c r="HP6" s="344"/>
      <c r="HQ6" s="344"/>
      <c r="HR6" s="344"/>
      <c r="HS6" s="344"/>
      <c r="HT6" s="344"/>
      <c r="HU6" s="344"/>
      <c r="HV6" s="344"/>
      <c r="HW6" s="344"/>
      <c r="HX6" s="344"/>
      <c r="HY6" s="344"/>
      <c r="HZ6" s="344"/>
      <c r="IA6" s="344"/>
      <c r="IB6" s="344"/>
      <c r="IC6" s="344"/>
      <c r="ID6" s="344"/>
      <c r="IE6" s="344"/>
      <c r="IF6" s="344"/>
      <c r="IG6" s="344"/>
      <c r="IH6" s="344"/>
      <c r="II6" s="344"/>
      <c r="IJ6" s="344"/>
      <c r="IK6" s="344"/>
      <c r="IL6" s="344"/>
      <c r="IM6" s="344"/>
      <c r="IN6" s="344"/>
      <c r="IO6" s="344"/>
      <c r="IP6" s="344"/>
      <c r="IQ6" s="344"/>
      <c r="IR6" s="344"/>
      <c r="IS6" s="344"/>
      <c r="IT6" s="344"/>
      <c r="IU6" s="344"/>
      <c r="IV6" s="344"/>
      <c r="IW6" s="344"/>
      <c r="IX6" s="344"/>
      <c r="IY6" s="344"/>
      <c r="IZ6" s="344"/>
      <c r="JA6" s="344"/>
      <c r="JB6" s="344"/>
      <c r="JC6" s="344"/>
      <c r="JD6" s="344"/>
      <c r="JE6" s="344"/>
      <c r="JF6" s="344"/>
      <c r="JG6" s="344"/>
      <c r="JH6" s="344"/>
      <c r="JI6" s="344"/>
      <c r="JJ6" s="344"/>
      <c r="JK6" s="344"/>
      <c r="JL6" s="344"/>
      <c r="JM6" s="344"/>
      <c r="JN6" s="344"/>
      <c r="JO6" s="344"/>
      <c r="JP6" s="344"/>
      <c r="JQ6" s="344"/>
      <c r="JR6" s="344"/>
      <c r="JS6" s="344"/>
      <c r="JT6" s="344"/>
      <c r="JU6" s="344"/>
      <c r="JV6" s="344"/>
      <c r="JW6" s="344"/>
      <c r="JX6" s="344"/>
      <c r="JY6" s="344"/>
      <c r="JZ6" s="344"/>
      <c r="KA6" s="344"/>
      <c r="KB6" s="344"/>
      <c r="KC6" s="344"/>
      <c r="KD6" s="344"/>
      <c r="KE6" s="344"/>
      <c r="KF6" s="344"/>
      <c r="KG6" s="344"/>
      <c r="KH6" s="344"/>
      <c r="KI6" s="344"/>
      <c r="KJ6" s="344"/>
      <c r="KK6" s="344"/>
      <c r="KL6" s="344"/>
      <c r="KM6" s="344"/>
      <c r="KN6" s="344"/>
      <c r="KO6" s="344"/>
      <c r="KP6" s="344"/>
      <c r="KQ6" s="344"/>
      <c r="KR6" s="344"/>
      <c r="KS6" s="344"/>
      <c r="KT6" s="344"/>
      <c r="KU6" s="344"/>
      <c r="KV6" s="344"/>
      <c r="KW6" s="344"/>
      <c r="KX6" s="344"/>
      <c r="KY6" s="344"/>
      <c r="KZ6" s="344"/>
      <c r="LA6" s="344"/>
      <c r="LB6" s="344"/>
      <c r="LC6" s="344"/>
      <c r="LD6" s="344"/>
      <c r="LE6" s="344"/>
      <c r="LF6" s="344"/>
      <c r="LG6" s="344"/>
      <c r="LH6" s="344"/>
      <c r="LI6" s="344"/>
      <c r="LJ6" s="344"/>
      <c r="LK6" s="344"/>
      <c r="LL6" s="344"/>
      <c r="LM6" s="344"/>
      <c r="LN6" s="344"/>
      <c r="LO6" s="344"/>
      <c r="LP6" s="344"/>
      <c r="LQ6" s="344"/>
      <c r="LR6" s="344"/>
      <c r="LS6" s="344"/>
      <c r="LT6" s="344"/>
      <c r="LU6" s="344"/>
      <c r="LV6" s="344"/>
      <c r="LW6" s="344"/>
      <c r="LX6" s="344"/>
      <c r="LY6" s="344"/>
      <c r="LZ6" s="344"/>
      <c r="MA6" s="344"/>
      <c r="MB6" s="344"/>
      <c r="MC6" s="344"/>
      <c r="MD6" s="344"/>
      <c r="ME6" s="344"/>
      <c r="MF6" s="344"/>
      <c r="MG6" s="344"/>
      <c r="MH6" s="344"/>
      <c r="MI6" s="344"/>
      <c r="MJ6" s="344"/>
      <c r="MK6" s="344"/>
      <c r="ML6" s="344"/>
      <c r="MM6" s="344"/>
      <c r="MN6" s="344"/>
      <c r="MO6" s="344"/>
      <c r="MP6" s="344"/>
      <c r="MQ6" s="344"/>
      <c r="MR6" s="344"/>
      <c r="MS6" s="344"/>
      <c r="MT6" s="344"/>
      <c r="MU6" s="344"/>
      <c r="MV6" s="344"/>
      <c r="MW6" s="344"/>
      <c r="MX6" s="344"/>
      <c r="MY6" s="344"/>
      <c r="MZ6" s="344"/>
      <c r="NA6" s="344"/>
      <c r="NB6" s="344"/>
      <c r="NC6" s="344"/>
      <c r="ND6" s="344"/>
      <c r="NE6" s="344"/>
      <c r="NF6" s="344"/>
      <c r="NG6" s="344"/>
      <c r="NH6" s="344"/>
      <c r="NI6" s="344"/>
      <c r="NJ6" s="344"/>
      <c r="NK6" s="344"/>
      <c r="NL6" s="344"/>
      <c r="NM6" s="344"/>
      <c r="NN6" s="344"/>
      <c r="NO6" s="344"/>
      <c r="NP6" s="344"/>
      <c r="NQ6" s="344"/>
      <c r="NR6" s="344"/>
      <c r="NS6" s="344"/>
      <c r="NT6" s="344"/>
      <c r="NU6" s="344"/>
      <c r="NV6" s="344"/>
      <c r="NW6" s="344"/>
      <c r="NX6" s="344"/>
      <c r="NY6" s="344"/>
      <c r="NZ6" s="344"/>
      <c r="OA6" s="344"/>
      <c r="OB6" s="344"/>
      <c r="OC6" s="344"/>
      <c r="OD6" s="344"/>
      <c r="OE6" s="344"/>
      <c r="OF6" s="344"/>
      <c r="OG6" s="344"/>
      <c r="OH6" s="344"/>
      <c r="OI6" s="344"/>
      <c r="OJ6" s="344"/>
      <c r="OK6" s="344"/>
      <c r="OL6" s="344"/>
      <c r="OM6" s="344"/>
      <c r="ON6" s="344"/>
      <c r="OO6" s="344"/>
      <c r="OP6" s="344"/>
      <c r="OQ6" s="344"/>
      <c r="OR6" s="344"/>
      <c r="OS6" s="344"/>
      <c r="OT6" s="344"/>
      <c r="OU6" s="344"/>
      <c r="OV6" s="344"/>
      <c r="OW6" s="344"/>
      <c r="OX6" s="344"/>
      <c r="OY6" s="344"/>
      <c r="OZ6" s="344"/>
      <c r="PA6" s="344"/>
      <c r="PB6" s="344"/>
      <c r="PC6" s="344"/>
      <c r="PD6" s="344"/>
      <c r="PE6" s="344"/>
      <c r="PF6" s="344"/>
      <c r="PG6" s="344"/>
      <c r="PH6" s="344"/>
      <c r="PI6" s="344"/>
      <c r="PJ6" s="344"/>
      <c r="PK6" s="344"/>
      <c r="PL6" s="344"/>
      <c r="PM6" s="344"/>
      <c r="PN6" s="344"/>
      <c r="PO6" s="344"/>
      <c r="PP6" s="344"/>
      <c r="PQ6" s="344"/>
      <c r="PR6" s="344"/>
      <c r="PS6" s="344"/>
      <c r="PT6" s="344"/>
      <c r="PU6" s="344"/>
      <c r="PV6" s="344"/>
      <c r="PW6" s="344"/>
      <c r="PX6" s="344"/>
      <c r="PY6" s="344"/>
      <c r="PZ6" s="344"/>
      <c r="QA6" s="344"/>
      <c r="QB6" s="344"/>
      <c r="QC6" s="344"/>
      <c r="QD6" s="344"/>
      <c r="QE6" s="344"/>
      <c r="QF6" s="344"/>
      <c r="QG6" s="344"/>
      <c r="QH6" s="344"/>
      <c r="QI6" s="344"/>
      <c r="QJ6" s="344"/>
      <c r="QK6" s="344"/>
      <c r="QL6" s="344"/>
      <c r="QM6" s="344"/>
      <c r="QN6" s="344"/>
      <c r="QO6" s="344"/>
      <c r="QP6" s="344"/>
      <c r="QQ6" s="344"/>
      <c r="QR6" s="344"/>
      <c r="QS6" s="344"/>
      <c r="QT6" s="344"/>
      <c r="QU6" s="344"/>
      <c r="QV6" s="344"/>
      <c r="QW6" s="344"/>
      <c r="QX6" s="344"/>
      <c r="QY6" s="344"/>
      <c r="QZ6" s="344"/>
      <c r="RA6" s="344"/>
      <c r="RB6" s="344"/>
      <c r="RC6" s="344"/>
      <c r="RD6" s="344"/>
      <c r="RE6" s="344"/>
      <c r="RF6" s="344"/>
      <c r="RG6" s="344"/>
      <c r="RH6" s="344"/>
      <c r="RI6" s="344"/>
      <c r="RJ6" s="344"/>
      <c r="RK6" s="344"/>
      <c r="RL6" s="344"/>
      <c r="RM6" s="344"/>
      <c r="RN6" s="344"/>
      <c r="RO6" s="344"/>
      <c r="RP6" s="344"/>
      <c r="RQ6" s="344"/>
      <c r="RR6" s="344"/>
      <c r="RS6" s="344"/>
      <c r="RT6" s="344"/>
      <c r="RU6" s="344"/>
      <c r="RV6" s="344"/>
      <c r="RW6" s="344"/>
      <c r="RX6" s="344"/>
      <c r="RY6" s="344"/>
      <c r="RZ6" s="344"/>
      <c r="SA6" s="344"/>
      <c r="SB6" s="344"/>
      <c r="SC6" s="344"/>
      <c r="SD6" s="344"/>
      <c r="SE6" s="344"/>
      <c r="SF6" s="344"/>
      <c r="SG6" s="344"/>
      <c r="SH6" s="344"/>
      <c r="SI6" s="344"/>
      <c r="SJ6" s="344"/>
      <c r="SK6" s="344"/>
      <c r="SL6" s="344"/>
      <c r="SM6" s="344"/>
      <c r="SN6" s="344"/>
      <c r="SO6" s="344"/>
      <c r="SP6" s="344"/>
      <c r="SQ6" s="344"/>
      <c r="SR6" s="344"/>
      <c r="SS6" s="344"/>
      <c r="ST6" s="344"/>
      <c r="SU6" s="344"/>
      <c r="SV6" s="344"/>
      <c r="SW6" s="344"/>
      <c r="SX6" s="344"/>
      <c r="SY6" s="344"/>
      <c r="SZ6" s="344"/>
      <c r="TA6" s="344"/>
      <c r="TB6" s="344"/>
      <c r="TC6" s="344"/>
      <c r="TD6" s="344"/>
      <c r="TE6" s="344"/>
      <c r="TF6" s="344"/>
      <c r="TG6" s="344"/>
      <c r="TH6" s="344"/>
      <c r="TI6" s="344"/>
      <c r="TJ6" s="344"/>
      <c r="TK6" s="344"/>
      <c r="TL6" s="344"/>
      <c r="TM6" s="344"/>
      <c r="TN6" s="344"/>
      <c r="TO6" s="344"/>
      <c r="TP6" s="344"/>
      <c r="TQ6" s="344"/>
      <c r="TR6" s="344"/>
      <c r="TS6" s="344"/>
      <c r="TT6" s="344"/>
      <c r="TU6" s="344"/>
      <c r="TV6" s="344"/>
      <c r="TW6" s="344"/>
      <c r="TX6" s="344"/>
      <c r="TY6" s="344"/>
      <c r="TZ6" s="344"/>
      <c r="UA6" s="344"/>
      <c r="UB6" s="344"/>
      <c r="UC6" s="344"/>
      <c r="UD6" s="344"/>
      <c r="UE6" s="344"/>
      <c r="UF6" s="344"/>
      <c r="UG6" s="344"/>
      <c r="UH6" s="344"/>
      <c r="UI6" s="344"/>
      <c r="UJ6" s="344"/>
      <c r="UK6" s="344"/>
      <c r="UL6" s="344"/>
      <c r="UM6" s="344"/>
      <c r="UN6" s="344"/>
      <c r="UO6" s="344"/>
      <c r="UP6" s="344"/>
      <c r="UQ6" s="344"/>
      <c r="UR6" s="344"/>
      <c r="US6" s="344"/>
      <c r="UT6" s="344"/>
      <c r="UU6" s="344"/>
      <c r="UV6" s="344"/>
      <c r="UW6" s="344"/>
      <c r="UX6" s="344"/>
      <c r="UY6" s="344"/>
      <c r="UZ6" s="344"/>
      <c r="VA6" s="344"/>
      <c r="VB6" s="344"/>
      <c r="VC6" s="344"/>
      <c r="VD6" s="344"/>
      <c r="VE6" s="344"/>
      <c r="VF6" s="344"/>
      <c r="VG6" s="344"/>
      <c r="VH6" s="344"/>
      <c r="VI6" s="344"/>
      <c r="VJ6" s="344"/>
      <c r="VK6" s="344"/>
      <c r="VL6" s="344"/>
      <c r="VM6" s="344"/>
      <c r="VN6" s="344"/>
      <c r="VO6" s="344"/>
      <c r="VP6" s="344"/>
      <c r="VQ6" s="344"/>
      <c r="VR6" s="344"/>
      <c r="VS6" s="344"/>
      <c r="VT6" s="344"/>
      <c r="VU6" s="344"/>
      <c r="VV6" s="344"/>
      <c r="VW6" s="344"/>
      <c r="VX6" s="344"/>
      <c r="VY6" s="344"/>
      <c r="VZ6" s="344"/>
      <c r="WA6" s="344"/>
      <c r="WB6" s="344"/>
      <c r="WC6" s="344"/>
      <c r="WD6" s="344"/>
      <c r="WE6" s="344"/>
      <c r="WF6" s="344"/>
      <c r="WG6" s="344"/>
      <c r="WH6" s="344"/>
      <c r="WI6" s="344"/>
      <c r="WJ6" s="344"/>
      <c r="WK6" s="344"/>
      <c r="WL6" s="344"/>
      <c r="WM6" s="344"/>
      <c r="WN6" s="344"/>
      <c r="WO6" s="344"/>
      <c r="WP6" s="344"/>
      <c r="WQ6" s="344"/>
      <c r="WR6" s="344"/>
      <c r="WS6" s="344"/>
      <c r="WT6" s="344"/>
      <c r="WU6" s="344"/>
      <c r="WV6" s="344"/>
      <c r="WW6" s="344"/>
      <c r="WX6" s="344"/>
      <c r="WY6" s="344"/>
      <c r="WZ6" s="344"/>
      <c r="XA6" s="344"/>
      <c r="XB6" s="344"/>
      <c r="XC6" s="344"/>
      <c r="XD6" s="344"/>
      <c r="XE6" s="344"/>
      <c r="XF6" s="344"/>
      <c r="XG6" s="344"/>
      <c r="XH6" s="344"/>
      <c r="XI6" s="344"/>
      <c r="XJ6" s="344"/>
      <c r="XK6" s="344"/>
      <c r="XL6" s="344"/>
      <c r="XM6" s="344"/>
      <c r="XN6" s="344"/>
      <c r="XO6" s="344"/>
      <c r="XP6" s="344"/>
      <c r="XQ6" s="344"/>
      <c r="XR6" s="344"/>
      <c r="XS6" s="344"/>
      <c r="XT6" s="344"/>
      <c r="XU6" s="344"/>
      <c r="XV6" s="344"/>
      <c r="XW6" s="344"/>
      <c r="XX6" s="344"/>
      <c r="XY6" s="344"/>
      <c r="XZ6" s="344"/>
      <c r="YA6" s="344"/>
      <c r="YB6" s="344"/>
      <c r="YC6" s="344"/>
      <c r="YD6" s="344"/>
      <c r="YE6" s="344"/>
      <c r="YF6" s="344"/>
      <c r="YG6" s="344"/>
      <c r="YH6" s="344"/>
      <c r="YI6" s="344"/>
      <c r="YJ6" s="344"/>
      <c r="YK6" s="344"/>
      <c r="YL6" s="344"/>
      <c r="YM6" s="344"/>
      <c r="YN6" s="344"/>
      <c r="YO6" s="344"/>
      <c r="YP6" s="344"/>
      <c r="YQ6" s="344"/>
      <c r="YR6" s="344"/>
      <c r="YS6" s="344"/>
      <c r="YT6" s="344"/>
      <c r="YU6" s="344"/>
      <c r="YV6" s="344"/>
      <c r="YW6" s="344"/>
      <c r="YX6" s="344"/>
      <c r="YY6" s="344"/>
      <c r="YZ6" s="344"/>
      <c r="ZA6" s="344"/>
      <c r="ZB6" s="344"/>
      <c r="ZC6" s="344"/>
      <c r="ZD6" s="344"/>
      <c r="ZE6" s="344"/>
      <c r="ZF6" s="344"/>
      <c r="ZG6" s="344"/>
      <c r="ZH6" s="344"/>
      <c r="ZI6" s="344"/>
      <c r="ZJ6" s="344"/>
      <c r="ZK6" s="344"/>
      <c r="ZL6" s="344"/>
      <c r="ZM6" s="344"/>
      <c r="ZN6" s="344"/>
      <c r="ZO6" s="344"/>
      <c r="ZP6" s="344"/>
      <c r="ZQ6" s="344"/>
      <c r="ZR6" s="344"/>
      <c r="ZS6" s="344"/>
      <c r="ZT6" s="344"/>
      <c r="ZU6" s="344"/>
      <c r="ZV6" s="344"/>
      <c r="ZW6" s="344"/>
      <c r="ZX6" s="344"/>
      <c r="ZY6" s="344"/>
      <c r="ZZ6" s="344"/>
      <c r="AAA6" s="344"/>
      <c r="AAB6" s="344"/>
      <c r="AAC6" s="344"/>
      <c r="AAD6" s="344"/>
      <c r="AAE6" s="344"/>
      <c r="AAF6" s="344"/>
      <c r="AAG6" s="344"/>
      <c r="AAH6" s="344"/>
      <c r="AAI6" s="344"/>
      <c r="AAJ6" s="344"/>
      <c r="AAK6" s="344"/>
      <c r="AAL6" s="344"/>
      <c r="AAM6" s="344"/>
      <c r="AAN6" s="344"/>
      <c r="AAO6" s="344"/>
      <c r="AAP6" s="344"/>
      <c r="AAQ6" s="344"/>
      <c r="AAR6" s="344"/>
      <c r="AAS6" s="344"/>
      <c r="AAT6" s="344"/>
      <c r="AAU6" s="344"/>
      <c r="AAV6" s="344"/>
      <c r="AAW6" s="344"/>
      <c r="AAX6" s="344"/>
      <c r="AAY6" s="344"/>
      <c r="AAZ6" s="344"/>
      <c r="ABA6" s="344"/>
      <c r="ABB6" s="344"/>
      <c r="ABC6" s="344"/>
      <c r="ABD6" s="344"/>
      <c r="ABE6" s="344"/>
      <c r="ABF6" s="344"/>
      <c r="ABG6" s="344"/>
      <c r="ABH6" s="344"/>
      <c r="ABI6" s="344"/>
      <c r="ABJ6" s="344"/>
      <c r="ABK6" s="344"/>
      <c r="ABL6" s="344"/>
      <c r="ABM6" s="344"/>
      <c r="ABN6" s="344"/>
      <c r="ABO6" s="344"/>
      <c r="ABP6" s="344"/>
      <c r="ABQ6" s="344"/>
      <c r="ABR6" s="344"/>
      <c r="ABS6" s="344"/>
      <c r="ABT6" s="344"/>
      <c r="ABU6" s="344"/>
      <c r="ABV6" s="344"/>
      <c r="ABW6" s="344"/>
      <c r="ABX6" s="344"/>
      <c r="ABY6" s="344"/>
      <c r="ABZ6" s="344"/>
      <c r="ACA6" s="344"/>
      <c r="ACB6" s="344"/>
      <c r="ACC6" s="344"/>
      <c r="ACD6" s="344"/>
      <c r="ACE6" s="344"/>
      <c r="ACF6" s="344"/>
      <c r="ACG6" s="344"/>
      <c r="ACH6" s="344"/>
      <c r="ACI6" s="344"/>
      <c r="ACJ6" s="344"/>
      <c r="ACK6" s="344"/>
      <c r="ACL6" s="344"/>
      <c r="ACM6" s="344"/>
      <c r="ACN6" s="344"/>
      <c r="ACO6" s="344"/>
      <c r="ACP6" s="344"/>
      <c r="ACQ6" s="344"/>
      <c r="ACR6" s="344"/>
      <c r="ACS6" s="344"/>
      <c r="ACT6" s="344"/>
      <c r="ACU6" s="344"/>
      <c r="ACV6" s="344"/>
      <c r="ACW6" s="344"/>
      <c r="ACX6" s="344"/>
      <c r="ACY6" s="344"/>
      <c r="ACZ6" s="344"/>
      <c r="ADA6" s="344"/>
      <c r="ADB6" s="344"/>
      <c r="ADC6" s="344"/>
      <c r="ADD6" s="344"/>
      <c r="ADE6" s="344"/>
      <c r="ADF6" s="344"/>
      <c r="ADG6" s="344"/>
      <c r="ADH6" s="344"/>
      <c r="ADI6" s="344"/>
      <c r="ADJ6" s="344"/>
      <c r="ADK6" s="344"/>
      <c r="ADL6" s="344"/>
      <c r="ADM6" s="344"/>
      <c r="ADN6" s="344"/>
      <c r="ADO6" s="344"/>
      <c r="ADP6" s="344"/>
      <c r="ADQ6" s="344"/>
      <c r="ADR6" s="344"/>
      <c r="ADS6" s="344"/>
      <c r="ADT6" s="344"/>
      <c r="ADU6" s="344"/>
      <c r="ADV6" s="344"/>
      <c r="ADW6" s="344"/>
      <c r="ADX6" s="344"/>
      <c r="ADY6" s="344"/>
      <c r="ADZ6" s="344"/>
      <c r="AEA6" s="344"/>
      <c r="AEB6" s="344"/>
      <c r="AEC6" s="344"/>
      <c r="AED6" s="344"/>
      <c r="AEE6" s="344"/>
      <c r="AEF6" s="344"/>
      <c r="AEG6" s="344"/>
      <c r="AEH6" s="344"/>
      <c r="AEI6" s="344"/>
      <c r="AEJ6" s="344"/>
      <c r="AEK6" s="344"/>
      <c r="AEL6" s="344"/>
      <c r="AEM6" s="344"/>
      <c r="AEN6" s="344"/>
      <c r="AEO6" s="344"/>
      <c r="AEP6" s="344"/>
      <c r="AEQ6" s="344"/>
      <c r="AER6" s="344"/>
      <c r="AES6" s="344"/>
      <c r="AET6" s="344"/>
      <c r="AEU6" s="344"/>
      <c r="AEV6" s="344"/>
      <c r="AEW6" s="344"/>
      <c r="AEX6" s="344"/>
      <c r="AEY6" s="344"/>
      <c r="AEZ6" s="344"/>
      <c r="AFA6" s="344"/>
      <c r="AFB6" s="344"/>
      <c r="AFC6" s="344"/>
      <c r="AFD6" s="344"/>
      <c r="AFE6" s="344"/>
      <c r="AFF6" s="344"/>
      <c r="AFG6" s="344"/>
      <c r="AFH6" s="344"/>
      <c r="AFI6" s="344"/>
      <c r="AFJ6" s="344"/>
      <c r="AFK6" s="344"/>
      <c r="AFL6" s="344"/>
      <c r="AFM6" s="344"/>
      <c r="AFN6" s="344"/>
      <c r="AFO6" s="344"/>
      <c r="AFP6" s="344"/>
      <c r="AFQ6" s="344"/>
      <c r="AFR6" s="344"/>
      <c r="AFS6" s="344"/>
      <c r="AFT6" s="344"/>
      <c r="AFU6" s="344"/>
      <c r="AFV6" s="344"/>
      <c r="AFW6" s="344"/>
      <c r="AFX6" s="344"/>
      <c r="AFY6" s="344"/>
      <c r="AFZ6" s="344"/>
      <c r="AGA6" s="344"/>
      <c r="AGB6" s="344"/>
      <c r="AGC6" s="344"/>
      <c r="AGD6" s="344"/>
      <c r="AGE6" s="344"/>
      <c r="AGF6" s="344"/>
      <c r="AGG6" s="344"/>
      <c r="AGH6" s="344"/>
      <c r="AGI6" s="344"/>
      <c r="AGJ6" s="344"/>
      <c r="AGK6" s="344"/>
      <c r="AGL6" s="344"/>
      <c r="AGM6" s="344"/>
      <c r="AGN6" s="344"/>
      <c r="AGO6" s="344"/>
      <c r="AGP6" s="344"/>
      <c r="AGQ6" s="344"/>
      <c r="AGR6" s="344"/>
      <c r="AGS6" s="344"/>
      <c r="AGT6" s="344"/>
      <c r="AGU6" s="344"/>
      <c r="AGV6" s="344"/>
      <c r="AGW6" s="344"/>
      <c r="AGX6" s="344"/>
      <c r="AGY6" s="344"/>
      <c r="AGZ6" s="344"/>
      <c r="AHA6" s="344"/>
      <c r="AHB6" s="344"/>
      <c r="AHC6" s="344"/>
      <c r="AHD6" s="344"/>
      <c r="AHE6" s="344"/>
      <c r="AHF6" s="344"/>
      <c r="AHG6" s="344"/>
      <c r="AHH6" s="344"/>
      <c r="AHI6" s="344"/>
      <c r="AHJ6" s="344"/>
      <c r="AHK6" s="344"/>
      <c r="AHL6" s="344"/>
      <c r="AHM6" s="344"/>
      <c r="AHN6" s="344"/>
      <c r="AHO6" s="344"/>
      <c r="AHP6" s="344"/>
      <c r="AHQ6" s="344"/>
      <c r="AHR6" s="344"/>
      <c r="AHS6" s="344"/>
      <c r="AHT6" s="344"/>
      <c r="AHU6" s="344"/>
      <c r="AHV6" s="344"/>
      <c r="AHW6" s="344"/>
      <c r="AHX6" s="344"/>
      <c r="AHY6" s="344"/>
      <c r="AHZ6" s="344"/>
      <c r="AIA6" s="344"/>
      <c r="AIB6" s="344"/>
      <c r="AIC6" s="344"/>
      <c r="AID6" s="344"/>
      <c r="AIE6" s="344"/>
      <c r="AIF6" s="344"/>
      <c r="AIG6" s="344"/>
      <c r="AIH6" s="344"/>
      <c r="AII6" s="344"/>
      <c r="AIJ6" s="344"/>
      <c r="AIK6" s="344"/>
      <c r="AIL6" s="344"/>
      <c r="AIM6" s="344"/>
      <c r="AIN6" s="344"/>
      <c r="AIO6" s="344"/>
      <c r="AIP6" s="344"/>
      <c r="AIQ6" s="344"/>
      <c r="AIR6" s="344"/>
      <c r="AIS6" s="344"/>
      <c r="AIT6" s="344"/>
      <c r="AIU6" s="344"/>
      <c r="AIV6" s="344"/>
      <c r="AIW6" s="344"/>
      <c r="AIX6" s="344"/>
      <c r="AIY6" s="344"/>
      <c r="AIZ6" s="344"/>
      <c r="AJA6" s="344"/>
      <c r="AJB6" s="344"/>
      <c r="AJC6" s="344"/>
      <c r="AJD6" s="344"/>
      <c r="AJE6" s="344"/>
      <c r="AJF6" s="344"/>
      <c r="AJG6" s="344"/>
      <c r="AJH6" s="344"/>
      <c r="AJI6" s="344"/>
      <c r="AJJ6" s="344"/>
      <c r="AJK6" s="344"/>
      <c r="AJL6" s="344"/>
      <c r="AJM6" s="344"/>
      <c r="AJN6" s="344"/>
      <c r="AJO6" s="344"/>
      <c r="AJP6" s="344"/>
      <c r="AJQ6" s="344"/>
      <c r="AJR6" s="344"/>
      <c r="AJS6" s="344"/>
      <c r="AJT6" s="344"/>
      <c r="AJU6" s="344"/>
      <c r="AJV6" s="344"/>
      <c r="AJW6" s="344"/>
      <c r="AJX6" s="344"/>
      <c r="AJY6" s="344"/>
      <c r="AJZ6" s="344"/>
      <c r="AKA6" s="344"/>
      <c r="AKB6" s="344"/>
      <c r="AKC6" s="344"/>
      <c r="AKD6" s="344"/>
      <c r="AKE6" s="344"/>
      <c r="AKF6" s="344"/>
      <c r="AKG6" s="344"/>
      <c r="AKH6" s="344"/>
      <c r="AKI6" s="344"/>
      <c r="AKJ6" s="344"/>
      <c r="AKK6" s="344"/>
      <c r="AKL6" s="344"/>
      <c r="AKM6" s="344"/>
      <c r="AKN6" s="344"/>
      <c r="AKO6" s="344"/>
      <c r="AKP6" s="344"/>
      <c r="AKQ6" s="344"/>
      <c r="AKR6" s="344"/>
      <c r="AKS6" s="344"/>
      <c r="AKT6" s="344"/>
      <c r="AKU6" s="344"/>
      <c r="AKV6" s="344"/>
      <c r="AKW6" s="344"/>
      <c r="AKX6" s="344"/>
      <c r="AKY6" s="344"/>
      <c r="AKZ6" s="344"/>
      <c r="ALA6" s="344"/>
      <c r="ALB6" s="344"/>
      <c r="ALC6" s="344"/>
      <c r="ALD6" s="344"/>
      <c r="ALE6" s="344"/>
      <c r="ALF6" s="344"/>
      <c r="ALG6" s="344"/>
      <c r="ALH6" s="344"/>
      <c r="ALI6" s="344"/>
      <c r="ALJ6" s="344"/>
      <c r="ALK6" s="344"/>
      <c r="ALL6" s="344"/>
      <c r="ALM6" s="344"/>
      <c r="ALN6" s="344"/>
      <c r="ALO6" s="344"/>
      <c r="ALP6" s="344"/>
      <c r="ALQ6" s="344"/>
      <c r="ALR6" s="344"/>
      <c r="ALS6" s="344"/>
      <c r="ALT6" s="344"/>
      <c r="ALU6" s="344"/>
      <c r="ALV6" s="344"/>
      <c r="ALW6" s="344"/>
      <c r="ALX6" s="344"/>
      <c r="ALY6" s="344"/>
      <c r="ALZ6" s="344"/>
      <c r="AMA6" s="344"/>
      <c r="AMB6" s="344"/>
      <c r="AMC6" s="344"/>
      <c r="AMD6" s="344"/>
      <c r="AME6" s="344"/>
      <c r="AMF6" s="344"/>
      <c r="AMG6" s="344"/>
      <c r="AMH6" s="344"/>
    </row>
    <row r="7" spans="1:1022">
      <c r="A7" s="379" t="s">
        <v>441</v>
      </c>
      <c r="B7" s="381">
        <f>ODS_způsob!F54</f>
        <v>0</v>
      </c>
      <c r="C7" s="352"/>
      <c r="D7" s="359"/>
      <c r="E7" s="359"/>
    </row>
    <row r="8" spans="1:1022">
      <c r="A8" s="391" t="s">
        <v>442</v>
      </c>
      <c r="B8" s="392">
        <f>ODS_nezpůs!F33</f>
        <v>0</v>
      </c>
      <c r="C8" s="352"/>
      <c r="D8" s="360"/>
      <c r="E8" s="361"/>
    </row>
    <row r="9" spans="1:1022">
      <c r="A9" s="379" t="s">
        <v>443</v>
      </c>
      <c r="B9" s="381">
        <f>'Pěstební opatření'!F9</f>
        <v>0</v>
      </c>
      <c r="C9" s="352"/>
      <c r="D9" s="352"/>
      <c r="E9" s="352"/>
    </row>
    <row r="10" spans="1:1022" ht="15.75">
      <c r="A10" s="379" t="s">
        <v>444</v>
      </c>
      <c r="B10" s="381">
        <f>'Biologické opatření'!F29</f>
        <v>0</v>
      </c>
      <c r="C10" s="352"/>
      <c r="D10" s="362"/>
      <c r="E10" s="363"/>
    </row>
    <row r="11" spans="1:1022">
      <c r="A11" s="379" t="s">
        <v>445</v>
      </c>
      <c r="B11" s="381">
        <f>VRN!D27</f>
        <v>0</v>
      </c>
      <c r="C11" s="352"/>
      <c r="D11" s="390"/>
      <c r="E11" s="352"/>
    </row>
    <row r="12" spans="1:1022" ht="15.75">
      <c r="A12" s="380" t="s">
        <v>447</v>
      </c>
      <c r="B12" s="382">
        <f>SUM(B5:B11)</f>
        <v>0</v>
      </c>
      <c r="C12" s="352"/>
      <c r="D12" s="390"/>
      <c r="E12" s="352"/>
    </row>
    <row r="13" spans="1:1022">
      <c r="A13" s="348"/>
      <c r="B13" s="349"/>
      <c r="C13" s="352"/>
      <c r="D13" s="352"/>
      <c r="E13" s="352"/>
    </row>
    <row r="14" spans="1:1022">
      <c r="A14" s="348"/>
      <c r="B14" s="349"/>
      <c r="C14" s="352"/>
      <c r="D14" s="352"/>
      <c r="E14" s="352"/>
    </row>
    <row r="15" spans="1:1022">
      <c r="A15" s="348"/>
      <c r="B15" s="349"/>
      <c r="C15" s="352"/>
      <c r="D15" s="352"/>
      <c r="E15" s="352"/>
    </row>
    <row r="16" spans="1:1022" ht="15.75">
      <c r="A16" s="364"/>
      <c r="B16" s="365"/>
      <c r="C16" s="352"/>
      <c r="D16" s="352"/>
      <c r="E16" s="352"/>
    </row>
    <row r="17" spans="1:7">
      <c r="A17" s="348"/>
      <c r="B17" s="349"/>
      <c r="C17" s="352"/>
      <c r="D17" s="352"/>
      <c r="E17" s="352"/>
    </row>
    <row r="18" spans="1:7">
      <c r="A18" s="366"/>
      <c r="B18" s="349"/>
      <c r="C18" s="352"/>
      <c r="D18" s="352"/>
      <c r="E18" s="352"/>
    </row>
    <row r="19" spans="1:7">
      <c r="A19" s="366"/>
      <c r="B19" s="367"/>
      <c r="C19" s="352"/>
      <c r="D19" s="352"/>
      <c r="E19" s="352"/>
    </row>
    <row r="20" spans="1:7">
      <c r="A20" s="366"/>
      <c r="B20" s="349"/>
      <c r="C20" s="352"/>
      <c r="D20" s="352"/>
      <c r="E20" s="352"/>
    </row>
    <row r="21" spans="1:7" ht="15.75">
      <c r="A21" s="348"/>
      <c r="B21" s="351"/>
      <c r="C21" s="368"/>
      <c r="D21" s="352"/>
      <c r="E21" s="352"/>
    </row>
    <row r="22" spans="1:7" ht="16.5">
      <c r="A22" s="348"/>
      <c r="B22" s="351"/>
      <c r="C22" s="352"/>
      <c r="D22" s="357"/>
      <c r="E22" s="352"/>
    </row>
    <row r="23" spans="1:7" ht="15.75">
      <c r="A23" s="364"/>
      <c r="B23" s="365"/>
      <c r="C23" s="369"/>
      <c r="D23" s="352"/>
      <c r="E23" s="352"/>
    </row>
    <row r="24" spans="1:7">
      <c r="A24" s="348"/>
      <c r="B24" s="349"/>
      <c r="C24" s="352"/>
      <c r="D24" s="370"/>
      <c r="E24" s="371"/>
    </row>
    <row r="25" spans="1:7">
      <c r="A25" s="348"/>
      <c r="B25" s="349"/>
      <c r="C25" s="352"/>
      <c r="D25" s="352"/>
      <c r="E25" s="352"/>
    </row>
    <row r="26" spans="1:7" ht="15.75">
      <c r="A26" s="348"/>
      <c r="B26" s="351"/>
      <c r="C26" s="352"/>
      <c r="D26" s="352"/>
      <c r="E26" s="352"/>
    </row>
    <row r="27" spans="1:7" ht="15.75">
      <c r="A27" s="348"/>
      <c r="B27" s="351"/>
      <c r="C27" s="352"/>
      <c r="D27" s="370"/>
      <c r="E27" s="371"/>
    </row>
    <row r="28" spans="1:7">
      <c r="A28" s="352"/>
      <c r="B28" s="358"/>
      <c r="C28" s="352"/>
      <c r="D28" s="352"/>
      <c r="E28" s="352"/>
    </row>
    <row r="29" spans="1:7" ht="15.75">
      <c r="A29" s="364"/>
      <c r="B29" s="372"/>
      <c r="C29" s="352"/>
      <c r="D29" s="352"/>
      <c r="E29" s="352"/>
    </row>
    <row r="30" spans="1:7">
      <c r="A30" s="348"/>
      <c r="B30" s="373"/>
      <c r="C30" s="352"/>
      <c r="D30" s="352"/>
      <c r="E30" s="352"/>
    </row>
    <row r="31" spans="1:7" ht="15.75">
      <c r="A31" s="364"/>
      <c r="B31" s="372"/>
      <c r="C31" s="352"/>
      <c r="D31" s="370"/>
      <c r="E31" s="371"/>
    </row>
    <row r="32" spans="1:7" ht="15.75">
      <c r="A32" s="348"/>
      <c r="B32" s="374"/>
      <c r="C32" s="352"/>
      <c r="D32" s="375"/>
      <c r="E32" s="376"/>
      <c r="G32" s="350"/>
    </row>
    <row r="33" spans="1:7" ht="15.75">
      <c r="A33" s="364"/>
      <c r="B33" s="372"/>
      <c r="C33" s="352"/>
      <c r="D33" s="370"/>
      <c r="E33" s="371"/>
    </row>
    <row r="39" spans="1:7">
      <c r="F39" s="352"/>
    </row>
    <row r="40" spans="1:7">
      <c r="B40" s="353"/>
      <c r="F40" s="352"/>
    </row>
    <row r="42" spans="1:7">
      <c r="G42" s="354"/>
    </row>
  </sheetData>
  <pageMargins left="0.70833333333333304" right="0.70833333333333304" top="0.78749999999999998" bottom="0.78749999999999998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197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</vt:i4>
      </vt:variant>
    </vt:vector>
  </HeadingPairs>
  <TitlesOfParts>
    <vt:vector size="11" baseType="lpstr">
      <vt:lpstr>TITULKA</vt:lpstr>
      <vt:lpstr>VÝSADBY</vt:lpstr>
      <vt:lpstr>Následná péče_nezpůs</vt:lpstr>
      <vt:lpstr>ODS_způsob</vt:lpstr>
      <vt:lpstr>ODS_nezpůs</vt:lpstr>
      <vt:lpstr>Pěstební opatření</vt:lpstr>
      <vt:lpstr>Biologické opatření</vt:lpstr>
      <vt:lpstr>VRN</vt:lpstr>
      <vt:lpstr>Celkový souhrn</vt:lpstr>
      <vt:lpstr>TITULKA!Oblast_tisku</vt:lpstr>
      <vt:lpstr>VÝSADBY!Oblast_tisku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Kubíková</dc:creator>
  <cp:lastModifiedBy>user</cp:lastModifiedBy>
  <cp:revision>21</cp:revision>
  <cp:lastPrinted>2020-12-03T09:02:54Z</cp:lastPrinted>
  <dcterms:created xsi:type="dcterms:W3CDTF">2019-03-22T08:05:41Z</dcterms:created>
  <dcterms:modified xsi:type="dcterms:W3CDTF">2021-03-31T13:22:38Z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