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4880" windowHeight="12120"/>
  </bookViews>
  <sheets>
    <sheet name="List1" sheetId="1" r:id="rId1"/>
    <sheet name="Bilance kubatur" sheetId="2" r:id="rId2"/>
    <sheet name="List3" sheetId="3" r:id="rId3"/>
  </sheets>
  <calcPr calcId="125725" iterateCount="1"/>
</workbook>
</file>

<file path=xl/calcChain.xml><?xml version="1.0" encoding="utf-8"?>
<calcChain xmlns="http://schemas.openxmlformats.org/spreadsheetml/2006/main">
  <c r="H16" i="1"/>
  <c r="H13"/>
  <c r="H12"/>
  <c r="E5" i="2" s="1"/>
  <c r="E15"/>
  <c r="D13"/>
  <c r="B13"/>
  <c r="A13"/>
  <c r="E11"/>
  <c r="D11"/>
  <c r="B11"/>
  <c r="A11"/>
  <c r="A9"/>
  <c r="A7"/>
  <c r="D5"/>
  <c r="B5"/>
  <c r="A5"/>
  <c r="A3"/>
  <c r="H5" i="1"/>
  <c r="E3" i="2" s="1"/>
  <c r="H4" i="1"/>
  <c r="D17" i="2" l="1"/>
  <c r="B17"/>
  <c r="H55" i="1"/>
  <c r="H19"/>
  <c r="H18"/>
  <c r="C5" i="2"/>
  <c r="C17" s="1"/>
  <c r="H23" i="1"/>
  <c r="D7" i="2" s="1"/>
  <c r="H24" i="1"/>
  <c r="H25"/>
  <c r="H26"/>
  <c r="H27"/>
  <c r="E7" i="2" s="1"/>
  <c r="H28" i="1"/>
  <c r="H29"/>
  <c r="H32"/>
  <c r="D9" i="2" s="1"/>
  <c r="H33" i="1"/>
  <c r="H35"/>
  <c r="H36"/>
  <c r="E9" i="2" s="1"/>
  <c r="H37" i="1"/>
  <c r="E17" i="2" l="1"/>
  <c r="B20" s="1"/>
  <c r="B19"/>
</calcChain>
</file>

<file path=xl/sharedStrings.xml><?xml version="1.0" encoding="utf-8"?>
<sst xmlns="http://schemas.openxmlformats.org/spreadsheetml/2006/main" count="137" uniqueCount="73">
  <si>
    <t>SO 01 - Bratrušovský potok v ř.km 1.050-2.123</t>
  </si>
  <si>
    <t>Bourání zdí</t>
  </si>
  <si>
    <t>Sejmutí ornice</t>
  </si>
  <si>
    <t>m3</t>
  </si>
  <si>
    <t xml:space="preserve">Výkop </t>
  </si>
  <si>
    <t>Výkop rýhy</t>
  </si>
  <si>
    <t xml:space="preserve">Hutněný násyp </t>
  </si>
  <si>
    <t>Násyp</t>
  </si>
  <si>
    <t>Úprava pláně</t>
  </si>
  <si>
    <t>m2</t>
  </si>
  <si>
    <t>Svahování násypů</t>
  </si>
  <si>
    <t>Svahování zářezů</t>
  </si>
  <si>
    <t>Ohumusování a osetí</t>
  </si>
  <si>
    <t>rovina</t>
  </si>
  <si>
    <t>tl.200</t>
  </si>
  <si>
    <t>svah</t>
  </si>
  <si>
    <t>Patka z LK nad 350 kg</t>
  </si>
  <si>
    <t>27*(3.5+2.2+2.8)*0.8*1.5+(3.0+1.5+3.2)*0.8*1.5+(3.0+1.6+3.7)*0.8*1.5</t>
  </si>
  <si>
    <t>Výkop</t>
  </si>
  <si>
    <t>27*(2.8*1.6)+3.2*1.6+3.7*1.6</t>
  </si>
  <si>
    <t>Stabilizační pas z LK nad 500 kg s prosypem</t>
  </si>
  <si>
    <t>27*(8.5*0.8*1.5)+(7.7*0.8*1.5)+(8.3*0.8*1.5)</t>
  </si>
  <si>
    <t>Zpevnění dna záhozem do 100 kg</t>
  </si>
  <si>
    <t>27*0.82*2.8+0.82*3.2+0.82*3.7</t>
  </si>
  <si>
    <t>27*0.77*2.8+0.77*3.2+0.77*3.7+29*0.6</t>
  </si>
  <si>
    <t>Svahování náspů</t>
  </si>
  <si>
    <t>29*1.6*1.5</t>
  </si>
  <si>
    <t>27*3.0*2.8+3.0*3.2+3.0*3.7</t>
  </si>
  <si>
    <t>(50.0+33.0)*0.6*0.8</t>
  </si>
  <si>
    <t>(50.0+33.0)*1.2</t>
  </si>
  <si>
    <t>Rovnanina z LK 200-500 kg</t>
  </si>
  <si>
    <t>(50.0+33.0)*0.75</t>
  </si>
  <si>
    <t>(50.0+33.0)*0.4</t>
  </si>
  <si>
    <t>(50.0+33.0)*1.5</t>
  </si>
  <si>
    <t>m</t>
  </si>
  <si>
    <t>VRN</t>
  </si>
  <si>
    <t>655*2.0</t>
  </si>
  <si>
    <t>Uchycení pletiva roxory-nahoře, dole po 5 m</t>
  </si>
  <si>
    <t>2*131*0.5</t>
  </si>
  <si>
    <t>převedení vody</t>
  </si>
  <si>
    <t>923+35</t>
  </si>
  <si>
    <t>Pletivo pozinkované</t>
  </si>
  <si>
    <t>běžné</t>
  </si>
  <si>
    <t>geodet. Zaměření skutečného provedení stavby</t>
  </si>
  <si>
    <t>biologický dohled</t>
  </si>
  <si>
    <t>30 tis.</t>
  </si>
  <si>
    <t>ochrana stromů</t>
  </si>
  <si>
    <t>bobr</t>
  </si>
  <si>
    <t>zasypání nor</t>
  </si>
  <si>
    <t>hutněný násyp</t>
  </si>
  <si>
    <t>odstranění hráze (3x)</t>
  </si>
  <si>
    <t>3*5.0*2.0*2.0</t>
  </si>
  <si>
    <t>ks</t>
  </si>
  <si>
    <t>soubor</t>
  </si>
  <si>
    <t>10.0*1.8+12.0*2.0</t>
  </si>
  <si>
    <t>Bourání zdi z LK na MC</t>
  </si>
  <si>
    <t>10.0*1.45+12.0*2.0</t>
  </si>
  <si>
    <t>sejmutí ornice</t>
  </si>
  <si>
    <t>ohumusování</t>
  </si>
  <si>
    <t>výkopy</t>
  </si>
  <si>
    <t>násypy</t>
  </si>
  <si>
    <t>CELKEM</t>
  </si>
  <si>
    <t xml:space="preserve">Přebytek ornice v m3 : </t>
  </si>
  <si>
    <t>Rovnanina z LK</t>
  </si>
  <si>
    <t>Tůň I</t>
  </si>
  <si>
    <t>Tůň II</t>
  </si>
  <si>
    <t>Pasy</t>
  </si>
  <si>
    <t>Hráz+berma+koryto</t>
  </si>
  <si>
    <t>Bobří nory</t>
  </si>
  <si>
    <t xml:space="preserve">Nedostatek zemin v m3 : </t>
  </si>
  <si>
    <t>2114.54+949.5</t>
  </si>
  <si>
    <t>10429.1+670.5</t>
  </si>
  <si>
    <t>7848.55+670.5</t>
  </si>
</sst>
</file>

<file path=xl/styles.xml><?xml version="1.0" encoding="utf-8"?>
<styleSheet xmlns="http://schemas.openxmlformats.org/spreadsheetml/2006/main">
  <fonts count="9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4"/>
      <color rgb="FFFF0000"/>
      <name val="Calibri"/>
      <family val="2"/>
      <charset val="238"/>
    </font>
    <font>
      <b/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 applyFill="1"/>
    <xf numFmtId="0" fontId="2" fillId="0" borderId="0" xfId="1" applyFont="1" applyFill="1"/>
    <xf numFmtId="0" fontId="1" fillId="0" borderId="0" xfId="1" applyFont="1" applyFill="1"/>
    <xf numFmtId="0" fontId="3" fillId="0" borderId="0" xfId="1" applyFont="1" applyFill="1"/>
    <xf numFmtId="0" fontId="3" fillId="0" borderId="0" xfId="1" applyFont="1"/>
    <xf numFmtId="0" fontId="1" fillId="0" borderId="0" xfId="1" applyFill="1" applyAlignment="1">
      <alignment wrapText="1"/>
    </xf>
    <xf numFmtId="2" fontId="1" fillId="0" borderId="0" xfId="1" applyNumberFormat="1" applyFill="1"/>
    <xf numFmtId="0" fontId="1" fillId="0" borderId="0" xfId="1" applyFont="1" applyFill="1" applyAlignment="1">
      <alignment horizontal="left" wrapText="1"/>
    </xf>
    <xf numFmtId="9" fontId="1" fillId="0" borderId="0" xfId="1" applyNumberFormat="1" applyFill="1" applyAlignment="1">
      <alignment horizontal="left"/>
    </xf>
    <xf numFmtId="0" fontId="1" fillId="0" borderId="0" xfId="1"/>
    <xf numFmtId="0" fontId="4" fillId="0" borderId="0" xfId="1" applyFont="1" applyAlignment="1">
      <alignment wrapText="1"/>
    </xf>
    <xf numFmtId="0" fontId="1" fillId="0" borderId="1" xfId="1" applyBorder="1"/>
    <xf numFmtId="0" fontId="3" fillId="0" borderId="1" xfId="1" applyFont="1" applyBorder="1" applyAlignment="1">
      <alignment horizontal="center"/>
    </xf>
    <xf numFmtId="0" fontId="1" fillId="0" borderId="2" xfId="1" applyBorder="1"/>
    <xf numFmtId="0" fontId="1" fillId="0" borderId="3" xfId="1" applyBorder="1"/>
    <xf numFmtId="0" fontId="1" fillId="0" borderId="6" xfId="1" applyBorder="1"/>
    <xf numFmtId="0" fontId="3" fillId="0" borderId="7" xfId="1" applyFont="1" applyBorder="1" applyAlignment="1">
      <alignment horizontal="center"/>
    </xf>
    <xf numFmtId="0" fontId="1" fillId="0" borderId="0" xfId="1" applyBorder="1"/>
    <xf numFmtId="0" fontId="1" fillId="0" borderId="9" xfId="1" applyBorder="1"/>
    <xf numFmtId="0" fontId="1" fillId="0" borderId="11" xfId="1" applyBorder="1"/>
    <xf numFmtId="0" fontId="3" fillId="0" borderId="8" xfId="1" applyFont="1" applyBorder="1"/>
    <xf numFmtId="0" fontId="3" fillId="0" borderId="0" xfId="1" applyFont="1" applyBorder="1"/>
    <xf numFmtId="0" fontId="3" fillId="0" borderId="9" xfId="1" applyFont="1" applyBorder="1"/>
    <xf numFmtId="0" fontId="6" fillId="0" borderId="8" xfId="1" applyFont="1" applyBorder="1"/>
    <xf numFmtId="0" fontId="6" fillId="0" borderId="0" xfId="1" applyFont="1" applyBorder="1"/>
    <xf numFmtId="0" fontId="6" fillId="0" borderId="9" xfId="1" applyFont="1" applyBorder="1"/>
    <xf numFmtId="0" fontId="5" fillId="0" borderId="4" xfId="1" applyFont="1" applyBorder="1" applyAlignment="1">
      <alignment horizontal="center" wrapText="1"/>
    </xf>
    <xf numFmtId="0" fontId="5" fillId="0" borderId="5" xfId="1" applyFont="1" applyBorder="1" applyAlignment="1">
      <alignment horizontal="center" wrapText="1"/>
    </xf>
    <xf numFmtId="0" fontId="7" fillId="0" borderId="8" xfId="1" applyFont="1" applyBorder="1"/>
    <xf numFmtId="0" fontId="8" fillId="0" borderId="0" xfId="1" applyFont="1" applyBorder="1"/>
    <xf numFmtId="0" fontId="7" fillId="0" borderId="10" xfId="1" applyFont="1" applyBorder="1"/>
    <xf numFmtId="0" fontId="8" fillId="0" borderId="2" xfId="1" applyFont="1" applyBorder="1"/>
    <xf numFmtId="0" fontId="1" fillId="0" borderId="12" xfId="1" applyBorder="1"/>
    <xf numFmtId="0" fontId="1" fillId="0" borderId="7" xfId="1" applyBorder="1"/>
    <xf numFmtId="0" fontId="1" fillId="0" borderId="13" xfId="1" applyBorder="1"/>
    <xf numFmtId="2" fontId="1" fillId="0" borderId="7" xfId="1" applyNumberFormat="1" applyBorder="1"/>
  </cellXfs>
  <cellStyles count="2">
    <cellStyle name="Excel Built-in Normal" xfId="1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8"/>
  <sheetViews>
    <sheetView tabSelected="1" workbookViewId="0">
      <selection activeCell="I20" sqref="I20"/>
    </sheetView>
  </sheetViews>
  <sheetFormatPr defaultRowHeight="15"/>
  <cols>
    <col min="1" max="1" width="9.140625" style="1"/>
    <col min="2" max="2" width="12.7109375" style="1" customWidth="1"/>
    <col min="3" max="3" width="12.28515625" style="1" customWidth="1"/>
    <col min="4" max="4" width="9.5703125" style="1" customWidth="1"/>
    <col min="5" max="5" width="14.7109375" style="1" customWidth="1"/>
    <col min="6" max="6" width="15.140625" style="1" customWidth="1"/>
    <col min="7" max="7" width="32.42578125" style="1" customWidth="1"/>
    <col min="8" max="8" width="7.85546875" style="1" customWidth="1"/>
    <col min="9" max="9" width="4.85546875" style="1" customWidth="1"/>
    <col min="10" max="16384" width="9.140625" style="1"/>
  </cols>
  <sheetData>
    <row r="1" spans="1:13" ht="21">
      <c r="A1" s="2" t="s">
        <v>0</v>
      </c>
    </row>
    <row r="2" spans="1:13">
      <c r="A2" s="3"/>
    </row>
    <row r="3" spans="1:13">
      <c r="A3" s="4" t="s">
        <v>1</v>
      </c>
    </row>
    <row r="4" spans="1:13">
      <c r="A4" s="3" t="s">
        <v>55</v>
      </c>
      <c r="E4" s="1" t="s">
        <v>54</v>
      </c>
      <c r="H4" s="1">
        <f>10*1.8+12*2</f>
        <v>42</v>
      </c>
      <c r="I4" s="1" t="s">
        <v>3</v>
      </c>
    </row>
    <row r="5" spans="1:13">
      <c r="A5" s="3" t="s">
        <v>7</v>
      </c>
      <c r="E5" s="1" t="s">
        <v>56</v>
      </c>
      <c r="H5" s="1">
        <f>10*1.45+12*2</f>
        <v>38.5</v>
      </c>
      <c r="I5" s="1" t="s">
        <v>3</v>
      </c>
    </row>
    <row r="6" spans="1:13">
      <c r="A6" s="3"/>
    </row>
    <row r="7" spans="1:13">
      <c r="A7" s="5" t="s">
        <v>67</v>
      </c>
      <c r="K7"/>
      <c r="L7"/>
      <c r="M7"/>
    </row>
    <row r="8" spans="1:13">
      <c r="A8" s="1" t="s">
        <v>2</v>
      </c>
      <c r="H8" s="1">
        <v>3790.1</v>
      </c>
      <c r="I8" s="1" t="s">
        <v>3</v>
      </c>
      <c r="J8"/>
      <c r="K8"/>
      <c r="L8"/>
      <c r="M8"/>
    </row>
    <row r="9" spans="1:13">
      <c r="A9" s="1" t="s">
        <v>4</v>
      </c>
      <c r="H9" s="1">
        <v>3529.81</v>
      </c>
      <c r="I9" s="1" t="s">
        <v>3</v>
      </c>
      <c r="J9"/>
      <c r="K9"/>
      <c r="L9"/>
      <c r="M9"/>
    </row>
    <row r="10" spans="1:13">
      <c r="A10" s="1" t="s">
        <v>5</v>
      </c>
      <c r="H10" s="1">
        <v>161.12</v>
      </c>
      <c r="I10" s="1" t="s">
        <v>3</v>
      </c>
      <c r="J10"/>
      <c r="K10"/>
      <c r="L10"/>
      <c r="M10"/>
    </row>
    <row r="11" spans="1:13">
      <c r="A11" s="1" t="s">
        <v>6</v>
      </c>
      <c r="H11" s="1">
        <v>2153.86</v>
      </c>
      <c r="I11" s="1" t="s">
        <v>3</v>
      </c>
      <c r="J11"/>
      <c r="K11"/>
      <c r="L11"/>
      <c r="M11"/>
    </row>
    <row r="12" spans="1:13">
      <c r="A12" s="1" t="s">
        <v>7</v>
      </c>
      <c r="E12" s="1" t="s">
        <v>70</v>
      </c>
      <c r="H12" s="1">
        <f>2114.54+949.5</f>
        <v>3064.04</v>
      </c>
      <c r="I12" s="1" t="s">
        <v>3</v>
      </c>
      <c r="J12"/>
      <c r="K12"/>
      <c r="L12"/>
      <c r="M12"/>
    </row>
    <row r="13" spans="1:13">
      <c r="A13" s="1" t="s">
        <v>8</v>
      </c>
      <c r="E13" s="1" t="s">
        <v>71</v>
      </c>
      <c r="H13" s="1">
        <f>10429.1+670.5</f>
        <v>11099.6</v>
      </c>
      <c r="I13" s="1" t="s">
        <v>9</v>
      </c>
      <c r="J13"/>
      <c r="K13"/>
      <c r="L13"/>
      <c r="M13"/>
    </row>
    <row r="14" spans="1:13">
      <c r="A14" s="1" t="s">
        <v>10</v>
      </c>
      <c r="H14" s="1">
        <v>2061.23</v>
      </c>
      <c r="I14" s="1" t="s">
        <v>9</v>
      </c>
      <c r="J14"/>
      <c r="K14"/>
      <c r="L14"/>
      <c r="M14"/>
    </row>
    <row r="15" spans="1:13">
      <c r="A15" s="1" t="s">
        <v>11</v>
      </c>
      <c r="H15" s="1">
        <v>6312.72</v>
      </c>
      <c r="I15" s="1" t="s">
        <v>9</v>
      </c>
      <c r="J15"/>
      <c r="K15"/>
      <c r="L15"/>
      <c r="M15"/>
    </row>
    <row r="16" spans="1:13">
      <c r="A16" s="1" t="s">
        <v>12</v>
      </c>
      <c r="C16" s="1" t="s">
        <v>13</v>
      </c>
      <c r="D16" s="1" t="s">
        <v>14</v>
      </c>
      <c r="E16" s="1" t="s">
        <v>72</v>
      </c>
      <c r="H16" s="1">
        <f>7848.55+670.5</f>
        <v>8519.0499999999993</v>
      </c>
      <c r="I16" s="1" t="s">
        <v>9</v>
      </c>
      <c r="J16"/>
      <c r="K16"/>
      <c r="L16"/>
      <c r="M16"/>
    </row>
    <row r="17" spans="1:13">
      <c r="C17" s="1" t="s">
        <v>15</v>
      </c>
      <c r="D17" s="1" t="s">
        <v>14</v>
      </c>
      <c r="H17" s="1">
        <v>2813.05</v>
      </c>
      <c r="I17" s="1" t="s">
        <v>9</v>
      </c>
      <c r="J17"/>
      <c r="K17"/>
      <c r="L17"/>
      <c r="M17"/>
    </row>
    <row r="18" spans="1:13">
      <c r="A18" s="1" t="s">
        <v>41</v>
      </c>
      <c r="E18" s="1" t="s">
        <v>36</v>
      </c>
      <c r="H18" s="1">
        <f>655*2</f>
        <v>1310</v>
      </c>
      <c r="I18" s="1" t="s">
        <v>9</v>
      </c>
    </row>
    <row r="19" spans="1:13">
      <c r="A19" s="1" t="s">
        <v>37</v>
      </c>
      <c r="E19" s="1" t="s">
        <v>38</v>
      </c>
      <c r="H19" s="1">
        <f>2*131*0.5</f>
        <v>131</v>
      </c>
      <c r="I19" s="1" t="s">
        <v>34</v>
      </c>
    </row>
    <row r="20" spans="1:13">
      <c r="A20" s="3" t="s">
        <v>16</v>
      </c>
      <c r="H20" s="1">
        <v>84</v>
      </c>
      <c r="I20" s="1" t="s">
        <v>3</v>
      </c>
    </row>
    <row r="21" spans="1:13">
      <c r="A21" s="4"/>
    </row>
    <row r="22" spans="1:13">
      <c r="A22" s="4" t="s">
        <v>66</v>
      </c>
    </row>
    <row r="23" spans="1:13">
      <c r="A23" s="1" t="s">
        <v>5</v>
      </c>
      <c r="E23" s="1" t="s">
        <v>17</v>
      </c>
      <c r="H23" s="1">
        <f>27*(3.5+2.2+2.8)*0.8*1.5+(3+1.5+3.2)*0.8*1.5+(3+1.6+3.7)*0.8*1.5</f>
        <v>294.60000000000002</v>
      </c>
      <c r="I23" s="1" t="s">
        <v>3</v>
      </c>
    </row>
    <row r="24" spans="1:13">
      <c r="A24" s="1" t="s">
        <v>18</v>
      </c>
      <c r="E24" s="1" t="s">
        <v>19</v>
      </c>
      <c r="H24" s="1">
        <f>27*(2.8*1.6)+3.2*1.6+3.7*1.6</f>
        <v>132</v>
      </c>
      <c r="I24" s="1" t="s">
        <v>3</v>
      </c>
    </row>
    <row r="25" spans="1:13" s="3" customFormat="1">
      <c r="A25" s="3" t="s">
        <v>20</v>
      </c>
      <c r="E25" s="1" t="s">
        <v>21</v>
      </c>
      <c r="H25" s="1">
        <f>27*(8.5*0.8*1.5)+(7.7*0.8*1.5)+(8.3*0.8*1.5)</f>
        <v>294.60000000000002</v>
      </c>
      <c r="I25" s="1" t="s">
        <v>3</v>
      </c>
    </row>
    <row r="26" spans="1:13">
      <c r="A26" s="1" t="s">
        <v>22</v>
      </c>
      <c r="E26" s="1" t="s">
        <v>23</v>
      </c>
      <c r="H26" s="1">
        <f>27*0.82*2.8+0.82*3.2+0.82*3.7</f>
        <v>67.649999999999991</v>
      </c>
      <c r="I26" s="1" t="s">
        <v>3</v>
      </c>
    </row>
    <row r="27" spans="1:13" ht="15" customHeight="1">
      <c r="A27" s="1" t="s">
        <v>7</v>
      </c>
      <c r="E27" s="1" t="s">
        <v>24</v>
      </c>
      <c r="F27" s="6"/>
      <c r="G27" s="6"/>
      <c r="H27" s="7">
        <f>27*0.77*2.8+0.77*3.2+0.77*3.7+29*0.6</f>
        <v>80.924999999999983</v>
      </c>
      <c r="I27" s="1" t="s">
        <v>3</v>
      </c>
    </row>
    <row r="28" spans="1:13">
      <c r="A28" s="1" t="s">
        <v>25</v>
      </c>
      <c r="E28" s="8" t="s">
        <v>26</v>
      </c>
      <c r="F28" s="8"/>
      <c r="G28" s="8"/>
      <c r="H28" s="1">
        <f>29*1.6*1.5</f>
        <v>69.600000000000009</v>
      </c>
      <c r="I28" s="1" t="s">
        <v>9</v>
      </c>
    </row>
    <row r="29" spans="1:13">
      <c r="A29" s="1" t="s">
        <v>8</v>
      </c>
      <c r="E29" s="1" t="s">
        <v>27</v>
      </c>
      <c r="H29" s="1">
        <f>27*3*2.8+3*3.2+3*3.7</f>
        <v>247.49999999999997</v>
      </c>
      <c r="I29" s="1" t="s">
        <v>9</v>
      </c>
    </row>
    <row r="31" spans="1:13">
      <c r="A31" s="4" t="s">
        <v>63</v>
      </c>
    </row>
    <row r="32" spans="1:13">
      <c r="A32" s="1" t="s">
        <v>5</v>
      </c>
      <c r="E32" s="1" t="s">
        <v>28</v>
      </c>
      <c r="H32" s="1">
        <f>(50+33)*0.6*0.8</f>
        <v>39.840000000000003</v>
      </c>
      <c r="I32" s="1" t="s">
        <v>3</v>
      </c>
    </row>
    <row r="33" spans="1:9">
      <c r="A33" s="1" t="s">
        <v>18</v>
      </c>
      <c r="D33" s="9"/>
      <c r="E33" s="1" t="s">
        <v>29</v>
      </c>
      <c r="H33" s="1">
        <f>(50+33)*1.2</f>
        <v>99.6</v>
      </c>
      <c r="I33" s="1" t="s">
        <v>3</v>
      </c>
    </row>
    <row r="34" spans="1:9">
      <c r="A34" s="1" t="s">
        <v>16</v>
      </c>
      <c r="E34" s="1" t="s">
        <v>28</v>
      </c>
      <c r="H34" s="1">
        <v>39.840000000000003</v>
      </c>
      <c r="I34" s="1" t="s">
        <v>3</v>
      </c>
    </row>
    <row r="35" spans="1:9">
      <c r="A35" s="1" t="s">
        <v>30</v>
      </c>
      <c r="E35" s="1" t="s">
        <v>31</v>
      </c>
      <c r="H35" s="1">
        <f>(50+33)*0.75</f>
        <v>62.25</v>
      </c>
      <c r="I35" s="1" t="s">
        <v>3</v>
      </c>
    </row>
    <row r="36" spans="1:9">
      <c r="A36" s="1" t="s">
        <v>7</v>
      </c>
      <c r="E36" s="1" t="s">
        <v>32</v>
      </c>
      <c r="H36" s="1">
        <f>(50+33)*0.4</f>
        <v>33.200000000000003</v>
      </c>
      <c r="I36" s="1" t="s">
        <v>3</v>
      </c>
    </row>
    <row r="37" spans="1:9">
      <c r="A37" s="1" t="s">
        <v>25</v>
      </c>
      <c r="E37" s="1" t="s">
        <v>33</v>
      </c>
      <c r="H37" s="1">
        <f>(50+33)*1.5</f>
        <v>124.5</v>
      </c>
      <c r="I37" s="1" t="s">
        <v>9</v>
      </c>
    </row>
    <row r="39" spans="1:9">
      <c r="A39" s="4" t="s">
        <v>64</v>
      </c>
    </row>
    <row r="40" spans="1:9">
      <c r="A40" s="3" t="s">
        <v>2</v>
      </c>
      <c r="H40" s="1">
        <v>40.69</v>
      </c>
      <c r="I40" s="1" t="s">
        <v>3</v>
      </c>
    </row>
    <row r="41" spans="1:9">
      <c r="A41" s="1" t="s">
        <v>18</v>
      </c>
      <c r="H41" s="1">
        <v>88.67</v>
      </c>
      <c r="I41" s="1" t="s">
        <v>3</v>
      </c>
    </row>
    <row r="42" spans="1:9">
      <c r="A42" s="1" t="s">
        <v>7</v>
      </c>
      <c r="H42" s="1">
        <v>157.74</v>
      </c>
      <c r="I42" s="1" t="s">
        <v>3</v>
      </c>
    </row>
    <row r="43" spans="1:9">
      <c r="A43" s="1" t="s">
        <v>11</v>
      </c>
      <c r="H43" s="1">
        <v>113.3</v>
      </c>
      <c r="I43" s="1" t="s">
        <v>9</v>
      </c>
    </row>
    <row r="44" spans="1:9">
      <c r="A44" s="1" t="s">
        <v>8</v>
      </c>
      <c r="H44" s="1">
        <v>202.53</v>
      </c>
      <c r="I44" s="1" t="s">
        <v>9</v>
      </c>
    </row>
    <row r="45" spans="1:9">
      <c r="A45" s="1" t="s">
        <v>12</v>
      </c>
      <c r="C45" s="1" t="s">
        <v>13</v>
      </c>
      <c r="D45" s="1" t="s">
        <v>14</v>
      </c>
      <c r="H45" s="1">
        <v>90.93</v>
      </c>
      <c r="I45" s="1" t="s">
        <v>9</v>
      </c>
    </row>
    <row r="47" spans="1:9">
      <c r="A47" s="4" t="s">
        <v>65</v>
      </c>
    </row>
    <row r="48" spans="1:9">
      <c r="A48" s="3" t="s">
        <v>2</v>
      </c>
      <c r="H48" s="1">
        <v>83.3</v>
      </c>
      <c r="I48" s="1" t="s">
        <v>3</v>
      </c>
    </row>
    <row r="49" spans="1:9">
      <c r="A49" s="1" t="s">
        <v>18</v>
      </c>
      <c r="H49" s="1">
        <v>224.3</v>
      </c>
      <c r="I49" s="1" t="s">
        <v>3</v>
      </c>
    </row>
    <row r="50" spans="1:9">
      <c r="A50" s="1" t="s">
        <v>11</v>
      </c>
      <c r="H50" s="1">
        <v>199</v>
      </c>
      <c r="I50" s="1" t="s">
        <v>9</v>
      </c>
    </row>
    <row r="51" spans="1:9">
      <c r="A51" s="1" t="s">
        <v>8</v>
      </c>
      <c r="H51" s="1">
        <v>114.15</v>
      </c>
      <c r="I51" s="1" t="s">
        <v>9</v>
      </c>
    </row>
    <row r="53" spans="1:9">
      <c r="A53" s="4" t="s">
        <v>47</v>
      </c>
    </row>
    <row r="54" spans="1:9">
      <c r="A54" s="1" t="s">
        <v>49</v>
      </c>
      <c r="C54" s="1" t="s">
        <v>48</v>
      </c>
      <c r="H54" s="1">
        <v>10</v>
      </c>
      <c r="I54" s="1" t="s">
        <v>3</v>
      </c>
    </row>
    <row r="55" spans="1:9">
      <c r="A55" s="1" t="s">
        <v>50</v>
      </c>
      <c r="E55" s="1" t="s">
        <v>51</v>
      </c>
      <c r="H55" s="1">
        <f>3*5*2*2</f>
        <v>60</v>
      </c>
      <c r="I55" s="1" t="s">
        <v>3</v>
      </c>
    </row>
    <row r="58" spans="1:9">
      <c r="A58" s="1" t="s">
        <v>39</v>
      </c>
      <c r="E58" s="1" t="s">
        <v>40</v>
      </c>
    </row>
    <row r="60" spans="1:9">
      <c r="A60" s="4" t="s">
        <v>35</v>
      </c>
    </row>
    <row r="61" spans="1:9">
      <c r="A61" s="1" t="s">
        <v>42</v>
      </c>
    </row>
    <row r="62" spans="1:9">
      <c r="A62" s="1" t="s">
        <v>43</v>
      </c>
    </row>
    <row r="63" spans="1:9">
      <c r="A63" s="1" t="s">
        <v>44</v>
      </c>
      <c r="F63" s="1" t="s">
        <v>45</v>
      </c>
      <c r="H63" s="1">
        <v>1</v>
      </c>
      <c r="I63" s="1" t="s">
        <v>53</v>
      </c>
    </row>
    <row r="64" spans="1:9">
      <c r="A64" s="1" t="s">
        <v>46</v>
      </c>
      <c r="H64" s="1">
        <v>1</v>
      </c>
      <c r="I64" s="1" t="s">
        <v>52</v>
      </c>
    </row>
    <row r="78" spans="1:1" ht="21">
      <c r="A78" s="2"/>
    </row>
  </sheetData>
  <pageMargins left="0.7" right="0.7" top="0.78749999999999998" bottom="0.78749999999999998" header="0.51180555555555551" footer="0.51180555555555551"/>
  <pageSetup paperSize="9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20"/>
  <sheetViews>
    <sheetView workbookViewId="0">
      <selection activeCell="B19" sqref="B19"/>
    </sheetView>
  </sheetViews>
  <sheetFormatPr defaultColWidth="8.7109375" defaultRowHeight="15"/>
  <cols>
    <col min="1" max="1" width="37.28515625" style="10" customWidth="1"/>
    <col min="2" max="2" width="12.5703125" style="10" customWidth="1"/>
    <col min="3" max="3" width="13.140625" style="10" customWidth="1"/>
    <col min="4" max="4" width="14.140625" style="10" customWidth="1"/>
    <col min="5" max="5" width="13.85546875" style="10" customWidth="1"/>
    <col min="6" max="16384" width="8.7109375" style="10"/>
  </cols>
  <sheetData>
    <row r="1" spans="1:10" ht="36" customHeight="1">
      <c r="A1" s="15"/>
      <c r="B1" s="27" t="s">
        <v>57</v>
      </c>
      <c r="C1" s="27" t="s">
        <v>58</v>
      </c>
      <c r="D1" s="27" t="s">
        <v>59</v>
      </c>
      <c r="E1" s="28" t="s">
        <v>60</v>
      </c>
      <c r="F1" s="11"/>
      <c r="G1" s="11"/>
      <c r="H1" s="11"/>
      <c r="I1" s="11"/>
      <c r="J1" s="11"/>
    </row>
    <row r="2" spans="1:10">
      <c r="A2" s="16"/>
      <c r="B2" s="13" t="s">
        <v>3</v>
      </c>
      <c r="C2" s="13" t="s">
        <v>3</v>
      </c>
      <c r="D2" s="13" t="s">
        <v>3</v>
      </c>
      <c r="E2" s="17" t="s">
        <v>3</v>
      </c>
    </row>
    <row r="3" spans="1:10">
      <c r="A3" s="12" t="str">
        <f>List1!A3</f>
        <v>Bourání zdí</v>
      </c>
      <c r="B3" s="12"/>
      <c r="C3" s="12"/>
      <c r="D3" s="12"/>
      <c r="E3" s="34">
        <f>List1!H5</f>
        <v>38.5</v>
      </c>
    </row>
    <row r="4" spans="1:10">
      <c r="A4" s="12"/>
      <c r="B4" s="12"/>
      <c r="C4" s="12"/>
      <c r="D4" s="12"/>
      <c r="E4" s="34"/>
    </row>
    <row r="5" spans="1:10">
      <c r="A5" s="12" t="str">
        <f>List1!A7</f>
        <v>Hráz+berma+koryto</v>
      </c>
      <c r="B5" s="12">
        <f>List1!H8</f>
        <v>3790.1</v>
      </c>
      <c r="C5" s="12">
        <f>(List1!H16+List1!H17)*0.2</f>
        <v>2266.4199999999996</v>
      </c>
      <c r="D5" s="12">
        <f>List1!H9+List1!H10</f>
        <v>3690.93</v>
      </c>
      <c r="E5" s="34">
        <f>List1!H12+List1!H11</f>
        <v>5217.8999999999996</v>
      </c>
    </row>
    <row r="6" spans="1:10">
      <c r="A6" s="12"/>
      <c r="B6" s="12"/>
      <c r="C6" s="12"/>
      <c r="D6" s="12"/>
      <c r="E6" s="34"/>
    </row>
    <row r="7" spans="1:10">
      <c r="A7" s="12" t="str">
        <f>List1!A22</f>
        <v>Pasy</v>
      </c>
      <c r="B7" s="12"/>
      <c r="C7" s="12"/>
      <c r="D7" s="12">
        <f>List1!H23+List1!H24</f>
        <v>426.6</v>
      </c>
      <c r="E7" s="36">
        <f>List1!H27</f>
        <v>80.924999999999983</v>
      </c>
    </row>
    <row r="8" spans="1:10">
      <c r="A8" s="12"/>
      <c r="B8" s="12"/>
      <c r="C8" s="12"/>
      <c r="D8" s="12"/>
      <c r="E8" s="34"/>
    </row>
    <row r="9" spans="1:10">
      <c r="A9" s="12" t="str">
        <f>List1!A31</f>
        <v>Rovnanina z LK</v>
      </c>
      <c r="B9" s="12"/>
      <c r="C9" s="12"/>
      <c r="D9" s="12">
        <f>List1!H32+List1!H33</f>
        <v>139.44</v>
      </c>
      <c r="E9" s="34">
        <f>List1!H36</f>
        <v>33.200000000000003</v>
      </c>
    </row>
    <row r="10" spans="1:10">
      <c r="A10" s="12"/>
      <c r="B10" s="12"/>
      <c r="C10" s="12"/>
      <c r="D10" s="12"/>
      <c r="E10" s="34"/>
    </row>
    <row r="11" spans="1:10">
      <c r="A11" s="12" t="str">
        <f>List1!A39</f>
        <v>Tůň I</v>
      </c>
      <c r="B11" s="12">
        <f>List1!H40</f>
        <v>40.69</v>
      </c>
      <c r="C11" s="12">
        <v>18.190000000000001</v>
      </c>
      <c r="D11" s="12">
        <f>List1!H41</f>
        <v>88.67</v>
      </c>
      <c r="E11" s="34">
        <f>List1!H42</f>
        <v>157.74</v>
      </c>
    </row>
    <row r="12" spans="1:10">
      <c r="A12" s="12"/>
      <c r="B12" s="12"/>
      <c r="C12" s="12"/>
      <c r="D12" s="12"/>
      <c r="E12" s="34"/>
    </row>
    <row r="13" spans="1:10">
      <c r="A13" s="12" t="str">
        <f>List1!A47</f>
        <v>Tůň II</v>
      </c>
      <c r="B13" s="12">
        <f>List1!H48</f>
        <v>83.3</v>
      </c>
      <c r="C13" s="12"/>
      <c r="D13" s="12">
        <f>List1!H49</f>
        <v>224.3</v>
      </c>
      <c r="E13" s="34"/>
    </row>
    <row r="14" spans="1:10">
      <c r="A14" s="12"/>
      <c r="B14" s="12"/>
      <c r="C14" s="12"/>
      <c r="D14" s="12"/>
      <c r="E14" s="34"/>
    </row>
    <row r="15" spans="1:10">
      <c r="A15" s="12" t="s">
        <v>68</v>
      </c>
      <c r="B15" s="12"/>
      <c r="C15" s="12"/>
      <c r="D15" s="12"/>
      <c r="E15" s="34">
        <f>List1!H54</f>
        <v>10</v>
      </c>
    </row>
    <row r="16" spans="1:10" ht="15.75" thickBot="1">
      <c r="A16" s="33"/>
      <c r="B16" s="33"/>
      <c r="C16" s="33"/>
      <c r="D16" s="33"/>
      <c r="E16" s="35"/>
    </row>
    <row r="17" spans="1:5" ht="18.75">
      <c r="A17" s="24" t="s">
        <v>61</v>
      </c>
      <c r="B17" s="25">
        <f>SUM(B3:B16)</f>
        <v>3914.09</v>
      </c>
      <c r="C17" s="25">
        <f t="shared" ref="C17:E17" si="0">SUM(C3:C16)</f>
        <v>2284.6099999999997</v>
      </c>
      <c r="D17" s="25">
        <f t="shared" si="0"/>
        <v>4569.9399999999996</v>
      </c>
      <c r="E17" s="26">
        <f t="shared" si="0"/>
        <v>5538.2649999999994</v>
      </c>
    </row>
    <row r="18" spans="1:5">
      <c r="A18" s="21"/>
      <c r="B18" s="22"/>
      <c r="C18" s="22"/>
      <c r="D18" s="22"/>
      <c r="E18" s="23"/>
    </row>
    <row r="19" spans="1:5" ht="18.75">
      <c r="A19" s="29" t="s">
        <v>62</v>
      </c>
      <c r="B19" s="30">
        <f>B17-C17</f>
        <v>1629.4800000000005</v>
      </c>
      <c r="C19" s="18"/>
      <c r="D19" s="18"/>
      <c r="E19" s="19"/>
    </row>
    <row r="20" spans="1:5" ht="19.5" thickBot="1">
      <c r="A20" s="31" t="s">
        <v>69</v>
      </c>
      <c r="B20" s="32">
        <f>D17-E17</f>
        <v>-968.32499999999982</v>
      </c>
      <c r="C20" s="14"/>
      <c r="D20" s="14"/>
      <c r="E20" s="20"/>
    </row>
  </sheetData>
  <pageMargins left="0.7" right="0.7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8.7109375" defaultRowHeight="15"/>
  <cols>
    <col min="1" max="16384" width="8.7109375" style="10"/>
  </cols>
  <sheetData/>
  <pageMargins left="0.7" right="0.7" top="0.78749999999999998" bottom="0.78749999999999998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Bilance kubatur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Hanka</dc:creator>
  <cp:lastModifiedBy>Hanka</cp:lastModifiedBy>
  <cp:lastPrinted>2017-12-04T11:59:41Z</cp:lastPrinted>
  <dcterms:created xsi:type="dcterms:W3CDTF">2017-12-13T09:44:18Z</dcterms:created>
  <dcterms:modified xsi:type="dcterms:W3CDTF">2017-12-19T09:39:49Z</dcterms:modified>
</cp:coreProperties>
</file>