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D:\Filip\Synchronizace\Výkresy\Sumperk\Prum zona\Cyklo\PDPS\Kubatury\"/>
    </mc:Choice>
  </mc:AlternateContent>
  <xr:revisionPtr revIDLastSave="0" documentId="13_ncr:1_{939A90CC-9470-4CBE-A67B-D97C401F6751}" xr6:coauthVersionLast="47" xr6:coauthVersionMax="47" xr10:uidLastSave="{00000000-0000-0000-0000-000000000000}"/>
  <bookViews>
    <workbookView xWindow="28680" yWindow="-120" windowWidth="29040" windowHeight="15840" activeTab="3" xr2:uid="{1DA6666F-572C-48D8-9289-BFB5C19804FB}"/>
  </bookViews>
  <sheets>
    <sheet name="SO 000 - Příprava území" sheetId="1" r:id="rId1"/>
    <sheet name="SO 100 Komunikace" sheetId="2" r:id="rId2"/>
    <sheet name="SO 800 Vegetační úpravy" sheetId="3" r:id="rId3"/>
    <sheet name="VON VRN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4" l="1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E213" i="2" l="1"/>
  <c r="E212" i="2"/>
  <c r="H160" i="1"/>
  <c r="G73" i="1"/>
  <c r="K117" i="2"/>
  <c r="K116" i="2"/>
  <c r="K115" i="2"/>
  <c r="K112" i="2"/>
  <c r="K111" i="2"/>
  <c r="K110" i="2"/>
  <c r="K109" i="2"/>
  <c r="K108" i="2"/>
  <c r="K107" i="2"/>
  <c r="F102" i="2"/>
  <c r="F101" i="2"/>
  <c r="F100" i="2"/>
  <c r="F99" i="2"/>
  <c r="F98" i="2"/>
  <c r="K24" i="2"/>
  <c r="K23" i="2"/>
  <c r="K22" i="2"/>
  <c r="K19" i="2"/>
  <c r="K18" i="2"/>
  <c r="K17" i="2"/>
  <c r="K16" i="2"/>
  <c r="K15" i="2"/>
  <c r="K14" i="2"/>
  <c r="F9" i="2"/>
  <c r="F8" i="2"/>
  <c r="F7" i="2"/>
  <c r="F6" i="2"/>
  <c r="F5" i="2"/>
</calcChain>
</file>

<file path=xl/sharedStrings.xml><?xml version="1.0" encoding="utf-8"?>
<sst xmlns="http://schemas.openxmlformats.org/spreadsheetml/2006/main" count="1813" uniqueCount="683">
  <si>
    <t xml:space="preserve">Číslo </t>
  </si>
  <si>
    <t>Staničení</t>
  </si>
  <si>
    <t xml:space="preserve">   Km</t>
  </si>
  <si>
    <t>Vzdálenost</t>
  </si>
  <si>
    <t xml:space="preserve">    m</t>
  </si>
  <si>
    <t>Výkop rýhy</t>
  </si>
  <si>
    <t>m2                      m3</t>
  </si>
  <si>
    <t>Sejmutí ornice</t>
  </si>
  <si>
    <t>Násyp</t>
  </si>
  <si>
    <t>m                      m2</t>
  </si>
  <si>
    <t>Svahování náspů</t>
  </si>
  <si>
    <t>1</t>
  </si>
  <si>
    <t/>
  </si>
  <si>
    <t>0.000</t>
  </si>
  <si>
    <t xml:space="preserve">      20.00</t>
  </si>
  <si>
    <t>0.15</t>
  </si>
  <si>
    <t xml:space="preserve">                   3.90</t>
  </si>
  <si>
    <t>0.38</t>
  </si>
  <si>
    <t xml:space="preserve">                   7.70</t>
  </si>
  <si>
    <t xml:space="preserve">                   3.60</t>
  </si>
  <si>
    <t>0.50</t>
  </si>
  <si>
    <t xml:space="preserve">                   9.10</t>
  </si>
  <si>
    <t>0.55</t>
  </si>
  <si>
    <t xml:space="preserve">                   9.90</t>
  </si>
  <si>
    <t>0.00</t>
  </si>
  <si>
    <t xml:space="preserve">                   0.00</t>
  </si>
  <si>
    <t>2</t>
  </si>
  <si>
    <t>0.020</t>
  </si>
  <si>
    <t>0.24</t>
  </si>
  <si>
    <t xml:space="preserve">                   5.00</t>
  </si>
  <si>
    <t>0.39</t>
  </si>
  <si>
    <t xml:space="preserve">                   11.00</t>
  </si>
  <si>
    <t>0.21</t>
  </si>
  <si>
    <t xml:space="preserve">                   4.70</t>
  </si>
  <si>
    <t>0.41</t>
  </si>
  <si>
    <t xml:space="preserve">                   8.90</t>
  </si>
  <si>
    <t>0.44</t>
  </si>
  <si>
    <t xml:space="preserve">                   14.10</t>
  </si>
  <si>
    <t>3</t>
  </si>
  <si>
    <t>0.040</t>
  </si>
  <si>
    <t>0.26</t>
  </si>
  <si>
    <t xml:space="preserve">                   4.90</t>
  </si>
  <si>
    <t>0.71</t>
  </si>
  <si>
    <t>0.48</t>
  </si>
  <si>
    <t xml:space="preserve">                   7.80</t>
  </si>
  <si>
    <t>0.97</t>
  </si>
  <si>
    <t xml:space="preserve">                   20.60</t>
  </si>
  <si>
    <t>4</t>
  </si>
  <si>
    <t>0.060</t>
  </si>
  <si>
    <t>0.23</t>
  </si>
  <si>
    <t xml:space="preserve">                   4.20</t>
  </si>
  <si>
    <t>0.35</t>
  </si>
  <si>
    <t xml:space="preserve">                   7.10</t>
  </si>
  <si>
    <t>0.30</t>
  </si>
  <si>
    <t xml:space="preserve">                   8.30</t>
  </si>
  <si>
    <t>1.09</t>
  </si>
  <si>
    <t xml:space="preserve">                   27.90</t>
  </si>
  <si>
    <t>5</t>
  </si>
  <si>
    <t>0.080</t>
  </si>
  <si>
    <t>0.19</t>
  </si>
  <si>
    <t xml:space="preserve">                   3.50</t>
  </si>
  <si>
    <t>0.36</t>
  </si>
  <si>
    <t xml:space="preserve">                   7.90</t>
  </si>
  <si>
    <t>0.53</t>
  </si>
  <si>
    <t xml:space="preserve">                   11.60</t>
  </si>
  <si>
    <t>1.70</t>
  </si>
  <si>
    <t xml:space="preserve">                   35.40</t>
  </si>
  <si>
    <t>6</t>
  </si>
  <si>
    <t>0.100</t>
  </si>
  <si>
    <t>0.16</t>
  </si>
  <si>
    <t>0.43</t>
  </si>
  <si>
    <t xml:space="preserve">                   8.10</t>
  </si>
  <si>
    <t>0.63</t>
  </si>
  <si>
    <t xml:space="preserve">                   13.60</t>
  </si>
  <si>
    <t>1.84</t>
  </si>
  <si>
    <t xml:space="preserve">                   35.00</t>
  </si>
  <si>
    <t>7</t>
  </si>
  <si>
    <t>0.120</t>
  </si>
  <si>
    <t xml:space="preserve">                   4.30</t>
  </si>
  <si>
    <t xml:space="preserve">                   8.00</t>
  </si>
  <si>
    <t>0.73</t>
  </si>
  <si>
    <t xml:space="preserve">                   17.30</t>
  </si>
  <si>
    <t>1.66</t>
  </si>
  <si>
    <t xml:space="preserve">                   36.00</t>
  </si>
  <si>
    <t>8</t>
  </si>
  <si>
    <t>0.140</t>
  </si>
  <si>
    <t xml:space="preserve">                   4.50</t>
  </si>
  <si>
    <t>0.42</t>
  </si>
  <si>
    <t>1.00</t>
  </si>
  <si>
    <t xml:space="preserve">                   20.90</t>
  </si>
  <si>
    <t>1.94</t>
  </si>
  <si>
    <t xml:space="preserve">                   40.70</t>
  </si>
  <si>
    <t>9</t>
  </si>
  <si>
    <t>0.160</t>
  </si>
  <si>
    <t xml:space="preserve">                   3.20</t>
  </si>
  <si>
    <t>0.49</t>
  </si>
  <si>
    <t xml:space="preserve">                   8.70</t>
  </si>
  <si>
    <t xml:space="preserve">                   26.70</t>
  </si>
  <si>
    <t>2.13</t>
  </si>
  <si>
    <t xml:space="preserve">                   49.30</t>
  </si>
  <si>
    <t>10</t>
  </si>
  <si>
    <t>0.180</t>
  </si>
  <si>
    <t>0.11</t>
  </si>
  <si>
    <t xml:space="preserve">                   1.60</t>
  </si>
  <si>
    <t xml:space="preserve">                   7.40</t>
  </si>
  <si>
    <t>0.18</t>
  </si>
  <si>
    <t xml:space="preserve">                   3.30</t>
  </si>
  <si>
    <t>1.58</t>
  </si>
  <si>
    <t xml:space="preserve">                   32.20</t>
  </si>
  <si>
    <t>2.80</t>
  </si>
  <si>
    <t xml:space="preserve">                   54.10</t>
  </si>
  <si>
    <t>11</t>
  </si>
  <si>
    <t>0.200</t>
  </si>
  <si>
    <t>0.05</t>
  </si>
  <si>
    <t xml:space="preserve">                   1.90</t>
  </si>
  <si>
    <t xml:space="preserve">                   3.40</t>
  </si>
  <si>
    <t>1.64</t>
  </si>
  <si>
    <t xml:space="preserve">                   32.70</t>
  </si>
  <si>
    <t>2.61</t>
  </si>
  <si>
    <t xml:space="preserve">                   53.90</t>
  </si>
  <si>
    <t>12</t>
  </si>
  <si>
    <t>0.220</t>
  </si>
  <si>
    <t>0.14</t>
  </si>
  <si>
    <t xml:space="preserve">                   2.70</t>
  </si>
  <si>
    <t xml:space="preserve">                   10.30</t>
  </si>
  <si>
    <t>1.63</t>
  </si>
  <si>
    <t xml:space="preserve">                   28.90</t>
  </si>
  <si>
    <t>2.78</t>
  </si>
  <si>
    <t>13</t>
  </si>
  <si>
    <t>0.240</t>
  </si>
  <si>
    <t>0.13</t>
  </si>
  <si>
    <t xml:space="preserve">                   2.90</t>
  </si>
  <si>
    <t xml:space="preserve">                   9.30</t>
  </si>
  <si>
    <t>1.26</t>
  </si>
  <si>
    <t xml:space="preserve">                   21.10</t>
  </si>
  <si>
    <t xml:space="preserve">                   47.30</t>
  </si>
  <si>
    <t>14</t>
  </si>
  <si>
    <t>0.260</t>
  </si>
  <si>
    <t>0.45</t>
  </si>
  <si>
    <t>0.85</t>
  </si>
  <si>
    <t xml:space="preserve">                   18.50</t>
  </si>
  <si>
    <t xml:space="preserve">                   40.80</t>
  </si>
  <si>
    <t>15</t>
  </si>
  <si>
    <t>0.280</t>
  </si>
  <si>
    <t xml:space="preserve">                   3.00</t>
  </si>
  <si>
    <t xml:space="preserve">                   25.70</t>
  </si>
  <si>
    <t>1.95</t>
  </si>
  <si>
    <t xml:space="preserve">                   36.50</t>
  </si>
  <si>
    <t>16</t>
  </si>
  <si>
    <t>0.300</t>
  </si>
  <si>
    <t>0.12</t>
  </si>
  <si>
    <t>1.57</t>
  </si>
  <si>
    <t xml:space="preserve">                   31.50</t>
  </si>
  <si>
    <t xml:space="preserve">                   25.50</t>
  </si>
  <si>
    <t>17</t>
  </si>
  <si>
    <t>0.320</t>
  </si>
  <si>
    <t xml:space="preserve">                   4.10</t>
  </si>
  <si>
    <t>0.98</t>
  </si>
  <si>
    <t xml:space="preserve">                   14.40</t>
  </si>
  <si>
    <t>0.20</t>
  </si>
  <si>
    <t xml:space="preserve">                   24.50</t>
  </si>
  <si>
    <t xml:space="preserve">                   26.10</t>
  </si>
  <si>
    <t>18</t>
  </si>
  <si>
    <t>0.340</t>
  </si>
  <si>
    <t>0.46</t>
  </si>
  <si>
    <t xml:space="preserve">                   8.20</t>
  </si>
  <si>
    <t>0.87</t>
  </si>
  <si>
    <t xml:space="preserve">                   19.40</t>
  </si>
  <si>
    <t>1.76</t>
  </si>
  <si>
    <t xml:space="preserve">                   46.20</t>
  </si>
  <si>
    <t>19</t>
  </si>
  <si>
    <t>0.360</t>
  </si>
  <si>
    <t xml:space="preserve">                   7.60</t>
  </si>
  <si>
    <t xml:space="preserve">                   3.70</t>
  </si>
  <si>
    <t>1.07</t>
  </si>
  <si>
    <t xml:space="preserve">                   22.30</t>
  </si>
  <si>
    <t>20</t>
  </si>
  <si>
    <t>0.380</t>
  </si>
  <si>
    <t>0.40</t>
  </si>
  <si>
    <t>0.17</t>
  </si>
  <si>
    <t>1.16</t>
  </si>
  <si>
    <t>1.77</t>
  </si>
  <si>
    <t xml:space="preserve">                   37.50</t>
  </si>
  <si>
    <t>21</t>
  </si>
  <si>
    <t>0.400</t>
  </si>
  <si>
    <t xml:space="preserve">                   2.30</t>
  </si>
  <si>
    <t>1.41</t>
  </si>
  <si>
    <t xml:space="preserve">                   33.90</t>
  </si>
  <si>
    <t>1.98</t>
  </si>
  <si>
    <t xml:space="preserve">                   40.60</t>
  </si>
  <si>
    <t>22</t>
  </si>
  <si>
    <t>0.420</t>
  </si>
  <si>
    <t>0.09</t>
  </si>
  <si>
    <t xml:space="preserve">                   1.50</t>
  </si>
  <si>
    <t xml:space="preserve">                   9.70</t>
  </si>
  <si>
    <t xml:space="preserve">                   42.50</t>
  </si>
  <si>
    <t>2.08</t>
  </si>
  <si>
    <t xml:space="preserve">                   43.80</t>
  </si>
  <si>
    <t>23</t>
  </si>
  <si>
    <t>0.440</t>
  </si>
  <si>
    <t>0.06</t>
  </si>
  <si>
    <t xml:space="preserve">                   1.10</t>
  </si>
  <si>
    <t>0.47</t>
  </si>
  <si>
    <t xml:space="preserve">                   9.20</t>
  </si>
  <si>
    <t>2.27</t>
  </si>
  <si>
    <t xml:space="preserve">                   41.60</t>
  </si>
  <si>
    <t>2.30</t>
  </si>
  <si>
    <t xml:space="preserve">                   44.10</t>
  </si>
  <si>
    <t>24</t>
  </si>
  <si>
    <t>0.460</t>
  </si>
  <si>
    <t xml:space="preserve">                   9.40</t>
  </si>
  <si>
    <t>1.89</t>
  </si>
  <si>
    <t xml:space="preserve">                   30.30</t>
  </si>
  <si>
    <t>2.11</t>
  </si>
  <si>
    <t xml:space="preserve">                   44.20</t>
  </si>
  <si>
    <t>25</t>
  </si>
  <si>
    <t>0.480</t>
  </si>
  <si>
    <t xml:space="preserve">                   2.10</t>
  </si>
  <si>
    <t>1.14</t>
  </si>
  <si>
    <t xml:space="preserve">                   19.30</t>
  </si>
  <si>
    <t>2.31</t>
  </si>
  <si>
    <t xml:space="preserve">                   40.90</t>
  </si>
  <si>
    <t>26</t>
  </si>
  <si>
    <t>0.500</t>
  </si>
  <si>
    <t>0.79</t>
  </si>
  <si>
    <t xml:space="preserve">                   35.60</t>
  </si>
  <si>
    <t>1.78</t>
  </si>
  <si>
    <t xml:space="preserve">                   41.90</t>
  </si>
  <si>
    <t>27</t>
  </si>
  <si>
    <t>0.520</t>
  </si>
  <si>
    <t>0.04</t>
  </si>
  <si>
    <t xml:space="preserve">                   0.50</t>
  </si>
  <si>
    <t xml:space="preserve">                   19.70</t>
  </si>
  <si>
    <t xml:space="preserve">                   2.80</t>
  </si>
  <si>
    <t>2.77</t>
  </si>
  <si>
    <t xml:space="preserve">                   67.70</t>
  </si>
  <si>
    <t>2.41</t>
  </si>
  <si>
    <t xml:space="preserve">                   54.00</t>
  </si>
  <si>
    <t>28</t>
  </si>
  <si>
    <t>0.540</t>
  </si>
  <si>
    <t>0.01</t>
  </si>
  <si>
    <t>1.52</t>
  </si>
  <si>
    <t xml:space="preserve">                   16.00</t>
  </si>
  <si>
    <t>4.00</t>
  </si>
  <si>
    <t xml:space="preserve">                   95.20</t>
  </si>
  <si>
    <t>2.99</t>
  </si>
  <si>
    <t xml:space="preserve">                   67.20</t>
  </si>
  <si>
    <t>29</t>
  </si>
  <si>
    <t>0.560</t>
  </si>
  <si>
    <t>0.08</t>
  </si>
  <si>
    <t>5.52</t>
  </si>
  <si>
    <t>3.73</t>
  </si>
  <si>
    <t>30</t>
  </si>
  <si>
    <t>0.580</t>
  </si>
  <si>
    <t>1.43</t>
  </si>
  <si>
    <t>31</t>
  </si>
  <si>
    <t>0.600</t>
  </si>
  <si>
    <t xml:space="preserve">                   3.10</t>
  </si>
  <si>
    <t xml:space="preserve">                   34.30</t>
  </si>
  <si>
    <t>32</t>
  </si>
  <si>
    <t>0.620</t>
  </si>
  <si>
    <t>1.23</t>
  </si>
  <si>
    <t xml:space="preserve">                   15.30</t>
  </si>
  <si>
    <t>2.83</t>
  </si>
  <si>
    <t>33</t>
  </si>
  <si>
    <t>0.640</t>
  </si>
  <si>
    <t>0.10</t>
  </si>
  <si>
    <t xml:space="preserve">                   8.80</t>
  </si>
  <si>
    <t>0.22</t>
  </si>
  <si>
    <t>3.36</t>
  </si>
  <si>
    <t xml:space="preserve">                   51.80</t>
  </si>
  <si>
    <t>34</t>
  </si>
  <si>
    <t>0.660</t>
  </si>
  <si>
    <t>0.25</t>
  </si>
  <si>
    <t>0.58</t>
  </si>
  <si>
    <t xml:space="preserve">                   13.50</t>
  </si>
  <si>
    <t>1.82</t>
  </si>
  <si>
    <t xml:space="preserve">                   46.50</t>
  </si>
  <si>
    <t>1.99</t>
  </si>
  <si>
    <t>35</t>
  </si>
  <si>
    <t>0.680</t>
  </si>
  <si>
    <t xml:space="preserve">                   2.20</t>
  </si>
  <si>
    <t>0.77</t>
  </si>
  <si>
    <t xml:space="preserve">                   15.40</t>
  </si>
  <si>
    <t xml:space="preserve">                   53.30</t>
  </si>
  <si>
    <t>2.63</t>
  </si>
  <si>
    <t xml:space="preserve">                   50.60</t>
  </si>
  <si>
    <t>36</t>
  </si>
  <si>
    <t>0.700</t>
  </si>
  <si>
    <t xml:space="preserve">                   17.70</t>
  </si>
  <si>
    <t>2.50</t>
  </si>
  <si>
    <t>2.43</t>
  </si>
  <si>
    <t xml:space="preserve">                   45.80</t>
  </si>
  <si>
    <t>37</t>
  </si>
  <si>
    <t>0.720</t>
  </si>
  <si>
    <t>2.23</t>
  </si>
  <si>
    <t xml:space="preserve">                   37.80</t>
  </si>
  <si>
    <t>2.15</t>
  </si>
  <si>
    <t xml:space="preserve">                   38.90</t>
  </si>
  <si>
    <t>38</t>
  </si>
  <si>
    <t>0.740</t>
  </si>
  <si>
    <t>1.55</t>
  </si>
  <si>
    <t xml:space="preserve">                   44.70</t>
  </si>
  <si>
    <t>1.74</t>
  </si>
  <si>
    <t xml:space="preserve">                   43.50</t>
  </si>
  <si>
    <t>0.760</t>
  </si>
  <si>
    <t>1.88</t>
  </si>
  <si>
    <t xml:space="preserve">                   4.00</t>
  </si>
  <si>
    <t>2.92</t>
  </si>
  <si>
    <t xml:space="preserve">                   57.90</t>
  </si>
  <si>
    <t xml:space="preserve">                   51.30</t>
  </si>
  <si>
    <t>0.780</t>
  </si>
  <si>
    <t>0.67</t>
  </si>
  <si>
    <t xml:space="preserve">                   16.10</t>
  </si>
  <si>
    <t>2.87</t>
  </si>
  <si>
    <t xml:space="preserve">                   56.20</t>
  </si>
  <si>
    <t>2.52</t>
  </si>
  <si>
    <t xml:space="preserve">                   50.00</t>
  </si>
  <si>
    <t>0.800</t>
  </si>
  <si>
    <t>0.94</t>
  </si>
  <si>
    <t xml:space="preserve">                   21.40</t>
  </si>
  <si>
    <t>2.75</t>
  </si>
  <si>
    <t xml:space="preserve">                   57.70</t>
  </si>
  <si>
    <t>2.48</t>
  </si>
  <si>
    <t xml:space="preserve">                   51.10</t>
  </si>
  <si>
    <t>0.820</t>
  </si>
  <si>
    <t>1.20</t>
  </si>
  <si>
    <t xml:space="preserve">                   20.70</t>
  </si>
  <si>
    <t>3.02</t>
  </si>
  <si>
    <t xml:space="preserve">                   50.50</t>
  </si>
  <si>
    <t xml:space="preserve">                   46.80</t>
  </si>
  <si>
    <t>0.840</t>
  </si>
  <si>
    <t xml:space="preserve">                   21.20</t>
  </si>
  <si>
    <t>2.03</t>
  </si>
  <si>
    <t xml:space="preserve">                   38.50</t>
  </si>
  <si>
    <t>2.05</t>
  </si>
  <si>
    <t xml:space="preserve">                   39.80</t>
  </si>
  <si>
    <t>0.860</t>
  </si>
  <si>
    <t>1.25</t>
  </si>
  <si>
    <t>1.93</t>
  </si>
  <si>
    <t>0.880</t>
  </si>
  <si>
    <t>0.900</t>
  </si>
  <si>
    <t>1.05</t>
  </si>
  <si>
    <t xml:space="preserve">                   18.40</t>
  </si>
  <si>
    <t>1.81</t>
  </si>
  <si>
    <t xml:space="preserve">                   33.00</t>
  </si>
  <si>
    <t>1.92</t>
  </si>
  <si>
    <t xml:space="preserve">                   36.90</t>
  </si>
  <si>
    <t>0.920</t>
  </si>
  <si>
    <t xml:space="preserve">                   16.70</t>
  </si>
  <si>
    <t>1.49</t>
  </si>
  <si>
    <t xml:space="preserve">                   38.40</t>
  </si>
  <si>
    <t>0.940</t>
  </si>
  <si>
    <t xml:space="preserve">                   5.40</t>
  </si>
  <si>
    <t>0.88</t>
  </si>
  <si>
    <t>2.07</t>
  </si>
  <si>
    <t>0.960</t>
  </si>
  <si>
    <t>0.29</t>
  </si>
  <si>
    <t xml:space="preserve">                   5.80</t>
  </si>
  <si>
    <t xml:space="preserve">                   16.50</t>
  </si>
  <si>
    <t xml:space="preserve">                   26.30</t>
  </si>
  <si>
    <t>0.980</t>
  </si>
  <si>
    <t xml:space="preserve">                   5.60</t>
  </si>
  <si>
    <t>0.80</t>
  </si>
  <si>
    <t xml:space="preserve">                   20.30</t>
  </si>
  <si>
    <t>0.84</t>
  </si>
  <si>
    <t xml:space="preserve">                   21.50</t>
  </si>
  <si>
    <t xml:space="preserve">                   26.80</t>
  </si>
  <si>
    <t>1.000</t>
  </si>
  <si>
    <t>0.27</t>
  </si>
  <si>
    <t xml:space="preserve">                   5.30</t>
  </si>
  <si>
    <t xml:space="preserve">                   26.40</t>
  </si>
  <si>
    <t>1.31</t>
  </si>
  <si>
    <t>1.48</t>
  </si>
  <si>
    <t xml:space="preserve">                   31.30</t>
  </si>
  <si>
    <t>1.020</t>
  </si>
  <si>
    <t xml:space="preserve">                   5.10</t>
  </si>
  <si>
    <t xml:space="preserve">                   19.90</t>
  </si>
  <si>
    <t xml:space="preserve">                   23.70</t>
  </si>
  <si>
    <t>1.65</t>
  </si>
  <si>
    <t xml:space="preserve">                   32.80</t>
  </si>
  <si>
    <t>1.040</t>
  </si>
  <si>
    <t xml:space="preserve">                   10.10</t>
  </si>
  <si>
    <t>1.060</t>
  </si>
  <si>
    <t xml:space="preserve">                   8.50</t>
  </si>
  <si>
    <t xml:space="preserve">                   9.60</t>
  </si>
  <si>
    <t>1.080</t>
  </si>
  <si>
    <t xml:space="preserve">                   6.30</t>
  </si>
  <si>
    <t>1.100</t>
  </si>
  <si>
    <t>0.37</t>
  </si>
  <si>
    <t xml:space="preserve">                   7.30</t>
  </si>
  <si>
    <t>0.28</t>
  </si>
  <si>
    <t xml:space="preserve">                   8.40</t>
  </si>
  <si>
    <t>1.120</t>
  </si>
  <si>
    <t>1.140</t>
  </si>
  <si>
    <t>1.160</t>
  </si>
  <si>
    <t xml:space="preserve">                   9.00</t>
  </si>
  <si>
    <t>1.97</t>
  </si>
  <si>
    <t>1.180</t>
  </si>
  <si>
    <t>1.200</t>
  </si>
  <si>
    <t>0.65</t>
  </si>
  <si>
    <t xml:space="preserve">                   12.00</t>
  </si>
  <si>
    <t>1.80</t>
  </si>
  <si>
    <t>1.220</t>
  </si>
  <si>
    <t>1.240</t>
  </si>
  <si>
    <t>0.64</t>
  </si>
  <si>
    <t>1.260</t>
  </si>
  <si>
    <t>0.32</t>
  </si>
  <si>
    <t>1.280</t>
  </si>
  <si>
    <t xml:space="preserve">                   4.80</t>
  </si>
  <si>
    <t>1.17</t>
  </si>
  <si>
    <t xml:space="preserve">                   20.20</t>
  </si>
  <si>
    <t>1.300</t>
  </si>
  <si>
    <t xml:space="preserve">                   16.60</t>
  </si>
  <si>
    <t>1.320</t>
  </si>
  <si>
    <t>0.81</t>
  </si>
  <si>
    <t>Celkem:</t>
  </si>
  <si>
    <t>Přesun skleníku, včetně podbetonávky</t>
  </si>
  <si>
    <t>3.5*9</t>
  </si>
  <si>
    <t>Rozebrání plotu</t>
  </si>
  <si>
    <t>m</t>
  </si>
  <si>
    <t>Nový plot</t>
  </si>
  <si>
    <t xml:space="preserve">Branka </t>
  </si>
  <si>
    <t>1.8m</t>
  </si>
  <si>
    <t>vše nový mat.</t>
  </si>
  <si>
    <t>5m</t>
  </si>
  <si>
    <t>ks</t>
  </si>
  <si>
    <t>1m</t>
  </si>
  <si>
    <t>KM</t>
  </si>
  <si>
    <t>Činnost</t>
  </si>
  <si>
    <t>Množství</t>
  </si>
  <si>
    <t>0.090 – 0.220</t>
  </si>
  <si>
    <t>kácení křovin</t>
  </si>
  <si>
    <r>
      <t>260 m</t>
    </r>
    <r>
      <rPr>
        <vertAlign val="superscript"/>
        <sz val="12"/>
        <color theme="1"/>
        <rFont val="Times New Roman"/>
        <family val="1"/>
        <charset val="238"/>
      </rPr>
      <t>2</t>
    </r>
  </si>
  <si>
    <t>0.910 – 1.020</t>
  </si>
  <si>
    <r>
      <t>220 m</t>
    </r>
    <r>
      <rPr>
        <vertAlign val="superscript"/>
        <sz val="12"/>
        <color theme="1"/>
        <rFont val="Times New Roman"/>
        <family val="1"/>
        <charset val="238"/>
      </rPr>
      <t>2</t>
    </r>
  </si>
  <si>
    <t>kácení stromů – ořech d=25 cm</t>
  </si>
  <si>
    <t>1 ks</t>
  </si>
  <si>
    <t>kácení stromů – jabloň d= 30 cm</t>
  </si>
  <si>
    <t>kácení stromů – švestka d= 30 cm</t>
  </si>
  <si>
    <t>kácení stromů – třešeň d= 30 cm</t>
  </si>
  <si>
    <t>kácení stromů – buk d= 20 cm</t>
  </si>
  <si>
    <t>kácení stromů – smrk d= 20 cm</t>
  </si>
  <si>
    <t>kácení stromů – javor d= 40 cm</t>
  </si>
  <si>
    <t>1.230 – 1.320</t>
  </si>
  <si>
    <r>
      <t>180 m</t>
    </r>
    <r>
      <rPr>
        <vertAlign val="superscript"/>
        <sz val="12"/>
        <color theme="1"/>
        <rFont val="Times New Roman"/>
        <family val="1"/>
        <charset val="238"/>
      </rPr>
      <t>2</t>
    </r>
  </si>
  <si>
    <t>Kácení dřevin</t>
  </si>
  <si>
    <t>Zeminu brát 40% - tř.3, 30% tř.2. 30% tř.4</t>
  </si>
  <si>
    <t>SO 100 - Komunikace</t>
  </si>
  <si>
    <t>SO 101</t>
  </si>
  <si>
    <t>Účelová komunikace - km 0,000 - 0,600</t>
  </si>
  <si>
    <t>MZK</t>
  </si>
  <si>
    <t>Nátěr dvouvrstvý</t>
  </si>
  <si>
    <t>Štěrkodrť - ŠDA (0/63)</t>
  </si>
  <si>
    <t>m2</t>
  </si>
  <si>
    <t>2100*1.05</t>
  </si>
  <si>
    <t>2205*1.05</t>
  </si>
  <si>
    <t>2315.25*1.05</t>
  </si>
  <si>
    <t>stabilzace vápněm 3% hl. 0.35 m</t>
  </si>
  <si>
    <t>Krajnice z Asf. recyklátu</t>
  </si>
  <si>
    <t>ASFALTOVÝ BETON-ACo11 (ABS II)</t>
  </si>
  <si>
    <t>SPOJOVACÍ POSTŘIK 0,4 KG/m2 ZBYTKOVÉHO POJIVA</t>
  </si>
  <si>
    <t>OBALOVANÉ KAMENIVO-ACp16 (OKS II)</t>
  </si>
  <si>
    <t xml:space="preserve">INFILTRAČNÍ POSTŘIK Z ASFALTOVÉ EMULZE 1,0 kg/m2 </t>
  </si>
  <si>
    <t>ZBYTKOVÉHO POJIVA</t>
  </si>
  <si>
    <t>úprava pláně</t>
  </si>
  <si>
    <t>130*1.05</t>
  </si>
  <si>
    <t>136.5*1.1</t>
  </si>
  <si>
    <t>150.15*1.1</t>
  </si>
  <si>
    <t>Výkop</t>
  </si>
  <si>
    <t>Sejmutí ornice tl. 0,15 m</t>
  </si>
  <si>
    <t xml:space="preserve">                   32.10</t>
  </si>
  <si>
    <t xml:space="preserve">                   29.60</t>
  </si>
  <si>
    <t xml:space="preserve">                   10.70</t>
  </si>
  <si>
    <t xml:space="preserve">                   7.20</t>
  </si>
  <si>
    <t xml:space="preserve">                   2.00</t>
  </si>
  <si>
    <t xml:space="preserve">                   1.00</t>
  </si>
  <si>
    <t xml:space="preserve">                   4.40</t>
  </si>
  <si>
    <t xml:space="preserve">                   15.60</t>
  </si>
  <si>
    <t xml:space="preserve">                   32.60</t>
  </si>
  <si>
    <t xml:space="preserve">                   52.90</t>
  </si>
  <si>
    <t>2.51</t>
  </si>
  <si>
    <t xml:space="preserve">                   46.40</t>
  </si>
  <si>
    <t xml:space="preserve">                   34.60</t>
  </si>
  <si>
    <t xml:space="preserve">                   34.70</t>
  </si>
  <si>
    <t xml:space="preserve">                   109.70</t>
  </si>
  <si>
    <t xml:space="preserve">                   73.80</t>
  </si>
  <si>
    <t>5.45</t>
  </si>
  <si>
    <t>3.65</t>
  </si>
  <si>
    <t xml:space="preserve">                   146.80</t>
  </si>
  <si>
    <t xml:space="preserve">                   98.60</t>
  </si>
  <si>
    <t>9.23</t>
  </si>
  <si>
    <t>6.21</t>
  </si>
  <si>
    <t>Z11g</t>
  </si>
  <si>
    <t>2x</t>
  </si>
  <si>
    <t>B20a-30</t>
  </si>
  <si>
    <t>1x</t>
  </si>
  <si>
    <t>B11+E13</t>
  </si>
  <si>
    <t>Trativod</t>
  </si>
  <si>
    <t>100 mm</t>
  </si>
  <si>
    <t>fr. 8/16</t>
  </si>
  <si>
    <t xml:space="preserve">                   1.79</t>
  </si>
  <si>
    <t>0.02</t>
  </si>
  <si>
    <t xml:space="preserve">                   2.59</t>
  </si>
  <si>
    <t>Obsyp trativodu fr. 8/16</t>
  </si>
  <si>
    <t>Lože fr. 0/16</t>
  </si>
  <si>
    <t>0.4*600</t>
  </si>
  <si>
    <t>Dlažba z LK na MC</t>
  </si>
  <si>
    <t>9*1</t>
  </si>
  <si>
    <t>Bet. Lože C25/30 - XF3</t>
  </si>
  <si>
    <t>SO 102</t>
  </si>
  <si>
    <t>Účelová komunikace - km 0,600 - 1,320</t>
  </si>
  <si>
    <t>2350*1.05</t>
  </si>
  <si>
    <t>2467.5*1.05</t>
  </si>
  <si>
    <t>2590.875*1.05</t>
  </si>
  <si>
    <t>135*1.05</t>
  </si>
  <si>
    <t>141.75*1.1</t>
  </si>
  <si>
    <t>0.4*705</t>
  </si>
  <si>
    <t>7*1</t>
  </si>
  <si>
    <t>SO 001 Příprava území 0.000-0.600</t>
  </si>
  <si>
    <t>SO 002 Příprava území 0.600-1.330</t>
  </si>
  <si>
    <t>Výkop Rýhy</t>
  </si>
  <si>
    <t>0.608</t>
  </si>
  <si>
    <t>2.26</t>
  </si>
  <si>
    <t xml:space="preserve">      12.33</t>
  </si>
  <si>
    <t xml:space="preserve">                   21.52</t>
  </si>
  <si>
    <t xml:space="preserve">                   26.60</t>
  </si>
  <si>
    <t xml:space="preserve">                   24.60</t>
  </si>
  <si>
    <t xml:space="preserve">                   0.30</t>
  </si>
  <si>
    <t>0.03</t>
  </si>
  <si>
    <t xml:space="preserve">                   6.20</t>
  </si>
  <si>
    <t>0.52</t>
  </si>
  <si>
    <t>1.60</t>
  </si>
  <si>
    <t xml:space="preserve">                   34.50</t>
  </si>
  <si>
    <t>1.85</t>
  </si>
  <si>
    <t xml:space="preserve">                   30.00</t>
  </si>
  <si>
    <t>1.15</t>
  </si>
  <si>
    <t xml:space="preserve">                   18.00</t>
  </si>
  <si>
    <t xml:space="preserve">                   14.00</t>
  </si>
  <si>
    <t>0.75</t>
  </si>
  <si>
    <t xml:space="preserve">                   11.70</t>
  </si>
  <si>
    <t>0.62</t>
  </si>
  <si>
    <t xml:space="preserve">                   15.20</t>
  </si>
  <si>
    <t>0.90</t>
  </si>
  <si>
    <t xml:space="preserve">                   17.20</t>
  </si>
  <si>
    <t>0.82</t>
  </si>
  <si>
    <t xml:space="preserve">                   15.50</t>
  </si>
  <si>
    <t>0.93</t>
  </si>
  <si>
    <t xml:space="preserve">                   21.30</t>
  </si>
  <si>
    <t xml:space="preserve">      10.00</t>
  </si>
  <si>
    <t>1.330</t>
  </si>
  <si>
    <t>12.90</t>
  </si>
  <si>
    <t>8.36</t>
  </si>
  <si>
    <t xml:space="preserve">                   121.45</t>
  </si>
  <si>
    <t xml:space="preserve">                   81.32</t>
  </si>
  <si>
    <t>6.80</t>
  </si>
  <si>
    <t>4.83</t>
  </si>
  <si>
    <t xml:space="preserve">                   101.60</t>
  </si>
  <si>
    <t xml:space="preserve">                   48.30</t>
  </si>
  <si>
    <t xml:space="preserve">                   39.20</t>
  </si>
  <si>
    <t xml:space="preserve">                   40.30</t>
  </si>
  <si>
    <t>2.10</t>
  </si>
  <si>
    <t xml:space="preserve">                   2.75</t>
  </si>
  <si>
    <t xml:space="preserve">                   39.10</t>
  </si>
  <si>
    <t xml:space="preserve">                   40.20</t>
  </si>
  <si>
    <t xml:space="preserve">                   3.15</t>
  </si>
  <si>
    <t xml:space="preserve">                   30.20</t>
  </si>
  <si>
    <t>1.08</t>
  </si>
  <si>
    <t xml:space="preserve">                   19.20</t>
  </si>
  <si>
    <t xml:space="preserve">                   27.30</t>
  </si>
  <si>
    <t>1.10</t>
  </si>
  <si>
    <t xml:space="preserve">                   19.00</t>
  </si>
  <si>
    <t xml:space="preserve">                   7.50</t>
  </si>
  <si>
    <t xml:space="preserve">                   6.70</t>
  </si>
  <si>
    <t xml:space="preserve">                   21.00</t>
  </si>
  <si>
    <t>1.30</t>
  </si>
  <si>
    <t xml:space="preserve">                   5.20</t>
  </si>
  <si>
    <t xml:space="preserve">                   34.20</t>
  </si>
  <si>
    <t>1.45</t>
  </si>
  <si>
    <t xml:space="preserve">                   7.00</t>
  </si>
  <si>
    <t xml:space="preserve">                   32.50</t>
  </si>
  <si>
    <t xml:space="preserve">                   27.50</t>
  </si>
  <si>
    <t>0.95</t>
  </si>
  <si>
    <t xml:space="preserve">                   6.50</t>
  </si>
  <si>
    <t xml:space="preserve">                   25.30</t>
  </si>
  <si>
    <t xml:space="preserve">                   27.80</t>
  </si>
  <si>
    <t xml:space="preserve">                   0.90</t>
  </si>
  <si>
    <t>B1</t>
  </si>
  <si>
    <t>Ochranné dopravně bezpečnostní zábradlí</t>
  </si>
  <si>
    <t xml:space="preserve">Dopravná zábrana - sloupek kulatý DP S400 </t>
  </si>
  <si>
    <t xml:space="preserve">Přeložení skříně el. rozvaděče </t>
  </si>
  <si>
    <t>o 1 m</t>
  </si>
  <si>
    <t>1ks</t>
  </si>
  <si>
    <t>Přeložení sloupu veřejného osvětlení</t>
  </si>
  <si>
    <t xml:space="preserve">Chránička KOPOHALF 100 mm </t>
  </si>
  <si>
    <t>16m</t>
  </si>
  <si>
    <t>Chodníková obruba</t>
  </si>
  <si>
    <t>Dlažba</t>
  </si>
  <si>
    <t>60 mm  šedá</t>
  </si>
  <si>
    <t>60 mm  červená vroubkovaná</t>
  </si>
  <si>
    <t>Lože</t>
  </si>
  <si>
    <t>40 mm</t>
  </si>
  <si>
    <t>Štěrkodrť - ŠDA (0/32) - 100 mm</t>
  </si>
  <si>
    <t>Štěrkodrť - ŠDA (0/63) - 150 mm</t>
  </si>
  <si>
    <t>Úprava pláně</t>
  </si>
  <si>
    <t>52*1.1</t>
  </si>
  <si>
    <t>SO 800 - Vegetační úpravy</t>
  </si>
  <si>
    <t>SO 801 Kácení</t>
  </si>
  <si>
    <t>SO 802 Náhradní výsadba</t>
  </si>
  <si>
    <t>Alnus glutinosa - 4 ks</t>
  </si>
  <si>
    <t>Acer platanoides - 8 ks</t>
  </si>
  <si>
    <t>Acer pseudoplatanus - 3 ks</t>
  </si>
  <si>
    <t>Tilia cordata - 5 ks</t>
  </si>
  <si>
    <t>Populus alba - 3 ks</t>
  </si>
  <si>
    <t>Quercus robur - 5 ks</t>
  </si>
  <si>
    <t>Carpinus betulus - 2 ks</t>
  </si>
  <si>
    <t>6/8</t>
  </si>
  <si>
    <t>183101115</t>
  </si>
  <si>
    <t>Hloubení jamek bez výměny půdy zeminy tř 1 až 4 objem do 0,4 m3 v rovině a svahu do 1:5</t>
  </si>
  <si>
    <t>kus</t>
  </si>
  <si>
    <t>184807911MI</t>
  </si>
  <si>
    <t>Kůl l 2,5 m D 40 až 60 mm k sazenici 1 až 3 leté</t>
  </si>
  <si>
    <t>184813121</t>
  </si>
  <si>
    <t>Ochrana dřevin před okusem mechanicky pletivem v rovině a svahu do 1:5</t>
  </si>
  <si>
    <t>184903111</t>
  </si>
  <si>
    <t>Výsadba obalených sazenic bez vykopání jamek v zemině tř 1, 2 a 3 v rovině a sklonu do 1:5</t>
  </si>
  <si>
    <t>184911421</t>
  </si>
  <si>
    <t>Mulčování rostlin kůrou tl. do 0,1 m v rovině a svahu do 1:5</t>
  </si>
  <si>
    <t>10391100</t>
  </si>
  <si>
    <t>kůra mulčovací VL</t>
  </si>
  <si>
    <t>m3</t>
  </si>
  <si>
    <t>185802114</t>
  </si>
  <si>
    <t>Hnojení půdy umělým hnojivem k jednotlivým rostlinám v rovině a svahu do 1:5</t>
  </si>
  <si>
    <t>t</t>
  </si>
  <si>
    <t>185804311</t>
  </si>
  <si>
    <t>Zalití rostlin vodou plocha do 20 m2</t>
  </si>
  <si>
    <t>185851121</t>
  </si>
  <si>
    <t>Dovoz vody pro zálivku rostlin za vzdálenost do 1000 m</t>
  </si>
  <si>
    <t>185851129</t>
  </si>
  <si>
    <t>Příplatek k dovozu vody pro zálivku rostlin do 1000 m ZKD 1000 m</t>
  </si>
  <si>
    <t>SO 803 3letá péče</t>
  </si>
  <si>
    <t>183951111</t>
  </si>
  <si>
    <t>Ochrana dřevin zapojených nebo v záhonu chemickým postřikem strojně</t>
  </si>
  <si>
    <t>25234001MI</t>
  </si>
  <si>
    <t>Nátěr proti okusu</t>
  </si>
  <si>
    <t>kg</t>
  </si>
  <si>
    <t>184806111</t>
  </si>
  <si>
    <t>Řez stromů netrnitých průklestem D koruny do 2 m</t>
  </si>
  <si>
    <t>184911111</t>
  </si>
  <si>
    <t>Znovuuvázání dřeviny ke kůlům</t>
  </si>
  <si>
    <t>Biologický dohled při kácení</t>
  </si>
  <si>
    <t>soubor</t>
  </si>
  <si>
    <t>011314000</t>
  </si>
  <si>
    <t>Archeologický dohled</t>
  </si>
  <si>
    <t>soub</t>
  </si>
  <si>
    <t>011RFP</t>
  </si>
  <si>
    <t>Vypracování plánu BOZP a provedení opatření vyplývajících z aktualizovaného plánu BOZP.</t>
  </si>
  <si>
    <t>013294000</t>
  </si>
  <si>
    <t>Ostatní dokumentace</t>
  </si>
  <si>
    <t>035103001</t>
  </si>
  <si>
    <t>Pronájem ploch</t>
  </si>
  <si>
    <t>049303000</t>
  </si>
  <si>
    <t>Náklady vzniklé v souvislosti s předáním stavby</t>
  </si>
  <si>
    <t>091504000</t>
  </si>
  <si>
    <t>Náklady související s publikační činností</t>
  </si>
  <si>
    <t>091704000</t>
  </si>
  <si>
    <t>Náklady na údržbu</t>
  </si>
  <si>
    <t>20035FP</t>
  </si>
  <si>
    <t>Vytýčení stávajících inženýrských sítí</t>
  </si>
  <si>
    <t>2003RVD</t>
  </si>
  <si>
    <t>Geodetické práce odborně způsobilou osobou v oboru zeměměřičství,vytýčení stavby před zahájením,v průběhu výstavby a po ukončení stavby</t>
  </si>
  <si>
    <t>2004RVD</t>
  </si>
  <si>
    <t>Zařízení staveniště včetně všech nákladů spojených s jeho zřízením, provozem, zabezpečením a likvidací,zřízení a projednání potřebných ploch pro ZS, skládky materiálu, mezideponie, včetně úhrady poplatků a úpravy povrchu po likvidaci staveniště</t>
  </si>
  <si>
    <t>20092VP1</t>
  </si>
  <si>
    <t>Zpracování a předání dokumentace skutečného provedení stavby (4 tištěné paré +1 v elektr.podobě) a zaměření skutečného provedení stavby v (4 tištěné paré +1 v elektr.podobě),fotodokumentace</t>
  </si>
  <si>
    <t>20094VD</t>
  </si>
  <si>
    <t>Zpracování havarijního plánu vč.opatření z něho vyplývající</t>
  </si>
  <si>
    <t>4300201FP</t>
  </si>
  <si>
    <t>Náklady na provedení zkoušek, revizí a měření (statické zátěžové zkoušky 8ks na pláni, 8ks na vrchní podkladní vrstvě)</t>
  </si>
  <si>
    <t>4300203FP</t>
  </si>
  <si>
    <t>Průkazné  zkoušky živičných směsí a tech.zkoušky živičných konstukčních  vrstev v rozsahu dle ČSN</t>
  </si>
  <si>
    <t>20095VD</t>
  </si>
  <si>
    <t>Zpracování povodňového plánu vč.opatření z něho vyplývající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</si>
</sst>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sz val="12"/>
      <color theme="1"/>
      <name val="Times New Roman"/>
      <family val="1"/>
      <charset val="238"/>
    </font>
    <font>
      <vertAlign val="superscript"/>
      <sz val="12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8"/>
      <name val="Trebuchet MS"/>
      <family val="2"/>
      <charset val="238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9"/>
      <name val="Arial CE"/>
      <family val="2"/>
      <charset val="238"/>
    </font>
    <font>
      <i/>
      <sz val="9"/>
      <color rgb="FF0000FF"/>
      <name val="Arial CE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3">
    <xf numFmtId="0" fontId="0" fillId="0" borderId="0"/>
    <xf numFmtId="0" fontId="8" fillId="0" borderId="0" applyAlignment="0">
      <alignment vertical="top" wrapText="1"/>
      <protection locked="0"/>
    </xf>
    <xf numFmtId="0" fontId="8" fillId="0" borderId="0" applyAlignment="0">
      <alignment vertical="top" wrapText="1"/>
      <protection locked="0"/>
    </xf>
  </cellStyleXfs>
  <cellXfs count="31">
    <xf numFmtId="0" fontId="0" fillId="0" borderId="0" xfId="0"/>
    <xf numFmtId="0" fontId="1" fillId="2" borderId="1" xfId="0" applyFont="1" applyFill="1" applyBorder="1" applyAlignment="1">
      <alignment vertical="center"/>
    </xf>
    <xf numFmtId="0" fontId="1" fillId="3" borderId="1" xfId="0" applyFont="1" applyFill="1" applyBorder="1" applyAlignment="1">
      <alignment vertical="center"/>
    </xf>
    <xf numFmtId="49" fontId="0" fillId="4" borderId="1" xfId="0" applyNumberFormat="1" applyFill="1" applyBorder="1"/>
    <xf numFmtId="49" fontId="0" fillId="5" borderId="1" xfId="0" applyNumberFormat="1" applyFill="1" applyBorder="1"/>
    <xf numFmtId="0" fontId="2" fillId="0" borderId="3" xfId="0" applyFont="1" applyBorder="1" applyAlignment="1">
      <alignment horizontal="justify" vertical="center" wrapText="1"/>
    </xf>
    <xf numFmtId="0" fontId="2" fillId="0" borderId="4" xfId="0" applyFont="1" applyBorder="1" applyAlignment="1">
      <alignment horizontal="justify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0" xfId="0" applyFont="1"/>
    <xf numFmtId="0" fontId="10" fillId="0" borderId="0" xfId="0" applyFont="1"/>
    <xf numFmtId="0" fontId="0" fillId="0" borderId="0" xfId="0"/>
    <xf numFmtId="0" fontId="6" fillId="0" borderId="0" xfId="0" applyFont="1"/>
    <xf numFmtId="0" fontId="9" fillId="0" borderId="0" xfId="0" applyFont="1"/>
    <xf numFmtId="0" fontId="0" fillId="0" borderId="0" xfId="0"/>
    <xf numFmtId="0" fontId="5" fillId="0" borderId="0" xfId="0" applyFont="1"/>
    <xf numFmtId="0" fontId="6" fillId="0" borderId="0" xfId="0" applyFont="1"/>
    <xf numFmtId="0" fontId="7" fillId="0" borderId="0" xfId="0" applyFont="1"/>
    <xf numFmtId="0" fontId="0" fillId="6" borderId="2" xfId="0" applyFill="1" applyBorder="1" applyAlignment="1">
      <alignment vertical="center"/>
    </xf>
    <xf numFmtId="0" fontId="0" fillId="0" borderId="0" xfId="0" applyFill="1" applyBorder="1"/>
    <xf numFmtId="49" fontId="0" fillId="0" borderId="0" xfId="0" applyNumberFormat="1"/>
    <xf numFmtId="49" fontId="11" fillId="0" borderId="7" xfId="0" applyNumberFormat="1" applyFont="1" applyBorder="1" applyAlignment="1">
      <alignment horizontal="left" vertical="center" wrapText="1"/>
    </xf>
    <xf numFmtId="0" fontId="11" fillId="0" borderId="7" xfId="0" applyFont="1" applyBorder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164" fontId="11" fillId="0" borderId="7" xfId="0" applyNumberFormat="1" applyFont="1" applyBorder="1" applyAlignment="1">
      <alignment vertical="center"/>
    </xf>
    <xf numFmtId="4" fontId="11" fillId="0" borderId="7" xfId="0" applyNumberFormat="1" applyFont="1" applyBorder="1" applyAlignment="1">
      <alignment vertical="center"/>
    </xf>
    <xf numFmtId="49" fontId="12" fillId="0" borderId="7" xfId="0" applyNumberFormat="1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164" fontId="12" fillId="0" borderId="7" xfId="0" applyNumberFormat="1" applyFont="1" applyBorder="1" applyAlignment="1">
      <alignment vertical="center"/>
    </xf>
    <xf numFmtId="4" fontId="12" fillId="0" borderId="7" xfId="0" applyNumberFormat="1" applyFont="1" applyBorder="1" applyAlignment="1">
      <alignment vertical="center"/>
    </xf>
  </cellXfs>
  <cellStyles count="3">
    <cellStyle name="Normální" xfId="0" builtinId="0"/>
    <cellStyle name="normální 2" xfId="1" xr:uid="{61721C06-0BA6-46BF-88D5-D326136E2DAC}"/>
    <cellStyle name="normální 3" xfId="2" xr:uid="{9C820014-161D-4AAC-901C-A2268A2DE15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EFFB7A-D3C1-4821-BD3B-C511F62CCC6F}">
  <dimension ref="A2:J178"/>
  <sheetViews>
    <sheetView topLeftCell="A147" workbookViewId="0">
      <selection activeCell="B165" sqref="B165:D174"/>
    </sheetView>
  </sheetViews>
  <sheetFormatPr defaultRowHeight="15" x14ac:dyDescent="0.25"/>
  <cols>
    <col min="1" max="1" width="8.28515625" bestFit="1" customWidth="1"/>
    <col min="3" max="3" width="10.85546875" bestFit="1" customWidth="1"/>
    <col min="4" max="5" width="16" bestFit="1" customWidth="1"/>
    <col min="6" max="6" width="22.7109375" bestFit="1" customWidth="1"/>
    <col min="7" max="7" width="22.28515625" bestFit="1" customWidth="1"/>
  </cols>
  <sheetData>
    <row r="2" spans="1:6" ht="18.75" x14ac:dyDescent="0.3">
      <c r="B2" s="12" t="s">
        <v>447</v>
      </c>
      <c r="C2" s="11"/>
      <c r="D2" s="11"/>
    </row>
    <row r="4" spans="1:6" ht="21" x14ac:dyDescent="0.35">
      <c r="A4" s="13" t="s">
        <v>519</v>
      </c>
      <c r="B4" s="13"/>
      <c r="C4" s="13"/>
    </row>
    <row r="5" spans="1:6" x14ac:dyDescent="0.25">
      <c r="A5" s="1" t="s">
        <v>0</v>
      </c>
      <c r="B5" s="1" t="s">
        <v>1</v>
      </c>
      <c r="C5" s="1" t="s">
        <v>3</v>
      </c>
      <c r="D5" s="1" t="s">
        <v>469</v>
      </c>
      <c r="E5" s="1" t="s">
        <v>5</v>
      </c>
      <c r="F5" s="1" t="s">
        <v>470</v>
      </c>
    </row>
    <row r="6" spans="1:6" x14ac:dyDescent="0.25">
      <c r="A6" s="2"/>
      <c r="B6" s="2" t="s">
        <v>2</v>
      </c>
      <c r="C6" s="2" t="s">
        <v>4</v>
      </c>
      <c r="D6" s="2" t="s">
        <v>6</v>
      </c>
      <c r="E6" s="2" t="s">
        <v>6</v>
      </c>
      <c r="F6" s="2" t="s">
        <v>6</v>
      </c>
    </row>
    <row r="7" spans="1:6" x14ac:dyDescent="0.25">
      <c r="A7" s="3" t="s">
        <v>11</v>
      </c>
      <c r="B7" s="3" t="s">
        <v>13</v>
      </c>
      <c r="C7" s="3" t="s">
        <v>12</v>
      </c>
      <c r="D7" s="3" t="s">
        <v>402</v>
      </c>
      <c r="E7" s="3" t="s">
        <v>15</v>
      </c>
      <c r="F7" s="3" t="s">
        <v>17</v>
      </c>
    </row>
    <row r="8" spans="1:6" x14ac:dyDescent="0.25">
      <c r="A8" s="3" t="s">
        <v>12</v>
      </c>
      <c r="B8" s="3" t="s">
        <v>12</v>
      </c>
      <c r="C8" s="3" t="s">
        <v>14</v>
      </c>
      <c r="D8" s="3" t="s">
        <v>471</v>
      </c>
      <c r="E8" s="3" t="s">
        <v>19</v>
      </c>
      <c r="F8" s="3" t="s">
        <v>18</v>
      </c>
    </row>
    <row r="9" spans="1:6" x14ac:dyDescent="0.25">
      <c r="A9" s="4" t="s">
        <v>26</v>
      </c>
      <c r="B9" s="4" t="s">
        <v>27</v>
      </c>
      <c r="C9" s="4" t="s">
        <v>12</v>
      </c>
      <c r="D9" s="4" t="s">
        <v>186</v>
      </c>
      <c r="E9" s="4" t="s">
        <v>32</v>
      </c>
      <c r="F9" s="4" t="s">
        <v>30</v>
      </c>
    </row>
    <row r="10" spans="1:6" x14ac:dyDescent="0.25">
      <c r="A10" s="4" t="s">
        <v>12</v>
      </c>
      <c r="B10" s="4" t="s">
        <v>12</v>
      </c>
      <c r="C10" s="4" t="s">
        <v>14</v>
      </c>
      <c r="D10" s="4" t="s">
        <v>472</v>
      </c>
      <c r="E10" s="4" t="s">
        <v>33</v>
      </c>
      <c r="F10" s="4" t="s">
        <v>31</v>
      </c>
    </row>
    <row r="11" spans="1:6" x14ac:dyDescent="0.25">
      <c r="A11" s="3" t="s">
        <v>38</v>
      </c>
      <c r="B11" s="3" t="s">
        <v>39</v>
      </c>
      <c r="C11" s="3" t="s">
        <v>12</v>
      </c>
      <c r="D11" s="3" t="s">
        <v>301</v>
      </c>
      <c r="E11" s="3" t="s">
        <v>40</v>
      </c>
      <c r="F11" s="3" t="s">
        <v>42</v>
      </c>
    </row>
    <row r="12" spans="1:6" x14ac:dyDescent="0.25">
      <c r="A12" s="3" t="s">
        <v>12</v>
      </c>
      <c r="B12" s="3" t="s">
        <v>12</v>
      </c>
      <c r="C12" s="3" t="s">
        <v>14</v>
      </c>
      <c r="D12" s="3" t="s">
        <v>140</v>
      </c>
      <c r="E12" s="3" t="s">
        <v>41</v>
      </c>
      <c r="F12" s="3" t="s">
        <v>473</v>
      </c>
    </row>
    <row r="13" spans="1:6" x14ac:dyDescent="0.25">
      <c r="A13" s="4" t="s">
        <v>47</v>
      </c>
      <c r="B13" s="4" t="s">
        <v>48</v>
      </c>
      <c r="C13" s="4" t="s">
        <v>12</v>
      </c>
      <c r="D13" s="4" t="s">
        <v>53</v>
      </c>
      <c r="E13" s="4" t="s">
        <v>49</v>
      </c>
      <c r="F13" s="4" t="s">
        <v>61</v>
      </c>
    </row>
    <row r="14" spans="1:6" x14ac:dyDescent="0.25">
      <c r="A14" s="4" t="s">
        <v>12</v>
      </c>
      <c r="B14" s="4" t="s">
        <v>12</v>
      </c>
      <c r="C14" s="4" t="s">
        <v>14</v>
      </c>
      <c r="D14" s="4" t="s">
        <v>60</v>
      </c>
      <c r="E14" s="4" t="s">
        <v>50</v>
      </c>
      <c r="F14" s="4" t="s">
        <v>474</v>
      </c>
    </row>
    <row r="15" spans="1:6" x14ac:dyDescent="0.25">
      <c r="A15" s="3" t="s">
        <v>57</v>
      </c>
      <c r="B15" s="3" t="s">
        <v>58</v>
      </c>
      <c r="C15" s="3" t="s">
        <v>12</v>
      </c>
      <c r="D15" s="3" t="s">
        <v>113</v>
      </c>
      <c r="E15" s="3" t="s">
        <v>59</v>
      </c>
      <c r="F15" s="3" t="s">
        <v>61</v>
      </c>
    </row>
    <row r="16" spans="1:6" x14ac:dyDescent="0.25">
      <c r="A16" s="3" t="s">
        <v>12</v>
      </c>
      <c r="B16" s="3" t="s">
        <v>12</v>
      </c>
      <c r="C16" s="3" t="s">
        <v>14</v>
      </c>
      <c r="D16" s="3" t="s">
        <v>144</v>
      </c>
      <c r="E16" s="3" t="s">
        <v>60</v>
      </c>
      <c r="F16" s="3" t="s">
        <v>62</v>
      </c>
    </row>
    <row r="17" spans="1:6" x14ac:dyDescent="0.25">
      <c r="A17" s="4" t="s">
        <v>67</v>
      </c>
      <c r="B17" s="4" t="s">
        <v>68</v>
      </c>
      <c r="C17" s="4" t="s">
        <v>12</v>
      </c>
      <c r="D17" s="4" t="s">
        <v>273</v>
      </c>
      <c r="E17" s="4" t="s">
        <v>69</v>
      </c>
      <c r="F17" s="4" t="s">
        <v>70</v>
      </c>
    </row>
    <row r="18" spans="1:6" x14ac:dyDescent="0.25">
      <c r="A18" s="4" t="s">
        <v>12</v>
      </c>
      <c r="B18" s="4" t="s">
        <v>12</v>
      </c>
      <c r="C18" s="4" t="s">
        <v>14</v>
      </c>
      <c r="D18" s="4" t="s">
        <v>307</v>
      </c>
      <c r="E18" s="4" t="s">
        <v>60</v>
      </c>
      <c r="F18" s="4" t="s">
        <v>71</v>
      </c>
    </row>
    <row r="19" spans="1:6" x14ac:dyDescent="0.25">
      <c r="A19" s="3" t="s">
        <v>76</v>
      </c>
      <c r="B19" s="3" t="s">
        <v>77</v>
      </c>
      <c r="C19" s="3" t="s">
        <v>12</v>
      </c>
      <c r="D19" s="3" t="s">
        <v>15</v>
      </c>
      <c r="E19" s="3" t="s">
        <v>59</v>
      </c>
      <c r="F19" s="3" t="s">
        <v>17</v>
      </c>
    </row>
    <row r="20" spans="1:6" x14ac:dyDescent="0.25">
      <c r="A20" s="3" t="s">
        <v>12</v>
      </c>
      <c r="B20" s="3" t="s">
        <v>12</v>
      </c>
      <c r="C20" s="3" t="s">
        <v>14</v>
      </c>
      <c r="D20" s="3" t="s">
        <v>475</v>
      </c>
      <c r="E20" s="3" t="s">
        <v>78</v>
      </c>
      <c r="F20" s="3" t="s">
        <v>79</v>
      </c>
    </row>
    <row r="21" spans="1:6" x14ac:dyDescent="0.25">
      <c r="A21" s="4" t="s">
        <v>84</v>
      </c>
      <c r="B21" s="4" t="s">
        <v>85</v>
      </c>
      <c r="C21" s="4" t="s">
        <v>12</v>
      </c>
      <c r="D21" s="4" t="s">
        <v>113</v>
      </c>
      <c r="E21" s="4" t="s">
        <v>28</v>
      </c>
      <c r="F21" s="4" t="s">
        <v>87</v>
      </c>
    </row>
    <row r="22" spans="1:6" x14ac:dyDescent="0.25">
      <c r="A22" s="4" t="s">
        <v>12</v>
      </c>
      <c r="B22" s="4" t="s">
        <v>12</v>
      </c>
      <c r="C22" s="4" t="s">
        <v>14</v>
      </c>
      <c r="D22" s="4" t="s">
        <v>476</v>
      </c>
      <c r="E22" s="4" t="s">
        <v>86</v>
      </c>
      <c r="F22" s="4" t="s">
        <v>21</v>
      </c>
    </row>
    <row r="23" spans="1:6" x14ac:dyDescent="0.25">
      <c r="A23" s="3" t="s">
        <v>92</v>
      </c>
      <c r="B23" s="3" t="s">
        <v>93</v>
      </c>
      <c r="C23" s="3" t="s">
        <v>12</v>
      </c>
      <c r="D23" s="3" t="s">
        <v>113</v>
      </c>
      <c r="E23" s="3" t="s">
        <v>32</v>
      </c>
      <c r="F23" s="3" t="s">
        <v>95</v>
      </c>
    </row>
    <row r="24" spans="1:6" x14ac:dyDescent="0.25">
      <c r="A24" s="3" t="s">
        <v>12</v>
      </c>
      <c r="B24" s="3" t="s">
        <v>12</v>
      </c>
      <c r="C24" s="3" t="s">
        <v>14</v>
      </c>
      <c r="D24" s="3" t="s">
        <v>231</v>
      </c>
      <c r="E24" s="3" t="s">
        <v>94</v>
      </c>
      <c r="F24" s="3" t="s">
        <v>96</v>
      </c>
    </row>
    <row r="25" spans="1:6" x14ac:dyDescent="0.25">
      <c r="A25" s="4" t="s">
        <v>100</v>
      </c>
      <c r="B25" s="4" t="s">
        <v>101</v>
      </c>
      <c r="C25" s="4" t="s">
        <v>12</v>
      </c>
      <c r="D25" s="4" t="s">
        <v>24</v>
      </c>
      <c r="E25" s="4" t="s">
        <v>102</v>
      </c>
      <c r="F25" s="4" t="s">
        <v>17</v>
      </c>
    </row>
    <row r="26" spans="1:6" x14ac:dyDescent="0.25">
      <c r="A26" s="4" t="s">
        <v>12</v>
      </c>
      <c r="B26" s="4" t="s">
        <v>12</v>
      </c>
      <c r="C26" s="4" t="s">
        <v>14</v>
      </c>
      <c r="D26" s="4" t="s">
        <v>25</v>
      </c>
      <c r="E26" s="4" t="s">
        <v>103</v>
      </c>
      <c r="F26" s="4" t="s">
        <v>104</v>
      </c>
    </row>
    <row r="27" spans="1:6" x14ac:dyDescent="0.25">
      <c r="A27" s="3" t="s">
        <v>111</v>
      </c>
      <c r="B27" s="3" t="s">
        <v>112</v>
      </c>
      <c r="C27" s="3" t="s">
        <v>12</v>
      </c>
      <c r="D27" s="3" t="s">
        <v>24</v>
      </c>
      <c r="E27" s="3" t="s">
        <v>113</v>
      </c>
      <c r="F27" s="3" t="s">
        <v>61</v>
      </c>
    </row>
    <row r="28" spans="1:6" x14ac:dyDescent="0.25">
      <c r="A28" s="3" t="s">
        <v>12</v>
      </c>
      <c r="B28" s="3" t="s">
        <v>12</v>
      </c>
      <c r="C28" s="3" t="s">
        <v>14</v>
      </c>
      <c r="D28" s="3" t="s">
        <v>25</v>
      </c>
      <c r="E28" s="3" t="s">
        <v>114</v>
      </c>
      <c r="F28" s="3" t="s">
        <v>21</v>
      </c>
    </row>
    <row r="29" spans="1:6" x14ac:dyDescent="0.25">
      <c r="A29" s="4" t="s">
        <v>120</v>
      </c>
      <c r="B29" s="4" t="s">
        <v>121</v>
      </c>
      <c r="C29" s="4" t="s">
        <v>12</v>
      </c>
      <c r="D29" s="4" t="s">
        <v>24</v>
      </c>
      <c r="E29" s="4" t="s">
        <v>122</v>
      </c>
      <c r="F29" s="4" t="s">
        <v>22</v>
      </c>
    </row>
    <row r="30" spans="1:6" x14ac:dyDescent="0.25">
      <c r="A30" s="4" t="s">
        <v>12</v>
      </c>
      <c r="B30" s="4" t="s">
        <v>12</v>
      </c>
      <c r="C30" s="4" t="s">
        <v>14</v>
      </c>
      <c r="D30" s="4" t="s">
        <v>25</v>
      </c>
      <c r="E30" s="4" t="s">
        <v>123</v>
      </c>
      <c r="F30" s="4" t="s">
        <v>124</v>
      </c>
    </row>
    <row r="31" spans="1:6" x14ac:dyDescent="0.25">
      <c r="A31" s="3" t="s">
        <v>128</v>
      </c>
      <c r="B31" s="3" t="s">
        <v>129</v>
      </c>
      <c r="C31" s="3" t="s">
        <v>12</v>
      </c>
      <c r="D31" s="3" t="s">
        <v>24</v>
      </c>
      <c r="E31" s="3" t="s">
        <v>130</v>
      </c>
      <c r="F31" s="3" t="s">
        <v>43</v>
      </c>
    </row>
    <row r="32" spans="1:6" x14ac:dyDescent="0.25">
      <c r="A32" s="3" t="s">
        <v>12</v>
      </c>
      <c r="B32" s="3" t="s">
        <v>12</v>
      </c>
      <c r="C32" s="3" t="s">
        <v>14</v>
      </c>
      <c r="D32" s="3" t="s">
        <v>25</v>
      </c>
      <c r="E32" s="3" t="s">
        <v>16</v>
      </c>
      <c r="F32" s="3" t="s">
        <v>132</v>
      </c>
    </row>
    <row r="33" spans="1:6" x14ac:dyDescent="0.25">
      <c r="A33" s="4" t="s">
        <v>136</v>
      </c>
      <c r="B33" s="4" t="s">
        <v>137</v>
      </c>
      <c r="C33" s="4" t="s">
        <v>12</v>
      </c>
      <c r="D33" s="4" t="s">
        <v>24</v>
      </c>
      <c r="E33" s="4" t="s">
        <v>40</v>
      </c>
      <c r="F33" s="4" t="s">
        <v>138</v>
      </c>
    </row>
    <row r="34" spans="1:6" x14ac:dyDescent="0.25">
      <c r="A34" s="4" t="s">
        <v>12</v>
      </c>
      <c r="B34" s="4" t="s">
        <v>12</v>
      </c>
      <c r="C34" s="4" t="s">
        <v>14</v>
      </c>
      <c r="D34" s="4" t="s">
        <v>25</v>
      </c>
      <c r="E34" s="4" t="s">
        <v>477</v>
      </c>
      <c r="F34" s="4" t="s">
        <v>54</v>
      </c>
    </row>
    <row r="35" spans="1:6" x14ac:dyDescent="0.25">
      <c r="A35" s="3" t="s">
        <v>142</v>
      </c>
      <c r="B35" s="3" t="s">
        <v>143</v>
      </c>
      <c r="C35" s="3" t="s">
        <v>12</v>
      </c>
      <c r="D35" s="3" t="s">
        <v>24</v>
      </c>
      <c r="E35" s="3" t="s">
        <v>105</v>
      </c>
      <c r="F35" s="3" t="s">
        <v>17</v>
      </c>
    </row>
    <row r="36" spans="1:6" x14ac:dyDescent="0.25">
      <c r="A36" s="3" t="s">
        <v>12</v>
      </c>
      <c r="B36" s="3" t="s">
        <v>12</v>
      </c>
      <c r="C36" s="3" t="s">
        <v>14</v>
      </c>
      <c r="D36" s="3" t="s">
        <v>25</v>
      </c>
      <c r="E36" s="3" t="s">
        <v>144</v>
      </c>
      <c r="F36" s="3" t="s">
        <v>71</v>
      </c>
    </row>
    <row r="37" spans="1:6" x14ac:dyDescent="0.25">
      <c r="A37" s="4" t="s">
        <v>148</v>
      </c>
      <c r="B37" s="4" t="s">
        <v>149</v>
      </c>
      <c r="C37" s="4" t="s">
        <v>12</v>
      </c>
      <c r="D37" s="4" t="s">
        <v>24</v>
      </c>
      <c r="E37" s="4" t="s">
        <v>150</v>
      </c>
      <c r="F37" s="4" t="s">
        <v>70</v>
      </c>
    </row>
    <row r="38" spans="1:6" x14ac:dyDescent="0.25">
      <c r="A38" s="4" t="s">
        <v>12</v>
      </c>
      <c r="B38" s="4" t="s">
        <v>12</v>
      </c>
      <c r="C38" s="4" t="s">
        <v>14</v>
      </c>
      <c r="D38" s="4" t="s">
        <v>25</v>
      </c>
      <c r="E38" s="4" t="s">
        <v>144</v>
      </c>
      <c r="F38" s="4" t="s">
        <v>37</v>
      </c>
    </row>
    <row r="39" spans="1:6" x14ac:dyDescent="0.25">
      <c r="A39" s="3" t="s">
        <v>154</v>
      </c>
      <c r="B39" s="3" t="s">
        <v>155</v>
      </c>
      <c r="C39" s="3" t="s">
        <v>12</v>
      </c>
      <c r="D39" s="3" t="s">
        <v>24</v>
      </c>
      <c r="E39" s="3" t="s">
        <v>105</v>
      </c>
      <c r="F39" s="3" t="s">
        <v>157</v>
      </c>
    </row>
    <row r="40" spans="1:6" x14ac:dyDescent="0.25">
      <c r="A40" s="3" t="s">
        <v>12</v>
      </c>
      <c r="B40" s="3" t="s">
        <v>12</v>
      </c>
      <c r="C40" s="3" t="s">
        <v>14</v>
      </c>
      <c r="D40" s="3" t="s">
        <v>193</v>
      </c>
      <c r="E40" s="3" t="s">
        <v>156</v>
      </c>
      <c r="F40" s="3" t="s">
        <v>158</v>
      </c>
    </row>
    <row r="41" spans="1:6" x14ac:dyDescent="0.25">
      <c r="A41" s="4" t="s">
        <v>162</v>
      </c>
      <c r="B41" s="4" t="s">
        <v>163</v>
      </c>
      <c r="C41" s="4" t="s">
        <v>12</v>
      </c>
      <c r="D41" s="4" t="s">
        <v>15</v>
      </c>
      <c r="E41" s="4" t="s">
        <v>49</v>
      </c>
      <c r="F41" s="4" t="s">
        <v>164</v>
      </c>
    </row>
    <row r="42" spans="1:6" x14ac:dyDescent="0.25">
      <c r="A42" s="4" t="s">
        <v>12</v>
      </c>
      <c r="B42" s="4" t="s">
        <v>12</v>
      </c>
      <c r="C42" s="4" t="s">
        <v>14</v>
      </c>
      <c r="D42" s="4" t="s">
        <v>193</v>
      </c>
      <c r="E42" s="4" t="s">
        <v>78</v>
      </c>
      <c r="F42" s="4" t="s">
        <v>165</v>
      </c>
    </row>
    <row r="43" spans="1:6" x14ac:dyDescent="0.25">
      <c r="A43" s="3" t="s">
        <v>170</v>
      </c>
      <c r="B43" s="3" t="s">
        <v>171</v>
      </c>
      <c r="C43" s="3" t="s">
        <v>12</v>
      </c>
      <c r="D43" s="3" t="s">
        <v>24</v>
      </c>
      <c r="E43" s="3" t="s">
        <v>159</v>
      </c>
      <c r="F43" s="3" t="s">
        <v>61</v>
      </c>
    </row>
    <row r="44" spans="1:6" x14ac:dyDescent="0.25">
      <c r="A44" s="3" t="s">
        <v>12</v>
      </c>
      <c r="B44" s="3" t="s">
        <v>12</v>
      </c>
      <c r="C44" s="3" t="s">
        <v>14</v>
      </c>
      <c r="D44" s="3" t="s">
        <v>25</v>
      </c>
      <c r="E44" s="3" t="s">
        <v>19</v>
      </c>
      <c r="F44" s="3" t="s">
        <v>172</v>
      </c>
    </row>
    <row r="45" spans="1:6" x14ac:dyDescent="0.25">
      <c r="A45" s="4" t="s">
        <v>176</v>
      </c>
      <c r="B45" s="4" t="s">
        <v>177</v>
      </c>
      <c r="C45" s="4" t="s">
        <v>12</v>
      </c>
      <c r="D45" s="4" t="s">
        <v>24</v>
      </c>
      <c r="E45" s="4" t="s">
        <v>69</v>
      </c>
      <c r="F45" s="4" t="s">
        <v>178</v>
      </c>
    </row>
    <row r="46" spans="1:6" x14ac:dyDescent="0.25">
      <c r="A46" s="4" t="s">
        <v>12</v>
      </c>
      <c r="B46" s="4" t="s">
        <v>12</v>
      </c>
      <c r="C46" s="4" t="s">
        <v>14</v>
      </c>
      <c r="D46" s="4" t="s">
        <v>25</v>
      </c>
      <c r="E46" s="4" t="s">
        <v>144</v>
      </c>
      <c r="F46" s="4" t="s">
        <v>62</v>
      </c>
    </row>
    <row r="47" spans="1:6" x14ac:dyDescent="0.25">
      <c r="A47" s="3" t="s">
        <v>183</v>
      </c>
      <c r="B47" s="3" t="s">
        <v>184</v>
      </c>
      <c r="C47" s="3" t="s">
        <v>12</v>
      </c>
      <c r="D47" s="3" t="s">
        <v>24</v>
      </c>
      <c r="E47" s="3" t="s">
        <v>122</v>
      </c>
      <c r="F47" s="3" t="s">
        <v>30</v>
      </c>
    </row>
    <row r="48" spans="1:6" x14ac:dyDescent="0.25">
      <c r="A48" s="3" t="s">
        <v>12</v>
      </c>
      <c r="B48" s="3" t="s">
        <v>12</v>
      </c>
      <c r="C48" s="3" t="s">
        <v>14</v>
      </c>
      <c r="D48" s="3" t="s">
        <v>25</v>
      </c>
      <c r="E48" s="3" t="s">
        <v>185</v>
      </c>
      <c r="F48" s="3" t="s">
        <v>35</v>
      </c>
    </row>
    <row r="49" spans="1:6" x14ac:dyDescent="0.25">
      <c r="A49" s="4" t="s">
        <v>190</v>
      </c>
      <c r="B49" s="4" t="s">
        <v>191</v>
      </c>
      <c r="C49" s="4" t="s">
        <v>12</v>
      </c>
      <c r="D49" s="4" t="s">
        <v>24</v>
      </c>
      <c r="E49" s="4" t="s">
        <v>192</v>
      </c>
      <c r="F49" s="4" t="s">
        <v>20</v>
      </c>
    </row>
    <row r="50" spans="1:6" x14ac:dyDescent="0.25">
      <c r="A50" s="4" t="s">
        <v>12</v>
      </c>
      <c r="B50" s="4" t="s">
        <v>12</v>
      </c>
      <c r="C50" s="4" t="s">
        <v>14</v>
      </c>
      <c r="D50" s="4" t="s">
        <v>25</v>
      </c>
      <c r="E50" s="4" t="s">
        <v>193</v>
      </c>
      <c r="F50" s="4" t="s">
        <v>194</v>
      </c>
    </row>
    <row r="51" spans="1:6" x14ac:dyDescent="0.25">
      <c r="A51" s="3" t="s">
        <v>198</v>
      </c>
      <c r="B51" s="3" t="s">
        <v>199</v>
      </c>
      <c r="C51" s="3" t="s">
        <v>12</v>
      </c>
      <c r="D51" s="3" t="s">
        <v>24</v>
      </c>
      <c r="E51" s="3" t="s">
        <v>200</v>
      </c>
      <c r="F51" s="3" t="s">
        <v>202</v>
      </c>
    </row>
    <row r="52" spans="1:6" x14ac:dyDescent="0.25">
      <c r="A52" s="3" t="s">
        <v>12</v>
      </c>
      <c r="B52" s="3" t="s">
        <v>12</v>
      </c>
      <c r="C52" s="3" t="s">
        <v>14</v>
      </c>
      <c r="D52" s="3" t="s">
        <v>25</v>
      </c>
      <c r="E52" s="3" t="s">
        <v>201</v>
      </c>
      <c r="F52" s="3" t="s">
        <v>203</v>
      </c>
    </row>
    <row r="53" spans="1:6" x14ac:dyDescent="0.25">
      <c r="A53" s="4" t="s">
        <v>208</v>
      </c>
      <c r="B53" s="4" t="s">
        <v>209</v>
      </c>
      <c r="C53" s="4" t="s">
        <v>12</v>
      </c>
      <c r="D53" s="4" t="s">
        <v>24</v>
      </c>
      <c r="E53" s="4" t="s">
        <v>113</v>
      </c>
      <c r="F53" s="4" t="s">
        <v>138</v>
      </c>
    </row>
    <row r="54" spans="1:6" x14ac:dyDescent="0.25">
      <c r="A54" s="4" t="s">
        <v>12</v>
      </c>
      <c r="B54" s="4" t="s">
        <v>12</v>
      </c>
      <c r="C54" s="4" t="s">
        <v>14</v>
      </c>
      <c r="D54" s="4" t="s">
        <v>25</v>
      </c>
      <c r="E54" s="4" t="s">
        <v>201</v>
      </c>
      <c r="F54" s="4" t="s">
        <v>210</v>
      </c>
    </row>
    <row r="55" spans="1:6" x14ac:dyDescent="0.25">
      <c r="A55" s="3" t="s">
        <v>215</v>
      </c>
      <c r="B55" s="3" t="s">
        <v>216</v>
      </c>
      <c r="C55" s="3" t="s">
        <v>12</v>
      </c>
      <c r="D55" s="3" t="s">
        <v>24</v>
      </c>
      <c r="E55" s="3" t="s">
        <v>200</v>
      </c>
      <c r="F55" s="3" t="s">
        <v>95</v>
      </c>
    </row>
    <row r="56" spans="1:6" x14ac:dyDescent="0.25">
      <c r="A56" s="3" t="s">
        <v>12</v>
      </c>
      <c r="B56" s="3" t="s">
        <v>12</v>
      </c>
      <c r="C56" s="3" t="s">
        <v>14</v>
      </c>
      <c r="D56" s="3" t="s">
        <v>25</v>
      </c>
      <c r="E56" s="3" t="s">
        <v>217</v>
      </c>
      <c r="F56" s="3" t="s">
        <v>194</v>
      </c>
    </row>
    <row r="57" spans="1:6" x14ac:dyDescent="0.25">
      <c r="A57" s="4" t="s">
        <v>222</v>
      </c>
      <c r="B57" s="4" t="s">
        <v>223</v>
      </c>
      <c r="C57" s="4" t="s">
        <v>12</v>
      </c>
      <c r="D57" s="4" t="s">
        <v>24</v>
      </c>
      <c r="E57" s="4" t="s">
        <v>15</v>
      </c>
      <c r="F57" s="4" t="s">
        <v>43</v>
      </c>
    </row>
    <row r="58" spans="1:6" x14ac:dyDescent="0.25">
      <c r="A58" s="4" t="s">
        <v>12</v>
      </c>
      <c r="B58" s="4" t="s">
        <v>12</v>
      </c>
      <c r="C58" s="4" t="s">
        <v>14</v>
      </c>
      <c r="D58" s="4" t="s">
        <v>25</v>
      </c>
      <c r="E58" s="4" t="s">
        <v>114</v>
      </c>
      <c r="F58" s="4" t="s">
        <v>132</v>
      </c>
    </row>
    <row r="59" spans="1:6" x14ac:dyDescent="0.25">
      <c r="A59" s="3" t="s">
        <v>228</v>
      </c>
      <c r="B59" s="3" t="s">
        <v>229</v>
      </c>
      <c r="C59" s="3" t="s">
        <v>12</v>
      </c>
      <c r="D59" s="3" t="s">
        <v>24</v>
      </c>
      <c r="E59" s="3" t="s">
        <v>230</v>
      </c>
      <c r="F59" s="3" t="s">
        <v>138</v>
      </c>
    </row>
    <row r="60" spans="1:6" x14ac:dyDescent="0.25">
      <c r="A60" s="3" t="s">
        <v>12</v>
      </c>
      <c r="B60" s="3" t="s">
        <v>12</v>
      </c>
      <c r="C60" s="3" t="s">
        <v>14</v>
      </c>
      <c r="D60" s="3" t="s">
        <v>25</v>
      </c>
      <c r="E60" s="3" t="s">
        <v>231</v>
      </c>
      <c r="F60" s="3" t="s">
        <v>232</v>
      </c>
    </row>
    <row r="61" spans="1:6" x14ac:dyDescent="0.25">
      <c r="A61" s="4" t="s">
        <v>238</v>
      </c>
      <c r="B61" s="4" t="s">
        <v>239</v>
      </c>
      <c r="C61" s="4" t="s">
        <v>12</v>
      </c>
      <c r="D61" s="4" t="s">
        <v>24</v>
      </c>
      <c r="E61" s="4" t="s">
        <v>240</v>
      </c>
      <c r="F61" s="4" t="s">
        <v>241</v>
      </c>
    </row>
    <row r="62" spans="1:6" x14ac:dyDescent="0.25">
      <c r="A62" s="4" t="s">
        <v>12</v>
      </c>
      <c r="B62" s="4" t="s">
        <v>12</v>
      </c>
      <c r="C62" s="4" t="s">
        <v>14</v>
      </c>
      <c r="D62" s="4" t="s">
        <v>25</v>
      </c>
      <c r="E62" s="4" t="s">
        <v>193</v>
      </c>
      <c r="F62" s="4" t="s">
        <v>242</v>
      </c>
    </row>
    <row r="63" spans="1:6" x14ac:dyDescent="0.25">
      <c r="A63" s="3" t="s">
        <v>247</v>
      </c>
      <c r="B63" s="3" t="s">
        <v>248</v>
      </c>
      <c r="C63" s="3" t="s">
        <v>12</v>
      </c>
      <c r="D63" s="3" t="s">
        <v>24</v>
      </c>
      <c r="E63" s="3" t="s">
        <v>122</v>
      </c>
      <c r="F63" s="3" t="s">
        <v>249</v>
      </c>
    </row>
    <row r="64" spans="1:6" x14ac:dyDescent="0.25">
      <c r="A64" s="3" t="s">
        <v>12</v>
      </c>
      <c r="B64" s="3" t="s">
        <v>12</v>
      </c>
      <c r="C64" s="3" t="s">
        <v>14</v>
      </c>
      <c r="D64" s="3" t="s">
        <v>25</v>
      </c>
      <c r="E64" s="3" t="s">
        <v>233</v>
      </c>
      <c r="F64" s="3" t="s">
        <v>478</v>
      </c>
    </row>
    <row r="65" spans="1:8" x14ac:dyDescent="0.25">
      <c r="A65" s="4" t="s">
        <v>252</v>
      </c>
      <c r="B65" s="4" t="s">
        <v>253</v>
      </c>
      <c r="C65" s="4" t="s">
        <v>12</v>
      </c>
      <c r="D65" s="4" t="s">
        <v>24</v>
      </c>
      <c r="E65" s="4" t="s">
        <v>122</v>
      </c>
      <c r="F65" s="4" t="s">
        <v>373</v>
      </c>
    </row>
    <row r="66" spans="1:8" x14ac:dyDescent="0.25">
      <c r="A66" s="4" t="s">
        <v>12</v>
      </c>
      <c r="B66" s="4" t="s">
        <v>12</v>
      </c>
      <c r="C66" s="4" t="s">
        <v>14</v>
      </c>
      <c r="D66" s="4" t="s">
        <v>25</v>
      </c>
      <c r="E66" s="4" t="s">
        <v>115</v>
      </c>
      <c r="F66" s="4" t="s">
        <v>479</v>
      </c>
    </row>
    <row r="67" spans="1:8" x14ac:dyDescent="0.25">
      <c r="A67" s="3" t="s">
        <v>255</v>
      </c>
      <c r="B67" s="3" t="s">
        <v>256</v>
      </c>
      <c r="C67" s="3" t="s">
        <v>12</v>
      </c>
      <c r="D67" s="3" t="s">
        <v>24</v>
      </c>
      <c r="E67" s="3" t="s">
        <v>159</v>
      </c>
      <c r="F67" s="3" t="s">
        <v>226</v>
      </c>
    </row>
    <row r="68" spans="1:8" ht="15.75" thickBot="1" x14ac:dyDescent="0.3">
      <c r="A68" s="3"/>
      <c r="B68" s="3"/>
      <c r="C68" s="3"/>
      <c r="D68" s="3"/>
      <c r="E68" s="3"/>
      <c r="F68" s="3"/>
    </row>
    <row r="69" spans="1:8" ht="16.5" thickTop="1" thickBot="1" x14ac:dyDescent="0.3">
      <c r="A69" s="18" t="s">
        <v>416</v>
      </c>
      <c r="B69" s="18"/>
      <c r="C69" s="18">
        <v>600</v>
      </c>
      <c r="D69" s="18">
        <v>97.2</v>
      </c>
      <c r="E69" s="18">
        <v>90.1</v>
      </c>
      <c r="F69" s="18">
        <v>323.2</v>
      </c>
    </row>
    <row r="70" spans="1:8" ht="15.75" thickTop="1" x14ac:dyDescent="0.25"/>
    <row r="71" spans="1:8" x14ac:dyDescent="0.25">
      <c r="A71" t="s">
        <v>417</v>
      </c>
      <c r="G71" t="s">
        <v>418</v>
      </c>
    </row>
    <row r="73" spans="1:8" x14ac:dyDescent="0.25">
      <c r="A73" t="s">
        <v>419</v>
      </c>
      <c r="C73" t="s">
        <v>423</v>
      </c>
      <c r="E73">
        <v>190</v>
      </c>
      <c r="G73">
        <f>190</f>
        <v>190</v>
      </c>
      <c r="H73" t="s">
        <v>420</v>
      </c>
    </row>
    <row r="74" spans="1:8" x14ac:dyDescent="0.25">
      <c r="A74" t="s">
        <v>421</v>
      </c>
      <c r="C74" t="s">
        <v>423</v>
      </c>
      <c r="D74" t="s">
        <v>424</v>
      </c>
      <c r="E74">
        <v>200</v>
      </c>
      <c r="G74">
        <v>200</v>
      </c>
      <c r="H74" t="s">
        <v>420</v>
      </c>
    </row>
    <row r="75" spans="1:8" x14ac:dyDescent="0.25">
      <c r="A75" t="s">
        <v>422</v>
      </c>
      <c r="C75" t="s">
        <v>427</v>
      </c>
      <c r="G75">
        <v>9</v>
      </c>
      <c r="H75" t="s">
        <v>426</v>
      </c>
    </row>
    <row r="78" spans="1:8" ht="21" x14ac:dyDescent="0.35">
      <c r="A78" s="13" t="s">
        <v>520</v>
      </c>
      <c r="B78" s="13"/>
      <c r="C78" s="13"/>
      <c r="D78" s="14"/>
    </row>
    <row r="80" spans="1:8" x14ac:dyDescent="0.25">
      <c r="B80" s="1" t="s">
        <v>0</v>
      </c>
      <c r="C80" s="1" t="s">
        <v>1</v>
      </c>
      <c r="D80" s="1" t="s">
        <v>3</v>
      </c>
      <c r="E80" s="1" t="s">
        <v>469</v>
      </c>
      <c r="F80" s="1" t="s">
        <v>521</v>
      </c>
      <c r="G80" s="1" t="s">
        <v>7</v>
      </c>
    </row>
    <row r="81" spans="2:7" x14ac:dyDescent="0.25">
      <c r="B81" s="2"/>
      <c r="C81" s="2" t="s">
        <v>2</v>
      </c>
      <c r="D81" s="2" t="s">
        <v>4</v>
      </c>
      <c r="E81" s="2" t="s">
        <v>6</v>
      </c>
      <c r="F81" s="2" t="s">
        <v>6</v>
      </c>
      <c r="G81" s="2" t="s">
        <v>6</v>
      </c>
    </row>
    <row r="82" spans="2:7" x14ac:dyDescent="0.25">
      <c r="B82" s="3" t="s">
        <v>11</v>
      </c>
      <c r="C82" s="3" t="s">
        <v>522</v>
      </c>
      <c r="D82" s="3" t="s">
        <v>12</v>
      </c>
      <c r="E82" s="3" t="s">
        <v>24</v>
      </c>
      <c r="F82" s="3" t="s">
        <v>363</v>
      </c>
      <c r="G82" s="3" t="s">
        <v>523</v>
      </c>
    </row>
    <row r="83" spans="2:7" x14ac:dyDescent="0.25">
      <c r="B83" s="3" t="s">
        <v>12</v>
      </c>
      <c r="C83" s="3" t="s">
        <v>12</v>
      </c>
      <c r="D83" s="3" t="s">
        <v>524</v>
      </c>
      <c r="E83" s="3" t="s">
        <v>25</v>
      </c>
      <c r="F83" s="3" t="s">
        <v>104</v>
      </c>
      <c r="G83" s="3" t="s">
        <v>525</v>
      </c>
    </row>
    <row r="84" spans="2:7" x14ac:dyDescent="0.25">
      <c r="B84" s="4" t="s">
        <v>26</v>
      </c>
      <c r="C84" s="4" t="s">
        <v>260</v>
      </c>
      <c r="D84" s="4" t="s">
        <v>12</v>
      </c>
      <c r="E84" s="4" t="s">
        <v>24</v>
      </c>
      <c r="F84" s="4" t="s">
        <v>178</v>
      </c>
      <c r="G84" s="4" t="s">
        <v>261</v>
      </c>
    </row>
    <row r="85" spans="2:7" x14ac:dyDescent="0.25">
      <c r="B85" s="4" t="s">
        <v>12</v>
      </c>
      <c r="C85" s="4" t="s">
        <v>12</v>
      </c>
      <c r="D85" s="4" t="s">
        <v>14</v>
      </c>
      <c r="E85" s="4" t="s">
        <v>25</v>
      </c>
      <c r="F85" s="4" t="s">
        <v>29</v>
      </c>
      <c r="G85" s="4" t="s">
        <v>262</v>
      </c>
    </row>
    <row r="86" spans="2:7" x14ac:dyDescent="0.25">
      <c r="B86" s="3" t="s">
        <v>38</v>
      </c>
      <c r="C86" s="3" t="s">
        <v>265</v>
      </c>
      <c r="D86" s="3" t="s">
        <v>12</v>
      </c>
      <c r="E86" s="3" t="s">
        <v>24</v>
      </c>
      <c r="F86" s="3" t="s">
        <v>266</v>
      </c>
      <c r="G86" s="3" t="s">
        <v>53</v>
      </c>
    </row>
    <row r="87" spans="2:7" x14ac:dyDescent="0.25">
      <c r="B87" s="3" t="s">
        <v>12</v>
      </c>
      <c r="C87" s="3" t="s">
        <v>12</v>
      </c>
      <c r="D87" s="3" t="s">
        <v>14</v>
      </c>
      <c r="E87" s="3" t="s">
        <v>25</v>
      </c>
      <c r="F87" s="3" t="s">
        <v>60</v>
      </c>
      <c r="G87" s="3" t="s">
        <v>267</v>
      </c>
    </row>
    <row r="88" spans="2:7" x14ac:dyDescent="0.25">
      <c r="B88" s="4" t="s">
        <v>47</v>
      </c>
      <c r="C88" s="4" t="s">
        <v>272</v>
      </c>
      <c r="D88" s="4" t="s">
        <v>12</v>
      </c>
      <c r="E88" s="4" t="s">
        <v>24</v>
      </c>
      <c r="F88" s="4" t="s">
        <v>273</v>
      </c>
      <c r="G88" s="4" t="s">
        <v>274</v>
      </c>
    </row>
    <row r="89" spans="2:7" x14ac:dyDescent="0.25">
      <c r="B89" s="4" t="s">
        <v>12</v>
      </c>
      <c r="C89" s="4" t="s">
        <v>12</v>
      </c>
      <c r="D89" s="4" t="s">
        <v>14</v>
      </c>
      <c r="E89" s="4" t="s">
        <v>25</v>
      </c>
      <c r="F89" s="4" t="s">
        <v>115</v>
      </c>
      <c r="G89" s="4" t="s">
        <v>275</v>
      </c>
    </row>
    <row r="90" spans="2:7" x14ac:dyDescent="0.25">
      <c r="B90" s="3" t="s">
        <v>57</v>
      </c>
      <c r="C90" s="3" t="s">
        <v>280</v>
      </c>
      <c r="D90" s="3" t="s">
        <v>12</v>
      </c>
      <c r="E90" s="3" t="s">
        <v>24</v>
      </c>
      <c r="F90" s="3" t="s">
        <v>192</v>
      </c>
      <c r="G90" s="3" t="s">
        <v>282</v>
      </c>
    </row>
    <row r="91" spans="2:7" x14ac:dyDescent="0.25">
      <c r="B91" s="3" t="s">
        <v>12</v>
      </c>
      <c r="C91" s="3" t="s">
        <v>12</v>
      </c>
      <c r="D91" s="3" t="s">
        <v>14</v>
      </c>
      <c r="E91" s="3" t="s">
        <v>25</v>
      </c>
      <c r="F91" s="3" t="s">
        <v>281</v>
      </c>
      <c r="G91" s="3" t="s">
        <v>283</v>
      </c>
    </row>
    <row r="92" spans="2:7" x14ac:dyDescent="0.25">
      <c r="B92" s="4" t="s">
        <v>67</v>
      </c>
      <c r="C92" s="4" t="s">
        <v>288</v>
      </c>
      <c r="D92" s="4" t="s">
        <v>12</v>
      </c>
      <c r="E92" s="4" t="s">
        <v>24</v>
      </c>
      <c r="F92" s="4" t="s">
        <v>130</v>
      </c>
      <c r="G92" s="4" t="s">
        <v>282</v>
      </c>
    </row>
    <row r="93" spans="2:7" x14ac:dyDescent="0.25">
      <c r="B93" s="4" t="s">
        <v>12</v>
      </c>
      <c r="C93" s="4" t="s">
        <v>12</v>
      </c>
      <c r="D93" s="4" t="s">
        <v>14</v>
      </c>
      <c r="E93" s="4" t="s">
        <v>25</v>
      </c>
      <c r="F93" s="4" t="s">
        <v>60</v>
      </c>
      <c r="G93" s="4" t="s">
        <v>289</v>
      </c>
    </row>
    <row r="94" spans="2:7" x14ac:dyDescent="0.25">
      <c r="B94" s="3" t="s">
        <v>76</v>
      </c>
      <c r="C94" s="3" t="s">
        <v>294</v>
      </c>
      <c r="D94" s="3" t="s">
        <v>12</v>
      </c>
      <c r="E94" s="3" t="s">
        <v>24</v>
      </c>
      <c r="F94" s="3" t="s">
        <v>268</v>
      </c>
      <c r="G94" s="3" t="s">
        <v>88</v>
      </c>
    </row>
    <row r="95" spans="2:7" x14ac:dyDescent="0.25">
      <c r="B95" s="3" t="s">
        <v>12</v>
      </c>
      <c r="C95" s="3" t="s">
        <v>12</v>
      </c>
      <c r="D95" s="3" t="s">
        <v>14</v>
      </c>
      <c r="E95" s="3" t="s">
        <v>25</v>
      </c>
      <c r="F95" s="3" t="s">
        <v>78</v>
      </c>
      <c r="G95" s="3" t="s">
        <v>81</v>
      </c>
    </row>
    <row r="96" spans="2:7" x14ac:dyDescent="0.25">
      <c r="B96" s="4" t="s">
        <v>84</v>
      </c>
      <c r="C96" s="4" t="s">
        <v>300</v>
      </c>
      <c r="D96" s="4" t="s">
        <v>12</v>
      </c>
      <c r="E96" s="4" t="s">
        <v>24</v>
      </c>
      <c r="F96" s="4" t="s">
        <v>32</v>
      </c>
      <c r="G96" s="4" t="s">
        <v>80</v>
      </c>
    </row>
    <row r="97" spans="2:7" x14ac:dyDescent="0.25">
      <c r="B97" s="4" t="s">
        <v>12</v>
      </c>
      <c r="C97" s="4" t="s">
        <v>12</v>
      </c>
      <c r="D97" s="4" t="s">
        <v>14</v>
      </c>
      <c r="E97" s="4" t="s">
        <v>25</v>
      </c>
      <c r="F97" s="4" t="s">
        <v>19</v>
      </c>
      <c r="G97" s="4" t="s">
        <v>161</v>
      </c>
    </row>
    <row r="98" spans="2:7" x14ac:dyDescent="0.25">
      <c r="B98" s="3" t="s">
        <v>92</v>
      </c>
      <c r="C98" s="3" t="s">
        <v>305</v>
      </c>
      <c r="D98" s="3" t="s">
        <v>12</v>
      </c>
      <c r="E98" s="3" t="s">
        <v>24</v>
      </c>
      <c r="F98" s="3" t="s">
        <v>15</v>
      </c>
      <c r="G98" s="3" t="s">
        <v>306</v>
      </c>
    </row>
    <row r="99" spans="2:7" x14ac:dyDescent="0.25">
      <c r="B99" s="3" t="s">
        <v>12</v>
      </c>
      <c r="C99" s="3" t="s">
        <v>12</v>
      </c>
      <c r="D99" s="3" t="s">
        <v>14</v>
      </c>
      <c r="E99" s="3" t="s">
        <v>25</v>
      </c>
      <c r="F99" s="3" t="s">
        <v>185</v>
      </c>
      <c r="G99" s="3" t="s">
        <v>153</v>
      </c>
    </row>
    <row r="100" spans="2:7" x14ac:dyDescent="0.25">
      <c r="B100" s="4" t="s">
        <v>100</v>
      </c>
      <c r="C100" s="4" t="s">
        <v>311</v>
      </c>
      <c r="D100" s="4" t="s">
        <v>12</v>
      </c>
      <c r="E100" s="4" t="s">
        <v>24</v>
      </c>
      <c r="F100" s="4" t="s">
        <v>249</v>
      </c>
      <c r="G100" s="4" t="s">
        <v>312</v>
      </c>
    </row>
    <row r="101" spans="2:7" x14ac:dyDescent="0.25">
      <c r="B101" s="4" t="s">
        <v>12</v>
      </c>
      <c r="C101" s="4" t="s">
        <v>12</v>
      </c>
      <c r="D101" s="4" t="s">
        <v>14</v>
      </c>
      <c r="E101" s="4" t="s">
        <v>25</v>
      </c>
      <c r="F101" s="4" t="s">
        <v>185</v>
      </c>
      <c r="G101" s="4" t="s">
        <v>313</v>
      </c>
    </row>
    <row r="102" spans="2:7" x14ac:dyDescent="0.25">
      <c r="B102" s="3" t="s">
        <v>111</v>
      </c>
      <c r="C102" s="3" t="s">
        <v>318</v>
      </c>
      <c r="D102" s="3" t="s">
        <v>12</v>
      </c>
      <c r="E102" s="3" t="s">
        <v>24</v>
      </c>
      <c r="F102" s="3" t="s">
        <v>15</v>
      </c>
      <c r="G102" s="3" t="s">
        <v>319</v>
      </c>
    </row>
    <row r="103" spans="2:7" x14ac:dyDescent="0.25">
      <c r="B103" s="3" t="s">
        <v>12</v>
      </c>
      <c r="C103" s="3" t="s">
        <v>12</v>
      </c>
      <c r="D103" s="3" t="s">
        <v>14</v>
      </c>
      <c r="E103" s="3" t="s">
        <v>25</v>
      </c>
      <c r="F103" s="3" t="s">
        <v>123</v>
      </c>
      <c r="G103" s="3" t="s">
        <v>320</v>
      </c>
    </row>
    <row r="104" spans="2:7" x14ac:dyDescent="0.25">
      <c r="B104" s="4" t="s">
        <v>120</v>
      </c>
      <c r="C104" s="4" t="s">
        <v>325</v>
      </c>
      <c r="D104" s="4" t="s">
        <v>12</v>
      </c>
      <c r="E104" s="4" t="s">
        <v>24</v>
      </c>
      <c r="F104" s="4" t="s">
        <v>150</v>
      </c>
      <c r="G104" s="4" t="s">
        <v>326</v>
      </c>
    </row>
    <row r="105" spans="2:7" x14ac:dyDescent="0.25">
      <c r="B105" s="4" t="s">
        <v>12</v>
      </c>
      <c r="C105" s="4" t="s">
        <v>12</v>
      </c>
      <c r="D105" s="4" t="s">
        <v>14</v>
      </c>
      <c r="E105" s="4" t="s">
        <v>25</v>
      </c>
      <c r="F105" s="4" t="s">
        <v>131</v>
      </c>
      <c r="G105" s="4" t="s">
        <v>327</v>
      </c>
    </row>
    <row r="106" spans="2:7" x14ac:dyDescent="0.25">
      <c r="B106" s="3" t="s">
        <v>128</v>
      </c>
      <c r="C106" s="3" t="s">
        <v>331</v>
      </c>
      <c r="D106" s="3" t="s">
        <v>12</v>
      </c>
      <c r="E106" s="3" t="s">
        <v>24</v>
      </c>
      <c r="F106" s="3" t="s">
        <v>179</v>
      </c>
      <c r="G106" s="3" t="s">
        <v>166</v>
      </c>
    </row>
    <row r="107" spans="2:7" x14ac:dyDescent="0.25">
      <c r="B107" s="3" t="s">
        <v>12</v>
      </c>
      <c r="C107" s="3" t="s">
        <v>12</v>
      </c>
      <c r="D107" s="3" t="s">
        <v>14</v>
      </c>
      <c r="E107" s="3" t="s">
        <v>25</v>
      </c>
      <c r="F107" s="3" t="s">
        <v>106</v>
      </c>
      <c r="G107" s="3" t="s">
        <v>332</v>
      </c>
    </row>
    <row r="108" spans="2:7" x14ac:dyDescent="0.25">
      <c r="B108" s="4" t="s">
        <v>136</v>
      </c>
      <c r="C108" s="4" t="s">
        <v>337</v>
      </c>
      <c r="D108" s="4" t="s">
        <v>12</v>
      </c>
      <c r="E108" s="4" t="s">
        <v>24</v>
      </c>
      <c r="F108" s="4" t="s">
        <v>69</v>
      </c>
      <c r="G108" s="4" t="s">
        <v>338</v>
      </c>
    </row>
    <row r="109" spans="2:7" x14ac:dyDescent="0.25">
      <c r="B109" s="4" t="s">
        <v>12</v>
      </c>
      <c r="C109" s="4" t="s">
        <v>12</v>
      </c>
      <c r="D109" s="4" t="s">
        <v>14</v>
      </c>
      <c r="E109" s="4" t="s">
        <v>25</v>
      </c>
      <c r="F109" s="4" t="s">
        <v>94</v>
      </c>
      <c r="G109" s="4" t="s">
        <v>526</v>
      </c>
    </row>
    <row r="110" spans="2:7" x14ac:dyDescent="0.25">
      <c r="B110" s="3" t="s">
        <v>142</v>
      </c>
      <c r="C110" s="3" t="s">
        <v>340</v>
      </c>
      <c r="D110" s="3" t="s">
        <v>12</v>
      </c>
      <c r="E110" s="3" t="s">
        <v>24</v>
      </c>
      <c r="F110" s="3" t="s">
        <v>69</v>
      </c>
      <c r="G110" s="3" t="s">
        <v>186</v>
      </c>
    </row>
    <row r="111" spans="2:7" x14ac:dyDescent="0.25">
      <c r="B111" s="3" t="s">
        <v>12</v>
      </c>
      <c r="C111" s="3" t="s">
        <v>12</v>
      </c>
      <c r="D111" s="3" t="s">
        <v>14</v>
      </c>
      <c r="E111" s="3" t="s">
        <v>25</v>
      </c>
      <c r="F111" s="3" t="s">
        <v>257</v>
      </c>
      <c r="G111" s="3" t="s">
        <v>527</v>
      </c>
    </row>
    <row r="112" spans="2:7" x14ac:dyDescent="0.25">
      <c r="B112" s="4" t="s">
        <v>148</v>
      </c>
      <c r="C112" s="4" t="s">
        <v>341</v>
      </c>
      <c r="D112" s="4" t="s">
        <v>12</v>
      </c>
      <c r="E112" s="4" t="s">
        <v>24</v>
      </c>
      <c r="F112" s="4" t="s">
        <v>15</v>
      </c>
      <c r="G112" s="4" t="s">
        <v>342</v>
      </c>
    </row>
    <row r="113" spans="2:7" x14ac:dyDescent="0.25">
      <c r="B113" s="4" t="s">
        <v>12</v>
      </c>
      <c r="C113" s="4" t="s">
        <v>12</v>
      </c>
      <c r="D113" s="4" t="s">
        <v>14</v>
      </c>
      <c r="E113" s="4" t="s">
        <v>528</v>
      </c>
      <c r="F113" s="4" t="s">
        <v>60</v>
      </c>
      <c r="G113" s="4" t="s">
        <v>343</v>
      </c>
    </row>
    <row r="114" spans="2:7" x14ac:dyDescent="0.25">
      <c r="B114" s="3" t="s">
        <v>154</v>
      </c>
      <c r="C114" s="3" t="s">
        <v>348</v>
      </c>
      <c r="D114" s="3" t="s">
        <v>12</v>
      </c>
      <c r="E114" s="3" t="s">
        <v>529</v>
      </c>
      <c r="F114" s="3" t="s">
        <v>159</v>
      </c>
      <c r="G114" s="3" t="s">
        <v>224</v>
      </c>
    </row>
    <row r="115" spans="2:7" x14ac:dyDescent="0.25">
      <c r="B115" s="3" t="s">
        <v>12</v>
      </c>
      <c r="C115" s="3" t="s">
        <v>12</v>
      </c>
      <c r="D115" s="3" t="s">
        <v>14</v>
      </c>
      <c r="E115" s="3" t="s">
        <v>528</v>
      </c>
      <c r="F115" s="3" t="s">
        <v>86</v>
      </c>
      <c r="G115" s="3" t="s">
        <v>349</v>
      </c>
    </row>
    <row r="116" spans="2:7" x14ac:dyDescent="0.25">
      <c r="B116" s="4" t="s">
        <v>162</v>
      </c>
      <c r="C116" s="4" t="s">
        <v>352</v>
      </c>
      <c r="D116" s="4" t="s">
        <v>12</v>
      </c>
      <c r="E116" s="4" t="s">
        <v>24</v>
      </c>
      <c r="F116" s="4" t="s">
        <v>273</v>
      </c>
      <c r="G116" s="4" t="s">
        <v>354</v>
      </c>
    </row>
    <row r="117" spans="2:7" x14ac:dyDescent="0.25">
      <c r="B117" s="4" t="s">
        <v>12</v>
      </c>
      <c r="C117" s="4" t="s">
        <v>12</v>
      </c>
      <c r="D117" s="4" t="s">
        <v>14</v>
      </c>
      <c r="E117" s="4" t="s">
        <v>193</v>
      </c>
      <c r="F117" s="4" t="s">
        <v>353</v>
      </c>
      <c r="G117" s="4" t="s">
        <v>81</v>
      </c>
    </row>
    <row r="118" spans="2:7" x14ac:dyDescent="0.25">
      <c r="B118" s="3" t="s">
        <v>170</v>
      </c>
      <c r="C118" s="3" t="s">
        <v>356</v>
      </c>
      <c r="D118" s="3" t="s">
        <v>12</v>
      </c>
      <c r="E118" s="3" t="s">
        <v>15</v>
      </c>
      <c r="F118" s="3" t="s">
        <v>357</v>
      </c>
      <c r="G118" s="3" t="s">
        <v>139</v>
      </c>
    </row>
    <row r="119" spans="2:7" x14ac:dyDescent="0.25">
      <c r="B119" s="3" t="s">
        <v>12</v>
      </c>
      <c r="C119" s="3" t="s">
        <v>12</v>
      </c>
      <c r="D119" s="3" t="s">
        <v>14</v>
      </c>
      <c r="E119" s="3" t="s">
        <v>60</v>
      </c>
      <c r="F119" s="3" t="s">
        <v>358</v>
      </c>
      <c r="G119" s="3" t="s">
        <v>359</v>
      </c>
    </row>
    <row r="120" spans="2:7" x14ac:dyDescent="0.25">
      <c r="B120" s="4" t="s">
        <v>176</v>
      </c>
      <c r="C120" s="4" t="s">
        <v>361</v>
      </c>
      <c r="D120" s="4" t="s">
        <v>12</v>
      </c>
      <c r="E120" s="4" t="s">
        <v>159</v>
      </c>
      <c r="F120" s="4" t="s">
        <v>357</v>
      </c>
      <c r="G120" s="4" t="s">
        <v>363</v>
      </c>
    </row>
    <row r="121" spans="2:7" x14ac:dyDescent="0.25">
      <c r="B121" s="4" t="s">
        <v>12</v>
      </c>
      <c r="C121" s="4" t="s">
        <v>12</v>
      </c>
      <c r="D121" s="4" t="s">
        <v>14</v>
      </c>
      <c r="E121" s="4" t="s">
        <v>185</v>
      </c>
      <c r="F121" s="4" t="s">
        <v>362</v>
      </c>
      <c r="G121" s="4" t="s">
        <v>364</v>
      </c>
    </row>
    <row r="122" spans="2:7" x14ac:dyDescent="0.25">
      <c r="B122" s="3" t="s">
        <v>183</v>
      </c>
      <c r="C122" s="3" t="s">
        <v>368</v>
      </c>
      <c r="D122" s="3" t="s">
        <v>12</v>
      </c>
      <c r="E122" s="3" t="s">
        <v>529</v>
      </c>
      <c r="F122" s="3" t="s">
        <v>369</v>
      </c>
      <c r="G122" s="3" t="s">
        <v>261</v>
      </c>
    </row>
    <row r="123" spans="2:7" x14ac:dyDescent="0.25">
      <c r="B123" s="3" t="s">
        <v>12</v>
      </c>
      <c r="C123" s="3" t="s">
        <v>12</v>
      </c>
      <c r="D123" s="3" t="s">
        <v>14</v>
      </c>
      <c r="E123" s="3" t="s">
        <v>528</v>
      </c>
      <c r="F123" s="3" t="s">
        <v>370</v>
      </c>
      <c r="G123" s="3" t="s">
        <v>371</v>
      </c>
    </row>
    <row r="124" spans="2:7" x14ac:dyDescent="0.25">
      <c r="B124" s="4" t="s">
        <v>190</v>
      </c>
      <c r="C124" s="4" t="s">
        <v>375</v>
      </c>
      <c r="D124" s="4" t="s">
        <v>12</v>
      </c>
      <c r="E124" s="4" t="s">
        <v>24</v>
      </c>
      <c r="F124" s="4" t="s">
        <v>40</v>
      </c>
      <c r="G124" s="4" t="s">
        <v>186</v>
      </c>
    </row>
    <row r="125" spans="2:7" x14ac:dyDescent="0.25">
      <c r="B125" s="4" t="s">
        <v>12</v>
      </c>
      <c r="C125" s="4" t="s">
        <v>12</v>
      </c>
      <c r="D125" s="4" t="s">
        <v>14</v>
      </c>
      <c r="E125" s="4" t="s">
        <v>476</v>
      </c>
      <c r="F125" s="4" t="s">
        <v>376</v>
      </c>
      <c r="G125" s="4" t="s">
        <v>377</v>
      </c>
    </row>
    <row r="126" spans="2:7" x14ac:dyDescent="0.25">
      <c r="B126" s="3" t="s">
        <v>198</v>
      </c>
      <c r="C126" s="3" t="s">
        <v>381</v>
      </c>
      <c r="D126" s="3" t="s">
        <v>12</v>
      </c>
      <c r="E126" s="3" t="s">
        <v>266</v>
      </c>
      <c r="F126" s="3" t="s">
        <v>273</v>
      </c>
      <c r="G126" s="3" t="s">
        <v>274</v>
      </c>
    </row>
    <row r="127" spans="2:7" x14ac:dyDescent="0.25">
      <c r="B127" s="3" t="s">
        <v>12</v>
      </c>
      <c r="C127" s="3" t="s">
        <v>12</v>
      </c>
      <c r="D127" s="3" t="s">
        <v>14</v>
      </c>
      <c r="E127" s="3" t="s">
        <v>530</v>
      </c>
      <c r="F127" s="3" t="s">
        <v>86</v>
      </c>
      <c r="G127" s="3" t="s">
        <v>382</v>
      </c>
    </row>
    <row r="128" spans="2:7" x14ac:dyDescent="0.25">
      <c r="B128" s="4" t="s">
        <v>208</v>
      </c>
      <c r="C128" s="4" t="s">
        <v>383</v>
      </c>
      <c r="D128" s="4" t="s">
        <v>12</v>
      </c>
      <c r="E128" s="4" t="s">
        <v>531</v>
      </c>
      <c r="F128" s="4" t="s">
        <v>159</v>
      </c>
      <c r="G128" s="4" t="s">
        <v>70</v>
      </c>
    </row>
    <row r="129" spans="2:7" x14ac:dyDescent="0.25">
      <c r="B129" s="4" t="s">
        <v>12</v>
      </c>
      <c r="C129" s="4" t="s">
        <v>12</v>
      </c>
      <c r="D129" s="4" t="s">
        <v>14</v>
      </c>
      <c r="E129" s="4" t="s">
        <v>332</v>
      </c>
      <c r="F129" s="4" t="s">
        <v>86</v>
      </c>
      <c r="G129" s="4" t="s">
        <v>384</v>
      </c>
    </row>
    <row r="130" spans="2:7" x14ac:dyDescent="0.25">
      <c r="B130" s="3" t="s">
        <v>215</v>
      </c>
      <c r="C130" s="3" t="s">
        <v>386</v>
      </c>
      <c r="D130" s="3" t="s">
        <v>12</v>
      </c>
      <c r="E130" s="3" t="s">
        <v>532</v>
      </c>
      <c r="F130" s="3" t="s">
        <v>273</v>
      </c>
      <c r="G130" s="3" t="s">
        <v>87</v>
      </c>
    </row>
    <row r="131" spans="2:7" x14ac:dyDescent="0.25">
      <c r="B131" s="3" t="s">
        <v>12</v>
      </c>
      <c r="C131" s="3" t="s">
        <v>12</v>
      </c>
      <c r="D131" s="3" t="s">
        <v>14</v>
      </c>
      <c r="E131" s="3" t="s">
        <v>533</v>
      </c>
      <c r="F131" s="3" t="s">
        <v>41</v>
      </c>
      <c r="G131" s="3" t="s">
        <v>62</v>
      </c>
    </row>
    <row r="132" spans="2:7" x14ac:dyDescent="0.25">
      <c r="B132" s="4" t="s">
        <v>222</v>
      </c>
      <c r="C132" s="4" t="s">
        <v>388</v>
      </c>
      <c r="D132" s="4" t="s">
        <v>12</v>
      </c>
      <c r="E132" s="4" t="s">
        <v>534</v>
      </c>
      <c r="F132" s="4" t="s">
        <v>28</v>
      </c>
      <c r="G132" s="4" t="s">
        <v>389</v>
      </c>
    </row>
    <row r="133" spans="2:7" x14ac:dyDescent="0.25">
      <c r="B133" s="4" t="s">
        <v>12</v>
      </c>
      <c r="C133" s="4" t="s">
        <v>12</v>
      </c>
      <c r="D133" s="4" t="s">
        <v>14</v>
      </c>
      <c r="E133" s="4" t="s">
        <v>535</v>
      </c>
      <c r="F133" s="4" t="s">
        <v>33</v>
      </c>
      <c r="G133" s="4" t="s">
        <v>390</v>
      </c>
    </row>
    <row r="134" spans="2:7" x14ac:dyDescent="0.25">
      <c r="B134" s="3" t="s">
        <v>228</v>
      </c>
      <c r="C134" s="3" t="s">
        <v>393</v>
      </c>
      <c r="D134" s="3" t="s">
        <v>12</v>
      </c>
      <c r="E134" s="3" t="s">
        <v>536</v>
      </c>
      <c r="F134" s="3" t="s">
        <v>49</v>
      </c>
      <c r="G134" s="3" t="s">
        <v>61</v>
      </c>
    </row>
    <row r="135" spans="2:7" x14ac:dyDescent="0.25">
      <c r="B135" s="3" t="s">
        <v>12</v>
      </c>
      <c r="C135" s="3" t="s">
        <v>12</v>
      </c>
      <c r="D135" s="3" t="s">
        <v>14</v>
      </c>
      <c r="E135" s="3" t="s">
        <v>537</v>
      </c>
      <c r="F135" s="3" t="s">
        <v>78</v>
      </c>
      <c r="G135" s="3" t="s">
        <v>18</v>
      </c>
    </row>
    <row r="136" spans="2:7" x14ac:dyDescent="0.25">
      <c r="B136" s="4" t="s">
        <v>238</v>
      </c>
      <c r="C136" s="4" t="s">
        <v>394</v>
      </c>
      <c r="D136" s="4" t="s">
        <v>12</v>
      </c>
      <c r="E136" s="4" t="s">
        <v>400</v>
      </c>
      <c r="F136" s="4" t="s">
        <v>159</v>
      </c>
      <c r="G136" s="4" t="s">
        <v>34</v>
      </c>
    </row>
    <row r="137" spans="2:7" x14ac:dyDescent="0.25">
      <c r="B137" s="4" t="s">
        <v>12</v>
      </c>
      <c r="C137" s="4" t="s">
        <v>12</v>
      </c>
      <c r="D137" s="4" t="s">
        <v>14</v>
      </c>
      <c r="E137" s="4" t="s">
        <v>538</v>
      </c>
      <c r="F137" s="4" t="s">
        <v>156</v>
      </c>
      <c r="G137" s="4" t="s">
        <v>165</v>
      </c>
    </row>
    <row r="138" spans="2:7" x14ac:dyDescent="0.25">
      <c r="B138" s="3" t="s">
        <v>247</v>
      </c>
      <c r="C138" s="3" t="s">
        <v>395</v>
      </c>
      <c r="D138" s="3" t="s">
        <v>12</v>
      </c>
      <c r="E138" s="3" t="s">
        <v>539</v>
      </c>
      <c r="F138" s="3" t="s">
        <v>32</v>
      </c>
      <c r="G138" s="3" t="s">
        <v>34</v>
      </c>
    </row>
    <row r="139" spans="2:7" x14ac:dyDescent="0.25">
      <c r="B139" s="3" t="s">
        <v>12</v>
      </c>
      <c r="C139" s="3" t="s">
        <v>12</v>
      </c>
      <c r="D139" s="3" t="s">
        <v>14</v>
      </c>
      <c r="E139" s="3" t="s">
        <v>538</v>
      </c>
      <c r="F139" s="3" t="s">
        <v>156</v>
      </c>
      <c r="G139" s="3" t="s">
        <v>396</v>
      </c>
    </row>
    <row r="140" spans="2:7" x14ac:dyDescent="0.25">
      <c r="B140" s="4" t="s">
        <v>252</v>
      </c>
      <c r="C140" s="4" t="s">
        <v>398</v>
      </c>
      <c r="D140" s="4" t="s">
        <v>12</v>
      </c>
      <c r="E140" s="4" t="s">
        <v>400</v>
      </c>
      <c r="F140" s="4" t="s">
        <v>159</v>
      </c>
      <c r="G140" s="4" t="s">
        <v>95</v>
      </c>
    </row>
    <row r="141" spans="2:7" x14ac:dyDescent="0.25">
      <c r="B141" s="4" t="s">
        <v>12</v>
      </c>
      <c r="C141" s="4" t="s">
        <v>12</v>
      </c>
      <c r="D141" s="4" t="s">
        <v>14</v>
      </c>
      <c r="E141" s="4" t="s">
        <v>401</v>
      </c>
      <c r="F141" s="4" t="s">
        <v>307</v>
      </c>
      <c r="G141" s="4" t="s">
        <v>396</v>
      </c>
    </row>
    <row r="142" spans="2:7" x14ac:dyDescent="0.25">
      <c r="B142" s="3" t="s">
        <v>255</v>
      </c>
      <c r="C142" s="3" t="s">
        <v>399</v>
      </c>
      <c r="D142" s="3" t="s">
        <v>12</v>
      </c>
      <c r="E142" s="3" t="s">
        <v>22</v>
      </c>
      <c r="F142" s="3" t="s">
        <v>159</v>
      </c>
      <c r="G142" s="3" t="s">
        <v>34</v>
      </c>
    </row>
    <row r="143" spans="2:7" x14ac:dyDescent="0.25">
      <c r="B143" s="3" t="s">
        <v>12</v>
      </c>
      <c r="C143" s="3" t="s">
        <v>12</v>
      </c>
      <c r="D143" s="3" t="s">
        <v>14</v>
      </c>
      <c r="E143" s="3" t="s">
        <v>540</v>
      </c>
      <c r="F143" s="3" t="s">
        <v>307</v>
      </c>
      <c r="G143" s="3" t="s">
        <v>96</v>
      </c>
    </row>
    <row r="144" spans="2:7" x14ac:dyDescent="0.25">
      <c r="B144" s="4" t="s">
        <v>259</v>
      </c>
      <c r="C144" s="4" t="s">
        <v>403</v>
      </c>
      <c r="D144" s="4" t="s">
        <v>12</v>
      </c>
      <c r="E144" s="4" t="s">
        <v>541</v>
      </c>
      <c r="F144" s="4" t="s">
        <v>159</v>
      </c>
      <c r="G144" s="4" t="s">
        <v>164</v>
      </c>
    </row>
    <row r="145" spans="2:9" x14ac:dyDescent="0.25">
      <c r="B145" s="4" t="s">
        <v>12</v>
      </c>
      <c r="C145" s="4" t="s">
        <v>12</v>
      </c>
      <c r="D145" s="4" t="s">
        <v>14</v>
      </c>
      <c r="E145" s="4" t="s">
        <v>542</v>
      </c>
      <c r="F145" s="4" t="s">
        <v>60</v>
      </c>
      <c r="G145" s="4" t="s">
        <v>31</v>
      </c>
    </row>
    <row r="146" spans="2:9" x14ac:dyDescent="0.25">
      <c r="B146" s="3" t="s">
        <v>264</v>
      </c>
      <c r="C146" s="3" t="s">
        <v>404</v>
      </c>
      <c r="D146" s="3" t="s">
        <v>12</v>
      </c>
      <c r="E146" s="3" t="s">
        <v>543</v>
      </c>
      <c r="F146" s="3" t="s">
        <v>15</v>
      </c>
      <c r="G146" s="3" t="s">
        <v>405</v>
      </c>
    </row>
    <row r="147" spans="2:9" x14ac:dyDescent="0.25">
      <c r="B147" s="3" t="s">
        <v>12</v>
      </c>
      <c r="C147" s="3" t="s">
        <v>12</v>
      </c>
      <c r="D147" s="3" t="s">
        <v>14</v>
      </c>
      <c r="E147" s="3" t="s">
        <v>544</v>
      </c>
      <c r="F147" s="3" t="s">
        <v>60</v>
      </c>
      <c r="G147" s="3" t="s">
        <v>385</v>
      </c>
    </row>
    <row r="148" spans="2:9" x14ac:dyDescent="0.25">
      <c r="B148" s="4" t="s">
        <v>271</v>
      </c>
      <c r="C148" s="4" t="s">
        <v>406</v>
      </c>
      <c r="D148" s="4" t="s">
        <v>12</v>
      </c>
      <c r="E148" s="4" t="s">
        <v>545</v>
      </c>
      <c r="F148" s="4" t="s">
        <v>159</v>
      </c>
      <c r="G148" s="4" t="s">
        <v>407</v>
      </c>
    </row>
    <row r="149" spans="2:9" x14ac:dyDescent="0.25">
      <c r="B149" s="4" t="s">
        <v>12</v>
      </c>
      <c r="C149" s="4" t="s">
        <v>12</v>
      </c>
      <c r="D149" s="4" t="s">
        <v>14</v>
      </c>
      <c r="E149" s="4" t="s">
        <v>546</v>
      </c>
      <c r="F149" s="4" t="s">
        <v>78</v>
      </c>
      <c r="G149" s="4" t="s">
        <v>52</v>
      </c>
    </row>
    <row r="150" spans="2:9" x14ac:dyDescent="0.25">
      <c r="B150" s="3" t="s">
        <v>279</v>
      </c>
      <c r="C150" s="3" t="s">
        <v>408</v>
      </c>
      <c r="D150" s="3" t="s">
        <v>12</v>
      </c>
      <c r="E150" s="3" t="s">
        <v>80</v>
      </c>
      <c r="F150" s="3" t="s">
        <v>49</v>
      </c>
      <c r="G150" s="3" t="s">
        <v>30</v>
      </c>
    </row>
    <row r="151" spans="2:9" x14ac:dyDescent="0.25">
      <c r="B151" s="3" t="s">
        <v>12</v>
      </c>
      <c r="C151" s="3" t="s">
        <v>12</v>
      </c>
      <c r="D151" s="3" t="s">
        <v>14</v>
      </c>
      <c r="E151" s="3" t="s">
        <v>413</v>
      </c>
      <c r="F151" s="3" t="s">
        <v>78</v>
      </c>
      <c r="G151" s="3" t="s">
        <v>392</v>
      </c>
    </row>
    <row r="152" spans="2:9" x14ac:dyDescent="0.25">
      <c r="B152" s="4" t="s">
        <v>287</v>
      </c>
      <c r="C152" s="4" t="s">
        <v>412</v>
      </c>
      <c r="D152" s="4" t="s">
        <v>12</v>
      </c>
      <c r="E152" s="4" t="s">
        <v>547</v>
      </c>
      <c r="F152" s="4" t="s">
        <v>159</v>
      </c>
      <c r="G152" s="4" t="s">
        <v>138</v>
      </c>
    </row>
    <row r="153" spans="2:9" x14ac:dyDescent="0.25">
      <c r="B153" s="4" t="s">
        <v>12</v>
      </c>
      <c r="C153" s="4" t="s">
        <v>12</v>
      </c>
      <c r="D153" s="4" t="s">
        <v>14</v>
      </c>
      <c r="E153" s="4" t="s">
        <v>548</v>
      </c>
      <c r="F153" s="4" t="s">
        <v>475</v>
      </c>
      <c r="G153" s="4" t="s">
        <v>362</v>
      </c>
    </row>
    <row r="154" spans="2:9" x14ac:dyDescent="0.25">
      <c r="B154" s="3" t="s">
        <v>293</v>
      </c>
      <c r="C154" s="3" t="s">
        <v>414</v>
      </c>
      <c r="D154" s="3" t="s">
        <v>12</v>
      </c>
      <c r="E154" s="3" t="s">
        <v>326</v>
      </c>
      <c r="F154" s="3" t="s">
        <v>24</v>
      </c>
      <c r="G154" s="3" t="s">
        <v>102</v>
      </c>
    </row>
    <row r="155" spans="2:9" x14ac:dyDescent="0.25">
      <c r="B155" s="3" t="s">
        <v>12</v>
      </c>
      <c r="C155" s="3" t="s">
        <v>12</v>
      </c>
      <c r="D155" s="3" t="s">
        <v>549</v>
      </c>
      <c r="E155" s="3" t="s">
        <v>401</v>
      </c>
      <c r="F155" s="3" t="s">
        <v>25</v>
      </c>
      <c r="G155" s="3" t="s">
        <v>201</v>
      </c>
    </row>
    <row r="156" spans="2:9" x14ac:dyDescent="0.25">
      <c r="B156" s="4" t="s">
        <v>299</v>
      </c>
      <c r="C156" s="4" t="s">
        <v>550</v>
      </c>
      <c r="D156" s="4" t="s">
        <v>12</v>
      </c>
      <c r="E156" s="4" t="s">
        <v>326</v>
      </c>
      <c r="F156" s="4" t="s">
        <v>24</v>
      </c>
      <c r="G156" s="4" t="s">
        <v>102</v>
      </c>
    </row>
    <row r="157" spans="2:9" ht="15.75" thickBot="1" x14ac:dyDescent="0.3">
      <c r="B157" s="4"/>
      <c r="C157" s="4"/>
      <c r="D157" s="4"/>
      <c r="E157" s="4"/>
      <c r="F157" s="4"/>
      <c r="G157" s="4"/>
    </row>
    <row r="158" spans="2:9" ht="16.5" thickTop="1" thickBot="1" x14ac:dyDescent="0.3">
      <c r="B158" s="18" t="s">
        <v>416</v>
      </c>
      <c r="C158" s="18"/>
      <c r="D158" s="18">
        <v>722.33</v>
      </c>
      <c r="E158" s="18">
        <v>268.60000000000002</v>
      </c>
      <c r="F158" s="18">
        <v>144.6</v>
      </c>
      <c r="G158" s="18">
        <v>546.41999999999996</v>
      </c>
    </row>
    <row r="159" spans="2:9" ht="15.75" thickTop="1" x14ac:dyDescent="0.25"/>
    <row r="160" spans="2:9" x14ac:dyDescent="0.25">
      <c r="B160" s="14" t="s">
        <v>419</v>
      </c>
      <c r="C160" s="14"/>
      <c r="D160" s="14" t="s">
        <v>423</v>
      </c>
      <c r="E160" s="14"/>
      <c r="F160" s="14">
        <v>200</v>
      </c>
      <c r="G160" s="14"/>
      <c r="H160" s="14">
        <f>200</f>
        <v>200</v>
      </c>
      <c r="I160" s="14" t="s">
        <v>420</v>
      </c>
    </row>
    <row r="161" spans="2:10" x14ac:dyDescent="0.25">
      <c r="B161" s="14" t="s">
        <v>421</v>
      </c>
      <c r="C161" s="14"/>
      <c r="D161" s="14" t="s">
        <v>423</v>
      </c>
      <c r="E161" s="14" t="s">
        <v>424</v>
      </c>
      <c r="F161" s="14">
        <v>220</v>
      </c>
      <c r="G161" s="14"/>
      <c r="H161" s="14">
        <v>220</v>
      </c>
      <c r="I161" s="14" t="s">
        <v>420</v>
      </c>
      <c r="J161" s="14"/>
    </row>
    <row r="162" spans="2:10" x14ac:dyDescent="0.25">
      <c r="B162" s="14"/>
      <c r="C162" s="14"/>
      <c r="D162" s="14"/>
      <c r="E162" s="14"/>
      <c r="F162" s="14"/>
      <c r="G162" s="14"/>
      <c r="H162" s="14"/>
      <c r="I162" s="14"/>
      <c r="J162" s="14"/>
    </row>
    <row r="163" spans="2:10" x14ac:dyDescent="0.25">
      <c r="B163" s="14" t="s">
        <v>422</v>
      </c>
      <c r="C163" s="14"/>
      <c r="D163" s="14" t="s">
        <v>425</v>
      </c>
      <c r="E163" s="14"/>
      <c r="F163" s="14"/>
      <c r="G163" s="14"/>
      <c r="H163" s="14">
        <v>1</v>
      </c>
      <c r="I163" s="14" t="s">
        <v>426</v>
      </c>
      <c r="J163" s="14"/>
    </row>
    <row r="164" spans="2:10" x14ac:dyDescent="0.25">
      <c r="B164" s="14"/>
      <c r="C164" s="14"/>
      <c r="D164" s="14"/>
      <c r="E164" s="14"/>
      <c r="F164" s="14"/>
      <c r="G164" s="14"/>
      <c r="H164" s="14"/>
      <c r="I164" s="14"/>
      <c r="J164" s="14"/>
    </row>
    <row r="165" spans="2:10" x14ac:dyDescent="0.25">
      <c r="E165" s="14"/>
      <c r="F165" s="14"/>
      <c r="G165" s="14"/>
      <c r="H165" s="14"/>
      <c r="I165" s="14"/>
      <c r="J165" s="14"/>
    </row>
    <row r="166" spans="2:10" x14ac:dyDescent="0.25">
      <c r="E166" s="14"/>
      <c r="F166" s="14"/>
      <c r="G166" s="14"/>
      <c r="H166" s="14"/>
      <c r="I166" s="14"/>
      <c r="J166" s="14"/>
    </row>
    <row r="167" spans="2:10" x14ac:dyDescent="0.25">
      <c r="E167" s="14"/>
      <c r="F167" s="14"/>
      <c r="G167" s="14"/>
      <c r="H167" s="14"/>
      <c r="I167" s="14"/>
      <c r="J167" s="14"/>
    </row>
    <row r="168" spans="2:10" x14ac:dyDescent="0.25">
      <c r="E168" s="14"/>
      <c r="F168" s="14"/>
      <c r="G168" s="14"/>
      <c r="H168" s="14"/>
      <c r="I168" s="14"/>
      <c r="J168" s="14"/>
    </row>
    <row r="169" spans="2:10" x14ac:dyDescent="0.25">
      <c r="E169" s="14"/>
      <c r="F169" s="14"/>
      <c r="G169" s="14"/>
      <c r="H169" s="14"/>
      <c r="I169" s="14"/>
      <c r="J169" s="14"/>
    </row>
    <row r="170" spans="2:10" x14ac:dyDescent="0.25">
      <c r="E170" s="14"/>
      <c r="F170" s="14"/>
      <c r="G170" s="14"/>
      <c r="H170" s="14"/>
      <c r="I170" s="14"/>
      <c r="J170" s="14"/>
    </row>
    <row r="171" spans="2:10" x14ac:dyDescent="0.25">
      <c r="E171" s="14"/>
      <c r="F171" s="14"/>
      <c r="G171" s="14"/>
      <c r="H171" s="14"/>
      <c r="I171" s="14"/>
      <c r="J171" s="14"/>
    </row>
    <row r="172" spans="2:10" x14ac:dyDescent="0.25">
      <c r="E172" s="14"/>
      <c r="F172" s="14"/>
      <c r="G172" s="14"/>
      <c r="H172" s="14"/>
      <c r="I172" s="14"/>
      <c r="J172" s="14"/>
    </row>
    <row r="173" spans="2:10" x14ac:dyDescent="0.25">
      <c r="E173" s="14"/>
      <c r="F173" s="14"/>
      <c r="G173" s="14"/>
      <c r="H173" s="14"/>
      <c r="I173" s="14"/>
      <c r="J173" s="14"/>
    </row>
    <row r="174" spans="2:10" x14ac:dyDescent="0.25">
      <c r="E174" s="14"/>
      <c r="F174" s="14"/>
      <c r="G174" s="14"/>
      <c r="H174" s="14"/>
      <c r="I174" s="14"/>
      <c r="J174" s="14"/>
    </row>
    <row r="175" spans="2:10" x14ac:dyDescent="0.25">
      <c r="E175" s="14"/>
      <c r="F175" s="14"/>
      <c r="G175" s="14"/>
      <c r="H175" s="14"/>
      <c r="I175" s="14"/>
      <c r="J175" s="14"/>
    </row>
    <row r="176" spans="2:10" x14ac:dyDescent="0.25">
      <c r="B176" t="s">
        <v>590</v>
      </c>
      <c r="E176" s="14"/>
      <c r="F176" s="14" t="s">
        <v>591</v>
      </c>
      <c r="G176" s="14" t="s">
        <v>592</v>
      </c>
      <c r="H176" s="14"/>
      <c r="I176" s="14"/>
      <c r="J176" s="14"/>
    </row>
    <row r="177" spans="2:7" x14ac:dyDescent="0.25">
      <c r="B177" t="s">
        <v>593</v>
      </c>
      <c r="F177" t="s">
        <v>591</v>
      </c>
      <c r="G177" t="s">
        <v>592</v>
      </c>
    </row>
    <row r="178" spans="2:7" x14ac:dyDescent="0.25">
      <c r="B178" t="s">
        <v>594</v>
      </c>
      <c r="G178" t="s">
        <v>595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640644-6F66-45D0-92BC-ECB42F80455F}">
  <dimension ref="A2:N213"/>
  <sheetViews>
    <sheetView topLeftCell="A58" workbookViewId="0">
      <selection activeCell="A2" sqref="A2:D3"/>
    </sheetView>
  </sheetViews>
  <sheetFormatPr defaultRowHeight="15" x14ac:dyDescent="0.25"/>
  <cols>
    <col min="2" max="2" width="14.140625" customWidth="1"/>
    <col min="3" max="3" width="14.5703125" customWidth="1"/>
    <col min="4" max="4" width="22.28515625" bestFit="1" customWidth="1"/>
    <col min="5" max="5" width="12.140625" bestFit="1" customWidth="1"/>
    <col min="6" max="6" width="15.85546875" bestFit="1" customWidth="1"/>
  </cols>
  <sheetData>
    <row r="2" spans="1:14" ht="18.75" x14ac:dyDescent="0.3">
      <c r="A2" s="16" t="s">
        <v>448</v>
      </c>
      <c r="B2" s="14"/>
      <c r="C2" s="14"/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ht="15.75" x14ac:dyDescent="0.25">
      <c r="A3" s="15" t="s">
        <v>449</v>
      </c>
      <c r="B3" s="15"/>
      <c r="C3" s="10" t="s">
        <v>450</v>
      </c>
      <c r="D3" s="15"/>
      <c r="E3" s="17"/>
      <c r="F3" s="17"/>
      <c r="G3" s="14"/>
      <c r="H3" s="14"/>
      <c r="I3" s="14"/>
      <c r="J3" s="14"/>
      <c r="K3" s="14"/>
      <c r="L3" s="14"/>
      <c r="M3" s="14"/>
      <c r="N3" s="14"/>
    </row>
    <row r="4" spans="1:14" x14ac:dyDescent="0.25">
      <c r="B4" t="s">
        <v>452</v>
      </c>
      <c r="F4">
        <v>2100</v>
      </c>
      <c r="G4" t="s">
        <v>454</v>
      </c>
    </row>
    <row r="5" spans="1:14" x14ac:dyDescent="0.25">
      <c r="B5" t="s">
        <v>451</v>
      </c>
      <c r="E5" t="s">
        <v>455</v>
      </c>
      <c r="F5">
        <f>2100*1.05</f>
        <v>2205</v>
      </c>
      <c r="G5" t="s">
        <v>454</v>
      </c>
    </row>
    <row r="6" spans="1:14" x14ac:dyDescent="0.25">
      <c r="B6" t="s">
        <v>453</v>
      </c>
      <c r="E6" t="s">
        <v>456</v>
      </c>
      <c r="F6">
        <f>2205*1.05</f>
        <v>2315.25</v>
      </c>
      <c r="G6" t="s">
        <v>454</v>
      </c>
    </row>
    <row r="7" spans="1:14" x14ac:dyDescent="0.25">
      <c r="B7" s="14" t="s">
        <v>453</v>
      </c>
      <c r="E7" t="s">
        <v>457</v>
      </c>
      <c r="F7">
        <f>2315.25*1.05</f>
        <v>2431.0125000000003</v>
      </c>
      <c r="G7" t="s">
        <v>454</v>
      </c>
    </row>
    <row r="8" spans="1:14" x14ac:dyDescent="0.25">
      <c r="B8" t="s">
        <v>458</v>
      </c>
      <c r="F8" s="14">
        <f>2315.25*1.05</f>
        <v>2431.0125000000003</v>
      </c>
      <c r="G8" s="14" t="s">
        <v>454</v>
      </c>
    </row>
    <row r="9" spans="1:14" x14ac:dyDescent="0.25">
      <c r="B9" t="s">
        <v>465</v>
      </c>
      <c r="F9" s="14">
        <f>2315.25*1.05</f>
        <v>2431.0125000000003</v>
      </c>
      <c r="G9" s="14" t="s">
        <v>454</v>
      </c>
    </row>
    <row r="10" spans="1:14" x14ac:dyDescent="0.25">
      <c r="B10" t="s">
        <v>459</v>
      </c>
      <c r="F10">
        <v>500</v>
      </c>
      <c r="G10" t="s">
        <v>454</v>
      </c>
    </row>
    <row r="12" spans="1:14" x14ac:dyDescent="0.25">
      <c r="B12" t="s">
        <v>460</v>
      </c>
      <c r="K12">
        <v>130</v>
      </c>
      <c r="L12" t="s">
        <v>454</v>
      </c>
    </row>
    <row r="13" spans="1:14" x14ac:dyDescent="0.25">
      <c r="B13" t="s">
        <v>461</v>
      </c>
      <c r="K13">
        <v>130</v>
      </c>
      <c r="L13" t="s">
        <v>454</v>
      </c>
    </row>
    <row r="14" spans="1:14" x14ac:dyDescent="0.25">
      <c r="B14" t="s">
        <v>462</v>
      </c>
      <c r="I14" t="s">
        <v>466</v>
      </c>
      <c r="K14">
        <f>130*1.05</f>
        <v>136.5</v>
      </c>
      <c r="L14" t="s">
        <v>454</v>
      </c>
    </row>
    <row r="15" spans="1:14" x14ac:dyDescent="0.25">
      <c r="B15" t="s">
        <v>463</v>
      </c>
      <c r="G15" t="s">
        <v>464</v>
      </c>
      <c r="K15" s="14">
        <f>130*1.05</f>
        <v>136.5</v>
      </c>
      <c r="L15" s="14" t="s">
        <v>454</v>
      </c>
    </row>
    <row r="16" spans="1:14" x14ac:dyDescent="0.25">
      <c r="B16" s="14" t="s">
        <v>453</v>
      </c>
      <c r="I16" t="s">
        <v>467</v>
      </c>
      <c r="K16">
        <f>136.5*1.1</f>
        <v>150.15</v>
      </c>
      <c r="L16" t="s">
        <v>454</v>
      </c>
    </row>
    <row r="17" spans="2:12" x14ac:dyDescent="0.25">
      <c r="B17" s="14" t="s">
        <v>453</v>
      </c>
      <c r="I17" t="s">
        <v>468</v>
      </c>
      <c r="K17">
        <f>150.15*1.1</f>
        <v>165.16500000000002</v>
      </c>
      <c r="L17" t="s">
        <v>454</v>
      </c>
    </row>
    <row r="18" spans="2:12" x14ac:dyDescent="0.25">
      <c r="B18" s="14" t="s">
        <v>458</v>
      </c>
      <c r="C18" s="14"/>
      <c r="D18" s="14"/>
      <c r="E18" s="14"/>
      <c r="F18" s="14"/>
      <c r="G18" s="14"/>
      <c r="K18" s="14">
        <f>150.15*1.1</f>
        <v>165.16500000000002</v>
      </c>
      <c r="L18" s="14" t="s">
        <v>454</v>
      </c>
    </row>
    <row r="19" spans="2:12" x14ac:dyDescent="0.25">
      <c r="B19" t="s">
        <v>465</v>
      </c>
      <c r="K19" s="14">
        <f>150.15*1.1</f>
        <v>165.16500000000002</v>
      </c>
      <c r="L19" s="14" t="s">
        <v>454</v>
      </c>
    </row>
    <row r="21" spans="2:12" s="14" customFormat="1" x14ac:dyDescent="0.25">
      <c r="B21" s="14" t="s">
        <v>498</v>
      </c>
      <c r="C21" s="14" t="s">
        <v>499</v>
      </c>
      <c r="K21" s="14">
        <v>600</v>
      </c>
      <c r="L21" s="14" t="s">
        <v>420</v>
      </c>
    </row>
    <row r="22" spans="2:12" s="14" customFormat="1" x14ac:dyDescent="0.25">
      <c r="B22" s="14" t="s">
        <v>505</v>
      </c>
      <c r="C22" s="14" t="s">
        <v>499</v>
      </c>
      <c r="H22" s="14" t="s">
        <v>506</v>
      </c>
      <c r="K22" s="14">
        <f>0.4*600</f>
        <v>240</v>
      </c>
      <c r="L22" s="14" t="s">
        <v>454</v>
      </c>
    </row>
    <row r="23" spans="2:12" s="14" customFormat="1" x14ac:dyDescent="0.25">
      <c r="B23" s="14" t="s">
        <v>507</v>
      </c>
      <c r="H23" s="14" t="s">
        <v>508</v>
      </c>
      <c r="K23" s="14">
        <f>9*1</f>
        <v>9</v>
      </c>
      <c r="L23" s="14" t="s">
        <v>454</v>
      </c>
    </row>
    <row r="24" spans="2:12" s="14" customFormat="1" x14ac:dyDescent="0.25">
      <c r="B24" s="14" t="s">
        <v>509</v>
      </c>
      <c r="H24" s="14" t="s">
        <v>508</v>
      </c>
      <c r="K24" s="14">
        <f>9*1</f>
        <v>9</v>
      </c>
      <c r="L24" s="14" t="s">
        <v>454</v>
      </c>
    </row>
    <row r="26" spans="2:12" x14ac:dyDescent="0.25">
      <c r="B26" s="1" t="s">
        <v>8</v>
      </c>
      <c r="C26" s="1" t="s">
        <v>10</v>
      </c>
      <c r="D26" s="1" t="s">
        <v>504</v>
      </c>
    </row>
    <row r="27" spans="2:12" x14ac:dyDescent="0.25">
      <c r="B27" s="2" t="s">
        <v>6</v>
      </c>
      <c r="C27" s="2" t="s">
        <v>9</v>
      </c>
      <c r="D27" s="2" t="s">
        <v>6</v>
      </c>
    </row>
    <row r="28" spans="2:12" x14ac:dyDescent="0.25">
      <c r="B28" s="3" t="s">
        <v>20</v>
      </c>
      <c r="C28" s="3" t="s">
        <v>22</v>
      </c>
      <c r="D28" s="3" t="s">
        <v>15</v>
      </c>
    </row>
    <row r="29" spans="2:12" x14ac:dyDescent="0.25">
      <c r="B29" s="3" t="s">
        <v>21</v>
      </c>
      <c r="C29" s="3" t="s">
        <v>23</v>
      </c>
      <c r="D29" s="3" t="s">
        <v>19</v>
      </c>
    </row>
    <row r="30" spans="2:12" x14ac:dyDescent="0.25">
      <c r="B30" s="4" t="s">
        <v>34</v>
      </c>
      <c r="C30" s="4" t="s">
        <v>36</v>
      </c>
      <c r="D30" s="4" t="s">
        <v>32</v>
      </c>
    </row>
    <row r="31" spans="2:12" x14ac:dyDescent="0.25">
      <c r="B31" s="4" t="s">
        <v>35</v>
      </c>
      <c r="C31" s="4" t="s">
        <v>37</v>
      </c>
      <c r="D31" s="4" t="s">
        <v>33</v>
      </c>
    </row>
    <row r="32" spans="2:12" x14ac:dyDescent="0.25">
      <c r="B32" s="3" t="s">
        <v>43</v>
      </c>
      <c r="C32" s="3" t="s">
        <v>45</v>
      </c>
      <c r="D32" s="3" t="s">
        <v>40</v>
      </c>
    </row>
    <row r="33" spans="2:4" x14ac:dyDescent="0.25">
      <c r="B33" s="3" t="s">
        <v>44</v>
      </c>
      <c r="C33" s="3" t="s">
        <v>46</v>
      </c>
      <c r="D33" s="3" t="s">
        <v>41</v>
      </c>
    </row>
    <row r="34" spans="2:4" x14ac:dyDescent="0.25">
      <c r="B34" s="4" t="s">
        <v>53</v>
      </c>
      <c r="C34" s="4" t="s">
        <v>55</v>
      </c>
      <c r="D34" s="4" t="s">
        <v>49</v>
      </c>
    </row>
    <row r="35" spans="2:4" x14ac:dyDescent="0.25">
      <c r="B35" s="4" t="s">
        <v>54</v>
      </c>
      <c r="C35" s="4" t="s">
        <v>56</v>
      </c>
      <c r="D35" s="4" t="s">
        <v>50</v>
      </c>
    </row>
    <row r="36" spans="2:4" x14ac:dyDescent="0.25">
      <c r="B36" s="3" t="s">
        <v>63</v>
      </c>
      <c r="C36" s="3" t="s">
        <v>65</v>
      </c>
      <c r="D36" s="3" t="s">
        <v>59</v>
      </c>
    </row>
    <row r="37" spans="2:4" x14ac:dyDescent="0.25">
      <c r="B37" s="3" t="s">
        <v>64</v>
      </c>
      <c r="C37" s="3" t="s">
        <v>66</v>
      </c>
      <c r="D37" s="3" t="s">
        <v>60</v>
      </c>
    </row>
    <row r="38" spans="2:4" x14ac:dyDescent="0.25">
      <c r="B38" s="4" t="s">
        <v>72</v>
      </c>
      <c r="C38" s="4" t="s">
        <v>74</v>
      </c>
      <c r="D38" s="4" t="s">
        <v>69</v>
      </c>
    </row>
    <row r="39" spans="2:4" x14ac:dyDescent="0.25">
      <c r="B39" s="4" t="s">
        <v>73</v>
      </c>
      <c r="C39" s="4" t="s">
        <v>75</v>
      </c>
      <c r="D39" s="4" t="s">
        <v>501</v>
      </c>
    </row>
    <row r="40" spans="2:4" x14ac:dyDescent="0.25">
      <c r="B40" s="3" t="s">
        <v>80</v>
      </c>
      <c r="C40" s="3" t="s">
        <v>82</v>
      </c>
      <c r="D40" s="3" t="s">
        <v>502</v>
      </c>
    </row>
    <row r="41" spans="2:4" x14ac:dyDescent="0.25">
      <c r="B41" s="3" t="s">
        <v>81</v>
      </c>
      <c r="C41" s="3" t="s">
        <v>83</v>
      </c>
      <c r="D41" s="3" t="s">
        <v>503</v>
      </c>
    </row>
    <row r="42" spans="2:4" x14ac:dyDescent="0.25">
      <c r="B42" s="4" t="s">
        <v>88</v>
      </c>
      <c r="C42" s="4" t="s">
        <v>90</v>
      </c>
      <c r="D42" s="4" t="s">
        <v>28</v>
      </c>
    </row>
    <row r="43" spans="2:4" x14ac:dyDescent="0.25">
      <c r="B43" s="4" t="s">
        <v>89</v>
      </c>
      <c r="C43" s="4" t="s">
        <v>91</v>
      </c>
      <c r="D43" s="4" t="s">
        <v>86</v>
      </c>
    </row>
    <row r="44" spans="2:4" x14ac:dyDescent="0.25">
      <c r="B44" s="3" t="s">
        <v>55</v>
      </c>
      <c r="C44" s="3" t="s">
        <v>98</v>
      </c>
      <c r="D44" s="3" t="s">
        <v>32</v>
      </c>
    </row>
    <row r="45" spans="2:4" x14ac:dyDescent="0.25">
      <c r="B45" s="3" t="s">
        <v>97</v>
      </c>
      <c r="C45" s="3" t="s">
        <v>99</v>
      </c>
      <c r="D45" s="3" t="s">
        <v>16</v>
      </c>
    </row>
    <row r="46" spans="2:4" x14ac:dyDescent="0.25">
      <c r="B46" s="4" t="s">
        <v>107</v>
      </c>
      <c r="C46" s="4" t="s">
        <v>109</v>
      </c>
      <c r="D46" s="4" t="s">
        <v>105</v>
      </c>
    </row>
    <row r="47" spans="2:4" x14ac:dyDescent="0.25">
      <c r="B47" s="4" t="s">
        <v>108</v>
      </c>
      <c r="C47" s="4" t="s">
        <v>110</v>
      </c>
      <c r="D47" s="4" t="s">
        <v>106</v>
      </c>
    </row>
    <row r="48" spans="2:4" x14ac:dyDescent="0.25">
      <c r="B48" s="3" t="s">
        <v>116</v>
      </c>
      <c r="C48" s="3" t="s">
        <v>118</v>
      </c>
      <c r="D48" s="3" t="s">
        <v>15</v>
      </c>
    </row>
    <row r="49" spans="2:4" x14ac:dyDescent="0.25">
      <c r="B49" s="3" t="s">
        <v>117</v>
      </c>
      <c r="C49" s="3" t="s">
        <v>119</v>
      </c>
      <c r="D49" s="3" t="s">
        <v>115</v>
      </c>
    </row>
    <row r="50" spans="2:4" x14ac:dyDescent="0.25">
      <c r="B50" s="4" t="s">
        <v>125</v>
      </c>
      <c r="C50" s="4" t="s">
        <v>127</v>
      </c>
      <c r="D50" s="4" t="s">
        <v>59</v>
      </c>
    </row>
    <row r="51" spans="2:4" x14ac:dyDescent="0.25">
      <c r="B51" s="4" t="s">
        <v>126</v>
      </c>
      <c r="C51" s="4" t="s">
        <v>480</v>
      </c>
      <c r="D51" s="4" t="s">
        <v>78</v>
      </c>
    </row>
    <row r="52" spans="2:4" x14ac:dyDescent="0.25">
      <c r="B52" s="3" t="s">
        <v>133</v>
      </c>
      <c r="C52" s="3" t="s">
        <v>481</v>
      </c>
      <c r="D52" s="3" t="s">
        <v>28</v>
      </c>
    </row>
    <row r="53" spans="2:4" x14ac:dyDescent="0.25">
      <c r="B53" s="3" t="s">
        <v>134</v>
      </c>
      <c r="C53" s="3" t="s">
        <v>482</v>
      </c>
      <c r="D53" s="3" t="s">
        <v>86</v>
      </c>
    </row>
    <row r="54" spans="2:4" x14ac:dyDescent="0.25">
      <c r="B54" s="4" t="s">
        <v>139</v>
      </c>
      <c r="C54" s="4" t="s">
        <v>98</v>
      </c>
      <c r="D54" s="4" t="s">
        <v>32</v>
      </c>
    </row>
    <row r="55" spans="2:4" x14ac:dyDescent="0.25">
      <c r="B55" s="4" t="s">
        <v>140</v>
      </c>
      <c r="C55" s="4" t="s">
        <v>141</v>
      </c>
      <c r="D55" s="4" t="s">
        <v>16</v>
      </c>
    </row>
    <row r="56" spans="2:4" x14ac:dyDescent="0.25">
      <c r="B56" s="3" t="s">
        <v>88</v>
      </c>
      <c r="C56" s="3" t="s">
        <v>146</v>
      </c>
      <c r="D56" s="3" t="s">
        <v>105</v>
      </c>
    </row>
    <row r="57" spans="2:4" x14ac:dyDescent="0.25">
      <c r="B57" s="3" t="s">
        <v>145</v>
      </c>
      <c r="C57" s="3" t="s">
        <v>147</v>
      </c>
      <c r="D57" s="3" t="s">
        <v>106</v>
      </c>
    </row>
    <row r="58" spans="2:4" x14ac:dyDescent="0.25">
      <c r="B58" s="4" t="s">
        <v>151</v>
      </c>
      <c r="C58" s="4" t="s">
        <v>65</v>
      </c>
      <c r="D58" s="4" t="s">
        <v>15</v>
      </c>
    </row>
    <row r="59" spans="2:4" x14ac:dyDescent="0.25">
      <c r="B59" s="4" t="s">
        <v>152</v>
      </c>
      <c r="C59" s="4" t="s">
        <v>153</v>
      </c>
      <c r="D59" s="4" t="s">
        <v>60</v>
      </c>
    </row>
    <row r="60" spans="2:4" x14ac:dyDescent="0.25">
      <c r="B60" s="3" t="s">
        <v>107</v>
      </c>
      <c r="C60" s="3" t="s">
        <v>139</v>
      </c>
      <c r="D60" s="3" t="s">
        <v>159</v>
      </c>
    </row>
    <row r="61" spans="2:4" x14ac:dyDescent="0.25">
      <c r="B61" s="3" t="s">
        <v>160</v>
      </c>
      <c r="C61" s="3" t="s">
        <v>161</v>
      </c>
      <c r="D61" s="3" t="s">
        <v>78</v>
      </c>
    </row>
    <row r="62" spans="2:4" x14ac:dyDescent="0.25">
      <c r="B62" s="4" t="s">
        <v>166</v>
      </c>
      <c r="C62" s="4" t="s">
        <v>168</v>
      </c>
      <c r="D62" s="4" t="s">
        <v>49</v>
      </c>
    </row>
    <row r="63" spans="2:4" x14ac:dyDescent="0.25">
      <c r="B63" s="4" t="s">
        <v>167</v>
      </c>
      <c r="C63" s="4" t="s">
        <v>483</v>
      </c>
      <c r="D63" s="4" t="s">
        <v>78</v>
      </c>
    </row>
    <row r="64" spans="2:4" x14ac:dyDescent="0.25">
      <c r="B64" s="3" t="s">
        <v>174</v>
      </c>
      <c r="C64" s="3" t="s">
        <v>65</v>
      </c>
      <c r="D64" s="3" t="s">
        <v>159</v>
      </c>
    </row>
    <row r="65" spans="2:4" x14ac:dyDescent="0.25">
      <c r="B65" s="3" t="s">
        <v>175</v>
      </c>
      <c r="C65" s="3" t="s">
        <v>484</v>
      </c>
      <c r="D65" s="3" t="s">
        <v>173</v>
      </c>
    </row>
    <row r="66" spans="2:4" x14ac:dyDescent="0.25">
      <c r="B66" s="4" t="s">
        <v>180</v>
      </c>
      <c r="C66" s="4" t="s">
        <v>181</v>
      </c>
      <c r="D66" s="4" t="s">
        <v>179</v>
      </c>
    </row>
    <row r="67" spans="2:4" x14ac:dyDescent="0.25">
      <c r="B67" s="4" t="s">
        <v>145</v>
      </c>
      <c r="C67" s="4" t="s">
        <v>182</v>
      </c>
      <c r="D67" s="4" t="s">
        <v>94</v>
      </c>
    </row>
    <row r="68" spans="2:4" x14ac:dyDescent="0.25">
      <c r="B68" s="3" t="s">
        <v>186</v>
      </c>
      <c r="C68" s="3" t="s">
        <v>188</v>
      </c>
      <c r="D68" s="3" t="s">
        <v>15</v>
      </c>
    </row>
    <row r="69" spans="2:4" x14ac:dyDescent="0.25">
      <c r="B69" s="3" t="s">
        <v>187</v>
      </c>
      <c r="C69" s="3" t="s">
        <v>189</v>
      </c>
      <c r="D69" s="3" t="s">
        <v>144</v>
      </c>
    </row>
    <row r="70" spans="2:4" x14ac:dyDescent="0.25">
      <c r="B70" s="4" t="s">
        <v>188</v>
      </c>
      <c r="C70" s="4" t="s">
        <v>196</v>
      </c>
      <c r="D70" s="4" t="s">
        <v>15</v>
      </c>
    </row>
    <row r="71" spans="2:4" x14ac:dyDescent="0.25">
      <c r="B71" s="4" t="s">
        <v>195</v>
      </c>
      <c r="C71" s="4" t="s">
        <v>197</v>
      </c>
      <c r="D71" s="4" t="s">
        <v>144</v>
      </c>
    </row>
    <row r="72" spans="2:4" x14ac:dyDescent="0.25">
      <c r="B72" s="3" t="s">
        <v>204</v>
      </c>
      <c r="C72" s="3" t="s">
        <v>206</v>
      </c>
      <c r="D72" s="3" t="s">
        <v>15</v>
      </c>
    </row>
    <row r="73" spans="2:4" x14ac:dyDescent="0.25">
      <c r="B73" s="3" t="s">
        <v>205</v>
      </c>
      <c r="C73" s="3" t="s">
        <v>207</v>
      </c>
      <c r="D73" s="3" t="s">
        <v>144</v>
      </c>
    </row>
    <row r="74" spans="2:4" x14ac:dyDescent="0.25">
      <c r="B74" s="4" t="s">
        <v>211</v>
      </c>
      <c r="C74" s="4" t="s">
        <v>213</v>
      </c>
      <c r="D74" s="4" t="s">
        <v>15</v>
      </c>
    </row>
    <row r="75" spans="2:4" x14ac:dyDescent="0.25">
      <c r="B75" s="4" t="s">
        <v>212</v>
      </c>
      <c r="C75" s="4" t="s">
        <v>214</v>
      </c>
      <c r="D75" s="4" t="s">
        <v>144</v>
      </c>
    </row>
    <row r="76" spans="2:4" x14ac:dyDescent="0.25">
      <c r="B76" s="3" t="s">
        <v>218</v>
      </c>
      <c r="C76" s="3" t="s">
        <v>220</v>
      </c>
      <c r="D76" s="3" t="s">
        <v>15</v>
      </c>
    </row>
    <row r="77" spans="2:4" x14ac:dyDescent="0.25">
      <c r="B77" s="3" t="s">
        <v>219</v>
      </c>
      <c r="C77" s="3" t="s">
        <v>221</v>
      </c>
      <c r="D77" s="3" t="s">
        <v>144</v>
      </c>
    </row>
    <row r="78" spans="2:4" x14ac:dyDescent="0.25">
      <c r="B78" s="4" t="s">
        <v>224</v>
      </c>
      <c r="C78" s="4" t="s">
        <v>226</v>
      </c>
      <c r="D78" s="4" t="s">
        <v>15</v>
      </c>
    </row>
    <row r="79" spans="2:4" x14ac:dyDescent="0.25">
      <c r="B79" s="4" t="s">
        <v>225</v>
      </c>
      <c r="C79" s="4" t="s">
        <v>227</v>
      </c>
      <c r="D79" s="4" t="s">
        <v>131</v>
      </c>
    </row>
    <row r="80" spans="2:4" x14ac:dyDescent="0.25">
      <c r="B80" s="3" t="s">
        <v>234</v>
      </c>
      <c r="C80" s="3" t="s">
        <v>236</v>
      </c>
      <c r="D80" s="3" t="s">
        <v>122</v>
      </c>
    </row>
    <row r="81" spans="1:12" x14ac:dyDescent="0.25">
      <c r="B81" s="3" t="s">
        <v>235</v>
      </c>
      <c r="C81" s="3" t="s">
        <v>237</v>
      </c>
      <c r="D81" s="3" t="s">
        <v>233</v>
      </c>
    </row>
    <row r="82" spans="1:12" x14ac:dyDescent="0.25">
      <c r="B82" s="4" t="s">
        <v>243</v>
      </c>
      <c r="C82" s="4" t="s">
        <v>245</v>
      </c>
      <c r="D82" s="4" t="s">
        <v>122</v>
      </c>
    </row>
    <row r="83" spans="1:12" x14ac:dyDescent="0.25">
      <c r="B83" s="4" t="s">
        <v>244</v>
      </c>
      <c r="C83" s="4" t="s">
        <v>246</v>
      </c>
      <c r="D83" s="4" t="s">
        <v>233</v>
      </c>
    </row>
    <row r="84" spans="1:12" x14ac:dyDescent="0.25">
      <c r="B84" s="3" t="s">
        <v>250</v>
      </c>
      <c r="C84" s="3" t="s">
        <v>251</v>
      </c>
      <c r="D84" s="3" t="s">
        <v>122</v>
      </c>
    </row>
    <row r="85" spans="1:12" x14ac:dyDescent="0.25">
      <c r="B85" s="3" t="s">
        <v>485</v>
      </c>
      <c r="C85" s="3" t="s">
        <v>486</v>
      </c>
      <c r="D85" s="3" t="s">
        <v>233</v>
      </c>
    </row>
    <row r="86" spans="1:12" x14ac:dyDescent="0.25">
      <c r="B86" s="4" t="s">
        <v>487</v>
      </c>
      <c r="C86" s="4" t="s">
        <v>488</v>
      </c>
      <c r="D86" s="4" t="s">
        <v>122</v>
      </c>
    </row>
    <row r="87" spans="1:12" x14ac:dyDescent="0.25">
      <c r="B87" s="4" t="s">
        <v>489</v>
      </c>
      <c r="C87" s="4" t="s">
        <v>490</v>
      </c>
      <c r="D87" s="4" t="s">
        <v>50</v>
      </c>
    </row>
    <row r="88" spans="1:12" x14ac:dyDescent="0.25">
      <c r="B88" s="3" t="s">
        <v>491</v>
      </c>
      <c r="C88" s="3" t="s">
        <v>492</v>
      </c>
      <c r="D88" s="3" t="s">
        <v>391</v>
      </c>
    </row>
    <row r="89" spans="1:12" ht="15.75" thickBot="1" x14ac:dyDescent="0.3">
      <c r="B89" s="3"/>
      <c r="C89" s="3"/>
      <c r="D89" s="3"/>
    </row>
    <row r="90" spans="1:12" ht="16.5" thickTop="1" thickBot="1" x14ac:dyDescent="0.3">
      <c r="B90" s="18">
        <v>1029.3</v>
      </c>
      <c r="C90" s="18">
        <v>1261</v>
      </c>
      <c r="D90" s="18">
        <v>105.88</v>
      </c>
    </row>
    <row r="91" spans="1:12" ht="15.75" thickTop="1" x14ac:dyDescent="0.25"/>
    <row r="92" spans="1:12" x14ac:dyDescent="0.25">
      <c r="B92" t="s">
        <v>493</v>
      </c>
      <c r="C92" t="s">
        <v>494</v>
      </c>
    </row>
    <row r="93" spans="1:12" x14ac:dyDescent="0.25">
      <c r="B93" t="s">
        <v>495</v>
      </c>
      <c r="C93" t="s">
        <v>496</v>
      </c>
    </row>
    <row r="94" spans="1:12" x14ac:dyDescent="0.25">
      <c r="B94" t="s">
        <v>497</v>
      </c>
      <c r="C94" t="s">
        <v>496</v>
      </c>
    </row>
    <row r="96" spans="1:12" ht="15.75" x14ac:dyDescent="0.25">
      <c r="A96" s="15" t="s">
        <v>510</v>
      </c>
      <c r="B96" s="15"/>
      <c r="C96" s="10" t="s">
        <v>511</v>
      </c>
      <c r="D96" s="15"/>
      <c r="E96" s="17"/>
      <c r="F96" s="17"/>
      <c r="G96" s="14"/>
      <c r="H96" s="14"/>
      <c r="I96" s="14"/>
      <c r="J96" s="14"/>
      <c r="K96" s="14"/>
      <c r="L96" s="14"/>
    </row>
    <row r="97" spans="1:12" x14ac:dyDescent="0.25">
      <c r="A97" s="14"/>
      <c r="B97" s="14" t="s">
        <v>452</v>
      </c>
      <c r="C97" s="14"/>
      <c r="D97" s="14"/>
      <c r="E97" s="14"/>
      <c r="F97" s="14">
        <v>2350</v>
      </c>
      <c r="G97" s="14" t="s">
        <v>454</v>
      </c>
      <c r="H97" s="14"/>
      <c r="I97" s="14"/>
      <c r="J97" s="14"/>
      <c r="K97" s="14"/>
      <c r="L97" s="14"/>
    </row>
    <row r="98" spans="1:12" x14ac:dyDescent="0.25">
      <c r="A98" s="14"/>
      <c r="B98" s="14" t="s">
        <v>451</v>
      </c>
      <c r="C98" s="14"/>
      <c r="D98" s="14"/>
      <c r="E98" s="14" t="s">
        <v>512</v>
      </c>
      <c r="F98" s="14">
        <f>2350*1.05</f>
        <v>2467.5</v>
      </c>
      <c r="G98" s="14" t="s">
        <v>454</v>
      </c>
      <c r="H98" s="14"/>
      <c r="I98" s="14"/>
      <c r="J98" s="14"/>
      <c r="K98" s="14"/>
      <c r="L98" s="14"/>
    </row>
    <row r="99" spans="1:12" x14ac:dyDescent="0.25">
      <c r="A99" s="14"/>
      <c r="B99" s="14" t="s">
        <v>453</v>
      </c>
      <c r="C99" s="14"/>
      <c r="D99" s="14"/>
      <c r="E99" s="14" t="s">
        <v>513</v>
      </c>
      <c r="F99" s="14">
        <f>2467.5*1.05</f>
        <v>2590.875</v>
      </c>
      <c r="G99" s="14" t="s">
        <v>454</v>
      </c>
      <c r="H99" s="14"/>
      <c r="I99" s="14"/>
      <c r="J99" s="14"/>
      <c r="K99" s="14"/>
      <c r="L99" s="14"/>
    </row>
    <row r="100" spans="1:12" x14ac:dyDescent="0.25">
      <c r="A100" s="14"/>
      <c r="B100" s="14" t="s">
        <v>453</v>
      </c>
      <c r="C100" s="14"/>
      <c r="D100" s="14"/>
      <c r="E100" s="14" t="s">
        <v>514</v>
      </c>
      <c r="F100" s="14">
        <f>2590.875*1.05</f>
        <v>2720.4187500000003</v>
      </c>
      <c r="G100" s="14" t="s">
        <v>454</v>
      </c>
      <c r="H100" s="14"/>
      <c r="I100" s="14"/>
      <c r="J100" s="14"/>
      <c r="K100" s="14"/>
      <c r="L100" s="14"/>
    </row>
    <row r="101" spans="1:12" x14ac:dyDescent="0.25">
      <c r="A101" s="14"/>
      <c r="B101" s="14" t="s">
        <v>458</v>
      </c>
      <c r="C101" s="14"/>
      <c r="D101" s="14"/>
      <c r="E101" s="14"/>
      <c r="F101" s="14">
        <f>2590.875*1.05</f>
        <v>2720.4187500000003</v>
      </c>
      <c r="G101" s="14" t="s">
        <v>454</v>
      </c>
      <c r="H101" s="14"/>
      <c r="I101" s="14"/>
      <c r="J101" s="14"/>
      <c r="K101" s="14"/>
      <c r="L101" s="14"/>
    </row>
    <row r="102" spans="1:12" x14ac:dyDescent="0.25">
      <c r="A102" s="14"/>
      <c r="B102" s="14" t="s">
        <v>465</v>
      </c>
      <c r="C102" s="14"/>
      <c r="D102" s="14"/>
      <c r="E102" s="14"/>
      <c r="F102" s="14">
        <f>2590.875*1.05</f>
        <v>2720.4187500000003</v>
      </c>
      <c r="G102" s="14" t="s">
        <v>454</v>
      </c>
      <c r="H102" s="14"/>
      <c r="I102" s="14"/>
      <c r="J102" s="14"/>
      <c r="K102" s="14"/>
      <c r="L102" s="14"/>
    </row>
    <row r="103" spans="1:12" x14ac:dyDescent="0.25">
      <c r="A103" s="14"/>
      <c r="B103" s="14" t="s">
        <v>459</v>
      </c>
      <c r="C103" s="14"/>
      <c r="D103" s="14"/>
      <c r="E103" s="14"/>
      <c r="F103" s="14">
        <v>560</v>
      </c>
      <c r="G103" s="14" t="s">
        <v>454</v>
      </c>
      <c r="H103" s="14"/>
      <c r="I103" s="14"/>
      <c r="J103" s="14"/>
      <c r="K103" s="14"/>
      <c r="L103" s="14"/>
    </row>
    <row r="104" spans="1:12" x14ac:dyDescent="0.25">
      <c r="A104" s="14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</row>
    <row r="105" spans="1:12" x14ac:dyDescent="0.25">
      <c r="A105" s="14"/>
      <c r="B105" s="14" t="s">
        <v>460</v>
      </c>
      <c r="C105" s="14"/>
      <c r="D105" s="14"/>
      <c r="E105" s="14"/>
      <c r="F105" s="14"/>
      <c r="G105" s="14"/>
      <c r="H105" s="14"/>
      <c r="I105" s="14"/>
      <c r="J105" s="14"/>
      <c r="K105" s="14">
        <v>135</v>
      </c>
      <c r="L105" s="14" t="s">
        <v>454</v>
      </c>
    </row>
    <row r="106" spans="1:12" x14ac:dyDescent="0.25">
      <c r="A106" s="14"/>
      <c r="B106" s="14" t="s">
        <v>461</v>
      </c>
      <c r="C106" s="14"/>
      <c r="D106" s="14"/>
      <c r="E106" s="14"/>
      <c r="F106" s="14"/>
      <c r="G106" s="14"/>
      <c r="H106" s="14"/>
      <c r="I106" s="14"/>
      <c r="J106" s="14"/>
      <c r="K106" s="14">
        <v>135</v>
      </c>
      <c r="L106" s="14" t="s">
        <v>454</v>
      </c>
    </row>
    <row r="107" spans="1:12" x14ac:dyDescent="0.25">
      <c r="A107" s="14"/>
      <c r="B107" s="14" t="s">
        <v>462</v>
      </c>
      <c r="C107" s="14"/>
      <c r="D107" s="14"/>
      <c r="E107" s="14"/>
      <c r="F107" s="14"/>
      <c r="G107" s="14"/>
      <c r="H107" s="14"/>
      <c r="I107" s="14" t="s">
        <v>515</v>
      </c>
      <c r="J107" s="14"/>
      <c r="K107" s="14">
        <f>135*1.05</f>
        <v>141.75</v>
      </c>
      <c r="L107" s="14" t="s">
        <v>454</v>
      </c>
    </row>
    <row r="108" spans="1:12" x14ac:dyDescent="0.25">
      <c r="A108" s="14"/>
      <c r="B108" s="14" t="s">
        <v>463</v>
      </c>
      <c r="C108" s="14"/>
      <c r="D108" s="14"/>
      <c r="E108" s="14"/>
      <c r="F108" s="14"/>
      <c r="G108" s="14" t="s">
        <v>464</v>
      </c>
      <c r="H108" s="14"/>
      <c r="I108" s="14"/>
      <c r="J108" s="14"/>
      <c r="K108" s="14">
        <f>135*1.05</f>
        <v>141.75</v>
      </c>
      <c r="L108" s="14" t="s">
        <v>454</v>
      </c>
    </row>
    <row r="109" spans="1:12" x14ac:dyDescent="0.25">
      <c r="A109" s="14"/>
      <c r="B109" s="14" t="s">
        <v>453</v>
      </c>
      <c r="C109" s="14"/>
      <c r="D109" s="14"/>
      <c r="E109" s="14"/>
      <c r="F109" s="14"/>
      <c r="G109" s="14"/>
      <c r="H109" s="14"/>
      <c r="I109" s="14" t="s">
        <v>516</v>
      </c>
      <c r="J109" s="14"/>
      <c r="K109" s="14">
        <f>141.75*1.1</f>
        <v>155.92500000000001</v>
      </c>
      <c r="L109" s="14" t="s">
        <v>454</v>
      </c>
    </row>
    <row r="110" spans="1:12" x14ac:dyDescent="0.25">
      <c r="A110" s="14"/>
      <c r="B110" s="14" t="s">
        <v>453</v>
      </c>
      <c r="C110" s="14"/>
      <c r="D110" s="14"/>
      <c r="E110" s="14"/>
      <c r="F110" s="14"/>
      <c r="G110" s="14"/>
      <c r="H110" s="14"/>
      <c r="I110" s="14" t="s">
        <v>516</v>
      </c>
      <c r="J110" s="14"/>
      <c r="K110" s="14">
        <f>141.75*1.1</f>
        <v>155.92500000000001</v>
      </c>
      <c r="L110" s="14" t="s">
        <v>454</v>
      </c>
    </row>
    <row r="111" spans="1:12" x14ac:dyDescent="0.25">
      <c r="A111" s="14"/>
      <c r="B111" s="14" t="s">
        <v>458</v>
      </c>
      <c r="C111" s="14"/>
      <c r="D111" s="14"/>
      <c r="E111" s="14"/>
      <c r="F111" s="14"/>
      <c r="G111" s="14"/>
      <c r="H111" s="14"/>
      <c r="I111" s="14"/>
      <c r="J111" s="14"/>
      <c r="K111" s="14">
        <f>155.925*1.1</f>
        <v>171.51750000000001</v>
      </c>
      <c r="L111" s="14" t="s">
        <v>454</v>
      </c>
    </row>
    <row r="112" spans="1:12" x14ac:dyDescent="0.25">
      <c r="A112" s="14"/>
      <c r="B112" s="14" t="s">
        <v>465</v>
      </c>
      <c r="C112" s="14"/>
      <c r="D112" s="14"/>
      <c r="E112" s="14"/>
      <c r="F112" s="14"/>
      <c r="G112" s="14"/>
      <c r="H112" s="14"/>
      <c r="I112" s="14"/>
      <c r="J112" s="14"/>
      <c r="K112" s="14">
        <f>155.925*1.1</f>
        <v>171.51750000000001</v>
      </c>
      <c r="L112" s="14" t="s">
        <v>454</v>
      </c>
    </row>
    <row r="113" spans="1:12" x14ac:dyDescent="0.25">
      <c r="A113" s="14"/>
      <c r="B113" s="14"/>
      <c r="C113" s="14"/>
      <c r="D113" s="14"/>
      <c r="E113" s="14"/>
      <c r="F113" s="14"/>
      <c r="G113" s="14"/>
      <c r="H113" s="14"/>
      <c r="I113" s="14"/>
      <c r="J113" s="14"/>
      <c r="K113" s="14"/>
      <c r="L113" s="14"/>
    </row>
    <row r="114" spans="1:12" x14ac:dyDescent="0.25">
      <c r="A114" s="14"/>
      <c r="B114" s="14" t="s">
        <v>498</v>
      </c>
      <c r="C114" s="14" t="s">
        <v>499</v>
      </c>
      <c r="D114" s="14"/>
      <c r="E114" s="14"/>
      <c r="F114" s="14"/>
      <c r="G114" s="14"/>
      <c r="H114" s="14"/>
      <c r="I114" s="14"/>
      <c r="J114" s="14"/>
      <c r="K114" s="14">
        <v>705</v>
      </c>
      <c r="L114" s="14" t="s">
        <v>420</v>
      </c>
    </row>
    <row r="115" spans="1:12" x14ac:dyDescent="0.25">
      <c r="A115" s="14"/>
      <c r="B115" s="14" t="s">
        <v>505</v>
      </c>
      <c r="C115" s="14" t="s">
        <v>499</v>
      </c>
      <c r="D115" s="14"/>
      <c r="E115" s="14"/>
      <c r="F115" s="14"/>
      <c r="G115" s="14"/>
      <c r="H115" s="14" t="s">
        <v>517</v>
      </c>
      <c r="I115" s="14"/>
      <c r="J115" s="14"/>
      <c r="K115" s="14">
        <f>0.4*705</f>
        <v>282</v>
      </c>
      <c r="L115" s="14" t="s">
        <v>454</v>
      </c>
    </row>
    <row r="116" spans="1:12" x14ac:dyDescent="0.25">
      <c r="A116" s="14"/>
      <c r="B116" s="14" t="s">
        <v>507</v>
      </c>
      <c r="C116" s="14"/>
      <c r="D116" s="14"/>
      <c r="E116" s="14"/>
      <c r="F116" s="14"/>
      <c r="G116" s="14"/>
      <c r="H116" s="14" t="s">
        <v>518</v>
      </c>
      <c r="I116" s="14"/>
      <c r="J116" s="14"/>
      <c r="K116" s="14">
        <f>7*1</f>
        <v>7</v>
      </c>
      <c r="L116" s="14" t="s">
        <v>454</v>
      </c>
    </row>
    <row r="117" spans="1:12" x14ac:dyDescent="0.25">
      <c r="A117" s="14"/>
      <c r="B117" s="14" t="s">
        <v>509</v>
      </c>
      <c r="C117" s="14"/>
      <c r="D117" s="14"/>
      <c r="E117" s="14"/>
      <c r="F117" s="14"/>
      <c r="G117" s="14"/>
      <c r="H117" s="14" t="s">
        <v>518</v>
      </c>
      <c r="I117" s="14"/>
      <c r="J117" s="14"/>
      <c r="K117" s="14">
        <f>7*1</f>
        <v>7</v>
      </c>
      <c r="L117" s="14" t="s">
        <v>454</v>
      </c>
    </row>
    <row r="119" spans="1:12" x14ac:dyDescent="0.25">
      <c r="A119" s="1" t="s">
        <v>0</v>
      </c>
      <c r="B119" s="1" t="s">
        <v>1</v>
      </c>
      <c r="C119" s="1" t="s">
        <v>3</v>
      </c>
      <c r="D119" s="1" t="s">
        <v>500</v>
      </c>
      <c r="E119" s="1" t="s">
        <v>8</v>
      </c>
      <c r="F119" s="1" t="s">
        <v>10</v>
      </c>
    </row>
    <row r="120" spans="1:12" x14ac:dyDescent="0.25">
      <c r="A120" s="2"/>
      <c r="B120" s="2" t="s">
        <v>2</v>
      </c>
      <c r="C120" s="2" t="s">
        <v>4</v>
      </c>
      <c r="D120" s="2" t="s">
        <v>6</v>
      </c>
      <c r="E120" s="2" t="s">
        <v>6</v>
      </c>
      <c r="F120" s="2" t="s">
        <v>9</v>
      </c>
    </row>
    <row r="121" spans="1:12" x14ac:dyDescent="0.25">
      <c r="A121" s="3" t="s">
        <v>11</v>
      </c>
      <c r="B121" s="3" t="s">
        <v>522</v>
      </c>
      <c r="C121" s="3" t="s">
        <v>12</v>
      </c>
      <c r="D121" s="3" t="s">
        <v>363</v>
      </c>
      <c r="E121" s="3" t="s">
        <v>551</v>
      </c>
      <c r="F121" s="3" t="s">
        <v>552</v>
      </c>
    </row>
    <row r="122" spans="1:12" x14ac:dyDescent="0.25">
      <c r="A122" s="3" t="s">
        <v>12</v>
      </c>
      <c r="B122" s="3" t="s">
        <v>12</v>
      </c>
      <c r="C122" s="3" t="s">
        <v>524</v>
      </c>
      <c r="D122" s="3" t="s">
        <v>104</v>
      </c>
      <c r="E122" s="3" t="s">
        <v>553</v>
      </c>
      <c r="F122" s="3" t="s">
        <v>554</v>
      </c>
    </row>
    <row r="123" spans="1:12" x14ac:dyDescent="0.25">
      <c r="A123" s="4" t="s">
        <v>26</v>
      </c>
      <c r="B123" s="4" t="s">
        <v>260</v>
      </c>
      <c r="C123" s="4" t="s">
        <v>12</v>
      </c>
      <c r="D123" s="4" t="s">
        <v>178</v>
      </c>
      <c r="E123" s="4" t="s">
        <v>555</v>
      </c>
      <c r="F123" s="4" t="s">
        <v>556</v>
      </c>
    </row>
    <row r="124" spans="1:12" x14ac:dyDescent="0.25">
      <c r="A124" s="4" t="s">
        <v>12</v>
      </c>
      <c r="B124" s="4" t="s">
        <v>12</v>
      </c>
      <c r="C124" s="4" t="s">
        <v>14</v>
      </c>
      <c r="D124" s="4" t="s">
        <v>530</v>
      </c>
      <c r="E124" s="4" t="s">
        <v>557</v>
      </c>
      <c r="F124" s="4" t="s">
        <v>558</v>
      </c>
    </row>
    <row r="125" spans="1:12" x14ac:dyDescent="0.25">
      <c r="A125" s="3" t="s">
        <v>38</v>
      </c>
      <c r="B125" s="3" t="s">
        <v>265</v>
      </c>
      <c r="C125" s="3" t="s">
        <v>12</v>
      </c>
      <c r="D125" s="3" t="s">
        <v>268</v>
      </c>
      <c r="E125" s="3" t="s">
        <v>269</v>
      </c>
      <c r="F125" s="3" t="s">
        <v>24</v>
      </c>
    </row>
    <row r="126" spans="1:12" x14ac:dyDescent="0.25">
      <c r="A126" s="3" t="s">
        <v>12</v>
      </c>
      <c r="B126" s="3" t="s">
        <v>12</v>
      </c>
      <c r="C126" s="3" t="s">
        <v>14</v>
      </c>
      <c r="D126" s="3" t="s">
        <v>33</v>
      </c>
      <c r="E126" s="3" t="s">
        <v>270</v>
      </c>
      <c r="F126" s="3" t="s">
        <v>377</v>
      </c>
    </row>
    <row r="127" spans="1:12" x14ac:dyDescent="0.25">
      <c r="A127" s="4" t="s">
        <v>47</v>
      </c>
      <c r="B127" s="4" t="s">
        <v>272</v>
      </c>
      <c r="C127" s="4" t="s">
        <v>12</v>
      </c>
      <c r="D127" s="4" t="s">
        <v>273</v>
      </c>
      <c r="E127" s="4" t="s">
        <v>276</v>
      </c>
      <c r="F127" s="4" t="s">
        <v>278</v>
      </c>
    </row>
    <row r="128" spans="1:12" x14ac:dyDescent="0.25">
      <c r="A128" s="4" t="s">
        <v>12</v>
      </c>
      <c r="B128" s="4" t="s">
        <v>12</v>
      </c>
      <c r="C128" s="4" t="s">
        <v>14</v>
      </c>
      <c r="D128" s="4" t="s">
        <v>41</v>
      </c>
      <c r="E128" s="4" t="s">
        <v>277</v>
      </c>
      <c r="F128" s="4" t="s">
        <v>169</v>
      </c>
    </row>
    <row r="129" spans="1:6" x14ac:dyDescent="0.25">
      <c r="A129" s="3" t="s">
        <v>57</v>
      </c>
      <c r="B129" s="3" t="s">
        <v>280</v>
      </c>
      <c r="C129" s="3" t="s">
        <v>12</v>
      </c>
      <c r="D129" s="3" t="s">
        <v>28</v>
      </c>
      <c r="E129" s="3" t="s">
        <v>263</v>
      </c>
      <c r="F129" s="3" t="s">
        <v>285</v>
      </c>
    </row>
    <row r="130" spans="1:6" x14ac:dyDescent="0.25">
      <c r="A130" s="3" t="s">
        <v>12</v>
      </c>
      <c r="B130" s="3" t="s">
        <v>12</v>
      </c>
      <c r="C130" s="3" t="s">
        <v>14</v>
      </c>
      <c r="D130" s="3" t="s">
        <v>33</v>
      </c>
      <c r="E130" s="3" t="s">
        <v>284</v>
      </c>
      <c r="F130" s="3" t="s">
        <v>286</v>
      </c>
    </row>
    <row r="131" spans="1:6" x14ac:dyDescent="0.25">
      <c r="A131" s="4" t="s">
        <v>67</v>
      </c>
      <c r="B131" s="4" t="s">
        <v>288</v>
      </c>
      <c r="C131" s="4" t="s">
        <v>12</v>
      </c>
      <c r="D131" s="4" t="s">
        <v>49</v>
      </c>
      <c r="E131" s="4" t="s">
        <v>290</v>
      </c>
      <c r="F131" s="4" t="s">
        <v>291</v>
      </c>
    </row>
    <row r="132" spans="1:6" x14ac:dyDescent="0.25">
      <c r="A132" s="4" t="s">
        <v>12</v>
      </c>
      <c r="B132" s="4" t="s">
        <v>12</v>
      </c>
      <c r="C132" s="4" t="s">
        <v>14</v>
      </c>
      <c r="D132" s="4" t="s">
        <v>86</v>
      </c>
      <c r="E132" s="4" t="s">
        <v>135</v>
      </c>
      <c r="F132" s="4" t="s">
        <v>292</v>
      </c>
    </row>
    <row r="133" spans="1:6" x14ac:dyDescent="0.25">
      <c r="A133" s="3" t="s">
        <v>76</v>
      </c>
      <c r="B133" s="3" t="s">
        <v>294</v>
      </c>
      <c r="C133" s="3" t="s">
        <v>12</v>
      </c>
      <c r="D133" s="3" t="s">
        <v>268</v>
      </c>
      <c r="E133" s="3" t="s">
        <v>295</v>
      </c>
      <c r="F133" s="3" t="s">
        <v>297</v>
      </c>
    </row>
    <row r="134" spans="1:6" x14ac:dyDescent="0.25">
      <c r="A134" s="3" t="s">
        <v>12</v>
      </c>
      <c r="B134" s="3" t="s">
        <v>12</v>
      </c>
      <c r="C134" s="3" t="s">
        <v>14</v>
      </c>
      <c r="D134" s="3" t="s">
        <v>78</v>
      </c>
      <c r="E134" s="3" t="s">
        <v>296</v>
      </c>
      <c r="F134" s="3" t="s">
        <v>298</v>
      </c>
    </row>
    <row r="135" spans="1:6" x14ac:dyDescent="0.25">
      <c r="A135" s="4" t="s">
        <v>84</v>
      </c>
      <c r="B135" s="4" t="s">
        <v>300</v>
      </c>
      <c r="C135" s="4" t="s">
        <v>12</v>
      </c>
      <c r="D135" s="4" t="s">
        <v>32</v>
      </c>
      <c r="E135" s="4" t="s">
        <v>301</v>
      </c>
      <c r="F135" s="4" t="s">
        <v>303</v>
      </c>
    </row>
    <row r="136" spans="1:6" x14ac:dyDescent="0.25">
      <c r="A136" s="4" t="s">
        <v>12</v>
      </c>
      <c r="B136" s="4" t="s">
        <v>12</v>
      </c>
      <c r="C136" s="4" t="s">
        <v>14</v>
      </c>
      <c r="D136" s="4" t="s">
        <v>156</v>
      </c>
      <c r="E136" s="4" t="s">
        <v>302</v>
      </c>
      <c r="F136" s="4" t="s">
        <v>304</v>
      </c>
    </row>
    <row r="137" spans="1:6" x14ac:dyDescent="0.25">
      <c r="A137" s="3" t="s">
        <v>92</v>
      </c>
      <c r="B137" s="3" t="s">
        <v>305</v>
      </c>
      <c r="C137" s="3" t="s">
        <v>12</v>
      </c>
      <c r="D137" s="3" t="s">
        <v>159</v>
      </c>
      <c r="E137" s="3" t="s">
        <v>308</v>
      </c>
      <c r="F137" s="3" t="s">
        <v>118</v>
      </c>
    </row>
    <row r="138" spans="1:6" x14ac:dyDescent="0.25">
      <c r="A138" s="3" t="s">
        <v>12</v>
      </c>
      <c r="B138" s="3" t="s">
        <v>12</v>
      </c>
      <c r="C138" s="3" t="s">
        <v>14</v>
      </c>
      <c r="D138" s="3" t="s">
        <v>307</v>
      </c>
      <c r="E138" s="3" t="s">
        <v>309</v>
      </c>
      <c r="F138" s="3" t="s">
        <v>310</v>
      </c>
    </row>
    <row r="139" spans="1:6" x14ac:dyDescent="0.25">
      <c r="A139" s="4" t="s">
        <v>100</v>
      </c>
      <c r="B139" s="4" t="s">
        <v>311</v>
      </c>
      <c r="C139" s="4" t="s">
        <v>12</v>
      </c>
      <c r="D139" s="4" t="s">
        <v>159</v>
      </c>
      <c r="E139" s="4" t="s">
        <v>314</v>
      </c>
      <c r="F139" s="4" t="s">
        <v>316</v>
      </c>
    </row>
    <row r="140" spans="1:6" x14ac:dyDescent="0.25">
      <c r="A140" s="4" t="s">
        <v>12</v>
      </c>
      <c r="B140" s="4" t="s">
        <v>12</v>
      </c>
      <c r="C140" s="4" t="s">
        <v>14</v>
      </c>
      <c r="D140" s="4" t="s">
        <v>16</v>
      </c>
      <c r="E140" s="4" t="s">
        <v>315</v>
      </c>
      <c r="F140" s="4" t="s">
        <v>317</v>
      </c>
    </row>
    <row r="141" spans="1:6" x14ac:dyDescent="0.25">
      <c r="A141" s="3" t="s">
        <v>111</v>
      </c>
      <c r="B141" s="3" t="s">
        <v>318</v>
      </c>
      <c r="C141" s="3" t="s">
        <v>12</v>
      </c>
      <c r="D141" s="3" t="s">
        <v>59</v>
      </c>
      <c r="E141" s="3" t="s">
        <v>321</v>
      </c>
      <c r="F141" s="3" t="s">
        <v>323</v>
      </c>
    </row>
    <row r="142" spans="1:6" x14ac:dyDescent="0.25">
      <c r="A142" s="3" t="s">
        <v>12</v>
      </c>
      <c r="B142" s="3" t="s">
        <v>12</v>
      </c>
      <c r="C142" s="3" t="s">
        <v>14</v>
      </c>
      <c r="D142" s="3" t="s">
        <v>173</v>
      </c>
      <c r="E142" s="3" t="s">
        <v>322</v>
      </c>
      <c r="F142" s="3" t="s">
        <v>324</v>
      </c>
    </row>
    <row r="143" spans="1:6" x14ac:dyDescent="0.25">
      <c r="A143" s="4" t="s">
        <v>120</v>
      </c>
      <c r="B143" s="4" t="s">
        <v>325</v>
      </c>
      <c r="C143" s="4" t="s">
        <v>12</v>
      </c>
      <c r="D143" s="4" t="s">
        <v>105</v>
      </c>
      <c r="E143" s="4" t="s">
        <v>328</v>
      </c>
      <c r="F143" s="4" t="s">
        <v>285</v>
      </c>
    </row>
    <row r="144" spans="1:6" x14ac:dyDescent="0.25">
      <c r="A144" s="4" t="s">
        <v>12</v>
      </c>
      <c r="B144" s="4" t="s">
        <v>12</v>
      </c>
      <c r="C144" s="4" t="s">
        <v>14</v>
      </c>
      <c r="D144" s="4" t="s">
        <v>60</v>
      </c>
      <c r="E144" s="4" t="s">
        <v>329</v>
      </c>
      <c r="F144" s="4" t="s">
        <v>330</v>
      </c>
    </row>
    <row r="145" spans="1:6" x14ac:dyDescent="0.25">
      <c r="A145" s="3" t="s">
        <v>128</v>
      </c>
      <c r="B145" s="3" t="s">
        <v>331</v>
      </c>
      <c r="C145" s="3" t="s">
        <v>12</v>
      </c>
      <c r="D145" s="3" t="s">
        <v>179</v>
      </c>
      <c r="E145" s="3" t="s">
        <v>333</v>
      </c>
      <c r="F145" s="3" t="s">
        <v>335</v>
      </c>
    </row>
    <row r="146" spans="1:6" x14ac:dyDescent="0.25">
      <c r="A146" s="3" t="s">
        <v>12</v>
      </c>
      <c r="B146" s="3" t="s">
        <v>12</v>
      </c>
      <c r="C146" s="3" t="s">
        <v>14</v>
      </c>
      <c r="D146" s="3" t="s">
        <v>106</v>
      </c>
      <c r="E146" s="3" t="s">
        <v>334</v>
      </c>
      <c r="F146" s="3" t="s">
        <v>336</v>
      </c>
    </row>
    <row r="147" spans="1:6" x14ac:dyDescent="0.25">
      <c r="A147" s="4" t="s">
        <v>136</v>
      </c>
      <c r="B147" s="4" t="s">
        <v>337</v>
      </c>
      <c r="C147" s="4" t="s">
        <v>12</v>
      </c>
      <c r="D147" s="4" t="s">
        <v>69</v>
      </c>
      <c r="E147" s="4" t="s">
        <v>276</v>
      </c>
      <c r="F147" s="4" t="s">
        <v>339</v>
      </c>
    </row>
    <row r="148" spans="1:6" x14ac:dyDescent="0.25">
      <c r="A148" s="4" t="s">
        <v>12</v>
      </c>
      <c r="B148" s="4" t="s">
        <v>12</v>
      </c>
      <c r="C148" s="4" t="s">
        <v>14</v>
      </c>
      <c r="D148" s="4" t="s">
        <v>94</v>
      </c>
      <c r="E148" s="4" t="s">
        <v>559</v>
      </c>
      <c r="F148" s="4" t="s">
        <v>560</v>
      </c>
    </row>
    <row r="149" spans="1:6" x14ac:dyDescent="0.25">
      <c r="A149" s="3" t="s">
        <v>142</v>
      </c>
      <c r="B149" s="3" t="s">
        <v>340</v>
      </c>
      <c r="C149" s="3" t="s">
        <v>12</v>
      </c>
      <c r="D149" s="3" t="s">
        <v>69</v>
      </c>
      <c r="E149" s="3" t="s">
        <v>561</v>
      </c>
      <c r="F149" s="3" t="s">
        <v>561</v>
      </c>
    </row>
    <row r="150" spans="1:6" x14ac:dyDescent="0.25">
      <c r="A150" s="3" t="s">
        <v>12</v>
      </c>
      <c r="B150" s="3" t="s">
        <v>12</v>
      </c>
      <c r="C150" s="3" t="s">
        <v>14</v>
      </c>
      <c r="D150" s="3" t="s">
        <v>562</v>
      </c>
      <c r="E150" s="3" t="s">
        <v>563</v>
      </c>
      <c r="F150" s="3" t="s">
        <v>564</v>
      </c>
    </row>
    <row r="151" spans="1:6" x14ac:dyDescent="0.25">
      <c r="A151" s="4" t="s">
        <v>148</v>
      </c>
      <c r="B151" s="4" t="s">
        <v>341</v>
      </c>
      <c r="C151" s="4" t="s">
        <v>12</v>
      </c>
      <c r="D151" s="4" t="s">
        <v>150</v>
      </c>
      <c r="E151" s="4" t="s">
        <v>344</v>
      </c>
      <c r="F151" s="4" t="s">
        <v>346</v>
      </c>
    </row>
    <row r="152" spans="1:6" x14ac:dyDescent="0.25">
      <c r="A152" s="4" t="s">
        <v>12</v>
      </c>
      <c r="B152" s="4" t="s">
        <v>12</v>
      </c>
      <c r="C152" s="4" t="s">
        <v>14</v>
      </c>
      <c r="D152" s="4" t="s">
        <v>565</v>
      </c>
      <c r="E152" s="4" t="s">
        <v>345</v>
      </c>
      <c r="F152" s="4" t="s">
        <v>347</v>
      </c>
    </row>
    <row r="153" spans="1:6" x14ac:dyDescent="0.25">
      <c r="A153" s="3" t="s">
        <v>154</v>
      </c>
      <c r="B153" s="3" t="s">
        <v>348</v>
      </c>
      <c r="C153" s="3" t="s">
        <v>12</v>
      </c>
      <c r="D153" s="3" t="s">
        <v>159</v>
      </c>
      <c r="E153" s="3" t="s">
        <v>350</v>
      </c>
      <c r="F153" s="3" t="s">
        <v>181</v>
      </c>
    </row>
    <row r="154" spans="1:6" x14ac:dyDescent="0.25">
      <c r="A154" s="3" t="s">
        <v>12</v>
      </c>
      <c r="B154" s="3" t="s">
        <v>12</v>
      </c>
      <c r="C154" s="3" t="s">
        <v>14</v>
      </c>
      <c r="D154" s="3" t="s">
        <v>86</v>
      </c>
      <c r="E154" s="3" t="s">
        <v>258</v>
      </c>
      <c r="F154" s="3" t="s">
        <v>351</v>
      </c>
    </row>
    <row r="155" spans="1:6" x14ac:dyDescent="0.25">
      <c r="A155" s="4" t="s">
        <v>162</v>
      </c>
      <c r="B155" s="4" t="s">
        <v>352</v>
      </c>
      <c r="C155" s="4" t="s">
        <v>12</v>
      </c>
      <c r="D155" s="4" t="s">
        <v>273</v>
      </c>
      <c r="E155" s="4" t="s">
        <v>90</v>
      </c>
      <c r="F155" s="4" t="s">
        <v>355</v>
      </c>
    </row>
    <row r="156" spans="1:6" x14ac:dyDescent="0.25">
      <c r="A156" s="4" t="s">
        <v>12</v>
      </c>
      <c r="B156" s="4" t="s">
        <v>12</v>
      </c>
      <c r="C156" s="4" t="s">
        <v>14</v>
      </c>
      <c r="D156" s="4" t="s">
        <v>353</v>
      </c>
      <c r="E156" s="4" t="s">
        <v>566</v>
      </c>
      <c r="F156" s="4" t="s">
        <v>75</v>
      </c>
    </row>
    <row r="157" spans="1:6" x14ac:dyDescent="0.25">
      <c r="A157" s="3" t="s">
        <v>170</v>
      </c>
      <c r="B157" s="3" t="s">
        <v>356</v>
      </c>
      <c r="C157" s="3" t="s">
        <v>12</v>
      </c>
      <c r="D157" s="3" t="s">
        <v>357</v>
      </c>
      <c r="E157" s="3" t="s">
        <v>567</v>
      </c>
      <c r="F157" s="3" t="s">
        <v>254</v>
      </c>
    </row>
    <row r="158" spans="1:6" x14ac:dyDescent="0.25">
      <c r="A158" s="3" t="s">
        <v>12</v>
      </c>
      <c r="B158" s="3" t="s">
        <v>12</v>
      </c>
      <c r="C158" s="3" t="s">
        <v>14</v>
      </c>
      <c r="D158" s="3" t="s">
        <v>358</v>
      </c>
      <c r="E158" s="3" t="s">
        <v>568</v>
      </c>
      <c r="F158" s="3" t="s">
        <v>360</v>
      </c>
    </row>
    <row r="159" spans="1:6" x14ac:dyDescent="0.25">
      <c r="A159" s="4" t="s">
        <v>176</v>
      </c>
      <c r="B159" s="4" t="s">
        <v>361</v>
      </c>
      <c r="C159" s="4" t="s">
        <v>12</v>
      </c>
      <c r="D159" s="4" t="s">
        <v>357</v>
      </c>
      <c r="E159" s="4" t="s">
        <v>365</v>
      </c>
      <c r="F159" s="4" t="s">
        <v>326</v>
      </c>
    </row>
    <row r="160" spans="1:6" x14ac:dyDescent="0.25">
      <c r="A160" s="4" t="s">
        <v>12</v>
      </c>
      <c r="B160" s="4" t="s">
        <v>12</v>
      </c>
      <c r="C160" s="4" t="s">
        <v>14</v>
      </c>
      <c r="D160" s="4" t="s">
        <v>362</v>
      </c>
      <c r="E160" s="4" t="s">
        <v>366</v>
      </c>
      <c r="F160" s="4" t="s">
        <v>367</v>
      </c>
    </row>
    <row r="161" spans="1:6" x14ac:dyDescent="0.25">
      <c r="A161" s="3" t="s">
        <v>183</v>
      </c>
      <c r="B161" s="3" t="s">
        <v>368</v>
      </c>
      <c r="C161" s="3" t="s">
        <v>12</v>
      </c>
      <c r="D161" s="3" t="s">
        <v>369</v>
      </c>
      <c r="E161" s="3" t="s">
        <v>372</v>
      </c>
      <c r="F161" s="3" t="s">
        <v>373</v>
      </c>
    </row>
    <row r="162" spans="1:6" x14ac:dyDescent="0.25">
      <c r="A162" s="3" t="s">
        <v>12</v>
      </c>
      <c r="B162" s="3" t="s">
        <v>12</v>
      </c>
      <c r="C162" s="3" t="s">
        <v>14</v>
      </c>
      <c r="D162" s="3" t="s">
        <v>370</v>
      </c>
      <c r="E162" s="3" t="s">
        <v>152</v>
      </c>
      <c r="F162" s="3" t="s">
        <v>374</v>
      </c>
    </row>
    <row r="163" spans="1:6" x14ac:dyDescent="0.25">
      <c r="A163" s="4" t="s">
        <v>190</v>
      </c>
      <c r="B163" s="4" t="s">
        <v>375</v>
      </c>
      <c r="C163" s="4" t="s">
        <v>12</v>
      </c>
      <c r="D163" s="4" t="s">
        <v>40</v>
      </c>
      <c r="E163" s="4" t="s">
        <v>74</v>
      </c>
      <c r="F163" s="4" t="s">
        <v>379</v>
      </c>
    </row>
    <row r="164" spans="1:6" x14ac:dyDescent="0.25">
      <c r="A164" s="4" t="s">
        <v>12</v>
      </c>
      <c r="B164" s="4" t="s">
        <v>12</v>
      </c>
      <c r="C164" s="4" t="s">
        <v>14</v>
      </c>
      <c r="D164" s="4" t="s">
        <v>376</v>
      </c>
      <c r="E164" s="4" t="s">
        <v>378</v>
      </c>
      <c r="F164" s="4" t="s">
        <v>380</v>
      </c>
    </row>
    <row r="165" spans="1:6" x14ac:dyDescent="0.25">
      <c r="A165" s="3" t="s">
        <v>198</v>
      </c>
      <c r="B165" s="3" t="s">
        <v>381</v>
      </c>
      <c r="C165" s="3" t="s">
        <v>12</v>
      </c>
      <c r="D165" s="3" t="s">
        <v>273</v>
      </c>
      <c r="E165" s="3" t="s">
        <v>63</v>
      </c>
      <c r="F165" s="3" t="s">
        <v>125</v>
      </c>
    </row>
    <row r="166" spans="1:6" x14ac:dyDescent="0.25">
      <c r="A166" s="3" t="s">
        <v>12</v>
      </c>
      <c r="B166" s="3" t="s">
        <v>12</v>
      </c>
      <c r="C166" s="3" t="s">
        <v>14</v>
      </c>
      <c r="D166" s="3" t="s">
        <v>41</v>
      </c>
      <c r="E166" s="3" t="s">
        <v>44</v>
      </c>
      <c r="F166" s="3" t="s">
        <v>569</v>
      </c>
    </row>
    <row r="167" spans="1:6" x14ac:dyDescent="0.25">
      <c r="A167" s="4" t="s">
        <v>208</v>
      </c>
      <c r="B167" s="4" t="s">
        <v>383</v>
      </c>
      <c r="C167" s="4" t="s">
        <v>12</v>
      </c>
      <c r="D167" s="4" t="s">
        <v>28</v>
      </c>
      <c r="E167" s="4" t="s">
        <v>273</v>
      </c>
      <c r="F167" s="4" t="s">
        <v>570</v>
      </c>
    </row>
    <row r="168" spans="1:6" x14ac:dyDescent="0.25">
      <c r="A168" s="4" t="s">
        <v>12</v>
      </c>
      <c r="B168" s="4" t="s">
        <v>12</v>
      </c>
      <c r="C168" s="4" t="s">
        <v>14</v>
      </c>
      <c r="D168" s="4" t="s">
        <v>41</v>
      </c>
      <c r="E168" s="4" t="s">
        <v>387</v>
      </c>
      <c r="F168" s="4" t="s">
        <v>571</v>
      </c>
    </row>
    <row r="169" spans="1:6" x14ac:dyDescent="0.25">
      <c r="A169" s="3" t="s">
        <v>215</v>
      </c>
      <c r="B169" s="3" t="s">
        <v>386</v>
      </c>
      <c r="C169" s="3" t="s">
        <v>12</v>
      </c>
      <c r="D169" s="3" t="s">
        <v>273</v>
      </c>
      <c r="E169" s="3" t="s">
        <v>17</v>
      </c>
      <c r="F169" s="3" t="s">
        <v>363</v>
      </c>
    </row>
    <row r="170" spans="1:6" x14ac:dyDescent="0.25">
      <c r="A170" s="3" t="s">
        <v>12</v>
      </c>
      <c r="B170" s="3" t="s">
        <v>12</v>
      </c>
      <c r="C170" s="3" t="s">
        <v>14</v>
      </c>
      <c r="D170" s="3" t="s">
        <v>41</v>
      </c>
      <c r="E170" s="3" t="s">
        <v>572</v>
      </c>
      <c r="F170" s="3" t="s">
        <v>546</v>
      </c>
    </row>
    <row r="171" spans="1:6" x14ac:dyDescent="0.25">
      <c r="A171" s="4" t="s">
        <v>222</v>
      </c>
      <c r="B171" s="4" t="s">
        <v>388</v>
      </c>
      <c r="C171" s="4" t="s">
        <v>12</v>
      </c>
      <c r="D171" s="4" t="s">
        <v>28</v>
      </c>
      <c r="E171" s="4" t="s">
        <v>389</v>
      </c>
      <c r="F171" s="4" t="s">
        <v>539</v>
      </c>
    </row>
    <row r="172" spans="1:6" x14ac:dyDescent="0.25">
      <c r="A172" s="4" t="s">
        <v>12</v>
      </c>
      <c r="B172" s="4" t="s">
        <v>12</v>
      </c>
      <c r="C172" s="4" t="s">
        <v>14</v>
      </c>
      <c r="D172" s="4" t="s">
        <v>33</v>
      </c>
      <c r="E172" s="4" t="s">
        <v>573</v>
      </c>
      <c r="F172" s="4" t="s">
        <v>546</v>
      </c>
    </row>
    <row r="173" spans="1:6" x14ac:dyDescent="0.25">
      <c r="A173" s="3" t="s">
        <v>228</v>
      </c>
      <c r="B173" s="3" t="s">
        <v>393</v>
      </c>
      <c r="C173" s="3" t="s">
        <v>12</v>
      </c>
      <c r="D173" s="3" t="s">
        <v>49</v>
      </c>
      <c r="E173" s="3" t="s">
        <v>53</v>
      </c>
      <c r="F173" s="3" t="s">
        <v>363</v>
      </c>
    </row>
    <row r="174" spans="1:6" x14ac:dyDescent="0.25">
      <c r="A174" s="3" t="s">
        <v>12</v>
      </c>
      <c r="B174" s="3" t="s">
        <v>12</v>
      </c>
      <c r="C174" s="3" t="s">
        <v>14</v>
      </c>
      <c r="D174" s="3" t="s">
        <v>78</v>
      </c>
      <c r="E174" s="3" t="s">
        <v>29</v>
      </c>
      <c r="F174" s="3" t="s">
        <v>574</v>
      </c>
    </row>
    <row r="175" spans="1:6" x14ac:dyDescent="0.25">
      <c r="A175" s="4" t="s">
        <v>238</v>
      </c>
      <c r="B175" s="4" t="s">
        <v>394</v>
      </c>
      <c r="C175" s="4" t="s">
        <v>12</v>
      </c>
      <c r="D175" s="4" t="s">
        <v>159</v>
      </c>
      <c r="E175" s="4" t="s">
        <v>159</v>
      </c>
      <c r="F175" s="4" t="s">
        <v>575</v>
      </c>
    </row>
    <row r="176" spans="1:6" x14ac:dyDescent="0.25">
      <c r="A176" s="4" t="s">
        <v>12</v>
      </c>
      <c r="B176" s="4" t="s">
        <v>12</v>
      </c>
      <c r="C176" s="4" t="s">
        <v>14</v>
      </c>
      <c r="D176" s="4" t="s">
        <v>156</v>
      </c>
      <c r="E176" s="4" t="s">
        <v>576</v>
      </c>
      <c r="F176" s="4" t="s">
        <v>117</v>
      </c>
    </row>
    <row r="177" spans="1:6" x14ac:dyDescent="0.25">
      <c r="A177" s="3" t="s">
        <v>247</v>
      </c>
      <c r="B177" s="3" t="s">
        <v>395</v>
      </c>
      <c r="C177" s="3" t="s">
        <v>12</v>
      </c>
      <c r="D177" s="3" t="s">
        <v>32</v>
      </c>
      <c r="E177" s="3" t="s">
        <v>407</v>
      </c>
      <c r="F177" s="3" t="s">
        <v>397</v>
      </c>
    </row>
    <row r="178" spans="1:6" x14ac:dyDescent="0.25">
      <c r="A178" s="3" t="s">
        <v>12</v>
      </c>
      <c r="B178" s="3" t="s">
        <v>12</v>
      </c>
      <c r="C178" s="3" t="s">
        <v>14</v>
      </c>
      <c r="D178" s="3" t="s">
        <v>156</v>
      </c>
      <c r="E178" s="3" t="s">
        <v>573</v>
      </c>
      <c r="F178" s="3" t="s">
        <v>577</v>
      </c>
    </row>
    <row r="179" spans="1:6" x14ac:dyDescent="0.25">
      <c r="A179" s="4" t="s">
        <v>252</v>
      </c>
      <c r="B179" s="4" t="s">
        <v>398</v>
      </c>
      <c r="C179" s="4" t="s">
        <v>12</v>
      </c>
      <c r="D179" s="4" t="s">
        <v>159</v>
      </c>
      <c r="E179" s="4" t="s">
        <v>51</v>
      </c>
      <c r="F179" s="4" t="s">
        <v>578</v>
      </c>
    </row>
    <row r="180" spans="1:6" x14ac:dyDescent="0.25">
      <c r="A180" s="4" t="s">
        <v>12</v>
      </c>
      <c r="B180" s="4" t="s">
        <v>12</v>
      </c>
      <c r="C180" s="4" t="s">
        <v>14</v>
      </c>
      <c r="D180" s="4" t="s">
        <v>307</v>
      </c>
      <c r="E180" s="4" t="s">
        <v>579</v>
      </c>
      <c r="F180" s="4" t="s">
        <v>580</v>
      </c>
    </row>
    <row r="181" spans="1:6" x14ac:dyDescent="0.25">
      <c r="A181" s="3" t="s">
        <v>255</v>
      </c>
      <c r="B181" s="3" t="s">
        <v>399</v>
      </c>
      <c r="C181" s="3" t="s">
        <v>12</v>
      </c>
      <c r="D181" s="3" t="s">
        <v>159</v>
      </c>
      <c r="E181" s="3" t="s">
        <v>51</v>
      </c>
      <c r="F181" s="3" t="s">
        <v>402</v>
      </c>
    </row>
    <row r="182" spans="1:6" x14ac:dyDescent="0.25">
      <c r="A182" s="3" t="s">
        <v>12</v>
      </c>
      <c r="B182" s="3" t="s">
        <v>12</v>
      </c>
      <c r="C182" s="3" t="s">
        <v>14</v>
      </c>
      <c r="D182" s="3" t="s">
        <v>307</v>
      </c>
      <c r="E182" s="3" t="s">
        <v>579</v>
      </c>
      <c r="F182" s="3" t="s">
        <v>581</v>
      </c>
    </row>
    <row r="183" spans="1:6" x14ac:dyDescent="0.25">
      <c r="A183" s="4" t="s">
        <v>259</v>
      </c>
      <c r="B183" s="4" t="s">
        <v>403</v>
      </c>
      <c r="C183" s="4" t="s">
        <v>12</v>
      </c>
      <c r="D183" s="4" t="s">
        <v>159</v>
      </c>
      <c r="E183" s="4" t="s">
        <v>51</v>
      </c>
      <c r="F183" s="4" t="s">
        <v>582</v>
      </c>
    </row>
    <row r="184" spans="1:6" x14ac:dyDescent="0.25">
      <c r="A184" s="4" t="s">
        <v>12</v>
      </c>
      <c r="B184" s="4" t="s">
        <v>12</v>
      </c>
      <c r="C184" s="4" t="s">
        <v>14</v>
      </c>
      <c r="D184" s="4" t="s">
        <v>173</v>
      </c>
      <c r="E184" s="4" t="s">
        <v>583</v>
      </c>
      <c r="F184" s="4" t="s">
        <v>584</v>
      </c>
    </row>
    <row r="185" spans="1:6" x14ac:dyDescent="0.25">
      <c r="A185" s="3" t="s">
        <v>264</v>
      </c>
      <c r="B185" s="3" t="s">
        <v>404</v>
      </c>
      <c r="C185" s="3" t="s">
        <v>12</v>
      </c>
      <c r="D185" s="3" t="s">
        <v>179</v>
      </c>
      <c r="E185" s="3" t="s">
        <v>53</v>
      </c>
      <c r="F185" s="3" t="s">
        <v>107</v>
      </c>
    </row>
    <row r="186" spans="1:6" x14ac:dyDescent="0.25">
      <c r="A186" s="3" t="s">
        <v>12</v>
      </c>
      <c r="B186" s="3" t="s">
        <v>12</v>
      </c>
      <c r="C186" s="3" t="s">
        <v>14</v>
      </c>
      <c r="D186" s="3" t="s">
        <v>173</v>
      </c>
      <c r="E186" s="3" t="s">
        <v>353</v>
      </c>
      <c r="F186" s="3" t="s">
        <v>585</v>
      </c>
    </row>
    <row r="187" spans="1:6" x14ac:dyDescent="0.25">
      <c r="A187" s="4" t="s">
        <v>271</v>
      </c>
      <c r="B187" s="4" t="s">
        <v>406</v>
      </c>
      <c r="C187" s="4" t="s">
        <v>12</v>
      </c>
      <c r="D187" s="4" t="s">
        <v>159</v>
      </c>
      <c r="E187" s="4" t="s">
        <v>28</v>
      </c>
      <c r="F187" s="4" t="s">
        <v>326</v>
      </c>
    </row>
    <row r="188" spans="1:6" x14ac:dyDescent="0.25">
      <c r="A188" s="4" t="s">
        <v>12</v>
      </c>
      <c r="B188" s="4" t="s">
        <v>12</v>
      </c>
      <c r="C188" s="4" t="s">
        <v>14</v>
      </c>
      <c r="D188" s="4" t="s">
        <v>78</v>
      </c>
      <c r="E188" s="4" t="s">
        <v>33</v>
      </c>
      <c r="F188" s="4" t="s">
        <v>378</v>
      </c>
    </row>
    <row r="189" spans="1:6" x14ac:dyDescent="0.25">
      <c r="A189" s="3" t="s">
        <v>279</v>
      </c>
      <c r="B189" s="3" t="s">
        <v>408</v>
      </c>
      <c r="C189" s="3" t="s">
        <v>12</v>
      </c>
      <c r="D189" s="3" t="s">
        <v>49</v>
      </c>
      <c r="E189" s="3" t="s">
        <v>49</v>
      </c>
      <c r="F189" s="3" t="s">
        <v>410</v>
      </c>
    </row>
    <row r="190" spans="1:6" x14ac:dyDescent="0.25">
      <c r="A190" s="3" t="s">
        <v>12</v>
      </c>
      <c r="B190" s="3" t="s">
        <v>12</v>
      </c>
      <c r="C190" s="3" t="s">
        <v>14</v>
      </c>
      <c r="D190" s="3" t="s">
        <v>78</v>
      </c>
      <c r="E190" s="3" t="s">
        <v>409</v>
      </c>
      <c r="F190" s="3" t="s">
        <v>411</v>
      </c>
    </row>
    <row r="191" spans="1:6" x14ac:dyDescent="0.25">
      <c r="A191" s="4" t="s">
        <v>287</v>
      </c>
      <c r="B191" s="4" t="s">
        <v>412</v>
      </c>
      <c r="C191" s="4" t="s">
        <v>12</v>
      </c>
      <c r="D191" s="4" t="s">
        <v>159</v>
      </c>
      <c r="E191" s="4" t="s">
        <v>273</v>
      </c>
      <c r="F191" s="4" t="s">
        <v>139</v>
      </c>
    </row>
    <row r="192" spans="1:6" x14ac:dyDescent="0.25">
      <c r="A192" s="4" t="s">
        <v>12</v>
      </c>
      <c r="B192" s="4" t="s">
        <v>12</v>
      </c>
      <c r="C192" s="4" t="s">
        <v>14</v>
      </c>
      <c r="D192" s="4" t="s">
        <v>475</v>
      </c>
      <c r="E192" s="4" t="s">
        <v>115</v>
      </c>
      <c r="F192" s="4" t="s">
        <v>413</v>
      </c>
    </row>
    <row r="193" spans="1:6" x14ac:dyDescent="0.25">
      <c r="A193" s="3" t="s">
        <v>293</v>
      </c>
      <c r="B193" s="3" t="s">
        <v>414</v>
      </c>
      <c r="C193" s="3" t="s">
        <v>12</v>
      </c>
      <c r="D193" s="3" t="s">
        <v>24</v>
      </c>
      <c r="E193" s="3" t="s">
        <v>192</v>
      </c>
      <c r="F193" s="3" t="s">
        <v>415</v>
      </c>
    </row>
    <row r="194" spans="1:6" x14ac:dyDescent="0.25">
      <c r="A194" s="3" t="s">
        <v>12</v>
      </c>
      <c r="B194" s="3" t="s">
        <v>12</v>
      </c>
      <c r="C194" s="3" t="s">
        <v>549</v>
      </c>
      <c r="D194" s="3" t="s">
        <v>25</v>
      </c>
      <c r="E194" s="3" t="s">
        <v>586</v>
      </c>
      <c r="F194" s="3" t="s">
        <v>71</v>
      </c>
    </row>
    <row r="195" spans="1:6" x14ac:dyDescent="0.25">
      <c r="A195" s="4" t="s">
        <v>299</v>
      </c>
      <c r="B195" s="4" t="s">
        <v>550</v>
      </c>
      <c r="C195" s="4" t="s">
        <v>12</v>
      </c>
      <c r="D195" s="4" t="s">
        <v>24</v>
      </c>
      <c r="E195" s="4" t="s">
        <v>192</v>
      </c>
      <c r="F195" s="4" t="s">
        <v>415</v>
      </c>
    </row>
    <row r="196" spans="1:6" ht="15.75" thickBot="1" x14ac:dyDescent="0.3">
      <c r="A196" s="4"/>
      <c r="B196" s="4"/>
      <c r="C196" s="4"/>
      <c r="D196" s="4"/>
      <c r="E196" s="4"/>
      <c r="F196" s="4"/>
    </row>
    <row r="197" spans="1:6" ht="16.5" thickTop="1" thickBot="1" x14ac:dyDescent="0.3">
      <c r="A197" s="18" t="s">
        <v>416</v>
      </c>
      <c r="B197" s="18"/>
      <c r="C197" s="18">
        <v>722.33</v>
      </c>
      <c r="D197" s="18">
        <v>157.9</v>
      </c>
      <c r="E197" s="18">
        <v>1121.8499999999999</v>
      </c>
      <c r="F197" s="18">
        <v>1268.42</v>
      </c>
    </row>
    <row r="198" spans="1:6" ht="15.75" thickTop="1" x14ac:dyDescent="0.25"/>
    <row r="199" spans="1:6" x14ac:dyDescent="0.25">
      <c r="C199" s="14" t="s">
        <v>493</v>
      </c>
      <c r="D199" s="14" t="s">
        <v>494</v>
      </c>
    </row>
    <row r="200" spans="1:6" x14ac:dyDescent="0.25">
      <c r="C200" s="14" t="s">
        <v>495</v>
      </c>
      <c r="D200" s="14" t="s">
        <v>496</v>
      </c>
    </row>
    <row r="201" spans="1:6" x14ac:dyDescent="0.25">
      <c r="C201" s="14" t="s">
        <v>497</v>
      </c>
      <c r="D201" s="14" t="s">
        <v>496</v>
      </c>
    </row>
    <row r="202" spans="1:6" x14ac:dyDescent="0.25">
      <c r="C202" s="19" t="s">
        <v>587</v>
      </c>
      <c r="D202" s="19" t="s">
        <v>496</v>
      </c>
    </row>
    <row r="203" spans="1:6" x14ac:dyDescent="0.25">
      <c r="B203" t="s">
        <v>588</v>
      </c>
      <c r="E203">
        <v>23</v>
      </c>
      <c r="F203" t="s">
        <v>420</v>
      </c>
    </row>
    <row r="204" spans="1:6" x14ac:dyDescent="0.25">
      <c r="B204" t="s">
        <v>589</v>
      </c>
      <c r="E204">
        <v>1</v>
      </c>
      <c r="F204" t="s">
        <v>426</v>
      </c>
    </row>
    <row r="206" spans="1:6" x14ac:dyDescent="0.25">
      <c r="B206" t="s">
        <v>596</v>
      </c>
      <c r="E206">
        <v>52</v>
      </c>
      <c r="F206" t="s">
        <v>420</v>
      </c>
    </row>
    <row r="207" spans="1:6" x14ac:dyDescent="0.25">
      <c r="B207" t="s">
        <v>597</v>
      </c>
      <c r="C207" t="s">
        <v>598</v>
      </c>
      <c r="E207">
        <v>50</v>
      </c>
      <c r="F207" t="s">
        <v>454</v>
      </c>
    </row>
    <row r="208" spans="1:6" x14ac:dyDescent="0.25">
      <c r="B208" s="14" t="s">
        <v>597</v>
      </c>
      <c r="C208" s="14" t="s">
        <v>599</v>
      </c>
      <c r="E208">
        <v>2</v>
      </c>
      <c r="F208" t="s">
        <v>454</v>
      </c>
    </row>
    <row r="209" spans="2:6" x14ac:dyDescent="0.25">
      <c r="B209" t="s">
        <v>600</v>
      </c>
      <c r="C209" t="s">
        <v>601</v>
      </c>
      <c r="E209">
        <v>52</v>
      </c>
      <c r="F209" t="s">
        <v>454</v>
      </c>
    </row>
    <row r="210" spans="2:6" x14ac:dyDescent="0.25">
      <c r="B210" t="s">
        <v>602</v>
      </c>
      <c r="E210">
        <v>52</v>
      </c>
      <c r="F210" t="s">
        <v>454</v>
      </c>
    </row>
    <row r="211" spans="2:6" x14ac:dyDescent="0.25">
      <c r="B211" t="s">
        <v>603</v>
      </c>
      <c r="E211">
        <v>52</v>
      </c>
      <c r="F211" t="s">
        <v>454</v>
      </c>
    </row>
    <row r="212" spans="2:6" x14ac:dyDescent="0.25">
      <c r="B212" t="s">
        <v>604</v>
      </c>
      <c r="D212" t="s">
        <v>605</v>
      </c>
      <c r="E212">
        <f>52*1.1</f>
        <v>57.2</v>
      </c>
      <c r="F212" t="s">
        <v>454</v>
      </c>
    </row>
    <row r="213" spans="2:6" x14ac:dyDescent="0.25">
      <c r="B213" s="14" t="s">
        <v>458</v>
      </c>
      <c r="C213" s="14"/>
      <c r="D213" s="14" t="s">
        <v>605</v>
      </c>
      <c r="E213" s="14">
        <f>52*1.1</f>
        <v>57.2</v>
      </c>
      <c r="F213" s="14" t="s">
        <v>454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6B9DA-5C83-448F-9D7D-4C9F3FE8D6A8}">
  <dimension ref="A1:E45"/>
  <sheetViews>
    <sheetView topLeftCell="A28" workbookViewId="0">
      <selection activeCell="D46" sqref="D46"/>
    </sheetView>
  </sheetViews>
  <sheetFormatPr defaultRowHeight="15" x14ac:dyDescent="0.25"/>
  <cols>
    <col min="2" max="2" width="34.140625" customWidth="1"/>
    <col min="3" max="3" width="11" customWidth="1"/>
    <col min="4" max="4" width="11.28515625" customWidth="1"/>
  </cols>
  <sheetData>
    <row r="1" spans="1:4" ht="18.75" x14ac:dyDescent="0.3">
      <c r="A1" s="16" t="s">
        <v>606</v>
      </c>
      <c r="B1" s="14"/>
      <c r="C1" s="14"/>
      <c r="D1" s="14"/>
    </row>
    <row r="2" spans="1:4" ht="15.75" x14ac:dyDescent="0.25">
      <c r="A2" s="15" t="s">
        <v>607</v>
      </c>
      <c r="B2" s="15"/>
      <c r="C2" s="10"/>
      <c r="D2" s="15"/>
    </row>
    <row r="4" spans="1:4" ht="15.75" thickBot="1" x14ac:dyDescent="0.3">
      <c r="A4" s="9" t="s">
        <v>446</v>
      </c>
    </row>
    <row r="5" spans="1:4" ht="32.25" thickBot="1" x14ac:dyDescent="0.3">
      <c r="A5" s="5" t="s">
        <v>428</v>
      </c>
      <c r="B5" s="6" t="s">
        <v>429</v>
      </c>
      <c r="C5" s="6" t="s">
        <v>430</v>
      </c>
    </row>
    <row r="6" spans="1:4" ht="32.25" thickBot="1" x14ac:dyDescent="0.3">
      <c r="A6" s="7" t="s">
        <v>431</v>
      </c>
      <c r="B6" s="8" t="s">
        <v>432</v>
      </c>
      <c r="C6" s="8" t="s">
        <v>433</v>
      </c>
    </row>
    <row r="7" spans="1:4" ht="32.25" thickBot="1" x14ac:dyDescent="0.3">
      <c r="A7" s="7" t="s">
        <v>434</v>
      </c>
      <c r="B7" s="8" t="s">
        <v>432</v>
      </c>
      <c r="C7" s="8" t="s">
        <v>435</v>
      </c>
    </row>
    <row r="8" spans="1:4" ht="63.75" thickBot="1" x14ac:dyDescent="0.3">
      <c r="A8" s="7">
        <v>1.0349999999999999</v>
      </c>
      <c r="B8" s="8" t="s">
        <v>436</v>
      </c>
      <c r="C8" s="8" t="s">
        <v>437</v>
      </c>
    </row>
    <row r="9" spans="1:4" ht="79.5" thickBot="1" x14ac:dyDescent="0.3">
      <c r="A9" s="7">
        <v>1.07</v>
      </c>
      <c r="B9" s="8" t="s">
        <v>438</v>
      </c>
      <c r="C9" s="8" t="s">
        <v>437</v>
      </c>
    </row>
    <row r="10" spans="1:4" ht="79.5" thickBot="1" x14ac:dyDescent="0.3">
      <c r="A10" s="7">
        <v>1.085</v>
      </c>
      <c r="B10" s="8" t="s">
        <v>438</v>
      </c>
      <c r="C10" s="8" t="s">
        <v>437</v>
      </c>
    </row>
    <row r="11" spans="1:4" ht="79.5" thickBot="1" x14ac:dyDescent="0.3">
      <c r="A11" s="7">
        <v>1.0900000000000001</v>
      </c>
      <c r="B11" s="8" t="s">
        <v>439</v>
      </c>
      <c r="C11" s="8" t="s">
        <v>437</v>
      </c>
    </row>
    <row r="12" spans="1:4" ht="63.75" thickBot="1" x14ac:dyDescent="0.3">
      <c r="A12" s="7">
        <v>1.135</v>
      </c>
      <c r="B12" s="8" t="s">
        <v>440</v>
      </c>
      <c r="C12" s="8" t="s">
        <v>437</v>
      </c>
    </row>
    <row r="13" spans="1:4" ht="63.75" thickBot="1" x14ac:dyDescent="0.3">
      <c r="A13" s="7">
        <v>1.19</v>
      </c>
      <c r="B13" s="8" t="s">
        <v>441</v>
      </c>
      <c r="C13" s="8" t="s">
        <v>437</v>
      </c>
    </row>
    <row r="14" spans="1:4" ht="63.75" thickBot="1" x14ac:dyDescent="0.3">
      <c r="A14" s="7">
        <v>1.2150000000000001</v>
      </c>
      <c r="B14" s="8" t="s">
        <v>442</v>
      </c>
      <c r="C14" s="8" t="s">
        <v>437</v>
      </c>
    </row>
    <row r="15" spans="1:4" ht="63.75" thickBot="1" x14ac:dyDescent="0.3">
      <c r="A15" s="7">
        <v>1.2250000000000001</v>
      </c>
      <c r="B15" s="8" t="s">
        <v>443</v>
      </c>
      <c r="C15" s="8" t="s">
        <v>437</v>
      </c>
    </row>
    <row r="16" spans="1:4" ht="32.25" thickBot="1" x14ac:dyDescent="0.3">
      <c r="A16" s="7" t="s">
        <v>444</v>
      </c>
      <c r="B16" s="8" t="s">
        <v>432</v>
      </c>
      <c r="C16" s="8" t="s">
        <v>445</v>
      </c>
    </row>
    <row r="18" spans="1:5" ht="15.75" x14ac:dyDescent="0.25">
      <c r="A18" s="15" t="s">
        <v>608</v>
      </c>
    </row>
    <row r="19" spans="1:5" x14ac:dyDescent="0.25">
      <c r="B19" t="s">
        <v>609</v>
      </c>
      <c r="E19" s="20" t="s">
        <v>616</v>
      </c>
    </row>
    <row r="20" spans="1:5" x14ac:dyDescent="0.25">
      <c r="B20" t="s">
        <v>610</v>
      </c>
      <c r="E20" s="20" t="s">
        <v>616</v>
      </c>
    </row>
    <row r="21" spans="1:5" x14ac:dyDescent="0.25">
      <c r="B21" t="s">
        <v>611</v>
      </c>
      <c r="E21" s="20" t="s">
        <v>616</v>
      </c>
    </row>
    <row r="22" spans="1:5" x14ac:dyDescent="0.25">
      <c r="B22" t="s">
        <v>612</v>
      </c>
      <c r="E22" s="20" t="s">
        <v>616</v>
      </c>
    </row>
    <row r="23" spans="1:5" x14ac:dyDescent="0.25">
      <c r="B23" t="s">
        <v>613</v>
      </c>
      <c r="E23" s="20" t="s">
        <v>616</v>
      </c>
    </row>
    <row r="24" spans="1:5" x14ac:dyDescent="0.25">
      <c r="B24" t="s">
        <v>614</v>
      </c>
      <c r="E24" s="20" t="s">
        <v>616</v>
      </c>
    </row>
    <row r="25" spans="1:5" x14ac:dyDescent="0.25">
      <c r="B25" t="s">
        <v>615</v>
      </c>
      <c r="E25" s="20" t="s">
        <v>616</v>
      </c>
    </row>
    <row r="27" spans="1:5" ht="36" x14ac:dyDescent="0.25">
      <c r="A27" s="21" t="s">
        <v>617</v>
      </c>
      <c r="B27" s="22" t="s">
        <v>618</v>
      </c>
      <c r="C27" s="23" t="s">
        <v>619</v>
      </c>
      <c r="D27" s="24">
        <v>30</v>
      </c>
      <c r="E27" s="25">
        <v>483</v>
      </c>
    </row>
    <row r="28" spans="1:5" ht="24" x14ac:dyDescent="0.25">
      <c r="A28" s="21" t="s">
        <v>620</v>
      </c>
      <c r="B28" s="22" t="s">
        <v>621</v>
      </c>
      <c r="C28" s="23" t="s">
        <v>619</v>
      </c>
      <c r="D28" s="24">
        <v>80</v>
      </c>
      <c r="E28" s="25">
        <v>292</v>
      </c>
    </row>
    <row r="29" spans="1:5" ht="36" x14ac:dyDescent="0.25">
      <c r="A29" s="21" t="s">
        <v>622</v>
      </c>
      <c r="B29" s="22" t="s">
        <v>623</v>
      </c>
      <c r="C29" s="23" t="s">
        <v>619</v>
      </c>
      <c r="D29" s="24">
        <v>80</v>
      </c>
      <c r="E29" s="25">
        <v>131</v>
      </c>
    </row>
    <row r="30" spans="1:5" ht="36" x14ac:dyDescent="0.25">
      <c r="A30" s="21" t="s">
        <v>624</v>
      </c>
      <c r="B30" s="22" t="s">
        <v>625</v>
      </c>
      <c r="C30" s="23" t="s">
        <v>619</v>
      </c>
      <c r="D30" s="24">
        <v>80</v>
      </c>
      <c r="E30" s="25">
        <v>13.3</v>
      </c>
    </row>
    <row r="31" spans="1:5" ht="24" x14ac:dyDescent="0.25">
      <c r="A31" s="21" t="s">
        <v>626</v>
      </c>
      <c r="B31" s="22" t="s">
        <v>627</v>
      </c>
      <c r="C31" s="23" t="s">
        <v>454</v>
      </c>
      <c r="D31" s="24">
        <v>3060</v>
      </c>
      <c r="E31" s="25">
        <v>38</v>
      </c>
    </row>
    <row r="32" spans="1:5" ht="24" x14ac:dyDescent="0.25">
      <c r="A32" s="26" t="s">
        <v>628</v>
      </c>
      <c r="B32" s="27" t="s">
        <v>629</v>
      </c>
      <c r="C32" s="28" t="s">
        <v>630</v>
      </c>
      <c r="D32" s="29">
        <v>8.24</v>
      </c>
      <c r="E32" s="30">
        <v>1290</v>
      </c>
    </row>
    <row r="33" spans="1:5" ht="36" x14ac:dyDescent="0.25">
      <c r="A33" s="21" t="s">
        <v>631</v>
      </c>
      <c r="B33" s="22" t="s">
        <v>632</v>
      </c>
      <c r="C33" s="23" t="s">
        <v>633</v>
      </c>
      <c r="D33" s="24">
        <v>5.9999999999999995E-4</v>
      </c>
      <c r="E33" s="25">
        <v>29000</v>
      </c>
    </row>
    <row r="34" spans="1:5" ht="24" x14ac:dyDescent="0.25">
      <c r="A34" s="21" t="s">
        <v>634</v>
      </c>
      <c r="B34" s="22" t="s">
        <v>635</v>
      </c>
      <c r="C34" s="23" t="s">
        <v>630</v>
      </c>
      <c r="D34" s="24">
        <v>1</v>
      </c>
      <c r="E34" s="25">
        <v>415</v>
      </c>
    </row>
    <row r="35" spans="1:5" ht="24" x14ac:dyDescent="0.25">
      <c r="A35" s="21" t="s">
        <v>636</v>
      </c>
      <c r="B35" s="22" t="s">
        <v>637</v>
      </c>
      <c r="C35" s="23" t="s">
        <v>630</v>
      </c>
      <c r="D35" s="24">
        <v>1</v>
      </c>
      <c r="E35" s="25">
        <v>337</v>
      </c>
    </row>
    <row r="36" spans="1:5" ht="24" x14ac:dyDescent="0.25">
      <c r="A36" s="21" t="s">
        <v>638</v>
      </c>
      <c r="B36" s="22" t="s">
        <v>639</v>
      </c>
      <c r="C36" s="23" t="s">
        <v>630</v>
      </c>
      <c r="D36" s="24">
        <v>2</v>
      </c>
    </row>
    <row r="38" spans="1:5" ht="15.75" x14ac:dyDescent="0.25">
      <c r="A38" s="15" t="s">
        <v>640</v>
      </c>
      <c r="B38" s="14"/>
    </row>
    <row r="39" spans="1:5" ht="24" x14ac:dyDescent="0.25">
      <c r="A39" s="21" t="s">
        <v>641</v>
      </c>
      <c r="B39" s="22" t="s">
        <v>642</v>
      </c>
      <c r="C39" s="23" t="s">
        <v>454</v>
      </c>
      <c r="D39" s="24">
        <v>240</v>
      </c>
      <c r="E39" s="25">
        <v>1.97</v>
      </c>
    </row>
    <row r="40" spans="1:5" ht="24" x14ac:dyDescent="0.25">
      <c r="A40" s="26" t="s">
        <v>643</v>
      </c>
      <c r="B40" s="27" t="s">
        <v>644</v>
      </c>
      <c r="C40" s="28" t="s">
        <v>645</v>
      </c>
      <c r="D40" s="29">
        <v>10.89</v>
      </c>
      <c r="E40" s="30">
        <v>95</v>
      </c>
    </row>
    <row r="41" spans="1:5" ht="24" x14ac:dyDescent="0.25">
      <c r="A41" s="21" t="s">
        <v>646</v>
      </c>
      <c r="B41" s="22" t="s">
        <v>647</v>
      </c>
      <c r="C41" s="23" t="s">
        <v>619</v>
      </c>
      <c r="D41" s="24">
        <v>90</v>
      </c>
      <c r="E41" s="25">
        <v>54.3</v>
      </c>
    </row>
    <row r="42" spans="1:5" ht="24" x14ac:dyDescent="0.25">
      <c r="A42" s="21" t="s">
        <v>648</v>
      </c>
      <c r="B42" s="22" t="s">
        <v>649</v>
      </c>
      <c r="C42" s="23" t="s">
        <v>619</v>
      </c>
      <c r="D42" s="24">
        <v>90</v>
      </c>
      <c r="E42" s="25">
        <v>30.5</v>
      </c>
    </row>
    <row r="43" spans="1:5" ht="24" x14ac:dyDescent="0.25">
      <c r="A43" s="21" t="s">
        <v>634</v>
      </c>
      <c r="B43" s="22" t="s">
        <v>635</v>
      </c>
      <c r="C43" s="23" t="s">
        <v>630</v>
      </c>
      <c r="D43" s="24">
        <v>10</v>
      </c>
      <c r="E43" s="25">
        <v>415</v>
      </c>
    </row>
    <row r="44" spans="1:5" ht="24" x14ac:dyDescent="0.25">
      <c r="A44" s="21" t="s">
        <v>636</v>
      </c>
      <c r="B44" s="22" t="s">
        <v>637</v>
      </c>
      <c r="C44" s="23" t="s">
        <v>630</v>
      </c>
      <c r="D44" s="24">
        <v>10</v>
      </c>
      <c r="E44" s="25">
        <v>337</v>
      </c>
    </row>
    <row r="45" spans="1:5" ht="24" x14ac:dyDescent="0.25">
      <c r="A45" s="21" t="s">
        <v>638</v>
      </c>
      <c r="B45" s="22" t="s">
        <v>639</v>
      </c>
      <c r="C45" s="23" t="s">
        <v>630</v>
      </c>
      <c r="D45" s="24">
        <v>20</v>
      </c>
      <c r="E45" s="25">
        <v>20.399999999999999</v>
      </c>
    </row>
  </sheetData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FB242-72F7-409E-9F00-E388450AC842}">
  <dimension ref="B2:I18"/>
  <sheetViews>
    <sheetView tabSelected="1" workbookViewId="0">
      <selection activeCell="D18" sqref="D18:G18"/>
    </sheetView>
  </sheetViews>
  <sheetFormatPr defaultRowHeight="15" x14ac:dyDescent="0.25"/>
  <cols>
    <col min="3" max="3" width="74.28515625" customWidth="1"/>
  </cols>
  <sheetData>
    <row r="2" spans="2:9" x14ac:dyDescent="0.25">
      <c r="H2">
        <v>1</v>
      </c>
      <c r="I2" t="s">
        <v>651</v>
      </c>
    </row>
    <row r="3" spans="2:9" x14ac:dyDescent="0.25">
      <c r="C3" s="22" t="s">
        <v>650</v>
      </c>
    </row>
    <row r="4" spans="2:9" ht="24" x14ac:dyDescent="0.25">
      <c r="B4" s="21" t="s">
        <v>652</v>
      </c>
      <c r="C4" s="22" t="s">
        <v>653</v>
      </c>
      <c r="D4" s="23" t="s">
        <v>654</v>
      </c>
      <c r="E4" s="24">
        <v>1</v>
      </c>
      <c r="F4" s="25">
        <v>3000</v>
      </c>
      <c r="G4" s="25">
        <f t="shared" ref="G4:G17" si="0">ROUND(F4*E4,2)</f>
        <v>3000</v>
      </c>
    </row>
    <row r="5" spans="2:9" x14ac:dyDescent="0.25">
      <c r="B5" s="21" t="s">
        <v>655</v>
      </c>
      <c r="C5" s="22" t="s">
        <v>656</v>
      </c>
      <c r="D5" s="23" t="s">
        <v>651</v>
      </c>
      <c r="E5" s="24">
        <v>1</v>
      </c>
      <c r="F5" s="25">
        <v>5000</v>
      </c>
      <c r="G5" s="25">
        <f t="shared" si="0"/>
        <v>5000</v>
      </c>
    </row>
    <row r="6" spans="2:9" ht="24" x14ac:dyDescent="0.25">
      <c r="B6" s="21" t="s">
        <v>657</v>
      </c>
      <c r="C6" s="22" t="s">
        <v>658</v>
      </c>
      <c r="D6" s="23" t="s">
        <v>654</v>
      </c>
      <c r="E6" s="24">
        <v>1</v>
      </c>
      <c r="F6" s="25">
        <v>10000</v>
      </c>
      <c r="G6" s="25">
        <f t="shared" si="0"/>
        <v>10000</v>
      </c>
    </row>
    <row r="7" spans="2:9" ht="24" x14ac:dyDescent="0.25">
      <c r="B7" s="21" t="s">
        <v>659</v>
      </c>
      <c r="C7" s="22" t="s">
        <v>660</v>
      </c>
      <c r="D7" s="23" t="s">
        <v>654</v>
      </c>
      <c r="E7" s="24">
        <v>1</v>
      </c>
      <c r="F7" s="25">
        <v>5000</v>
      </c>
      <c r="G7" s="25">
        <f t="shared" si="0"/>
        <v>5000</v>
      </c>
    </row>
    <row r="8" spans="2:9" ht="24" x14ac:dyDescent="0.25">
      <c r="B8" s="21" t="s">
        <v>661</v>
      </c>
      <c r="C8" s="22" t="s">
        <v>662</v>
      </c>
      <c r="D8" s="23" t="s">
        <v>654</v>
      </c>
      <c r="E8" s="24">
        <v>1</v>
      </c>
      <c r="F8" s="25">
        <v>3000</v>
      </c>
      <c r="G8" s="25">
        <f t="shared" si="0"/>
        <v>3000</v>
      </c>
    </row>
    <row r="9" spans="2:9" ht="24" x14ac:dyDescent="0.25">
      <c r="B9" s="21" t="s">
        <v>663</v>
      </c>
      <c r="C9" s="22" t="s">
        <v>664</v>
      </c>
      <c r="D9" s="23" t="s">
        <v>654</v>
      </c>
      <c r="E9" s="24">
        <v>1</v>
      </c>
      <c r="F9" s="25">
        <v>2000</v>
      </c>
      <c r="G9" s="25">
        <f t="shared" si="0"/>
        <v>2000</v>
      </c>
    </row>
    <row r="10" spans="2:9" ht="24" x14ac:dyDescent="0.25">
      <c r="B10" s="21" t="s">
        <v>665</v>
      </c>
      <c r="C10" s="22" t="s">
        <v>666</v>
      </c>
      <c r="D10" s="23" t="s">
        <v>654</v>
      </c>
      <c r="E10" s="24">
        <v>1</v>
      </c>
      <c r="F10" s="25">
        <v>10000</v>
      </c>
      <c r="G10" s="25">
        <f t="shared" si="0"/>
        <v>10000</v>
      </c>
    </row>
    <row r="11" spans="2:9" x14ac:dyDescent="0.25">
      <c r="B11" s="21" t="s">
        <v>667</v>
      </c>
      <c r="C11" s="22" t="s">
        <v>668</v>
      </c>
      <c r="D11" s="23" t="s">
        <v>654</v>
      </c>
      <c r="E11" s="24">
        <v>10</v>
      </c>
      <c r="F11" s="25">
        <v>1000</v>
      </c>
      <c r="G11" s="25">
        <f t="shared" si="0"/>
        <v>10000</v>
      </c>
    </row>
    <row r="12" spans="2:9" ht="24" x14ac:dyDescent="0.25">
      <c r="B12" s="21" t="s">
        <v>669</v>
      </c>
      <c r="C12" s="22" t="s">
        <v>670</v>
      </c>
      <c r="D12" s="23" t="s">
        <v>654</v>
      </c>
      <c r="E12" s="24">
        <v>1</v>
      </c>
      <c r="F12" s="25">
        <v>30000</v>
      </c>
      <c r="G12" s="25">
        <f t="shared" si="0"/>
        <v>30000</v>
      </c>
    </row>
    <row r="13" spans="2:9" ht="36" x14ac:dyDescent="0.25">
      <c r="B13" s="21" t="s">
        <v>671</v>
      </c>
      <c r="C13" s="22" t="s">
        <v>672</v>
      </c>
      <c r="D13" s="23" t="s">
        <v>12</v>
      </c>
      <c r="E13" s="24">
        <v>1</v>
      </c>
      <c r="F13" s="25">
        <v>90000</v>
      </c>
      <c r="G13" s="25">
        <f t="shared" si="0"/>
        <v>90000</v>
      </c>
    </row>
    <row r="14" spans="2:9" ht="36" x14ac:dyDescent="0.25">
      <c r="B14" s="21" t="s">
        <v>673</v>
      </c>
      <c r="C14" s="22" t="s">
        <v>674</v>
      </c>
      <c r="D14" s="23" t="s">
        <v>654</v>
      </c>
      <c r="E14" s="24">
        <v>1</v>
      </c>
      <c r="F14" s="25">
        <v>55000</v>
      </c>
      <c r="G14" s="25">
        <f t="shared" si="0"/>
        <v>55000</v>
      </c>
    </row>
    <row r="15" spans="2:9" x14ac:dyDescent="0.25">
      <c r="B15" s="21" t="s">
        <v>675</v>
      </c>
      <c r="C15" s="22" t="s">
        <v>676</v>
      </c>
      <c r="D15" s="23" t="s">
        <v>654</v>
      </c>
      <c r="E15" s="24">
        <v>1</v>
      </c>
      <c r="F15" s="25">
        <v>2000</v>
      </c>
      <c r="G15" s="25">
        <f t="shared" si="0"/>
        <v>2000</v>
      </c>
    </row>
    <row r="16" spans="2:9" ht="24" x14ac:dyDescent="0.25">
      <c r="B16" s="21" t="s">
        <v>677</v>
      </c>
      <c r="C16" s="22" t="s">
        <v>678</v>
      </c>
      <c r="D16" s="23" t="s">
        <v>654</v>
      </c>
      <c r="E16" s="24">
        <v>1</v>
      </c>
      <c r="F16" s="25">
        <v>45000</v>
      </c>
      <c r="G16" s="25">
        <f t="shared" si="0"/>
        <v>45000</v>
      </c>
    </row>
    <row r="17" spans="2:7" ht="24" x14ac:dyDescent="0.25">
      <c r="B17" s="21" t="s">
        <v>679</v>
      </c>
      <c r="C17" s="22" t="s">
        <v>680</v>
      </c>
      <c r="D17" s="23" t="s">
        <v>654</v>
      </c>
      <c r="E17" s="24">
        <v>1</v>
      </c>
      <c r="F17" s="25">
        <v>15000</v>
      </c>
      <c r="G17" s="25">
        <f t="shared" si="0"/>
        <v>15000</v>
      </c>
    </row>
    <row r="18" spans="2:7" x14ac:dyDescent="0.25">
      <c r="B18" s="21" t="s">
        <v>681</v>
      </c>
      <c r="C18" s="22" t="s">
        <v>682</v>
      </c>
      <c r="D18" s="23" t="s">
        <v>654</v>
      </c>
      <c r="E18" s="24">
        <v>1</v>
      </c>
      <c r="F18" s="25">
        <v>2000</v>
      </c>
      <c r="G18" s="25">
        <f t="shared" ref="G18" si="1">ROUND(F18*E18,2)</f>
        <v>2000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SO 000 - Příprava území</vt:lpstr>
      <vt:lpstr>SO 100 Komunikace</vt:lpstr>
      <vt:lpstr>SO 800 Vegetační úpravy</vt:lpstr>
      <vt:lpstr>VON VRN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uzivatel</cp:lastModifiedBy>
  <dcterms:created xsi:type="dcterms:W3CDTF">2021-09-24T11:44:29Z</dcterms:created>
  <dcterms:modified xsi:type="dcterms:W3CDTF">2021-09-27T07:38:26Z</dcterms:modified>
</cp:coreProperties>
</file>